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계약팀 공유폴더\6. 김형수\계약 관련업무\연간발주계획(2026)\정리\"/>
    </mc:Choice>
  </mc:AlternateContent>
  <bookViews>
    <workbookView xWindow="0" yWindow="0" windowWidth="6180" windowHeight="2340" tabRatio="908" firstSheet="1" activeTab="2"/>
  </bookViews>
  <sheets>
    <sheet name="부서목록" sheetId="19" state="hidden" r:id="rId1"/>
    <sheet name="발주계획 정리" sheetId="67" r:id="rId2"/>
    <sheet name="발주계획 합본" sheetId="69" r:id="rId3"/>
    <sheet name="감사실" sheetId="70" state="hidden" r:id="rId4"/>
    <sheet name="비서실" sheetId="71" state="hidden" r:id="rId5"/>
    <sheet name="혁신성과실" sheetId="73" state="hidden" r:id="rId6"/>
    <sheet name="홍보실" sheetId="75" state="hidden" r:id="rId7"/>
    <sheet name="재난안전본부 재난안전관리실" sheetId="76" state="hidden" r:id="rId8"/>
    <sheet name="재난안전본부 안전보건관리실" sheetId="78" state="hidden" r:id="rId9"/>
    <sheet name="재난안전본부 지진안전관리실" sheetId="79" state="hidden" r:id="rId10"/>
    <sheet name="재난안전본부 공공기관안전평가실" sheetId="80" state="hidden" r:id="rId11"/>
    <sheet name="재난안전본부 사고정보분석실" sheetId="81" state="hidden" r:id="rId12"/>
    <sheet name="경영본부 기획조정실" sheetId="82" state="hidden" r:id="rId13"/>
    <sheet name="경영본부 인사노무실" sheetId="112" state="hidden" r:id="rId14"/>
    <sheet name="경영본부 ESG경영실" sheetId="83" state="hidden" r:id="rId15"/>
    <sheet name="경영본부 운영지원실" sheetId="84" state="hidden" r:id="rId16"/>
    <sheet name="경영본부 AI전략실" sheetId="85" state="hidden" r:id="rId17"/>
    <sheet name="기반시설본부 기반시설관리실" sheetId="86" state="hidden" r:id="rId18"/>
    <sheet name="기반시설본부 시설성능관리실" sheetId="87" state="hidden" r:id="rId19"/>
    <sheet name="기반시설본부 시설안전평가실" sheetId="88" state="hidden" r:id="rId20"/>
    <sheet name="건설안전본부 건설안전관리실" sheetId="89" state="hidden" r:id="rId21"/>
    <sheet name="건설안전본부 건설품질관리실" sheetId="91" state="hidden" r:id="rId22"/>
    <sheet name="건설안전본부 건설안전평가실" sheetId="92" state="hidden" r:id="rId23"/>
    <sheet name="건축시설본부 건축시설관리실" sheetId="93" state="hidden" r:id="rId24"/>
    <sheet name="건축시설본부 건축안전관리실" sheetId="94" state="hidden" r:id="rId25"/>
    <sheet name="건축시설본부 녹색건축실" sheetId="95" state="hidden" r:id="rId26"/>
    <sheet name="건축시설본부 하자심사분쟁조정위원회사무국" sheetId="96" state="hidden" r:id="rId27"/>
    <sheet name="건축시설본부 건축분쟁전문위원회사무국 " sheetId="97" state="hidden" r:id="rId28"/>
    <sheet name="지하안전관리단 지하안전관리실" sheetId="100" state="hidden" r:id="rId29"/>
    <sheet name="지하안전관리단 지하안전점검실" sheetId="101" state="hidden" r:id="rId30"/>
    <sheet name="국토안전기술연구원 정책연구실" sheetId="102" state="hidden" r:id="rId31"/>
    <sheet name="국토안전기술연구원 기후대응연구실" sheetId="103" state="hidden" r:id="rId32"/>
    <sheet name="국토안전교육원 기술안전교육실" sheetId="104" state="hidden" r:id="rId33"/>
    <sheet name="국토안전교육원 대국민안전교육실" sheetId="105" state="hidden" r:id="rId34"/>
    <sheet name="수도권지역본부 사업지원실" sheetId="106" state="hidden" r:id="rId35"/>
    <sheet name="수도권지역본부 건설안전품질1실" sheetId="107" state="hidden" r:id="rId36"/>
    <sheet name="수도권지역본부 건설안전품질2실" sheetId="108" state="hidden" r:id="rId37"/>
    <sheet name="충청지역본부 사업지원실" sheetId="109" state="hidden" r:id="rId38"/>
    <sheet name="충청지역본부 건설안전품질실" sheetId="110" state="hidden" r:id="rId39"/>
    <sheet name="충청지역본부 기반시설안전실" sheetId="111" state="hidden" r:id="rId40"/>
    <sheet name="충청지역본부 건축시설안전실" sheetId="113" state="hidden" r:id="rId41"/>
    <sheet name="강원지역본부 사업지원실" sheetId="114" state="hidden" r:id="rId42"/>
    <sheet name="강원지역본부 건설안전품질실" sheetId="115" state="hidden" r:id="rId43"/>
    <sheet name="강원지역본부 기반시설안전실" sheetId="116" state="hidden" r:id="rId44"/>
    <sheet name="영남지역본부 사업지원실" sheetId="117" state="hidden" r:id="rId45"/>
    <sheet name="영남지역본부 건설안전품질실" sheetId="118" state="hidden" r:id="rId46"/>
    <sheet name="영남지역본부 기반시설안전실" sheetId="119" state="hidden" r:id="rId47"/>
    <sheet name="호남지역본부 사업지원실" sheetId="120" state="hidden" r:id="rId48"/>
    <sheet name="호남지역본부 건설안전품질실" sheetId="121" state="hidden" r:id="rId49"/>
    <sheet name="호남지역본부 특수교관리실" sheetId="122" state="hidden" r:id="rId50"/>
    <sheet name="참고" sheetId="2" state="hidden" r:id="rId51"/>
  </sheets>
  <externalReferences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</externalReferences>
  <definedNames>
    <definedName name="_xlnm._FilterDatabase" localSheetId="3" hidden="1">감사실!$B$6:$Q$6</definedName>
    <definedName name="_xlnm._FilterDatabase" localSheetId="42" hidden="1">'강원지역본부 건설안전품질실'!$B$6:$Q$6</definedName>
    <definedName name="_xlnm._FilterDatabase" localSheetId="43" hidden="1">'강원지역본부 기반시설안전실'!$B$6:$Q$6</definedName>
    <definedName name="_xlnm._FilterDatabase" localSheetId="41" hidden="1">'강원지역본부 사업지원실'!$B$6:$Q$8</definedName>
    <definedName name="_xlnm._FilterDatabase" localSheetId="20" hidden="1">'건설안전본부 건설안전관리실'!$B$5:$O$5</definedName>
    <definedName name="_xlnm._FilterDatabase" localSheetId="22" hidden="1">'건설안전본부 건설안전평가실'!$B$5:$O$5</definedName>
    <definedName name="_xlnm._FilterDatabase" localSheetId="21" hidden="1">'건설안전본부 건설품질관리실'!$B$5:$O$5</definedName>
    <definedName name="_xlnm._FilterDatabase" localSheetId="27" hidden="1">'건축시설본부 건축분쟁전문위원회사무국 '!$B$6:$Q$6</definedName>
    <definedName name="_xlnm._FilterDatabase" localSheetId="23" hidden="1">'건축시설본부 건축시설관리실'!$B$6:$Q$6</definedName>
    <definedName name="_xlnm._FilterDatabase" localSheetId="24" hidden="1">'건축시설본부 건축안전관리실'!$B$6:$Q$8</definedName>
    <definedName name="_xlnm._FilterDatabase" localSheetId="25" hidden="1">'건축시설본부 녹색건축실'!$B$6:$Q$8</definedName>
    <definedName name="_xlnm._FilterDatabase" localSheetId="26" hidden="1">'건축시설본부 하자심사분쟁조정위원회사무국'!$B$6:$Q$6</definedName>
    <definedName name="_xlnm._FilterDatabase" localSheetId="16" hidden="1">'경영본부 AI전략실'!$B$6:$Q$6</definedName>
    <definedName name="_xlnm._FilterDatabase" localSheetId="14" hidden="1">'경영본부 ESG경영실'!$B$6:$Q$8</definedName>
    <definedName name="_xlnm._FilterDatabase" localSheetId="12" hidden="1">'경영본부 기획조정실'!$B$6:$Q$6</definedName>
    <definedName name="_xlnm._FilterDatabase" localSheetId="15" hidden="1">'경영본부 운영지원실'!$B$6:$Q$8</definedName>
    <definedName name="_xlnm._FilterDatabase" localSheetId="13" hidden="1">'경영본부 인사노무실'!$B$6:$Q$6</definedName>
    <definedName name="_xlnm._FilterDatabase" localSheetId="32" hidden="1">'국토안전교육원 기술안전교육실'!$B$6:$Q$8</definedName>
    <definedName name="_xlnm._FilterDatabase" localSheetId="33" hidden="1">'국토안전교육원 대국민안전교육실'!$B$6:$Q$6</definedName>
    <definedName name="_xlnm._FilterDatabase" localSheetId="31" hidden="1">'국토안전기술연구원 기후대응연구실'!$B$6:$Q$6</definedName>
    <definedName name="_xlnm._FilterDatabase" localSheetId="30" hidden="1">'국토안전기술연구원 정책연구실'!$B$6:$Q$6</definedName>
    <definedName name="_xlnm._FilterDatabase" localSheetId="17" hidden="1">'기반시설본부 기반시설관리실'!$B$6:$Q$6</definedName>
    <definedName name="_xlnm._FilterDatabase" localSheetId="18" hidden="1">'기반시설본부 시설성능관리실'!$B$6:$Q$6</definedName>
    <definedName name="_xlnm._FilterDatabase" localSheetId="19" hidden="1">'기반시설본부 시설안전평가실'!$B$6:$Q$6</definedName>
    <definedName name="_xlnm._FilterDatabase" localSheetId="2" hidden="1">'발주계획 합본'!$A$6:$O$671</definedName>
    <definedName name="_xlnm._FilterDatabase" localSheetId="4" hidden="1">비서실!$B$6:$Q$6</definedName>
    <definedName name="_xlnm._FilterDatabase" localSheetId="35" hidden="1">'수도권지역본부 건설안전품질1실'!$B$6:$Q$6</definedName>
    <definedName name="_xlnm._FilterDatabase" localSheetId="36" hidden="1">'수도권지역본부 건설안전품질2실'!$B$6:$Q$6</definedName>
    <definedName name="_xlnm._FilterDatabase" localSheetId="34" hidden="1">'수도권지역본부 사업지원실'!$B$6:$Q$6</definedName>
    <definedName name="_xlnm._FilterDatabase" localSheetId="45" hidden="1">'영남지역본부 건설안전품질실'!$B$6:$Q$6</definedName>
    <definedName name="_xlnm._FilterDatabase" localSheetId="46" hidden="1">'영남지역본부 기반시설안전실'!$B$6:$O$6</definedName>
    <definedName name="_xlnm._FilterDatabase" localSheetId="44" hidden="1">'영남지역본부 사업지원실'!$B$6:$Q$6</definedName>
    <definedName name="_xlnm._FilterDatabase" localSheetId="10" hidden="1">'재난안전본부 공공기관안전평가실'!$B$5:$Q$5</definedName>
    <definedName name="_xlnm._FilterDatabase" localSheetId="11" hidden="1">'재난안전본부 사고정보분석실'!$B$5:$Q$5</definedName>
    <definedName name="_xlnm._FilterDatabase" localSheetId="8" hidden="1">'재난안전본부 안전보건관리실'!$B$5:$Q$5</definedName>
    <definedName name="_xlnm._FilterDatabase" localSheetId="7" hidden="1">'재난안전본부 재난안전관리실'!$B$5:$Q$5</definedName>
    <definedName name="_xlnm._FilterDatabase" localSheetId="9" hidden="1">'재난안전본부 지진안전관리실'!$B$5:$Q$5</definedName>
    <definedName name="_xlnm._FilterDatabase" localSheetId="28" hidden="1">'지하안전관리단 지하안전관리실'!$B$4:$Q$4</definedName>
    <definedName name="_xlnm._FilterDatabase" localSheetId="29" hidden="1">'지하안전관리단 지하안전점검실'!$B$4:$Q$4</definedName>
    <definedName name="_xlnm._FilterDatabase" localSheetId="50" hidden="1">참고!$C$2:$D$2</definedName>
    <definedName name="_xlnm._FilterDatabase" localSheetId="38" hidden="1">'충청지역본부 건설안전품질실'!$B$6:$Q$9</definedName>
    <definedName name="_xlnm._FilterDatabase" localSheetId="40" hidden="1">'충청지역본부 건축시설안전실'!$B$6:$Q$8</definedName>
    <definedName name="_xlnm._FilterDatabase" localSheetId="39" hidden="1">'충청지역본부 기반시설안전실'!$A$6:$O$41</definedName>
    <definedName name="_xlnm._FilterDatabase" localSheetId="37" hidden="1">'충청지역본부 사업지원실'!$B$6:$Q$9</definedName>
    <definedName name="_xlnm._FilterDatabase" localSheetId="5" hidden="1">혁신성과실!$B$6:$Q$6</definedName>
    <definedName name="_xlnm._FilterDatabase" localSheetId="48" hidden="1">'호남지역본부 건설안전품질실'!$B$6:$Q$6</definedName>
    <definedName name="_xlnm._FilterDatabase" localSheetId="47" hidden="1">'호남지역본부 사업지원실'!$B$6:$Q$6</definedName>
    <definedName name="_xlnm._FilterDatabase" localSheetId="49" hidden="1">'호남지역본부 특수교관리실'!$B$6:$O$68</definedName>
    <definedName name="_xlnm._FilterDatabase" localSheetId="6" hidden="1">홍보실!$B$6:$Q$6</definedName>
    <definedName name="_xlnm.Print_Area" localSheetId="20">'건설안전본부 건설안전관리실'!$A$3:$O$25</definedName>
    <definedName name="_xlnm.Print_Area" localSheetId="22">'건설안전본부 건설안전평가실'!$A$3:$O$5</definedName>
    <definedName name="_xlnm.Print_Area" localSheetId="21">'건설안전본부 건설품질관리실'!$A$3:$O$5</definedName>
    <definedName name="_xlnm.Print_Area" localSheetId="32">'국토안전교육원 기술안전교육실'!$A$1:$L$13</definedName>
    <definedName name="_xlnm.Print_Area" localSheetId="33">'국토안전교육원 대국민안전교육실'!$A$1:$L$11</definedName>
    <definedName name="_xlnm.Print_Area" localSheetId="30">'국토안전기술연구원 정책연구실'!$B$6:$L$14</definedName>
    <definedName name="_xlnm.Print_Area" localSheetId="50">참고!$A$1:$R$51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67" l="1"/>
  <c r="H8" i="67"/>
  <c r="H9" i="67"/>
  <c r="H10" i="67"/>
  <c r="H11" i="67"/>
  <c r="H12" i="67"/>
  <c r="H13" i="67"/>
  <c r="H14" i="67"/>
  <c r="H15" i="67"/>
  <c r="H16" i="67"/>
  <c r="H17" i="67"/>
  <c r="H18" i="67"/>
  <c r="H19" i="67"/>
  <c r="H20" i="67"/>
  <c r="H21" i="67"/>
  <c r="H22" i="67"/>
  <c r="H23" i="67"/>
  <c r="H24" i="67"/>
  <c r="H25" i="67"/>
  <c r="H26" i="67"/>
  <c r="H27" i="67"/>
  <c r="H28" i="67"/>
  <c r="H29" i="67"/>
  <c r="H30" i="67"/>
  <c r="H31" i="67"/>
  <c r="H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L39" i="67" l="1"/>
  <c r="L38" i="67"/>
  <c r="L7" i="67"/>
  <c r="L8" i="67"/>
  <c r="L9" i="67"/>
  <c r="L10" i="67"/>
  <c r="L11" i="67"/>
  <c r="L12" i="67"/>
  <c r="L13" i="67"/>
  <c r="L14" i="67"/>
  <c r="L15" i="67"/>
  <c r="L16" i="67"/>
  <c r="L17" i="67"/>
  <c r="L18" i="67"/>
  <c r="L19" i="67"/>
  <c r="L20" i="67"/>
  <c r="L21" i="67"/>
  <c r="L22" i="67"/>
  <c r="L23" i="67"/>
  <c r="L24" i="67"/>
  <c r="L25" i="67"/>
  <c r="L26" i="67"/>
  <c r="L27" i="67"/>
  <c r="L28" i="67"/>
  <c r="L29" i="67"/>
  <c r="L30" i="67"/>
  <c r="L31" i="67"/>
  <c r="L32" i="67"/>
  <c r="L33" i="67"/>
  <c r="L34" i="67"/>
  <c r="L35" i="67"/>
  <c r="L36" i="67"/>
  <c r="L37" i="67"/>
  <c r="L40" i="67"/>
  <c r="L41" i="67"/>
  <c r="L42" i="67"/>
  <c r="L43" i="67"/>
  <c r="L44" i="67"/>
  <c r="L45" i="67"/>
  <c r="L46" i="67"/>
  <c r="L47" i="67"/>
  <c r="L48" i="67"/>
  <c r="L49" i="67"/>
  <c r="L50" i="67"/>
  <c r="L51" i="67"/>
  <c r="L52" i="67"/>
  <c r="J39" i="67"/>
  <c r="J38" i="67"/>
  <c r="J7" i="67"/>
  <c r="J8" i="67"/>
  <c r="J9" i="67"/>
  <c r="J10" i="67"/>
  <c r="J11" i="67"/>
  <c r="J12" i="67"/>
  <c r="J13" i="67"/>
  <c r="J14" i="67"/>
  <c r="J15" i="67"/>
  <c r="J16" i="67"/>
  <c r="J17" i="67"/>
  <c r="J18" i="67"/>
  <c r="J19" i="67"/>
  <c r="J20" i="67"/>
  <c r="J21" i="67"/>
  <c r="J22" i="67"/>
  <c r="J23" i="67"/>
  <c r="J24" i="67"/>
  <c r="J25" i="67"/>
  <c r="J26" i="67"/>
  <c r="J27" i="67"/>
  <c r="J28" i="67"/>
  <c r="J29" i="67"/>
  <c r="J30" i="67"/>
  <c r="J31" i="67"/>
  <c r="J32" i="67"/>
  <c r="J33" i="67"/>
  <c r="J34" i="67"/>
  <c r="J35" i="67"/>
  <c r="J36" i="67"/>
  <c r="J37" i="67"/>
  <c r="J40" i="67"/>
  <c r="J41" i="67"/>
  <c r="J42" i="67"/>
  <c r="J43" i="67"/>
  <c r="J44" i="67"/>
  <c r="J45" i="67"/>
  <c r="J46" i="67"/>
  <c r="J47" i="67"/>
  <c r="J48" i="67"/>
  <c r="J49" i="67"/>
  <c r="J50" i="67"/>
  <c r="J51" i="67"/>
  <c r="J52" i="67"/>
  <c r="L6" i="67"/>
  <c r="J6" i="67"/>
  <c r="K52" i="67"/>
  <c r="K51" i="67"/>
  <c r="K50" i="67"/>
  <c r="K49" i="67"/>
  <c r="K48" i="67"/>
  <c r="K47" i="67"/>
  <c r="K46" i="67"/>
  <c r="K45" i="67"/>
  <c r="K44" i="67"/>
  <c r="K43" i="67"/>
  <c r="K42" i="67"/>
  <c r="K41" i="67"/>
  <c r="K40" i="67"/>
  <c r="K39" i="67"/>
  <c r="I39" i="67"/>
  <c r="K38" i="67"/>
  <c r="I38" i="67"/>
  <c r="K37" i="67"/>
  <c r="K30" i="67"/>
  <c r="K31" i="67"/>
  <c r="K32" i="67"/>
  <c r="K33" i="67"/>
  <c r="K34" i="67"/>
  <c r="K35" i="67"/>
  <c r="K36" i="67"/>
  <c r="K29" i="67"/>
  <c r="K27" i="67"/>
  <c r="K28" i="67"/>
  <c r="K24" i="67"/>
  <c r="K25" i="67"/>
  <c r="K26" i="67"/>
  <c r="K23" i="67"/>
  <c r="K20" i="67" l="1"/>
  <c r="K21" i="67"/>
  <c r="K22" i="67"/>
  <c r="K19" i="67"/>
  <c r="K17" i="67"/>
  <c r="K18" i="67"/>
  <c r="K14" i="67"/>
  <c r="K15" i="67"/>
  <c r="K16" i="67"/>
  <c r="K10" i="67"/>
  <c r="K11" i="67"/>
  <c r="K12" i="67"/>
  <c r="K13" i="67"/>
  <c r="K7" i="67"/>
  <c r="K8" i="67"/>
  <c r="K9" i="67"/>
  <c r="I26" i="75"/>
  <c r="H6" i="67"/>
  <c r="I7" i="67"/>
  <c r="I8" i="67"/>
  <c r="I9" i="67"/>
  <c r="I10" i="67"/>
  <c r="I11" i="67"/>
  <c r="I12" i="67"/>
  <c r="I13" i="67"/>
  <c r="I14" i="67"/>
  <c r="I15" i="67"/>
  <c r="I16" i="67"/>
  <c r="I17" i="67"/>
  <c r="I18" i="67"/>
  <c r="I19" i="67"/>
  <c r="I20" i="67"/>
  <c r="I21" i="67"/>
  <c r="I22" i="67"/>
  <c r="I23" i="67"/>
  <c r="I24" i="67"/>
  <c r="I25" i="67"/>
  <c r="I26" i="67"/>
  <c r="I27" i="67"/>
  <c r="I28" i="67"/>
  <c r="I29" i="67"/>
  <c r="I30" i="67"/>
  <c r="I31" i="67"/>
  <c r="I32" i="67"/>
  <c r="I33" i="67"/>
  <c r="I34" i="67"/>
  <c r="I35" i="67"/>
  <c r="I36" i="67"/>
  <c r="I37" i="67"/>
  <c r="I40" i="67"/>
  <c r="I41" i="67"/>
  <c r="I42" i="67"/>
  <c r="I43" i="67"/>
  <c r="I44" i="67"/>
  <c r="I45" i="67"/>
  <c r="I47" i="67"/>
  <c r="I48" i="67"/>
  <c r="I49" i="67"/>
  <c r="I50" i="67"/>
  <c r="I51" i="67"/>
  <c r="I52" i="67"/>
  <c r="K6" i="67" l="1"/>
  <c r="I6" i="67"/>
  <c r="G45" i="67"/>
  <c r="G46" i="67"/>
  <c r="G47" i="67"/>
  <c r="G48" i="67"/>
  <c r="G49" i="67"/>
  <c r="G50" i="67"/>
  <c r="G51" i="67"/>
  <c r="G52" i="67"/>
  <c r="G7" i="67"/>
  <c r="G8" i="67"/>
  <c r="G9" i="67"/>
  <c r="G10" i="67"/>
  <c r="G11" i="67"/>
  <c r="G12" i="67"/>
  <c r="G13" i="67"/>
  <c r="G14" i="67"/>
  <c r="G15" i="67"/>
  <c r="G16" i="67"/>
  <c r="G17" i="67"/>
  <c r="G18" i="67"/>
  <c r="G19" i="67"/>
  <c r="G20" i="67"/>
  <c r="G21" i="67"/>
  <c r="G22" i="67"/>
  <c r="G23" i="67"/>
  <c r="G24" i="67"/>
  <c r="G25" i="67"/>
  <c r="G26" i="67"/>
  <c r="G27" i="67"/>
  <c r="G28" i="67"/>
  <c r="G29" i="67"/>
  <c r="G30" i="67"/>
  <c r="G31" i="67"/>
  <c r="G32" i="67"/>
  <c r="G33" i="67"/>
  <c r="G34" i="67"/>
  <c r="G35" i="67"/>
  <c r="G36" i="67"/>
  <c r="G37" i="67"/>
  <c r="G38" i="67"/>
  <c r="G39" i="67"/>
  <c r="G40" i="67"/>
  <c r="G41" i="67"/>
  <c r="G42" i="67"/>
  <c r="G43" i="67"/>
  <c r="G44" i="67"/>
  <c r="G6" i="67"/>
  <c r="T16" i="67"/>
  <c r="I35" i="119" l="1"/>
  <c r="I25" i="119"/>
  <c r="I16" i="119"/>
  <c r="I13" i="119"/>
  <c r="I9" i="119"/>
  <c r="I8" i="119"/>
  <c r="I411" i="69"/>
  <c r="I329" i="69"/>
  <c r="I225" i="69"/>
  <c r="I213" i="69"/>
  <c r="I122" i="69"/>
  <c r="I123" i="69"/>
  <c r="I524" i="69" l="1"/>
  <c r="I36" i="116"/>
  <c r="I46" i="67" l="1"/>
  <c r="I173" i="69"/>
  <c r="I177" i="69"/>
  <c r="I178" i="69"/>
  <c r="I176" i="69"/>
  <c r="I174" i="69"/>
  <c r="I175" i="69"/>
  <c r="I200" i="69"/>
  <c r="I19" i="111"/>
  <c r="I18" i="111"/>
  <c r="I17" i="111"/>
  <c r="I16" i="111"/>
  <c r="I15" i="111"/>
  <c r="I14" i="111"/>
  <c r="I12" i="111"/>
  <c r="O20" i="67" l="1"/>
  <c r="P20" i="67"/>
  <c r="O7" i="67"/>
  <c r="P7" i="67"/>
  <c r="O8" i="67"/>
  <c r="P8" i="67"/>
  <c r="O6" i="67"/>
  <c r="O19" i="67"/>
  <c r="P19" i="67"/>
  <c r="P6" i="67"/>
  <c r="O28" i="67"/>
  <c r="O27" i="67"/>
  <c r="O26" i="67"/>
  <c r="O25" i="67"/>
  <c r="P25" i="67"/>
  <c r="P26" i="67"/>
  <c r="P27" i="67"/>
  <c r="P28" i="67"/>
  <c r="I12" i="91"/>
  <c r="I11" i="91"/>
  <c r="O5" i="67" l="1"/>
  <c r="Q7" i="67" s="1"/>
  <c r="P5" i="67"/>
  <c r="I99" i="69"/>
  <c r="I18" i="69"/>
  <c r="Q8" i="67" l="1"/>
  <c r="F32" i="67"/>
  <c r="F31" i="67"/>
  <c r="E32" i="67"/>
  <c r="E31" i="67"/>
  <c r="C31" i="67" l="1"/>
  <c r="D31" i="67"/>
  <c r="F22" i="67"/>
  <c r="F23" i="67"/>
  <c r="F25" i="67"/>
  <c r="F27" i="67"/>
  <c r="F29" i="67"/>
  <c r="F33" i="67"/>
  <c r="F35" i="67"/>
  <c r="F37" i="67"/>
  <c r="F39" i="67"/>
  <c r="F41" i="67"/>
  <c r="F43" i="67"/>
  <c r="F45" i="67"/>
  <c r="F47" i="67"/>
  <c r="F49" i="67"/>
  <c r="F51" i="67"/>
  <c r="E28" i="67"/>
  <c r="E26" i="67"/>
  <c r="F28" i="67"/>
  <c r="E30" i="67"/>
  <c r="E34" i="67"/>
  <c r="E36" i="67"/>
  <c r="E38" i="67"/>
  <c r="E40" i="67"/>
  <c r="E42" i="67"/>
  <c r="E44" i="67"/>
  <c r="E46" i="67"/>
  <c r="E48" i="67"/>
  <c r="E50" i="67"/>
  <c r="E52" i="67"/>
  <c r="F26" i="67"/>
  <c r="F30" i="67"/>
  <c r="F34" i="67"/>
  <c r="F36" i="67"/>
  <c r="F38" i="67"/>
  <c r="F40" i="67"/>
  <c r="F42" i="67"/>
  <c r="F44" i="67"/>
  <c r="F46" i="67"/>
  <c r="F48" i="67"/>
  <c r="F50" i="67"/>
  <c r="F52" i="67"/>
  <c r="F20" i="67"/>
  <c r="F24" i="67"/>
  <c r="E20" i="67"/>
  <c r="E22" i="67"/>
  <c r="E21" i="67"/>
  <c r="E25" i="67"/>
  <c r="E27" i="67"/>
  <c r="E29" i="67"/>
  <c r="E33" i="67"/>
  <c r="E35" i="67"/>
  <c r="E37" i="67"/>
  <c r="E39" i="67"/>
  <c r="E41" i="67"/>
  <c r="E43" i="67"/>
  <c r="E45" i="67"/>
  <c r="E47" i="67"/>
  <c r="E49" i="67"/>
  <c r="E51" i="67"/>
  <c r="E24" i="67"/>
  <c r="F21" i="67"/>
  <c r="E23" i="67"/>
  <c r="D23" i="67" l="1"/>
  <c r="C37" i="67"/>
  <c r="D37" i="67"/>
  <c r="E14" i="67"/>
  <c r="C20" i="67"/>
  <c r="D20" i="67"/>
  <c r="F12" i="67"/>
  <c r="F14" i="67"/>
  <c r="C50" i="67"/>
  <c r="D44" i="67"/>
  <c r="C44" i="67"/>
  <c r="D50" i="67"/>
  <c r="D33" i="67"/>
  <c r="D26" i="67"/>
  <c r="F11" i="67"/>
  <c r="F13" i="67"/>
  <c r="C33" i="67"/>
  <c r="C47" i="67"/>
  <c r="C35" i="67"/>
  <c r="D35" i="67"/>
  <c r="D40" i="67"/>
  <c r="C40" i="67"/>
  <c r="C26" i="67"/>
  <c r="E10" i="67"/>
  <c r="E12" i="67"/>
  <c r="D47" i="67"/>
  <c r="C23" i="67"/>
  <c r="F10" i="67"/>
  <c r="E11" i="67"/>
  <c r="E13" i="67"/>
  <c r="E15" i="67"/>
  <c r="E6" i="67"/>
  <c r="C6" i="67"/>
  <c r="E9" i="67"/>
  <c r="C9" i="67"/>
  <c r="E8" i="67"/>
  <c r="C8" i="67"/>
  <c r="D8" i="67"/>
  <c r="F8" i="67"/>
  <c r="D6" i="67"/>
  <c r="F6" i="67"/>
  <c r="D9" i="67"/>
  <c r="F9" i="67"/>
  <c r="F17" i="67"/>
  <c r="E7" i="67"/>
  <c r="C7" i="67"/>
  <c r="D7" i="67"/>
  <c r="F7" i="67"/>
  <c r="O16" i="67"/>
  <c r="F19" i="67"/>
  <c r="E17" i="67"/>
  <c r="E19" i="67"/>
  <c r="F15" i="67"/>
  <c r="E16" i="67"/>
  <c r="F18" i="67"/>
  <c r="F16" i="67"/>
  <c r="E18" i="67"/>
  <c r="D10" i="67" l="1"/>
  <c r="C10" i="67"/>
  <c r="P13" i="67"/>
  <c r="O14" i="67"/>
  <c r="O15" i="67"/>
  <c r="O17" i="67"/>
  <c r="O18" i="67"/>
  <c r="O13" i="67"/>
  <c r="P14" i="67"/>
  <c r="H5" i="67"/>
  <c r="P15" i="67"/>
  <c r="P16" i="67"/>
  <c r="P18" i="67"/>
  <c r="P17" i="67"/>
  <c r="D15" i="67"/>
  <c r="C15" i="67"/>
  <c r="O12" i="67" l="1"/>
  <c r="Q20" i="67" s="1"/>
  <c r="P12" i="67"/>
  <c r="O24" i="67"/>
  <c r="Q28" i="67" s="1"/>
  <c r="P24" i="67"/>
  <c r="L5" i="67" s="1"/>
  <c r="Q6" i="67"/>
  <c r="G5" i="67"/>
  <c r="J5" i="67"/>
  <c r="I5" i="67" l="1"/>
  <c r="Q19" i="67"/>
  <c r="K5" i="67"/>
  <c r="Q25" i="67"/>
  <c r="Q27" i="67"/>
  <c r="Q14" i="67"/>
  <c r="Q15" i="67"/>
  <c r="E5" i="67"/>
  <c r="Q17" i="67"/>
  <c r="Q26" i="67"/>
  <c r="Q24" i="67" s="1"/>
  <c r="Q13" i="67"/>
  <c r="Q16" i="67"/>
  <c r="F5" i="67"/>
  <c r="Q18" i="67"/>
  <c r="Q12" i="67" l="1"/>
</calcChain>
</file>

<file path=xl/comments1.xml><?xml version="1.0" encoding="utf-8"?>
<comments xmlns="http://schemas.openxmlformats.org/spreadsheetml/2006/main">
  <authors>
    <author>user</author>
  </authors>
  <commentList>
    <comment ref="C16" authorId="0" shapeId="0">
      <text>
        <r>
          <rPr>
            <b/>
            <sz val="9"/>
            <color indexed="81"/>
            <rFont val="Tahoma"/>
            <family val="2"/>
          </rPr>
          <t xml:space="preserve">user:
</t>
        </r>
        <r>
          <rPr>
            <b/>
            <sz val="9"/>
            <color indexed="81"/>
            <rFont val="돋움"/>
            <family val="3"/>
            <charset val="129"/>
          </rPr>
          <t>미정</t>
        </r>
      </text>
    </comment>
  </commentList>
</comments>
</file>

<file path=xl/sharedStrings.xml><?xml version="1.0" encoding="utf-8"?>
<sst xmlns="http://schemas.openxmlformats.org/spreadsheetml/2006/main" count="12065" uniqueCount="1466">
  <si>
    <t>01</t>
    <phoneticPr fontId="1" type="noConversion"/>
  </si>
  <si>
    <t>부서코드</t>
    <phoneticPr fontId="1" type="noConversion"/>
  </si>
  <si>
    <t>P1</t>
  </si>
  <si>
    <t>전산장비</t>
  </si>
  <si>
    <t>진단장비</t>
  </si>
  <si>
    <t>정보화물품</t>
  </si>
  <si>
    <t>일반물품</t>
  </si>
  <si>
    <t>시설공사</t>
  </si>
  <si>
    <t>교체공사</t>
  </si>
  <si>
    <t>기타공사</t>
  </si>
  <si>
    <t>기술용역</t>
  </si>
  <si>
    <t>연구용역</t>
  </si>
  <si>
    <t>정보화용역</t>
  </si>
  <si>
    <t>유지보수용역</t>
  </si>
  <si>
    <t>일반용역</t>
  </si>
  <si>
    <t>임대차용역</t>
  </si>
  <si>
    <t>구매</t>
  </si>
  <si>
    <t>P2</t>
  </si>
  <si>
    <t>제조</t>
  </si>
  <si>
    <t>P3</t>
  </si>
  <si>
    <t>수리</t>
  </si>
  <si>
    <t>Q1</t>
  </si>
  <si>
    <t>공사</t>
  </si>
  <si>
    <t>Q2</t>
  </si>
  <si>
    <t>용역</t>
  </si>
  <si>
    <t>일반경쟁</t>
  </si>
  <si>
    <t>지명경쟁</t>
  </si>
  <si>
    <t>제한경쟁</t>
  </si>
  <si>
    <t>수의계약</t>
  </si>
  <si>
    <t>기타</t>
  </si>
  <si>
    <t>계약구분코드</t>
    <phoneticPr fontId="1" type="noConversion"/>
  </si>
  <si>
    <t>계약분류(계약세부구분)</t>
    <phoneticPr fontId="1" type="noConversion"/>
  </si>
  <si>
    <t>계약방법코드</t>
    <phoneticPr fontId="1" type="noConversion"/>
  </si>
  <si>
    <t>02</t>
    <phoneticPr fontId="1" type="noConversion"/>
  </si>
  <si>
    <t>03</t>
  </si>
  <si>
    <t>04</t>
  </si>
  <si>
    <t>05</t>
  </si>
  <si>
    <t>06</t>
  </si>
  <si>
    <t>07</t>
  </si>
  <si>
    <t>수의계약사유코드명</t>
    <phoneticPr fontId="1" type="noConversion"/>
  </si>
  <si>
    <t>11</t>
  </si>
  <si>
    <t>10</t>
  </si>
  <si>
    <t>소액견적입찰</t>
    <phoneticPr fontId="1" type="noConversion"/>
  </si>
  <si>
    <t>08</t>
  </si>
  <si>
    <t>09</t>
  </si>
  <si>
    <t>12</t>
  </si>
  <si>
    <t>13</t>
  </si>
  <si>
    <t>코드</t>
    <phoneticPr fontId="1" type="noConversion"/>
  </si>
  <si>
    <t>부서코드</t>
  </si>
  <si>
    <t>부서명</t>
  </si>
  <si>
    <t>수의계약사유</t>
    <phoneticPr fontId="1" type="noConversion"/>
  </si>
  <si>
    <t>연락처</t>
    <phoneticPr fontId="1" type="noConversion"/>
  </si>
  <si>
    <t>사업담당자명</t>
    <phoneticPr fontId="1" type="noConversion"/>
  </si>
  <si>
    <t>예산액(원)</t>
    <phoneticPr fontId="1" type="noConversion"/>
  </si>
  <si>
    <t>계약구분</t>
    <phoneticPr fontId="1" type="noConversion"/>
  </si>
  <si>
    <t>계약건명</t>
    <phoneticPr fontId="1" type="noConversion"/>
  </si>
  <si>
    <t>계획부서명</t>
    <phoneticPr fontId="1" type="noConversion"/>
  </si>
  <si>
    <t>발주년도</t>
    <phoneticPr fontId="1" type="noConversion"/>
  </si>
  <si>
    <t>경영본부 운영지원실</t>
    <phoneticPr fontId="1" type="noConversion"/>
  </si>
  <si>
    <t>14</t>
  </si>
  <si>
    <t>15</t>
  </si>
  <si>
    <t>16</t>
  </si>
  <si>
    <t>18</t>
  </si>
  <si>
    <t>19</t>
  </si>
  <si>
    <t>사번</t>
    <phoneticPr fontId="1" type="noConversion"/>
  </si>
  <si>
    <t>월</t>
    <phoneticPr fontId="1" type="noConversion"/>
  </si>
  <si>
    <t>발  주  계  획  서</t>
    <phoneticPr fontId="1" type="noConversion"/>
  </si>
  <si>
    <t>발주시기</t>
    <phoneticPr fontId="1" type="noConversion"/>
  </si>
  <si>
    <t>감사실</t>
    <phoneticPr fontId="1" type="noConversion"/>
  </si>
  <si>
    <t>비서실</t>
    <phoneticPr fontId="1" type="noConversion"/>
  </si>
  <si>
    <t>홍보실</t>
    <phoneticPr fontId="1" type="noConversion"/>
  </si>
  <si>
    <t>재난안전본부 재난안전관리실</t>
    <phoneticPr fontId="1" type="noConversion"/>
  </si>
  <si>
    <t>재난안전본부 안전보건관리실</t>
    <phoneticPr fontId="1" type="noConversion"/>
  </si>
  <si>
    <t>재난안전본부 공공기관안전평가실</t>
    <phoneticPr fontId="1" type="noConversion"/>
  </si>
  <si>
    <t>재난안전본부 사고정보분석실</t>
    <phoneticPr fontId="1" type="noConversion"/>
  </si>
  <si>
    <t>경영본부 디지털기획운영실</t>
    <phoneticPr fontId="1" type="noConversion"/>
  </si>
  <si>
    <t>건설안전본부 건설안전관리실</t>
    <phoneticPr fontId="1" type="noConversion"/>
  </si>
  <si>
    <t>건설안전본부 건설품질관리실</t>
    <phoneticPr fontId="1" type="noConversion"/>
  </si>
  <si>
    <t>건설안전본부 건설안전평가실</t>
    <phoneticPr fontId="1" type="noConversion"/>
  </si>
  <si>
    <t>건설안전본부 건축분쟁전문위원회사무국</t>
    <phoneticPr fontId="1" type="noConversion"/>
  </si>
  <si>
    <t>건설안전본부 지하안전관리실</t>
    <phoneticPr fontId="1" type="noConversion"/>
  </si>
  <si>
    <t>기반시설본부 기반시설관리실</t>
    <phoneticPr fontId="1" type="noConversion"/>
  </si>
  <si>
    <t>기반시설본부 시설성능관리실</t>
    <phoneticPr fontId="1" type="noConversion"/>
  </si>
  <si>
    <t>기반시설본부 시설안전평가실</t>
    <phoneticPr fontId="1" type="noConversion"/>
  </si>
  <si>
    <t>기반시설본부 특수시설관리실</t>
    <phoneticPr fontId="1" type="noConversion"/>
  </si>
  <si>
    <t>건축시설본부 건축시설관리실</t>
    <phoneticPr fontId="1" type="noConversion"/>
  </si>
  <si>
    <t>건축시설본부 건축시설안전실</t>
    <phoneticPr fontId="1" type="noConversion"/>
  </si>
  <si>
    <t>건축시설본부 건축시설성능실</t>
    <phoneticPr fontId="1" type="noConversion"/>
  </si>
  <si>
    <t>건축시설본부 내진성능관리실</t>
    <phoneticPr fontId="1" type="noConversion"/>
  </si>
  <si>
    <t>건축시설본부 하자심사분쟁조정위원회사무국</t>
    <phoneticPr fontId="1" type="noConversion"/>
  </si>
  <si>
    <t>안전성능연구소 정책연구실</t>
    <phoneticPr fontId="1" type="noConversion"/>
  </si>
  <si>
    <t>안전성능연구소 기술개발실</t>
    <phoneticPr fontId="1" type="noConversion"/>
  </si>
  <si>
    <t>국토안전교육원 교육원건립추진 TFT</t>
    <phoneticPr fontId="1" type="noConversion"/>
  </si>
  <si>
    <t>국가계약법 시행령 제26조제1항제1호가목(경쟁에 부칠 여유가 없거나 경쟁에 부쳐서는 계약의 목적을 달성하기 곤란한 경우)</t>
    <phoneticPr fontId="1" type="noConversion"/>
  </si>
  <si>
    <t>국가계약법 시행령 제26조제1항제2호가목(공사와 관련하여 장래 시설물의 하자에 대한 책임 구분이 곤란한 경우)</t>
    <phoneticPr fontId="1" type="noConversion"/>
  </si>
  <si>
    <t>국가계약법 시행령 제26조제1항제2호나목(동일 현장에서 2인 이상의 시공자가 공사를 할 수 없는 경우로서 현재의 시공자와 계약을 하는 경우)</t>
    <phoneticPr fontId="1" type="noConversion"/>
  </si>
  <si>
    <t>국가계약법 시행령 제26조제1항제2호다목(마감공사와 관련하여 직전 또는 현재의 시공자와 계약을 하는 경우)</t>
    <phoneticPr fontId="1" type="noConversion"/>
  </si>
  <si>
    <t>국가계약법 시행령 제26조제1항제2호라목(접적지역 등 특수지역에서 시행하는 공사로서 사실상 경쟁이 불가능한 경우)</t>
    <phoneticPr fontId="1" type="noConversion"/>
  </si>
  <si>
    <t>국가계약법 시행령 제26조제1항제2호마목(특허공법 등을 적용하는 공사로서 사실상 경쟁이 불가능한 경우)</t>
    <phoneticPr fontId="1" type="noConversion"/>
  </si>
  <si>
    <t>국가계약법 시행령 제26조제1항제2호바목(해당 물품을 제조·공급한 자가 직접 그 물품을 설치·조립 또는 정비하는 경우)</t>
    <phoneticPr fontId="1" type="noConversion"/>
  </si>
  <si>
    <t>국가계약법 시행령 제26조제1항제2호사목(이미 조달된 물품의 부품교환 또는 설비확충 등을 위하여 조달하는 경우)</t>
    <phoneticPr fontId="1" type="noConversion"/>
  </si>
  <si>
    <t>국가계약법 시행령 제26조제1항제2호아목(특허를 받았거나 실용신안등록 또는 디자인등록이 된 물품을 제조하게 하거나 구매하는 경우)</t>
    <phoneticPr fontId="1" type="noConversion"/>
  </si>
  <si>
    <t>국가계약법 시행령 제26조제1항제2호자목(해당 물품의 생산자 또는 소지자가 1인뿐인 경우)</t>
    <phoneticPr fontId="1" type="noConversion"/>
  </si>
  <si>
    <t>국가계약법 시행령 제26조제1항제2호차목(특정인의 기술·품질이나 경험·자격을 필요로 하는 조사·설계·감리·특수측량·훈련 계약 등의 경우)</t>
    <phoneticPr fontId="1" type="noConversion"/>
  </si>
  <si>
    <t>국가계약법 시행령 제26조제1항제2호카목(특정인의 토지·건물 등 부동산을 매입하거나 재산을 임차 또는 특정인에게 임대하는 경우)</t>
    <phoneticPr fontId="1" type="noConversion"/>
  </si>
  <si>
    <t>국가계약법 시행령 제26조제1항제3호가목(성능인증제품)</t>
    <phoneticPr fontId="1" type="noConversion"/>
  </si>
  <si>
    <t>국가계약법 시행령 제26조제1항제3호나목(품질인증제품)</t>
  </si>
  <si>
    <t>국가계약법 시행령 제26조제1항제3호다목(기술혁신제품)</t>
  </si>
  <si>
    <t>국가계약법 시행령 제26조제1항제3호라목(신제품인증제품)</t>
  </si>
  <si>
    <t>국가계약법 시행령 제26조제1항제3호마목(신기술제품)</t>
  </si>
  <si>
    <t>국가계약법 시행령 제26조제1항제3호바목(우수조달물품 지정·고시 제품)</t>
  </si>
  <si>
    <t>국가계약법 시행령 제26조제1항제3호사목(우수조달 공동상표 물품)</t>
  </si>
  <si>
    <t>국가계약법 시행령 제26조제1항제3호자목(국가정보원장이 정한 제품)</t>
  </si>
  <si>
    <t>국가계약법 시행령 제26조제1항제3호차목(재난안전제품)</t>
  </si>
  <si>
    <t>국가계약법 시행령 제26조제1항제4호가목(국가유공자 자활집단촌의 복지공장)</t>
  </si>
  <si>
    <t>국가계약법 시행령 제26조제1항제4호나목(상이를 입은 자들로 구성된 단체)</t>
  </si>
  <si>
    <t>국가계약법 시행령 제26조제1항제4호다목(중증장애인생산품 생산시설)</t>
  </si>
  <si>
    <t>국가계약법 시행령 제26조제1항제4호라목(사회복지법인)</t>
  </si>
  <si>
    <t>국가계약법 시행령 제26조제1항제5호가목1) 추정가격이 4억원 이하인 건설공사계약</t>
  </si>
  <si>
    <t>국가계약법 시행령 제26조제1항제5호가목1) 추정가격이 2억원 이하인 전문공사계약</t>
  </si>
  <si>
    <t>국가계약법 시행령 제26조제1항제5호가목1) 추정가격이 1억6천만원 이하인 기타공사계약</t>
  </si>
  <si>
    <t>국가계약법 시행령 제26조제1항제5호가목2) 추정가격이 2천만원 이하인 물품·용역계약</t>
  </si>
  <si>
    <t>국가계약법 시행령 제26조제1항제5호가목3) 추정가격이 2천만원 초과 1억원 이하인 계약(소기업 또는 소상공인과 체결하는 물품·용역계약)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</si>
  <si>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</si>
  <si>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</si>
  <si>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</si>
  <si>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</si>
  <si>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</si>
  <si>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</si>
  <si>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</si>
  <si>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</si>
  <si>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</si>
  <si>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</si>
  <si>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</si>
  <si>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17</t>
    <phoneticPr fontId="1" type="noConversion"/>
  </si>
  <si>
    <t>국가계약법 시행령 제26조제1항제5호가목4) 추정가격이 2천만원 초과 1억원 이하인 계약(학술연구 등 특수한 지식·기술 등을 요구하는 물품·용역계약)</t>
  </si>
  <si>
    <t>국가계약법 시행령 제26조제1항제5호가목5) 추정가격이 2천만원 초과 1억원 이하인 계약(여성기업·장애인기업·사회적기업 등과 체결하는 물품·용역계약)</t>
  </si>
  <si>
    <t>국가계약법 시행령 제26조제1항제5호가목6) 추정가격이 5천만원 이하인 임대차 계약</t>
  </si>
  <si>
    <t>국가계약법 시행령 제26조제1항제5호나목(재외공관이 사용하는 물품을 현지에서 구매하는 경우)</t>
  </si>
  <si>
    <t>국가계약법 시행령 제26조제1항제5호다목(물품을 가공·하역·운송 또는 보관할 때 경쟁에 부치는 것이 불리하다고 인정되는 경우)</t>
  </si>
  <si>
    <t>국가계약법 시행령 제26조제1항제5호라목(방산물자를 방위산업체로부터 제조·구매하는 경우)</t>
  </si>
  <si>
    <t>국가계약법 시행령 제26조제1항제5호마목(다른 법령에 따라 국가사업을 위탁 또는 대행할 수 있는 자와 해당 사업에 대한 계약을 하는 경우)</t>
  </si>
  <si>
    <t>국가계약법 시행령 제26조제1항제5호바목(다른 국가기관 또는 지방자치단체와 계약을 하는 경우)</t>
  </si>
  <si>
    <t>국가계약법 시행령 제26조제1항제5호사목(혁신제품을 구매하려는 경우)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</si>
  <si>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</si>
  <si>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</si>
  <si>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</si>
  <si>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</si>
  <si>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</si>
  <si>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</si>
  <si>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</si>
  <si>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</si>
  <si>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</si>
  <si>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</si>
  <si>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국가계약법 시행령 제26조제1항제5호아목(디지털서비스에 관한 계약을 하는 경우)</t>
    <phoneticPr fontId="1" type="noConversion"/>
  </si>
  <si>
    <t>o</t>
    <phoneticPr fontId="1" type="noConversion"/>
  </si>
  <si>
    <t>x</t>
    <phoneticPr fontId="1" type="noConversion"/>
  </si>
  <si>
    <t>계약분류명
(정보화용역 선택 시 N열 체크)</t>
    <phoneticPr fontId="1" type="noConversion"/>
  </si>
  <si>
    <r>
      <t xml:space="preserve">디지털기획운영실에 의뢰 여부
</t>
    </r>
    <r>
      <rPr>
        <b/>
        <sz val="11"/>
        <color theme="1"/>
        <rFont val="돋움"/>
        <family val="3"/>
        <charset val="129"/>
      </rPr>
      <t>(</t>
    </r>
    <r>
      <rPr>
        <b/>
        <u/>
        <sz val="11"/>
        <color theme="1"/>
        <rFont val="돋움"/>
        <family val="3"/>
        <charset val="129"/>
      </rPr>
      <t>정보화용역</t>
    </r>
    <r>
      <rPr>
        <b/>
        <sz val="11"/>
        <color theme="1"/>
        <rFont val="돋움"/>
        <family val="3"/>
        <charset val="129"/>
      </rPr>
      <t>에 한함, O/X로 기재)</t>
    </r>
    <phoneticPr fontId="1" type="noConversion"/>
  </si>
  <si>
    <t>비고
(장기계속계약의 총금액 등)</t>
    <phoneticPr fontId="1" type="noConversion"/>
  </si>
  <si>
    <t>계약방법
(수의계약 선택 시 M열 체크)</t>
    <phoneticPr fontId="1" type="noConversion"/>
  </si>
  <si>
    <t>혁신성과실</t>
    <phoneticPr fontId="1" type="noConversion"/>
  </si>
  <si>
    <t>상생협력실</t>
    <phoneticPr fontId="1" type="noConversion"/>
  </si>
  <si>
    <t>상생협력실 스마트 도로관리 TFT</t>
    <phoneticPr fontId="1" type="noConversion"/>
  </si>
  <si>
    <t>경영본부 기획조정실</t>
    <phoneticPr fontId="1" type="noConversion"/>
  </si>
  <si>
    <t>경영본부 인사노무실</t>
    <phoneticPr fontId="1" type="noConversion"/>
  </si>
  <si>
    <t>국토안전교육원 인재교육실</t>
    <phoneticPr fontId="1" type="noConversion"/>
  </si>
  <si>
    <t>수도권지역본부 사업지원실</t>
    <phoneticPr fontId="1" type="noConversion"/>
  </si>
  <si>
    <t>수도권지역본부 건설안전1실</t>
    <phoneticPr fontId="1" type="noConversion"/>
  </si>
  <si>
    <t>수도권지역본부 건설안전2실</t>
    <phoneticPr fontId="1" type="noConversion"/>
  </si>
  <si>
    <t>강원지역본부 사업지원실</t>
    <phoneticPr fontId="1" type="noConversion"/>
  </si>
  <si>
    <t>강원지역본부 건설안전실</t>
    <phoneticPr fontId="1" type="noConversion"/>
  </si>
  <si>
    <t>강원지역본부 기반시설안전실</t>
    <phoneticPr fontId="1" type="noConversion"/>
  </si>
  <si>
    <t>영남지역본부 사업지원실</t>
    <phoneticPr fontId="1" type="noConversion"/>
  </si>
  <si>
    <t>영남지역본부 건설안전실</t>
    <phoneticPr fontId="1" type="noConversion"/>
  </si>
  <si>
    <t>영남지역본부 기반시설안전실</t>
    <phoneticPr fontId="1" type="noConversion"/>
  </si>
  <si>
    <t>호남지역본부 특수교관리실</t>
    <phoneticPr fontId="1" type="noConversion"/>
  </si>
  <si>
    <t>호남지역본부 사업지원실</t>
    <phoneticPr fontId="1" type="noConversion"/>
  </si>
  <si>
    <t>호남지역본부 건설안전실</t>
    <phoneticPr fontId="1" type="noConversion"/>
  </si>
  <si>
    <t>충청지역본부 사업지원실</t>
    <phoneticPr fontId="1" type="noConversion"/>
  </si>
  <si>
    <t>충청지역본부 건설안전실</t>
    <phoneticPr fontId="1" type="noConversion"/>
  </si>
  <si>
    <t>충청지역본부 기반시설안전실</t>
    <phoneticPr fontId="1" type="noConversion"/>
  </si>
  <si>
    <t>충청지역본부 건축시설점검실</t>
    <phoneticPr fontId="1" type="noConversion"/>
  </si>
  <si>
    <r>
      <t xml:space="preserve">※ 작성 유의사항
① 발주시기(C열), 계획부서명(D열), 계약구분(F열), 계약분류명(G열), 계약방법(H열) 항목은 콤보박스로 설정되어 있으므로 반드시 </t>
    </r>
    <r>
      <rPr>
        <b/>
        <u/>
        <sz val="14"/>
        <color rgb="FFFF0000"/>
        <rFont val="맑은 고딕"/>
        <family val="3"/>
        <charset val="129"/>
        <scheme val="minor"/>
      </rPr>
      <t>콤보박스를 활용</t>
    </r>
    <r>
      <rPr>
        <b/>
        <sz val="14"/>
        <color rgb="FFFF0000"/>
        <rFont val="맑은 고딕"/>
        <family val="3"/>
        <charset val="129"/>
        <scheme val="minor"/>
      </rPr>
      <t xml:space="preserve">하여 작성하여 주시기 바랍니다.(임의로 기재할 경우 업로드 불가)
② 물품구매의 경우 반드시 </t>
    </r>
    <r>
      <rPr>
        <b/>
        <u/>
        <sz val="14"/>
        <color rgb="FFFF0000"/>
        <rFont val="맑은 고딕"/>
        <family val="3"/>
        <charset val="129"/>
        <scheme val="minor"/>
      </rPr>
      <t>계약건명</t>
    </r>
    <r>
      <rPr>
        <b/>
        <sz val="14"/>
        <color rgb="FFFF0000"/>
        <rFont val="맑은 고딕"/>
        <family val="3"/>
        <charset val="129"/>
        <scheme val="minor"/>
      </rPr>
      <t xml:space="preserve">에 품명과 수량을 기재 해주세요 .
③ 계약방법이 </t>
    </r>
    <r>
      <rPr>
        <b/>
        <u/>
        <sz val="14"/>
        <color rgb="FFFF0000"/>
        <rFont val="맑은 고딕"/>
        <family val="3"/>
        <charset val="129"/>
        <scheme val="minor"/>
      </rPr>
      <t>수의계약</t>
    </r>
    <r>
      <rPr>
        <b/>
        <sz val="14"/>
        <color rgb="FFFF0000"/>
        <rFont val="맑은 고딕"/>
        <family val="3"/>
        <charset val="129"/>
        <scheme val="minor"/>
      </rPr>
      <t xml:space="preserve">일 경우  반드시 </t>
    </r>
    <r>
      <rPr>
        <b/>
        <u/>
        <sz val="14"/>
        <color rgb="FFFF0000"/>
        <rFont val="맑은 고딕"/>
        <family val="3"/>
        <charset val="129"/>
        <scheme val="minor"/>
      </rPr>
      <t>수의계약사유</t>
    </r>
    <r>
      <rPr>
        <b/>
        <sz val="14"/>
        <color rgb="FFFF0000"/>
        <rFont val="맑은 고딕"/>
        <family val="3"/>
        <charset val="129"/>
        <scheme val="minor"/>
      </rPr>
      <t xml:space="preserve">를 기재 해주세요. 
④ 중복항목 여부 반드시 체크해주세요.
⑤ 서식은 변경하지 마시고, 행추가 시 기존행을 복사하여 콤보기능을 활용해주세요.
⑥ </t>
    </r>
    <r>
      <rPr>
        <b/>
        <u/>
        <sz val="14"/>
        <color rgb="FFFF0000"/>
        <rFont val="맑은 고딕"/>
        <family val="3"/>
        <charset val="129"/>
        <scheme val="minor"/>
      </rPr>
      <t>장기계속계약</t>
    </r>
    <r>
      <rPr>
        <b/>
        <sz val="14"/>
        <color rgb="FFFF0000"/>
        <rFont val="맑은 고딕"/>
        <family val="3"/>
        <charset val="129"/>
        <scheme val="minor"/>
      </rPr>
      <t xml:space="preserve">은 2025년도 의뢰 기준으로 금액을 작성하여 주시고, </t>
    </r>
    <r>
      <rPr>
        <b/>
        <u/>
        <sz val="14"/>
        <color rgb="FFFF0000"/>
        <rFont val="맑은 고딕"/>
        <family val="3"/>
        <charset val="129"/>
        <scheme val="minor"/>
      </rPr>
      <t>총금액은 비고</t>
    </r>
    <r>
      <rPr>
        <b/>
        <sz val="14"/>
        <color rgb="FFFF0000"/>
        <rFont val="맑은 고딕"/>
        <family val="3"/>
        <charset val="129"/>
        <scheme val="minor"/>
      </rPr>
      <t>란에 기재하여 주시기 바랍니다.</t>
    </r>
    <phoneticPr fontId="1" type="noConversion"/>
  </si>
  <si>
    <t>부서목록</t>
    <phoneticPr fontId="1" type="noConversion"/>
  </si>
  <si>
    <t>재난안전본부 지진안전관리실</t>
    <phoneticPr fontId="1" type="noConversion"/>
  </si>
  <si>
    <t>경영본부 ESG경영실</t>
    <phoneticPr fontId="1" type="noConversion"/>
  </si>
  <si>
    <t>경영본부 디지털전략실</t>
    <phoneticPr fontId="1" type="noConversion"/>
  </si>
  <si>
    <t>건축시설본부 건축안전관리실</t>
    <phoneticPr fontId="1" type="noConversion"/>
  </si>
  <si>
    <t>건축시설본부 녹색건축실</t>
    <phoneticPr fontId="1" type="noConversion"/>
  </si>
  <si>
    <t>건축시설본부 하자심사·분쟁조정위원회사무국</t>
    <phoneticPr fontId="1" type="noConversion"/>
  </si>
  <si>
    <t>건축시설본부 건축분쟁전문위원회 사무국</t>
    <phoneticPr fontId="1" type="noConversion"/>
  </si>
  <si>
    <t>국토안전기술연구원 정책연구실</t>
    <phoneticPr fontId="1" type="noConversion"/>
  </si>
  <si>
    <t>국토안전기술연구원 기후대응연구실</t>
    <phoneticPr fontId="1" type="noConversion"/>
  </si>
  <si>
    <t>수도권지역본부 건설안전품질1실</t>
    <phoneticPr fontId="1" type="noConversion"/>
  </si>
  <si>
    <t>수도권지역본부 건설안전품질2실</t>
    <phoneticPr fontId="1" type="noConversion"/>
  </si>
  <si>
    <t>충청지역본부 건설안전품질실</t>
    <phoneticPr fontId="1" type="noConversion"/>
  </si>
  <si>
    <t>충청지역본부 건축시설안전실</t>
    <phoneticPr fontId="1" type="noConversion"/>
  </si>
  <si>
    <t>강원지역본부 건설안전품질실</t>
    <phoneticPr fontId="1" type="noConversion"/>
  </si>
  <si>
    <t>영남지역본부 건설안전품질실</t>
    <phoneticPr fontId="1" type="noConversion"/>
  </si>
  <si>
    <t>호남지역본부 건설안전품질실</t>
    <phoneticPr fontId="1" type="noConversion"/>
  </si>
  <si>
    <t>구분</t>
    <phoneticPr fontId="1" type="noConversion"/>
  </si>
  <si>
    <t>합계</t>
    <phoneticPr fontId="1" type="noConversion"/>
  </si>
  <si>
    <t>공사</t>
    <phoneticPr fontId="1" type="noConversion"/>
  </si>
  <si>
    <t>용역</t>
    <phoneticPr fontId="1" type="noConversion"/>
  </si>
  <si>
    <t>금액</t>
    <phoneticPr fontId="1" type="noConversion"/>
  </si>
  <si>
    <t>건수</t>
    <phoneticPr fontId="1" type="noConversion"/>
  </si>
  <si>
    <t>구매</t>
    <phoneticPr fontId="1" type="noConversion"/>
  </si>
  <si>
    <t>부서별 발주계획 정리</t>
    <phoneticPr fontId="1" type="noConversion"/>
  </si>
  <si>
    <t>금액</t>
    <phoneticPr fontId="1" type="noConversion"/>
  </si>
  <si>
    <t>건수</t>
    <phoneticPr fontId="1" type="noConversion"/>
  </si>
  <si>
    <t>공사</t>
    <phoneticPr fontId="1" type="noConversion"/>
  </si>
  <si>
    <t>합계</t>
    <phoneticPr fontId="1" type="noConversion"/>
  </si>
  <si>
    <t>발주금액</t>
    <phoneticPr fontId="1" type="noConversion"/>
  </si>
  <si>
    <t>시설공사</t>
    <phoneticPr fontId="1" type="noConversion"/>
  </si>
  <si>
    <t>용역</t>
    <phoneticPr fontId="1" type="noConversion"/>
  </si>
  <si>
    <t>기술용역</t>
    <phoneticPr fontId="1" type="noConversion"/>
  </si>
  <si>
    <t>연구용역</t>
    <phoneticPr fontId="1" type="noConversion"/>
  </si>
  <si>
    <t>유지보수용역</t>
    <phoneticPr fontId="1" type="noConversion"/>
  </si>
  <si>
    <t>일반용역</t>
    <phoneticPr fontId="1" type="noConversion"/>
  </si>
  <si>
    <t>임대차용역</t>
    <phoneticPr fontId="1" type="noConversion"/>
  </si>
  <si>
    <t>정보화용역</t>
    <phoneticPr fontId="1" type="noConversion"/>
  </si>
  <si>
    <t>일반물품</t>
    <phoneticPr fontId="1" type="noConversion"/>
  </si>
  <si>
    <t>정보화물품</t>
    <phoneticPr fontId="1" type="noConversion"/>
  </si>
  <si>
    <t>진단장비</t>
    <phoneticPr fontId="1" type="noConversion"/>
  </si>
  <si>
    <t>전산장비</t>
    <phoneticPr fontId="1" type="noConversion"/>
  </si>
  <si>
    <t>비율(금액)</t>
    <phoneticPr fontId="1" type="noConversion"/>
  </si>
  <si>
    <t>구매</t>
    <phoneticPr fontId="1" type="noConversion"/>
  </si>
  <si>
    <t>계약 구분별 발주계획 정리</t>
    <phoneticPr fontId="1" type="noConversion"/>
  </si>
  <si>
    <t>경영본부 AI전략실</t>
    <phoneticPr fontId="1" type="noConversion"/>
  </si>
  <si>
    <t>지하안전관리단 지하안전관리실</t>
    <phoneticPr fontId="1" type="noConversion"/>
  </si>
  <si>
    <t>지하안전관리단 지하안전점검실</t>
    <phoneticPr fontId="1" type="noConversion"/>
  </si>
  <si>
    <t>국토안전교육원 기술안전교육실</t>
    <phoneticPr fontId="1" type="noConversion"/>
  </si>
  <si>
    <t>국토안전교육원 대국민안전교육실</t>
    <phoneticPr fontId="1" type="noConversion"/>
  </si>
  <si>
    <t>감사실</t>
  </si>
  <si>
    <t>x</t>
  </si>
  <si>
    <t>혁신성과실</t>
  </si>
  <si>
    <t>류영탁</t>
  </si>
  <si>
    <t>055-771-4642</t>
  </si>
  <si>
    <t>o</t>
  </si>
  <si>
    <t>홍보실</t>
  </si>
  <si>
    <t>재난안전본부 재난안전관리실</t>
  </si>
  <si>
    <t>재난안전본부 안전보건관리실</t>
  </si>
  <si>
    <t>2026년 유소견자 사후관리 업무 위탁</t>
  </si>
  <si>
    <t>이승희</t>
  </si>
  <si>
    <t>055-771-1795</t>
  </si>
  <si>
    <t>근로자지원프로그램(EAP) 위탁용역</t>
  </si>
  <si>
    <t>온라인 산업안전보건교육 위탁 용역</t>
  </si>
  <si>
    <t>최유진</t>
  </si>
  <si>
    <t>055-771-1762</t>
  </si>
  <si>
    <t>안전보건 역량향상 교육 용역</t>
  </si>
  <si>
    <t>수급업체 인프라(카라반) 지원 용역</t>
  </si>
  <si>
    <t>조영우</t>
  </si>
  <si>
    <t>055-771-1744</t>
  </si>
  <si>
    <t>2026년 전문인배상책임보험 가입 용역</t>
  </si>
  <si>
    <t>박희철</t>
  </si>
  <si>
    <t>055-771-1770</t>
  </si>
  <si>
    <t>2026년 단체상해보험 가입 용역</t>
  </si>
  <si>
    <t>시설물 진단,점검 표준작업 절차 등 마련 용역</t>
  </si>
  <si>
    <t>재난안전본부 지진안전관리실</t>
  </si>
  <si>
    <t>댐, 하천, 상하수도 내진성능평가 세부지침 해설서 및 예제집, 내진보강 매뉴얼 제정 용역(2/2차)</t>
  </si>
  <si>
    <t>정우진</t>
  </si>
  <si>
    <t>055-771-1463</t>
  </si>
  <si>
    <t>장기계속계약 총금액: 196,000천원</t>
  </si>
  <si>
    <t>교량받침 앵커부 앵커철근의 성능실험 및 관련 내진성능평가 지침 반영 용역(2/3차)</t>
  </si>
  <si>
    <t>김현수</t>
  </si>
  <si>
    <t>055-771-1462</t>
  </si>
  <si>
    <t>장기계속계약 총금액: 392,000천원</t>
  </si>
  <si>
    <t>지진안전관리실 구조해석 프로그램(Perform 3D) 사양 최신화</t>
  </si>
  <si>
    <t>김태민</t>
  </si>
  <si>
    <t>055-771-1468</t>
  </si>
  <si>
    <t>국가계약법 시행령 제26조제1항제2호자목(해당 물품의 생산자 또는 소지자가 1인뿐인 경우)</t>
  </si>
  <si>
    <t>건축물 내진성능평가 세부지침 및 해설서 개정 용역</t>
  </si>
  <si>
    <t>오대진</t>
  </si>
  <si>
    <t>055-771-1470</t>
  </si>
  <si>
    <t>AI 기반 스마트 지진안전관리 시스템 ISMP 수립 및 기초 시스템 개발</t>
  </si>
  <si>
    <t>이종한</t>
  </si>
  <si>
    <t>055-771-1459</t>
  </si>
  <si>
    <t>MIDAS GEN NX 유지보수</t>
  </si>
  <si>
    <t>하지성</t>
  </si>
  <si>
    <t>055-771-1535</t>
  </si>
  <si>
    <t>PLAXIS 2D 유지보수</t>
  </si>
  <si>
    <t>MIDAS CIVIL 유지보수</t>
  </si>
  <si>
    <t>공기청정기 유지관리 및 필터교체</t>
  </si>
  <si>
    <t>비대면 온라인 시스템(ZOOM) 구매</t>
  </si>
  <si>
    <t>재난안전본부 공공기관안전평가실</t>
  </si>
  <si>
    <t>김윤정</t>
  </si>
  <si>
    <t>055-771-1796</t>
  </si>
  <si>
    <t>재난안전본부 사고정보분석실</t>
  </si>
  <si>
    <t>명일동 지하사고조사위원회 사고조사보고서 인쇄</t>
  </si>
  <si>
    <t>임연주</t>
  </si>
  <si>
    <t>055-771-1787</t>
  </si>
  <si>
    <t>보일러타워 붕괴 3D 해석모델 구칙 및 구조해석 용역</t>
  </si>
  <si>
    <t>서창우</t>
  </si>
  <si>
    <t>055-771-1792</t>
  </si>
  <si>
    <t>경기 광명 신안산선 터널 붕괴사고 원인 규명을 위한 구조해석 추가 용역</t>
  </si>
  <si>
    <t>보일러타워 붕괴 메커니즘과 거동시뮬레이션 분석 및 동영상 제작</t>
  </si>
  <si>
    <t>김승종</t>
  </si>
  <si>
    <t>25년 건설사고사례집 제작</t>
  </si>
  <si>
    <t>26년 상반기 건설사고사례 3D영상 제작</t>
  </si>
  <si>
    <t>건설사고사례 쇼츠 영상 제작</t>
  </si>
  <si>
    <t>055-771-1788</t>
  </si>
  <si>
    <t>일반경쟁</t>
    <phoneticPr fontId="1" type="noConversion"/>
  </si>
  <si>
    <r>
      <t xml:space="preserve">※ 작성 유의사항
① 발주시기(C열), 계획부서명(D열), 계약구분(F열), 계약분류명(G열), 계약방법(H열) 항목은 콤보박스로 설정되어 있으므로 반드시 </t>
    </r>
    <r>
      <rPr>
        <b/>
        <u/>
        <sz val="14"/>
        <color rgb="FFFF0000"/>
        <rFont val="맑은 고딕"/>
        <family val="3"/>
        <charset val="129"/>
        <scheme val="minor"/>
      </rPr>
      <t>콤보박스를 활용</t>
    </r>
    <r>
      <rPr>
        <b/>
        <sz val="14"/>
        <color rgb="FFFF0000"/>
        <rFont val="맑은 고딕"/>
        <family val="3"/>
        <charset val="129"/>
        <scheme val="minor"/>
      </rPr>
      <t xml:space="preserve">하여 작성하여 주시기 바랍니다.(임의로 기재할 경우 업로드 불가)
② 물품구매의 경우 반드시 </t>
    </r>
    <r>
      <rPr>
        <b/>
        <u/>
        <sz val="14"/>
        <color rgb="FFFF0000"/>
        <rFont val="맑은 고딕"/>
        <family val="3"/>
        <charset val="129"/>
        <scheme val="minor"/>
      </rPr>
      <t>계약건명</t>
    </r>
    <r>
      <rPr>
        <b/>
        <sz val="14"/>
        <color rgb="FFFF0000"/>
        <rFont val="맑은 고딕"/>
        <family val="3"/>
        <charset val="129"/>
        <scheme val="minor"/>
      </rPr>
      <t xml:space="preserve">에 품명과 수량을 기재 해주세요 .
③ 계약방법이 </t>
    </r>
    <r>
      <rPr>
        <b/>
        <u/>
        <sz val="14"/>
        <color rgb="FFFF0000"/>
        <rFont val="맑은 고딕"/>
        <family val="3"/>
        <charset val="129"/>
        <scheme val="minor"/>
      </rPr>
      <t>수의계약</t>
    </r>
    <r>
      <rPr>
        <b/>
        <sz val="14"/>
        <color rgb="FFFF0000"/>
        <rFont val="맑은 고딕"/>
        <family val="3"/>
        <charset val="129"/>
        <scheme val="minor"/>
      </rPr>
      <t xml:space="preserve">일 경우  반드시 </t>
    </r>
    <r>
      <rPr>
        <b/>
        <u/>
        <sz val="14"/>
        <color rgb="FFFF0000"/>
        <rFont val="맑은 고딕"/>
        <family val="3"/>
        <charset val="129"/>
        <scheme val="minor"/>
      </rPr>
      <t>수의계약사유</t>
    </r>
    <r>
      <rPr>
        <b/>
        <sz val="14"/>
        <color rgb="FFFF0000"/>
        <rFont val="맑은 고딕"/>
        <family val="3"/>
        <charset val="129"/>
        <scheme val="minor"/>
      </rPr>
      <t xml:space="preserve">를 기재 해주세요. 
④ 중복항목 여부 반드시 체크해주세요.
⑤ 서식은 변경하지 마시고, 행추가 시 기존행을 복사하여 콤보기능을 활용해주세요.
⑥ </t>
    </r>
    <r>
      <rPr>
        <b/>
        <u/>
        <sz val="14"/>
        <color rgb="FFFF0000"/>
        <rFont val="맑은 고딕"/>
        <family val="3"/>
        <charset val="129"/>
        <scheme val="minor"/>
      </rPr>
      <t>장기계속계약</t>
    </r>
    <r>
      <rPr>
        <b/>
        <sz val="14"/>
        <color rgb="FFFF0000"/>
        <rFont val="맑은 고딕"/>
        <family val="3"/>
        <charset val="129"/>
        <scheme val="minor"/>
      </rPr>
      <t xml:space="preserve">은 2026년도 의뢰 기준으로 금액을 작성하여 주시고, </t>
    </r>
    <r>
      <rPr>
        <b/>
        <u/>
        <sz val="14"/>
        <color rgb="FFFF0000"/>
        <rFont val="맑은 고딕"/>
        <family val="3"/>
        <charset val="129"/>
        <scheme val="minor"/>
      </rPr>
      <t>총금액은 비고</t>
    </r>
    <r>
      <rPr>
        <b/>
        <sz val="14"/>
        <color rgb="FFFF0000"/>
        <rFont val="맑은 고딕"/>
        <family val="3"/>
        <charset val="129"/>
        <scheme val="minor"/>
      </rPr>
      <t>란에 기재하여 주시기 바랍니다.</t>
    </r>
    <phoneticPr fontId="1" type="noConversion"/>
  </si>
  <si>
    <t>중장기 감사전략 수립 컨설팅 용역</t>
    <phoneticPr fontId="1" type="noConversion"/>
  </si>
  <si>
    <t>김강현</t>
    <phoneticPr fontId="1" type="noConversion"/>
  </si>
  <si>
    <t>055-771-4612</t>
    <phoneticPr fontId="1" type="noConversion"/>
  </si>
  <si>
    <t>외부회계감사 용역</t>
    <phoneticPr fontId="1" type="noConversion"/>
  </si>
  <si>
    <t>KALIS 감사인대회 기획 및 운영</t>
    <phoneticPr fontId="1" type="noConversion"/>
  </si>
  <si>
    <t>박소영</t>
    <phoneticPr fontId="1" type="noConversion"/>
  </si>
  <si>
    <t>055-771-4616</t>
    <phoneticPr fontId="1" type="noConversion"/>
  </si>
  <si>
    <t>익명 신고시스템(헬프라인) 라이선스 구매</t>
    <phoneticPr fontId="1" type="noConversion"/>
  </si>
  <si>
    <t>성민규</t>
    <phoneticPr fontId="1" type="noConversion"/>
  </si>
  <si>
    <t>055-771-4618</t>
    <phoneticPr fontId="1" type="noConversion"/>
  </si>
  <si>
    <t>2025년도 경영실적보고서 디자인 편집 및 인쇄</t>
    <phoneticPr fontId="1" type="noConversion"/>
  </si>
  <si>
    <t>국가계약법 시행령 제26조제1항제5호가목5) 추정가격이 2천만원 초과 1억원 이하인 계약(여성기업·장애인기업·사회적기업 등과 체결하는 물품·용역계약)</t>
    <phoneticPr fontId="1" type="noConversion"/>
  </si>
  <si>
    <t>2026년도 혁신 고도화 용역</t>
    <phoneticPr fontId="1" type="noConversion"/>
  </si>
  <si>
    <t>한정빈</t>
    <phoneticPr fontId="1" type="noConversion"/>
  </si>
  <si>
    <t>055-771-4780</t>
    <phoneticPr fontId="1" type="noConversion"/>
  </si>
  <si>
    <t>2026년도 조직문화 개선 용역</t>
    <phoneticPr fontId="1" type="noConversion"/>
  </si>
  <si>
    <t>김동현</t>
    <phoneticPr fontId="1" type="noConversion"/>
  </si>
  <si>
    <t>055-771-4608</t>
    <phoneticPr fontId="1" type="noConversion"/>
  </si>
  <si>
    <t>ERP 기능고도화(경영공시) 용역</t>
    <phoneticPr fontId="1" type="noConversion"/>
  </si>
  <si>
    <t>055-771-4716</t>
    <phoneticPr fontId="1" type="noConversion"/>
  </si>
  <si>
    <t>혁신성과실 집중근로공간 사무가구 임차 용역</t>
    <phoneticPr fontId="1" type="noConversion"/>
  </si>
  <si>
    <t>26년 설 명절 유관기관 감사나눔(선물세트, 200EA 예정)</t>
    <phoneticPr fontId="1" type="noConversion"/>
  </si>
  <si>
    <t>미정</t>
    <phoneticPr fontId="1" type="noConversion"/>
  </si>
  <si>
    <t>김도언</t>
    <phoneticPr fontId="1" type="noConversion"/>
  </si>
  <si>
    <t>055-771-4770</t>
    <phoneticPr fontId="1" type="noConversion"/>
  </si>
  <si>
    <t>홈페이지 웹접근성 인증 심사</t>
    <phoneticPr fontId="1" type="noConversion"/>
  </si>
  <si>
    <t>전수하</t>
    <phoneticPr fontId="1" type="noConversion"/>
  </si>
  <si>
    <t>055-771-4726</t>
    <phoneticPr fontId="1" type="noConversion"/>
  </si>
  <si>
    <t>망고보드 이용권 구매(2EA)</t>
    <phoneticPr fontId="1" type="noConversion"/>
  </si>
  <si>
    <t>정지안</t>
    <phoneticPr fontId="1" type="noConversion"/>
  </si>
  <si>
    <t>055-771-4771</t>
    <phoneticPr fontId="1" type="noConversion"/>
  </si>
  <si>
    <t>2026년도 SNS 운영 용역</t>
    <phoneticPr fontId="1" type="noConversion"/>
  </si>
  <si>
    <t>고객만족도 통합 조사</t>
    <phoneticPr fontId="1" type="noConversion"/>
  </si>
  <si>
    <t>민형식</t>
    <phoneticPr fontId="1" type="noConversion"/>
  </si>
  <si>
    <t>055-771-4724</t>
    <phoneticPr fontId="1" type="noConversion"/>
  </si>
  <si>
    <t>홍보용품 구매(품명 및 수량 미정)</t>
    <phoneticPr fontId="1" type="noConversion"/>
  </si>
  <si>
    <t>김기현</t>
    <phoneticPr fontId="1" type="noConversion"/>
  </si>
  <si>
    <t>055-771-4723</t>
    <phoneticPr fontId="1" type="noConversion"/>
  </si>
  <si>
    <t>시민참여혁신단 기념품 구매</t>
    <phoneticPr fontId="1" type="noConversion"/>
  </si>
  <si>
    <t>그래픽 소프트웨어(어도비) 구매(1EA)</t>
    <phoneticPr fontId="1" type="noConversion"/>
  </si>
  <si>
    <t>홍보 컨설팅 용역</t>
    <phoneticPr fontId="1" type="noConversion"/>
  </si>
  <si>
    <t>카메라 구매(1EA)</t>
    <phoneticPr fontId="1" type="noConversion"/>
  </si>
  <si>
    <t>26년 추석 명절 유관기관 감사나눔(선물세트, 200EA 예정)</t>
    <phoneticPr fontId="1" type="noConversion"/>
  </si>
  <si>
    <t>지역상생 홍보 활동 물품 구매(수량 미정)</t>
    <phoneticPr fontId="1" type="noConversion"/>
  </si>
  <si>
    <t>2027년도 업무수첩 및 탁상달력 구매</t>
    <phoneticPr fontId="1" type="noConversion"/>
  </si>
  <si>
    <t>사진공모전 사진 인화 및 액자 구매(수량 미정)</t>
    <phoneticPr fontId="1" type="noConversion"/>
  </si>
  <si>
    <t>국토안전 통합콜센터 위탁용역</t>
    <phoneticPr fontId="1" type="noConversion"/>
  </si>
  <si>
    <t>가격 미정</t>
    <phoneticPr fontId="1" type="noConversion"/>
  </si>
  <si>
    <t>재난관리평가 보고서 제본(10EA), 리플릿(100EA), 현수막(1EA) 등 인쇄물 제작</t>
    <phoneticPr fontId="1" type="noConversion"/>
  </si>
  <si>
    <t>이서정</t>
    <phoneticPr fontId="1" type="noConversion"/>
  </si>
  <si>
    <t>055-771-1768</t>
    <phoneticPr fontId="1" type="noConversion"/>
  </si>
  <si>
    <t>재난대응 안전한국훈련 부대시설 용역</t>
    <phoneticPr fontId="1" type="noConversion"/>
  </si>
  <si>
    <t>김장열</t>
    <phoneticPr fontId="1" type="noConversion"/>
  </si>
  <si>
    <t>055-771-1767</t>
    <phoneticPr fontId="1" type="noConversion"/>
  </si>
  <si>
    <t xml:space="preserve">기능연속성계획 고도화 용역 </t>
    <phoneticPr fontId="1" type="noConversion"/>
  </si>
  <si>
    <t>이태관</t>
    <phoneticPr fontId="1" type="noConversion"/>
  </si>
  <si>
    <t>055-771-1764</t>
    <phoneticPr fontId="1" type="noConversion"/>
  </si>
  <si>
    <t xml:space="preserve">전산장비 구매(PC 4대) 등 </t>
    <phoneticPr fontId="1" type="noConversion"/>
  </si>
  <si>
    <t>태블릿(1대) 및 노트북(2대) 구매</t>
    <phoneticPr fontId="1" type="noConversion"/>
  </si>
  <si>
    <t>홍보용품(250여개) 구매</t>
    <phoneticPr fontId="1" type="noConversion"/>
  </si>
  <si>
    <t>26년 건설사고사례집 제작(100권)</t>
    <phoneticPr fontId="1" type="noConversion"/>
  </si>
  <si>
    <t>&lt;예시&gt;</t>
    <phoneticPr fontId="1" type="noConversion"/>
  </si>
  <si>
    <t>경영본부 운영지원실</t>
  </si>
  <si>
    <t>김형수</t>
    <phoneticPr fontId="1" type="noConversion"/>
  </si>
  <si>
    <t>055-771-4634</t>
    <phoneticPr fontId="1" type="noConversion"/>
  </si>
  <si>
    <t>국가계약법 시행령 제26조(수의계약에 의할 수 있는 경우)제1항제4호(중증장애인)</t>
  </si>
  <si>
    <t>경영본부 기획조정실</t>
  </si>
  <si>
    <t>국토안전관리원 중장기 경영전략 및 관리체계 고도화</t>
    <phoneticPr fontId="1" type="noConversion"/>
  </si>
  <si>
    <t>정은재</t>
    <phoneticPr fontId="1" type="noConversion"/>
  </si>
  <si>
    <t>055-771-4789</t>
    <phoneticPr fontId="1" type="noConversion"/>
  </si>
  <si>
    <t>조직진단 및 직무관리체계 고도화</t>
    <phoneticPr fontId="1" type="noConversion"/>
  </si>
  <si>
    <t>정지혜</t>
    <phoneticPr fontId="1" type="noConversion"/>
  </si>
  <si>
    <t>055-771-4718</t>
    <phoneticPr fontId="1" type="noConversion"/>
  </si>
  <si>
    <t>경영본부 ESG경영실</t>
  </si>
  <si>
    <t>윤리경영·청렴 종합 컨설팅 용역</t>
  </si>
  <si>
    <t>김동현</t>
  </si>
  <si>
    <t>055-771-4746</t>
  </si>
  <si>
    <t>청렴윤리주간 행사용역</t>
  </si>
  <si>
    <t>정혜은</t>
  </si>
  <si>
    <t>055-771-4624</t>
  </si>
  <si>
    <t>UN SDGs전략수립 컨설팅 용역</t>
    <phoneticPr fontId="1" type="noConversion"/>
  </si>
  <si>
    <t>장윤지</t>
    <phoneticPr fontId="1" type="noConversion"/>
  </si>
  <si>
    <t>055-771-4992</t>
    <phoneticPr fontId="1" type="noConversion"/>
  </si>
  <si>
    <t>2026년 상반기 국토안전 동반성장 포럼 행사 용역</t>
    <phoneticPr fontId="1" type="noConversion"/>
  </si>
  <si>
    <t>주훈표</t>
  </si>
  <si>
    <t>055-771-4891</t>
    <phoneticPr fontId="1" type="noConversion"/>
  </si>
  <si>
    <t>국토안전관리원 지속가능경영보고서</t>
    <phoneticPr fontId="1" type="noConversion"/>
  </si>
  <si>
    <t>이수연</t>
    <phoneticPr fontId="1" type="noConversion"/>
  </si>
  <si>
    <t>055-771-4784</t>
    <phoneticPr fontId="1" type="noConversion"/>
  </si>
  <si>
    <t>환경경영시스템 14001 인증 등(컨설팅)</t>
    <phoneticPr fontId="1" type="noConversion"/>
  </si>
  <si>
    <t>인권영향평가 실시</t>
  </si>
  <si>
    <t>유선상</t>
  </si>
  <si>
    <t>055-771-4720</t>
  </si>
  <si>
    <t>2026년 하반기 국토안전 동반성장 포럼 행사 용역</t>
    <phoneticPr fontId="1" type="noConversion"/>
  </si>
  <si>
    <t>동반성장보고서 디자인 편집 및 인쇄 용역</t>
  </si>
  <si>
    <t>내부통제 ERP 기능개선</t>
    <phoneticPr fontId="1" type="noConversion"/>
  </si>
  <si>
    <t>정혜은</t>
    <phoneticPr fontId="1" type="noConversion"/>
  </si>
  <si>
    <t>055-771-4624</t>
    <phoneticPr fontId="1" type="noConversion"/>
  </si>
  <si>
    <t>25년도 ERP 기능고도화 과업 변경 수요조사서 제출(ESG경영실-2948, 2025.09.03.)</t>
    <phoneticPr fontId="1" type="noConversion"/>
  </si>
  <si>
    <t>발주시기 미정</t>
    <phoneticPr fontId="1" type="noConversion"/>
  </si>
  <si>
    <t>경영본부 운영지원실</t>
    <phoneticPr fontId="0" type="Hiragana"/>
  </si>
  <si>
    <t>통신(전화)망 유지관리 용역(1차년도)</t>
    <phoneticPr fontId="0" type="Hiragana"/>
  </si>
  <si>
    <t>용역</t>
    <phoneticPr fontId="0" type="Hiragana"/>
  </si>
  <si>
    <t>일반용역</t>
    <phoneticPr fontId="0" type="Hiragana"/>
  </si>
  <si>
    <t>권경도</t>
    <phoneticPr fontId="0" type="Hiragana"/>
  </si>
  <si>
    <t>055-771-4705</t>
    <phoneticPr fontId="0" type="Hiragana"/>
  </si>
  <si>
    <t>장기계속계약 1차년도 / 총 168,597,925원</t>
    <phoneticPr fontId="0" type="Hiragana"/>
  </si>
  <si>
    <t>인재교육관 승강기 유지관리 용역</t>
  </si>
  <si>
    <t>송의조</t>
    <phoneticPr fontId="0" type="Hiragana"/>
  </si>
  <si>
    <t>055-771-1993</t>
  </si>
  <si>
    <t>인재교육관 소방시설 안전관리 용역</t>
    <phoneticPr fontId="0" type="Hiragana"/>
  </si>
  <si>
    <t>황주연</t>
    <phoneticPr fontId="0" type="Hiragana"/>
  </si>
  <si>
    <t>국가계약법 시행령 제26조제1항제2호카목(특정인의 토지·건물 등 부동산을 매입하거나 재산을 임차 또는 특정인에게 임대하는 경우)</t>
  </si>
  <si>
    <t>인재교육관 전기 안전관리 용역</t>
  </si>
  <si>
    <t>공공조달관리사 표준교재 제본</t>
    <phoneticPr fontId="1" type="noConversion"/>
  </si>
  <si>
    <t>기타</t>
    <phoneticPr fontId="1" type="noConversion"/>
  </si>
  <si>
    <t>특수차량(다굴절_98어7502) 차량 진단용 B_BOX 구매(1EA)</t>
    <phoneticPr fontId="1" type="noConversion"/>
  </si>
  <si>
    <t>박무성</t>
    <phoneticPr fontId="1" type="noConversion"/>
  </si>
  <si>
    <t>055-771-1941</t>
    <phoneticPr fontId="1" type="noConversion"/>
  </si>
  <si>
    <t>특수차량(플랫폼_98어7501) 로드센서 증폭기 구매(1EA)</t>
    <phoneticPr fontId="1" type="noConversion"/>
  </si>
  <si>
    <t>특수차량 운전자 정밀안전점검 현장 방한복 구매(8EA)</t>
    <phoneticPr fontId="1" type="noConversion"/>
  </si>
  <si>
    <t>2025년도 회계결산 지원용역</t>
    <phoneticPr fontId="1" type="noConversion"/>
  </si>
  <si>
    <t>최규범</t>
    <phoneticPr fontId="1" type="noConversion"/>
  </si>
  <si>
    <t>055-771-4857</t>
    <phoneticPr fontId="1" type="noConversion"/>
  </si>
  <si>
    <t>춘추근무복 구매</t>
    <phoneticPr fontId="0" type="Hiragana"/>
  </si>
  <si>
    <t>김태현</t>
    <phoneticPr fontId="0" type="Hiragana"/>
  </si>
  <si>
    <t>055-771-4627</t>
    <phoneticPr fontId="0" type="Hiragana"/>
  </si>
  <si>
    <t>동계근무복 구매</t>
    <phoneticPr fontId="0" type="Hiragana"/>
  </si>
  <si>
    <t>폐기 의결 기록물 현장 파쇄</t>
    <phoneticPr fontId="0" type="Hiragana"/>
  </si>
  <si>
    <t>이준</t>
    <phoneticPr fontId="0" type="Hiragana"/>
  </si>
  <si>
    <t>055-771-4962</t>
    <phoneticPr fontId="0" type="Hiragana"/>
  </si>
  <si>
    <t>거래처간담회 책자 제작</t>
    <phoneticPr fontId="1" type="noConversion"/>
  </si>
  <si>
    <t>계약설명회 및 거래처간담회 현수막 제작</t>
    <phoneticPr fontId="1" type="noConversion"/>
  </si>
  <si>
    <t>계약설명회 및 거래처간담회 선물세트 구매</t>
    <phoneticPr fontId="1" type="noConversion"/>
  </si>
  <si>
    <t>중장기 재무관리계획 수립 용역</t>
  </si>
  <si>
    <t>서양희</t>
  </si>
  <si>
    <t>055-771-4639</t>
  </si>
  <si>
    <t>상반기 인재교육관 저수조 청소</t>
    <phoneticPr fontId="0" type="Hiragana"/>
  </si>
  <si>
    <t>구매상담회 책자 및 리플릿 제작</t>
    <phoneticPr fontId="1" type="noConversion"/>
  </si>
  <si>
    <t>구매상담회 선물세트 구매</t>
    <phoneticPr fontId="1" type="noConversion"/>
  </si>
  <si>
    <t>기록관리시스템 구축을 위한 안티바이러스 솔루션 구매</t>
    <phoneticPr fontId="0" type="Hiragana"/>
  </si>
  <si>
    <t>찾아가는 계약설명회 책자 제작</t>
    <phoneticPr fontId="1" type="noConversion"/>
  </si>
  <si>
    <t>인재교육관 주차장 태양광설비 공사 설계용역</t>
    <phoneticPr fontId="0" type="Hiragana"/>
  </si>
  <si>
    <t>정태선</t>
    <phoneticPr fontId="0" type="Hiragana"/>
  </si>
  <si>
    <t>055-771-4658</t>
    <phoneticPr fontId="0" type="Hiragana"/>
  </si>
  <si>
    <t>자동차 종합보험 가입</t>
    <phoneticPr fontId="0" type="Hiragana"/>
  </si>
  <si>
    <t>김미경</t>
    <phoneticPr fontId="0" type="Hiragana"/>
  </si>
  <si>
    <t>055-771-4625</t>
    <phoneticPr fontId="0" type="Hiragana"/>
  </si>
  <si>
    <t>특수차량 운전자 정밀안전점검 현장 동계현장작업복 구매(8EA)</t>
    <phoneticPr fontId="1" type="noConversion"/>
  </si>
  <si>
    <t>김연주</t>
    <phoneticPr fontId="1" type="noConversion"/>
  </si>
  <si>
    <t>특수차량(고소차_98주1324) 상부 크레인부 유압오일 교환</t>
    <phoneticPr fontId="1" type="noConversion"/>
  </si>
  <si>
    <t>특수차량(고소차_99마6196) 상부 크레인부 유압오일 교환</t>
    <phoneticPr fontId="1" type="noConversion"/>
  </si>
  <si>
    <t>국내 학술전자저널(DBPIA) 구독 연장</t>
    <phoneticPr fontId="0" type="Hiragana"/>
  </si>
  <si>
    <t>국내 학술전자저널(KISS) 구독 연장</t>
    <phoneticPr fontId="0" type="Hiragana"/>
  </si>
  <si>
    <t>KS(한국산업표준) 전자저널 구독 연장</t>
    <phoneticPr fontId="0" type="Hiragana"/>
  </si>
  <si>
    <t>전자잡지 모아진 신규 구독</t>
    <phoneticPr fontId="0" type="Hiragana"/>
  </si>
  <si>
    <t>창립기념일 행사 기념품 구매</t>
    <phoneticPr fontId="0" type="Hiragana"/>
  </si>
  <si>
    <t>조희미</t>
    <phoneticPr fontId="0" type="Hiragana"/>
  </si>
  <si>
    <t>055-771-4782</t>
    <phoneticPr fontId="0" type="Hiragana"/>
  </si>
  <si>
    <t>하반기 인재교육관 저수조 청소</t>
    <phoneticPr fontId="0" type="Hiragana"/>
  </si>
  <si>
    <t>특수차량(다굴절_98어7502) 엔진오일 및 소모품 교환</t>
    <phoneticPr fontId="1" type="noConversion"/>
  </si>
  <si>
    <t>특수차량(플랫폼_98어7501) 엔진오일 및 소모품 교환</t>
    <phoneticPr fontId="1" type="noConversion"/>
  </si>
  <si>
    <t>특수차량(다굴절_98어7502) 상부 크레인부 유압오일 교환</t>
    <phoneticPr fontId="1" type="noConversion"/>
  </si>
  <si>
    <t>특수차량(플랫폼_98어7501) 상부 크레인부 유압오일 교환</t>
    <phoneticPr fontId="1" type="noConversion"/>
  </si>
  <si>
    <t>기록관 장서점검 및 서가 재배치 용역</t>
    <phoneticPr fontId="0" type="Hiragana"/>
  </si>
  <si>
    <r>
      <t xml:space="preserve">AI전략실에 의뢰 여부
</t>
    </r>
    <r>
      <rPr>
        <b/>
        <sz val="11"/>
        <color theme="1"/>
        <rFont val="돋움"/>
        <family val="3"/>
        <charset val="129"/>
      </rPr>
      <t>(</t>
    </r>
    <r>
      <rPr>
        <b/>
        <u/>
        <sz val="11"/>
        <color theme="1"/>
        <rFont val="돋움"/>
        <family val="3"/>
        <charset val="129"/>
      </rPr>
      <t>정보화용역</t>
    </r>
    <r>
      <rPr>
        <b/>
        <sz val="11"/>
        <color theme="1"/>
        <rFont val="돋움"/>
        <family val="3"/>
        <charset val="129"/>
      </rPr>
      <t>에 한함, O/X로 기재)</t>
    </r>
    <phoneticPr fontId="1" type="noConversion"/>
  </si>
  <si>
    <t>경영본부 AI전략실</t>
  </si>
  <si>
    <t>26년 국토안전 빅데이터 플랫폼 및 분석과제 유지관리</t>
  </si>
  <si>
    <t>이민주</t>
  </si>
  <si>
    <t>055-771-4985</t>
  </si>
  <si>
    <t>장기계속계약 총금액  : 1,446백만원</t>
  </si>
  <si>
    <t>생성형 AI 라이선스 발급 및 갱신</t>
  </si>
  <si>
    <t>AI 챌린지 사례집 제작</t>
  </si>
  <si>
    <t>조아영</t>
  </si>
  <si>
    <t>055-771-4944</t>
  </si>
  <si>
    <t>노후PC 교체 구매(모니터)</t>
  </si>
  <si>
    <t>정경아</t>
    <phoneticPr fontId="1" type="noConversion"/>
  </si>
  <si>
    <t>055-771-4939</t>
    <phoneticPr fontId="1" type="noConversion"/>
  </si>
  <si>
    <t>26년 건축물 생애이력 관리시스템 유지관리</t>
    <phoneticPr fontId="1" type="noConversion"/>
  </si>
  <si>
    <t>조문주</t>
    <phoneticPr fontId="1" type="noConversion"/>
  </si>
  <si>
    <t>055-771-4946</t>
    <phoneticPr fontId="1" type="noConversion"/>
  </si>
  <si>
    <t>정보화용역 의뢰 오지 않음에 따라 발주시기, 금액은 변동될 수 있음
(예산(안)으로 4월1일~12월 31일까지의 계약금액을 기재함)
장기계속계약이나, 총금액은 건축시설관리실에서 미정</t>
    <phoneticPr fontId="1" type="noConversion"/>
  </si>
  <si>
    <t>AUTOCAD 연간 라이선스 구매</t>
  </si>
  <si>
    <t>2026년 개인정보 및 정보보안 취약점 진단 컨설팅 사업</t>
    <phoneticPr fontId="1" type="noConversion"/>
  </si>
  <si>
    <t>이창윤</t>
  </si>
  <si>
    <t>055-771-4951</t>
  </si>
  <si>
    <t>통합경영정보시스템 기능개선 사업</t>
    <phoneticPr fontId="1" type="noConversion"/>
  </si>
  <si>
    <t>조은진</t>
    <phoneticPr fontId="1" type="noConversion"/>
  </si>
  <si>
    <t>055-771-4950</t>
    <phoneticPr fontId="1" type="noConversion"/>
  </si>
  <si>
    <t>국토안전 빅데이터 분석과제 고도화 및 신규 개발</t>
  </si>
  <si>
    <t>문치웅</t>
  </si>
  <si>
    <t>055-771-4942</t>
  </si>
  <si>
    <t>국토안전 데이터 종합관리 사업</t>
  </si>
  <si>
    <t>전인택</t>
  </si>
  <si>
    <t>055-771-4973</t>
  </si>
  <si>
    <t>한컴오피스 연간라이선스 구매</t>
  </si>
  <si>
    <t>알툴즈통합팩 연간라이선스 구매</t>
  </si>
  <si>
    <t>AI 전문가 양성 교육</t>
  </si>
  <si>
    <t>신입사원 PC 구입(모니터)</t>
  </si>
  <si>
    <t>AI LLM 모델 고도화 및 신규 개발</t>
  </si>
  <si>
    <t>국토안전 통계연보 제본</t>
  </si>
  <si>
    <t>권민지</t>
  </si>
  <si>
    <t>055-771-4990</t>
  </si>
  <si>
    <t>AI 활용 가이드라인 신규 제작</t>
  </si>
  <si>
    <t>SAP 라이선스 구매</t>
    <phoneticPr fontId="1" type="noConversion"/>
  </si>
  <si>
    <t>외부메일 라이선스 구매</t>
    <phoneticPr fontId="1" type="noConversion"/>
  </si>
  <si>
    <t>정보보안시스템 연간 라이선스 구매</t>
  </si>
  <si>
    <t>박주현</t>
    <phoneticPr fontId="1" type="noConversion"/>
  </si>
  <si>
    <t>055-771-4947</t>
    <phoneticPr fontId="1" type="noConversion"/>
  </si>
  <si>
    <t>MS OFFICE 연간 라이선스 구매</t>
  </si>
  <si>
    <t>'26~'27년 정보보안시스템 유지관리 사업(2차년도)</t>
    <phoneticPr fontId="1" type="noConversion"/>
  </si>
  <si>
    <t>-1차년도: 881,280,490원
- 2차년도: 927,119,510원
- 총 1,808,400,000원</t>
    <phoneticPr fontId="1" type="noConversion"/>
  </si>
  <si>
    <t>기반시설본부 기반시설관리실</t>
  </si>
  <si>
    <t>부서 필요 물품(사무용품 등)</t>
    <phoneticPr fontId="1" type="noConversion"/>
  </si>
  <si>
    <t>이동주</t>
    <phoneticPr fontId="1" type="noConversion"/>
  </si>
  <si>
    <t>055-771-8596</t>
    <phoneticPr fontId="1" type="noConversion"/>
  </si>
  <si>
    <t>노트북 2대 구매</t>
    <phoneticPr fontId="1" type="noConversion"/>
  </si>
  <si>
    <t>Nas 저장매체</t>
    <phoneticPr fontId="1" type="noConversion"/>
  </si>
  <si>
    <t>시설물 관리 용어·안전등급 표준화 및 활용체계 마련</t>
    <phoneticPr fontId="1" type="noConversion"/>
  </si>
  <si>
    <t>진혜근</t>
    <phoneticPr fontId="1" type="noConversion"/>
  </si>
  <si>
    <t>055-771-8544</t>
    <phoneticPr fontId="1" type="noConversion"/>
  </si>
  <si>
    <t>홍보물품 구매(상)</t>
    <phoneticPr fontId="1" type="noConversion"/>
  </si>
  <si>
    <t>이경연</t>
    <phoneticPr fontId="1" type="noConversion"/>
  </si>
  <si>
    <t>055-771-8579</t>
    <phoneticPr fontId="1" type="noConversion"/>
  </si>
  <si>
    <t>설명회 책자 제본(상)</t>
    <phoneticPr fontId="1" type="noConversion"/>
  </si>
  <si>
    <t>설명회 현수막 및 X-배너(상)</t>
    <phoneticPr fontId="1" type="noConversion"/>
  </si>
  <si>
    <t>홍보물품 구매(하)</t>
    <phoneticPr fontId="1" type="noConversion"/>
  </si>
  <si>
    <t>설명회 책자 제본(하)</t>
    <phoneticPr fontId="1" type="noConversion"/>
  </si>
  <si>
    <t>설명회 현수막 및 X-배너(하)</t>
    <phoneticPr fontId="1" type="noConversion"/>
  </si>
  <si>
    <t>IT인프라 및 정보시스템 유지관리 사업</t>
    <phoneticPr fontId="1" type="noConversion"/>
  </si>
  <si>
    <t>홍현두</t>
    <phoneticPr fontId="1" type="noConversion"/>
  </si>
  <si>
    <t>055-771-8304</t>
    <phoneticPr fontId="1" type="noConversion"/>
  </si>
  <si>
    <t>기반시설본부 시설성능관리실</t>
  </si>
  <si>
    <t>김민호</t>
    <phoneticPr fontId="1" type="noConversion"/>
  </si>
  <si>
    <t>055-771-8358</t>
    <phoneticPr fontId="1" type="noConversion"/>
  </si>
  <si>
    <t>(가칭) 안전점검등 및 성능평가의 과업단위 모듈화 및 비용산정 기준 개편 연구</t>
    <phoneticPr fontId="1" type="noConversion"/>
  </si>
  <si>
    <t>강호정</t>
    <phoneticPr fontId="1" type="noConversion"/>
  </si>
  <si>
    <t>055-771-8483</t>
    <phoneticPr fontId="1" type="noConversion"/>
  </si>
  <si>
    <t>(가칭) 이상기후에 따른 시설물 유지관리 방법 고도화 연구</t>
    <phoneticPr fontId="1" type="noConversion"/>
  </si>
  <si>
    <t>심규현</t>
    <phoneticPr fontId="1" type="noConversion"/>
  </si>
  <si>
    <t>055-771-8363</t>
    <phoneticPr fontId="1" type="noConversion"/>
  </si>
  <si>
    <t xml:space="preserve">25년 4분기 신규관리주체대상 법적의무사항안내 리플릿 DM발송 </t>
    <phoneticPr fontId="1" type="noConversion"/>
  </si>
  <si>
    <t>유연상</t>
    <phoneticPr fontId="1" type="noConversion"/>
  </si>
  <si>
    <t>055-771-8445</t>
    <phoneticPr fontId="1" type="noConversion"/>
  </si>
  <si>
    <t>성능평가 통계분석보고서 제본</t>
    <phoneticPr fontId="1" type="noConversion"/>
  </si>
  <si>
    <t>김민철</t>
    <phoneticPr fontId="1" type="noConversion"/>
  </si>
  <si>
    <t>055-771-8344</t>
    <phoneticPr fontId="1" type="noConversion"/>
  </si>
  <si>
    <t>2026년 시설물통합정보관리체계 통합 기능개선 사업</t>
    <phoneticPr fontId="1" type="noConversion"/>
  </si>
  <si>
    <t>2014081170/202212059</t>
    <phoneticPr fontId="1" type="noConversion"/>
  </si>
  <si>
    <t>허인영/김민호</t>
    <phoneticPr fontId="1" type="noConversion"/>
  </si>
  <si>
    <t>055-771-8325
055-771-8358</t>
    <phoneticPr fontId="1" type="noConversion"/>
  </si>
  <si>
    <t>2026년 시설물통합정보관리체계 통합 기능개선 감리사업</t>
    <phoneticPr fontId="1" type="noConversion"/>
  </si>
  <si>
    <t>2014081170/202212059</t>
  </si>
  <si>
    <t>26년 상반기 정책설명회  교재 인쇄</t>
    <phoneticPr fontId="1" type="noConversion"/>
  </si>
  <si>
    <t xml:space="preserve">26년 1분기 신규관리주체대상 법적의무사항안내 리플릿 DM발송 </t>
    <phoneticPr fontId="1" type="noConversion"/>
  </si>
  <si>
    <t xml:space="preserve">AIOCR 및 RPA 기반 e-보고서 자동 검수 시스템 구축 </t>
  </si>
  <si>
    <t>정아현</t>
    <phoneticPr fontId="1" type="noConversion"/>
  </si>
  <si>
    <t>055-771-8346</t>
    <phoneticPr fontId="1" type="noConversion"/>
  </si>
  <si>
    <t xml:space="preserve">26년 2분기 신규관리주체대상 법적의무사항안내 리플릿 DM발송 </t>
    <phoneticPr fontId="1" type="noConversion"/>
  </si>
  <si>
    <t>26년 하반기 정책설명회  교재 인쇄</t>
    <phoneticPr fontId="1" type="noConversion"/>
  </si>
  <si>
    <t xml:space="preserve">26년 3분기 신규관리주체대상 법적의무사항안내 리플릿 DM발송 </t>
    <phoneticPr fontId="1" type="noConversion"/>
  </si>
  <si>
    <t>26년 세부지침 개정본 인쇄</t>
    <phoneticPr fontId="1" type="noConversion"/>
  </si>
  <si>
    <t>주익재</t>
    <phoneticPr fontId="1" type="noConversion"/>
  </si>
  <si>
    <t>055-771-8331</t>
    <phoneticPr fontId="1" type="noConversion"/>
  </si>
  <si>
    <t>26년 세부지침 해설서 개정본 인쇄</t>
    <phoneticPr fontId="1" type="noConversion"/>
  </si>
  <si>
    <t>26년 제3종매뉴얼 개정본</t>
    <phoneticPr fontId="1" type="noConversion"/>
  </si>
  <si>
    <t>27년도 시설안전 탁상용 달력 제작 및 DM발송</t>
    <phoneticPr fontId="1" type="noConversion"/>
  </si>
  <si>
    <t>IREMS(점검진단 평가시스템) 기능개선</t>
    <phoneticPr fontId="1" type="noConversion"/>
  </si>
  <si>
    <t>양승화</t>
    <phoneticPr fontId="1" type="noConversion"/>
  </si>
  <si>
    <t xml:space="preserve">	055-771-1668</t>
    <phoneticPr fontId="1" type="noConversion"/>
  </si>
  <si>
    <t>예산 협의사항에 따라 금액 변동될 수 있음</t>
    <phoneticPr fontId="1" type="noConversion"/>
  </si>
  <si>
    <t>전산장비 구매(노트북, 9EA)</t>
    <phoneticPr fontId="1" type="noConversion"/>
  </si>
  <si>
    <t>김병진</t>
    <phoneticPr fontId="1" type="noConversion"/>
  </si>
  <si>
    <t>055-771-1634</t>
    <phoneticPr fontId="1" type="noConversion"/>
  </si>
  <si>
    <t>복합기 구매</t>
    <phoneticPr fontId="1" type="noConversion"/>
  </si>
  <si>
    <t>전산장비 구매(태블릿PC, 8EA)</t>
    <phoneticPr fontId="1" type="noConversion"/>
  </si>
  <si>
    <t>금액 미정</t>
    <phoneticPr fontId="1" type="noConversion"/>
  </si>
  <si>
    <t>건설안전본부 건설안전관리실</t>
  </si>
  <si>
    <t>남광식</t>
    <phoneticPr fontId="1" type="noConversion"/>
  </si>
  <si>
    <t>055-771-1428</t>
    <phoneticPr fontId="1" type="noConversion"/>
  </si>
  <si>
    <t>건설공사 안전관리 종합정보망 상용 SW 구매</t>
    <phoneticPr fontId="1" type="noConversion"/>
  </si>
  <si>
    <t>CSI 개인정보 필터링 서비스 이용</t>
    <phoneticPr fontId="1" type="noConversion"/>
  </si>
  <si>
    <t>수의계약</t>
    <phoneticPr fontId="1" type="noConversion"/>
  </si>
  <si>
    <t>문성민</t>
    <phoneticPr fontId="1" type="noConversion"/>
  </si>
  <si>
    <t>055-771-1445</t>
    <phoneticPr fontId="1" type="noConversion"/>
  </si>
  <si>
    <t>국가계약법 시행령 제26조제1항제2호바목(해당 물품을 제조·공급한 자가 직접 그 물품을 설치·조립 또는 정비하는 경우)</t>
  </si>
  <si>
    <t>찾아가는 현장 컨설팅 체계 개선 및 표준 교육(안) 마련 용역</t>
    <phoneticPr fontId="1" type="noConversion"/>
  </si>
  <si>
    <t>이제원</t>
    <phoneticPr fontId="1" type="noConversion"/>
  </si>
  <si>
    <t>055-771-1418</t>
    <phoneticPr fontId="1" type="noConversion"/>
  </si>
  <si>
    <t>챗봇 운영 및 유지관리</t>
    <phoneticPr fontId="1" type="noConversion"/>
  </si>
  <si>
    <t>정순호</t>
    <phoneticPr fontId="1" type="noConversion"/>
  </si>
  <si>
    <t>055-771-1444</t>
    <phoneticPr fontId="1" type="noConversion"/>
  </si>
  <si>
    <t>안전관리비 계상 및 집행 가이드라인 수립</t>
    <phoneticPr fontId="1" type="noConversion"/>
  </si>
  <si>
    <t>조해성</t>
    <phoneticPr fontId="1" type="noConversion"/>
  </si>
  <si>
    <t>055-771-1429</t>
    <phoneticPr fontId="1" type="noConversion"/>
  </si>
  <si>
    <t>26년도 건설공사 안전관리 맞춤형 코칭 교재 제본</t>
    <phoneticPr fontId="1" type="noConversion"/>
  </si>
  <si>
    <t>소규모 현장 맞춤형 지원장비 운영 계약(스마트 에어백 조끼)</t>
    <phoneticPr fontId="1" type="noConversion"/>
  </si>
  <si>
    <t>김상령</t>
    <phoneticPr fontId="1" type="noConversion"/>
  </si>
  <si>
    <t>055-771-1420</t>
    <phoneticPr fontId="1" type="noConversion"/>
  </si>
  <si>
    <t>소규모 현장 맞춤형 지원장비 운영 계약(On-device AI 이동식 CCTV)</t>
    <phoneticPr fontId="1" type="noConversion"/>
  </si>
  <si>
    <t>2026년도 건설공사 안전관리 종합정보망 기능개선 및 클라우드 이전 용역</t>
    <phoneticPr fontId="1" type="noConversion"/>
  </si>
  <si>
    <t>2026년도 건설공사 안전관리 종합정보망 기능개선 감리 용역</t>
    <phoneticPr fontId="1" type="noConversion"/>
  </si>
  <si>
    <t>건설안전 홍보물품 등 구매</t>
    <phoneticPr fontId="1" type="noConversion"/>
  </si>
  <si>
    <t>이은빈</t>
    <phoneticPr fontId="1" type="noConversion"/>
  </si>
  <si>
    <t>055-771-1417</t>
    <phoneticPr fontId="1" type="noConversion"/>
  </si>
  <si>
    <t>홍보물품 각 종류별 분할 발주</t>
    <phoneticPr fontId="1" type="noConversion"/>
  </si>
  <si>
    <t>건설안전 홍보 미디어 송출</t>
    <phoneticPr fontId="1" type="noConversion"/>
  </si>
  <si>
    <t>홍보실 발주
(건설안전 홍보 예산 활용)</t>
    <phoneticPr fontId="1" type="noConversion"/>
  </si>
  <si>
    <t>건설안전 홍보 영상 제작</t>
    <phoneticPr fontId="1" type="noConversion"/>
  </si>
  <si>
    <t>가시설 설치지침 영상 제작</t>
    <phoneticPr fontId="1" type="noConversion"/>
  </si>
  <si>
    <t>이재건</t>
    <phoneticPr fontId="1" type="noConversion"/>
  </si>
  <si>
    <t>055-771-1446</t>
    <phoneticPr fontId="1" type="noConversion"/>
  </si>
  <si>
    <t>VR 신규 콘텐츠 제작</t>
    <phoneticPr fontId="1" type="noConversion"/>
  </si>
  <si>
    <t>제한경쟁</t>
    <phoneticPr fontId="1" type="noConversion"/>
  </si>
  <si>
    <t>안전보건 개인장구류 구매</t>
    <phoneticPr fontId="1" type="noConversion"/>
  </si>
  <si>
    <t>건설안전 캠페인 운영 및 콘텐츠 제작</t>
    <phoneticPr fontId="1" type="noConversion"/>
  </si>
  <si>
    <t>현장점검, KALIS 안전관리체계 등 관련 책자, 매뉴얼, 리플릿 구매</t>
    <phoneticPr fontId="1" type="noConversion"/>
  </si>
  <si>
    <t>스마트건설챌린지&amp;EXPO 영상 장비 임차</t>
    <phoneticPr fontId="1" type="noConversion"/>
  </si>
  <si>
    <t>김효원</t>
    <phoneticPr fontId="1" type="noConversion"/>
  </si>
  <si>
    <t>055-771-1413</t>
    <phoneticPr fontId="1" type="noConversion"/>
  </si>
  <si>
    <t>스마트건설챌린지&amp;EXPO 인력 및 자원 임차</t>
    <phoneticPr fontId="1" type="noConversion"/>
  </si>
  <si>
    <t>스마트건설챌린지%EXPO 홍보물품 구매</t>
    <phoneticPr fontId="1" type="noConversion"/>
  </si>
  <si>
    <t>건설안전관리실 워크숍 대행 용역</t>
    <phoneticPr fontId="1" type="noConversion"/>
  </si>
  <si>
    <t>이시진</t>
    <phoneticPr fontId="1" type="noConversion"/>
  </si>
  <si>
    <t>055-771-1422</t>
    <phoneticPr fontId="1" type="noConversion"/>
  </si>
  <si>
    <t>건설안전본부 건설품질관리실</t>
  </si>
  <si>
    <t>공인인정기관 취득 용역</t>
  </si>
  <si>
    <t>안재훈</t>
  </si>
  <si>
    <t>055-771-1552</t>
  </si>
  <si>
    <t>설계안전성검토 민간확대 검토 용역</t>
    <phoneticPr fontId="1" type="noConversion"/>
  </si>
  <si>
    <t>김용일</t>
    <phoneticPr fontId="1" type="noConversion"/>
  </si>
  <si>
    <t>055-771-1556</t>
    <phoneticPr fontId="1" type="noConversion"/>
  </si>
  <si>
    <t>측정보조기기 제작 및 구입</t>
  </si>
  <si>
    <t>성은지</t>
    <phoneticPr fontId="1" type="noConversion"/>
  </si>
  <si>
    <t>055-771-1538</t>
  </si>
  <si>
    <t>임시홈페이지 보안 프로그랜 구입</t>
    <phoneticPr fontId="1" type="noConversion"/>
  </si>
  <si>
    <t>파티션 구매 및 설치</t>
  </si>
  <si>
    <t>신채언</t>
  </si>
  <si>
    <t>임대차량(기존 계약) 2대</t>
    <phoneticPr fontId="1" type="noConversion"/>
  </si>
  <si>
    <t>임대차량(신규 계약) 1대</t>
    <phoneticPr fontId="1" type="noConversion"/>
  </si>
  <si>
    <t>건설안전본부 건설안전평가실</t>
  </si>
  <si>
    <t>우수건설기술인 선정 업무 수행을 위한 사무용 노트북 구매(1EA)</t>
    <phoneticPr fontId="1" type="noConversion"/>
  </si>
  <si>
    <t>이도진</t>
  </si>
  <si>
    <t>055-771-1531</t>
  </si>
  <si>
    <t>우수건설인 선정 업무 수행을 위한 사무용 태블릿 구매(2EA)</t>
    <phoneticPr fontId="1" type="noConversion"/>
  </si>
  <si>
    <t>평가 업무 수행을 위한 노트북 구매(3EA)</t>
    <phoneticPr fontId="1" type="noConversion"/>
  </si>
  <si>
    <t>김령환</t>
    <phoneticPr fontId="1" type="noConversion"/>
  </si>
  <si>
    <t>055-771-1612</t>
    <phoneticPr fontId="1" type="noConversion"/>
  </si>
  <si>
    <t>우수감리인 신규 선정분야 면접문항 개발 연구 용역</t>
  </si>
  <si>
    <t>건설안전평가실 안전보호구(안전모, 안전화, 안전조끼) 구매</t>
    <phoneticPr fontId="1" type="noConversion"/>
  </si>
  <si>
    <t>2026년 우수 건설기술인 선정 운영 지원 용역</t>
  </si>
  <si>
    <t>혹서기 대비 출장 안전보건물품(쿨토시, 선크림 등) 구매</t>
    <phoneticPr fontId="1" type="noConversion"/>
  </si>
  <si>
    <t>26년 우수 건설기술인 선정 설명회 및 평가위원 사전교육 장소 임차</t>
  </si>
  <si>
    <t>건설ENG 및 시공평가, 종합평가 DM 발송</t>
    <phoneticPr fontId="1" type="noConversion"/>
  </si>
  <si>
    <t>김동주</t>
    <phoneticPr fontId="1" type="noConversion"/>
  </si>
  <si>
    <t>055-771-1609</t>
    <phoneticPr fontId="1" type="noConversion"/>
  </si>
  <si>
    <t>안전관리 수준평가 설명회 장소 대관</t>
    <phoneticPr fontId="1" type="noConversion"/>
  </si>
  <si>
    <t>김태훈</t>
    <phoneticPr fontId="1" type="noConversion"/>
  </si>
  <si>
    <t>055-771-1619</t>
    <phoneticPr fontId="1" type="noConversion"/>
  </si>
  <si>
    <t>이의제기위원회, 등급조정위원회 행사준비 필요물품 구매</t>
    <phoneticPr fontId="1" type="noConversion"/>
  </si>
  <si>
    <t>금민준</t>
    <phoneticPr fontId="1" type="noConversion"/>
  </si>
  <si>
    <t>055-771-1617</t>
    <phoneticPr fontId="1" type="noConversion"/>
  </si>
  <si>
    <t>혹한기 대비 출장 안전보건물품(핫팩 등) 구매</t>
    <phoneticPr fontId="1" type="noConversion"/>
  </si>
  <si>
    <t>안전관리 수준평가 설명회 홍보물품 구매</t>
    <phoneticPr fontId="1" type="noConversion"/>
  </si>
  <si>
    <t>27년도 안전관리 수준평가 설명회 배포 해설서 제작(2,000부)</t>
    <phoneticPr fontId="1" type="noConversion"/>
  </si>
  <si>
    <t>안전관리 수준평가 설명회 다과 구매</t>
    <phoneticPr fontId="1" type="noConversion"/>
  </si>
  <si>
    <t>전자칠판 구매</t>
    <phoneticPr fontId="1" type="noConversion"/>
  </si>
  <si>
    <t>이상록</t>
    <phoneticPr fontId="1" type="noConversion"/>
  </si>
  <si>
    <t>055-771-4799</t>
    <phoneticPr fontId="1" type="noConversion"/>
  </si>
  <si>
    <t>PDF 문서관리 소프트웨어(1년) 구매</t>
    <phoneticPr fontId="1" type="noConversion"/>
  </si>
  <si>
    <t>해체현장 홍보용품 구매(약 100개)</t>
    <phoneticPr fontId="1" type="noConversion"/>
  </si>
  <si>
    <t>강혜원</t>
    <phoneticPr fontId="1" type="noConversion"/>
  </si>
  <si>
    <t>055-771-4754</t>
    <phoneticPr fontId="1" type="noConversion"/>
  </si>
  <si>
    <t>해체 계획서 작성 및 검토 툴 시스템화</t>
    <phoneticPr fontId="1" type="noConversion"/>
  </si>
  <si>
    <t>김재현</t>
    <phoneticPr fontId="1" type="noConversion"/>
  </si>
  <si>
    <t>055-771-4871</t>
    <phoneticPr fontId="1" type="noConversion"/>
  </si>
  <si>
    <t>해체제도 안내 리플릿 제작(금액에 따라 제작 부수 결정)</t>
    <phoneticPr fontId="1" type="noConversion"/>
  </si>
  <si>
    <t>임효정</t>
    <phoneticPr fontId="1" type="noConversion"/>
  </si>
  <si>
    <t>055-771-4893</t>
    <phoneticPr fontId="1" type="noConversion"/>
  </si>
  <si>
    <t>해체현장 홍보용품 구매(약 100개)_2차</t>
    <phoneticPr fontId="1" type="noConversion"/>
  </si>
  <si>
    <t>해체공사 감리용역 평가 제도 마련</t>
  </si>
  <si>
    <t>한병남</t>
    <phoneticPr fontId="1" type="noConversion"/>
  </si>
  <si>
    <t>055-771-4827</t>
    <phoneticPr fontId="1" type="noConversion"/>
  </si>
  <si>
    <t>건축시설본부 건축시설관리실</t>
  </si>
  <si>
    <t>2026년 건축물 생애이력 관리시스템 유지관리 용역</t>
  </si>
  <si>
    <t>김일환</t>
  </si>
  <si>
    <t>055-771-4804</t>
  </si>
  <si>
    <t>총 예산은 1175백만원이나, 계약체결 지연으로 인해 체결 이전 기간('26.1. ~ 계약체결) 용역비는 일할 정산 예정</t>
  </si>
  <si>
    <t>건축물 생애이력 관리시스템 이용자 매뉴얼 제본</t>
  </si>
  <si>
    <t>유성진</t>
  </si>
  <si>
    <t>055-771-4824</t>
  </si>
  <si>
    <t>건축 특화 AI 서비스 지원용 AI 기능 GPU 노트북 등 구매</t>
  </si>
  <si>
    <t xml:space="preserve">공공건축물의 재난예방 성능개선 세부 실행방안 마련 용역 </t>
    <phoneticPr fontId="1" type="noConversion"/>
  </si>
  <si>
    <t>김재희</t>
    <phoneticPr fontId="1" type="noConversion"/>
  </si>
  <si>
    <t>055-771-4873</t>
    <phoneticPr fontId="1" type="noConversion"/>
  </si>
  <si>
    <t>국토부 협의에 따라 변동</t>
    <phoneticPr fontId="1" type="noConversion"/>
  </si>
  <si>
    <t>건축물관리자 자가점검 매뉴얼 마련 용역</t>
    <phoneticPr fontId="1" type="noConversion"/>
  </si>
  <si>
    <t>건축시설관리실 공기청정기 임차료 지급</t>
  </si>
  <si>
    <t>심아름</t>
  </si>
  <si>
    <t>055-771-4845</t>
  </si>
  <si>
    <t>하계 작업복 구매(인사이동에 따라 변동가능)</t>
  </si>
  <si>
    <t>춘추 작업복 구매(인사이동에 따라 변동가능)</t>
  </si>
  <si>
    <t>동계 작업복 구매(인사이동에 따라 변동가능)</t>
  </si>
  <si>
    <t>노후 PC 교체</t>
    <phoneticPr fontId="1" type="noConversion"/>
  </si>
  <si>
    <t>심아름</t>
    <phoneticPr fontId="1" type="noConversion"/>
  </si>
  <si>
    <t>건축시설관리실 워크숍 위탁용역</t>
  </si>
  <si>
    <t>건축시설관리실 체험형인턴 PC렌탈</t>
  </si>
  <si>
    <t>055-771-4848</t>
  </si>
  <si>
    <t>건축시설본부 건축안전관리실</t>
  </si>
  <si>
    <t>스마트 시설안전관리 매니저 물품 추가 구매</t>
    <phoneticPr fontId="1" type="noConversion"/>
  </si>
  <si>
    <t>박한비</t>
    <phoneticPr fontId="1" type="noConversion"/>
  </si>
  <si>
    <t>055-771-4911</t>
    <phoneticPr fontId="1" type="noConversion"/>
  </si>
  <si>
    <t xml:space="preserve">수도권5,6단계광역상수도 정밀안전진단 및 성능평가 지게차 대여 </t>
    <phoneticPr fontId="1" type="noConversion"/>
  </si>
  <si>
    <t>정광영</t>
    <phoneticPr fontId="1" type="noConversion"/>
  </si>
  <si>
    <t>055-771-4996</t>
    <phoneticPr fontId="1" type="noConversion"/>
  </si>
  <si>
    <t>소규모 취약시설 안전관리 매뉴얼 추가 구매</t>
    <phoneticPr fontId="1" type="noConversion"/>
  </si>
  <si>
    <t>조유연</t>
    <phoneticPr fontId="1" type="noConversion"/>
  </si>
  <si>
    <t>055-771-4887</t>
    <phoneticPr fontId="1" type="noConversion"/>
  </si>
  <si>
    <t>건축안전관리실 차량 임대</t>
    <phoneticPr fontId="1" type="noConversion"/>
  </si>
  <si>
    <t>양서정</t>
    <phoneticPr fontId="1" type="noConversion"/>
  </si>
  <si>
    <t>055-771-4833</t>
    <phoneticPr fontId="1" type="noConversion"/>
  </si>
  <si>
    <t>스마트 시설안전관리 매니저 점검물품 보관 및 배송 서비스 이용</t>
    <phoneticPr fontId="1" type="noConversion"/>
  </si>
  <si>
    <t>춘추 현장작업복 구매</t>
    <phoneticPr fontId="1" type="noConversion"/>
  </si>
  <si>
    <t>스마트 시설안전관리 매니저 점검원증 제작</t>
    <phoneticPr fontId="1" type="noConversion"/>
  </si>
  <si>
    <t>건축구조안전 모니터링 검토 용역</t>
    <phoneticPr fontId="1" type="noConversion"/>
  </si>
  <si>
    <t>최승민</t>
    <phoneticPr fontId="1" type="noConversion"/>
  </si>
  <si>
    <t>055-771-4786</t>
    <phoneticPr fontId="1" type="noConversion"/>
  </si>
  <si>
    <t>건축안전관리실 회의용 의자 구매</t>
    <phoneticPr fontId="1" type="noConversion"/>
  </si>
  <si>
    <t>사회복지시설 안전 및 유지관리 교육 영상 촬영</t>
    <phoneticPr fontId="1" type="noConversion"/>
  </si>
  <si>
    <t>소액수의견적</t>
  </si>
  <si>
    <t>건축구조안전 모니터링 리플렛 제작</t>
    <phoneticPr fontId="1" type="noConversion"/>
  </si>
  <si>
    <t>2026 소규모 취약시설 안전관리 시스템 기능개선 사업</t>
    <phoneticPr fontId="1" type="noConversion"/>
  </si>
  <si>
    <t>일반용역</t>
    <phoneticPr fontId="1" type="noConversion"/>
  </si>
  <si>
    <t>김상수</t>
    <phoneticPr fontId="1" type="noConversion"/>
  </si>
  <si>
    <t>055-771-4777</t>
    <phoneticPr fontId="1" type="noConversion"/>
  </si>
  <si>
    <t>국가계약법 시행령 제26조제1항제2호차목(특정인의 기술·품질이나 경험·자격을 필요로 하는 조사·설계·감리·특수측량·훈련 계약 등의 경우)</t>
  </si>
  <si>
    <t>하계 현장작업복 구매</t>
    <phoneticPr fontId="1" type="noConversion"/>
  </si>
  <si>
    <t>건축구조안전 모니터링 설명회 용품 구매</t>
    <phoneticPr fontId="1" type="noConversion"/>
  </si>
  <si>
    <t>건축안전관리실 안전조끼 구매</t>
    <phoneticPr fontId="1" type="noConversion"/>
  </si>
  <si>
    <t>건축안전관리실 노후 PC 교체</t>
    <phoneticPr fontId="1" type="noConversion"/>
  </si>
  <si>
    <t>건축안전관리실 폭염대비물품 구매</t>
    <phoneticPr fontId="1" type="noConversion"/>
  </si>
  <si>
    <t>건축안전관리실 클라우드 서비스 임차</t>
  </si>
  <si>
    <t>김민수</t>
    <phoneticPr fontId="1" type="noConversion"/>
  </si>
  <si>
    <t>055-771-4832</t>
    <phoneticPr fontId="1" type="noConversion"/>
  </si>
  <si>
    <t>국가계약법 시행령 제26조제1항제2호사목(이미 조달된 물품의 부품교환 또는 설비확충 등을 위하여 조달하는 경우)</t>
  </si>
  <si>
    <t>구조해석 프로그램(MIDAS) 유지보수 계약 연장</t>
    <phoneticPr fontId="1" type="noConversion"/>
  </si>
  <si>
    <t>동계 현장작업복, 방한복 구매</t>
    <phoneticPr fontId="1" type="noConversion"/>
  </si>
  <si>
    <t>건축안전관리실 노트북 구매</t>
    <phoneticPr fontId="1" type="noConversion"/>
  </si>
  <si>
    <t>건축안전관리실 동계 방한용품 구매</t>
    <phoneticPr fontId="1" type="noConversion"/>
  </si>
  <si>
    <t>건축안전관리실 사무용 가구(캐비닛) 교체</t>
    <phoneticPr fontId="1" type="noConversion"/>
  </si>
  <si>
    <t>스마트 시설안전관리 매니저 경진대회 행사물품 구매</t>
    <phoneticPr fontId="1" type="noConversion"/>
  </si>
  <si>
    <t>건축안전관리실 상용 소프트웨어(웹하드) 유지관리</t>
    <phoneticPr fontId="1" type="noConversion"/>
  </si>
  <si>
    <t>2027년 스마트 시설안전관리 매니저 사전 구매</t>
    <phoneticPr fontId="1" type="noConversion"/>
  </si>
  <si>
    <t>2026년 스마트 매니저 경진대회 상장 구매</t>
    <phoneticPr fontId="1" type="noConversion"/>
  </si>
  <si>
    <t>2026년 스마트 매니저 경진대회 꽃다발 구매</t>
    <phoneticPr fontId="1" type="noConversion"/>
  </si>
  <si>
    <t>수탁사업 관련 자료 제본</t>
    <phoneticPr fontId="1" type="noConversion"/>
  </si>
  <si>
    <t>우수 스마트 시설안전관리 매니저 시상식 용역</t>
    <phoneticPr fontId="1" type="noConversion"/>
  </si>
  <si>
    <t>스마트 시설안전관리 매니저 매뉴얼 제작</t>
    <phoneticPr fontId="1" type="noConversion"/>
  </si>
  <si>
    <t>건축안전관리실 진단장비 구매</t>
    <phoneticPr fontId="1" type="noConversion"/>
  </si>
  <si>
    <t>건축안전관리실 폐기물 처리</t>
    <phoneticPr fontId="1" type="noConversion"/>
  </si>
  <si>
    <t>건축시설본부 녹색건축실</t>
  </si>
  <si>
    <t>2026년 공공건축물 그린리모델링 설명회 워크숍 현장견학 운영지원 위탁용역</t>
    <phoneticPr fontId="1" type="noConversion"/>
  </si>
  <si>
    <t>양재혁</t>
    <phoneticPr fontId="1" type="noConversion"/>
  </si>
  <si>
    <t>055-771-4967</t>
    <phoneticPr fontId="1" type="noConversion"/>
  </si>
  <si>
    <t>2026년 그린리모델링 챌린지 및 대학생기자단 기획·운영 위탁용역</t>
    <phoneticPr fontId="1" type="noConversion"/>
  </si>
  <si>
    <t>일반경쟁</t>
    <phoneticPr fontId="1" type="noConversion"/>
  </si>
  <si>
    <t>김수지</t>
    <phoneticPr fontId="1" type="noConversion"/>
  </si>
  <si>
    <t>055-771-4861</t>
    <phoneticPr fontId="1" type="noConversion"/>
  </si>
  <si>
    <t>공공건축물 그린리모델링 시뮬레이터</t>
    <phoneticPr fontId="1" type="noConversion"/>
  </si>
  <si>
    <t>라선중</t>
    <phoneticPr fontId="1" type="noConversion"/>
  </si>
  <si>
    <t>055-771-4868</t>
    <phoneticPr fontId="1" type="noConversion"/>
  </si>
  <si>
    <t>에너지 소비 총량제 운영체계 마련</t>
    <phoneticPr fontId="1" type="noConversion"/>
  </si>
  <si>
    <t>제한경쟁</t>
    <phoneticPr fontId="1" type="noConversion"/>
  </si>
  <si>
    <t>용현종</t>
    <phoneticPr fontId="1" type="noConversion"/>
  </si>
  <si>
    <t>055-771-4875</t>
    <phoneticPr fontId="1" type="noConversion"/>
  </si>
  <si>
    <t>에너지 소비 총량 관리 기준 마련</t>
    <phoneticPr fontId="1" type="noConversion"/>
  </si>
  <si>
    <t>에너지 성능개선 및 녹색건축 전환 현장지원</t>
    <phoneticPr fontId="1" type="noConversion"/>
  </si>
  <si>
    <t>에너지 성능액선 사업 정책설명회 운영지원</t>
    <phoneticPr fontId="1" type="noConversion"/>
  </si>
  <si>
    <t>민간 이자지원사업 고도화 용역</t>
    <phoneticPr fontId="1" type="noConversion"/>
  </si>
  <si>
    <t>한승희</t>
    <phoneticPr fontId="1" type="noConversion"/>
  </si>
  <si>
    <t>055-771-4815</t>
    <phoneticPr fontId="1" type="noConversion"/>
  </si>
  <si>
    <r>
      <t>민간 이자지원사업 회계</t>
    </r>
    <r>
      <rPr>
        <sz val="12"/>
        <color theme="1"/>
        <rFont val="맑은 고딕"/>
        <family val="3"/>
        <charset val="129"/>
      </rPr>
      <t>·</t>
    </r>
    <r>
      <rPr>
        <sz val="12"/>
        <color theme="1"/>
        <rFont val="맑은 고딕"/>
        <family val="3"/>
        <charset val="129"/>
        <scheme val="minor"/>
      </rPr>
      <t>감사</t>
    </r>
    <phoneticPr fontId="1" type="noConversion"/>
  </si>
  <si>
    <t>기타</t>
    <phoneticPr fontId="1" type="noConversion"/>
  </si>
  <si>
    <t xml:space="preserve">2026년 녹색건축한마당 기획 및 운영 </t>
  </si>
  <si>
    <t>최찬호</t>
  </si>
  <si>
    <t>055-771-4879</t>
  </si>
  <si>
    <t>2026년 그린리모델링시스템 기능고도화 사업</t>
    <phoneticPr fontId="1" type="noConversion"/>
  </si>
  <si>
    <t>박재민</t>
    <phoneticPr fontId="1" type="noConversion"/>
  </si>
  <si>
    <t>055-771-4925</t>
    <phoneticPr fontId="1" type="noConversion"/>
  </si>
  <si>
    <t>공공건축물 그린리모델링 의무화 인프라 구축 사업</t>
    <phoneticPr fontId="1" type="noConversion"/>
  </si>
  <si>
    <t>그린리모델링 창조센터 사무기기 임차</t>
    <phoneticPr fontId="1" type="noConversion"/>
  </si>
  <si>
    <t>정진희</t>
    <phoneticPr fontId="1" type="noConversion"/>
  </si>
  <si>
    <t>055-771-4758</t>
    <phoneticPr fontId="1" type="noConversion"/>
  </si>
  <si>
    <t xml:space="preserve">그린리모델링 홍보관 운영관리 </t>
  </si>
  <si>
    <t>한정아</t>
  </si>
  <si>
    <t>055-771-4872</t>
  </si>
  <si>
    <t>그린리모델링시스템 클라우드 서비스 임차 사업</t>
    <phoneticPr fontId="1" type="noConversion"/>
  </si>
  <si>
    <t>건축시설본부 하자심사분쟁조정위원회 사무국</t>
  </si>
  <si>
    <t>2025년 하자관리정보시스템 기능개선 사업</t>
    <phoneticPr fontId="1" type="noConversion"/>
  </si>
  <si>
    <t>임경래</t>
    <phoneticPr fontId="1" type="noConversion"/>
  </si>
  <si>
    <t>031-910-4263</t>
    <phoneticPr fontId="1" type="noConversion"/>
  </si>
  <si>
    <t>공동주택 하자감소를 위한 교육 콘텐츠 제작 용역</t>
    <phoneticPr fontId="1" type="noConversion"/>
  </si>
  <si>
    <t>경승희</t>
    <phoneticPr fontId="1" type="noConversion"/>
  </si>
  <si>
    <t>031-910-4227</t>
    <phoneticPr fontId="1" type="noConversion"/>
  </si>
  <si>
    <t>하자심사분쟁조정위원회사무국 PC 구입</t>
    <phoneticPr fontId="1" type="noConversion"/>
  </si>
  <si>
    <t>조달청 나라장터를 통한 에너지효율 및 우선구매대상 물품 구매</t>
    <phoneticPr fontId="1" type="noConversion"/>
  </si>
  <si>
    <t>건축시설본부 건축분쟁전문위원회 사무국</t>
  </si>
  <si>
    <t>2025년도 건축분쟁조정 사례집 제작</t>
  </si>
  <si>
    <t>박이현</t>
  </si>
  <si>
    <t>055-771-8443</t>
  </si>
  <si>
    <t>-</t>
    <phoneticPr fontId="1" type="noConversion"/>
  </si>
  <si>
    <t>2026년도 건축분쟁전문위원회 종합관리시스템 기능개선 사업</t>
  </si>
  <si>
    <t>박진수</t>
  </si>
  <si>
    <t>055-771-8459</t>
  </si>
  <si>
    <t>-</t>
  </si>
  <si>
    <t>건설공사 참여자 대상 홍보물 제작</t>
  </si>
  <si>
    <t>건설공사 참여자 대상 홍보 기념품 제작</t>
  </si>
  <si>
    <t>X</t>
    <phoneticPr fontId="1" type="noConversion"/>
  </si>
  <si>
    <t>지하안전관리단 지하안전관리실</t>
  </si>
  <si>
    <t>위험비탈면 정밀조사를 위한 노트북 구매</t>
  </si>
  <si>
    <t>박지영</t>
  </si>
  <si>
    <t>055-771-1954</t>
  </si>
  <si>
    <t>GIS 프로그램 사용권 연장계약</t>
  </si>
  <si>
    <t>강동훈</t>
  </si>
  <si>
    <t>055-771-1964</t>
  </si>
  <si>
    <t>비탈면 안정성 해석 프로그램 유지보수 계약 연장</t>
  </si>
  <si>
    <t>드론 장비(LiDAR) 케어서비스 가입 연장</t>
  </si>
  <si>
    <t>위험비탈면 정밀조사를 위한 교통통제 용역</t>
  </si>
  <si>
    <t>권민욱</t>
  </si>
  <si>
    <t>055-771-1967</t>
  </si>
  <si>
    <t>지하안전관리단 지하안전점검실</t>
  </si>
  <si>
    <t>공동조사 천공대행 용역</t>
    <phoneticPr fontId="1" type="noConversion"/>
  </si>
  <si>
    <t>오재호</t>
    <phoneticPr fontId="1" type="noConversion"/>
  </si>
  <si>
    <t>055-771-1592</t>
    <phoneticPr fontId="1" type="noConversion"/>
  </si>
  <si>
    <t>차량형 도로지반조사장비 주차장 캐노피 설치 용역</t>
    <phoneticPr fontId="1" type="noConversion"/>
  </si>
  <si>
    <t>김영한</t>
    <phoneticPr fontId="1" type="noConversion"/>
  </si>
  <si>
    <t>055-771-1593</t>
    <phoneticPr fontId="1" type="noConversion"/>
  </si>
  <si>
    <t>차량형 도로지반조사장비 구매(단일주파수)</t>
    <phoneticPr fontId="1" type="noConversion"/>
  </si>
  <si>
    <t>055-771-1569</t>
    <phoneticPr fontId="1" type="noConversion"/>
  </si>
  <si>
    <t>차량형 도로지반조사장비 구매(가변주파수)</t>
    <phoneticPr fontId="1" type="noConversion"/>
  </si>
  <si>
    <t>협소지역용 도로지반조사장비 구매</t>
    <phoneticPr fontId="1" type="noConversion"/>
  </si>
  <si>
    <t>공동확인조사용 도로지반조사장비 구매</t>
    <phoneticPr fontId="1" type="noConversion"/>
  </si>
  <si>
    <t>공동확인조사용 차량 구매</t>
    <phoneticPr fontId="1" type="noConversion"/>
  </si>
  <si>
    <t>정진태</t>
    <phoneticPr fontId="1" type="noConversion"/>
  </si>
  <si>
    <t>055-771-1590</t>
    <phoneticPr fontId="1" type="noConversion"/>
  </si>
  <si>
    <t>내시경카메라 구매</t>
    <phoneticPr fontId="1" type="noConversion"/>
  </si>
  <si>
    <t>자료분석용 노트북 구매</t>
    <phoneticPr fontId="1" type="noConversion"/>
  </si>
  <si>
    <t>자료분석 소프트웨어 구매</t>
    <phoneticPr fontId="1" type="noConversion"/>
  </si>
  <si>
    <t>제한경쟁</t>
    <phoneticPr fontId="1" type="noConversion"/>
  </si>
  <si>
    <t>일반경쟁</t>
    <phoneticPr fontId="1" type="noConversion"/>
  </si>
  <si>
    <t>국토안전기술연구원 정책연구실</t>
  </si>
  <si>
    <t>'26년도 정책간행물 e-magazine 제작 및 배포</t>
  </si>
  <si>
    <t>오연아</t>
  </si>
  <si>
    <t>055-771-4733</t>
  </si>
  <si>
    <t>26년 국토안전 정보 및 데이터를 활용한 이슈(Issue) 분석 용역</t>
  </si>
  <si>
    <t>신병길</t>
  </si>
  <si>
    <t>055-771-4736</t>
  </si>
  <si>
    <t>유지관리 BIM 활용 지원을 위한 성과품 납품 체계 및 검수 기술 개발(2/3차)</t>
  </si>
  <si>
    <t>김성덕</t>
  </si>
  <si>
    <t>055-771-4764</t>
  </si>
  <si>
    <t>철도교량 안전성평가를 위한 스마트 상시계측시스템 개발 및 세부지침 개정연구(2차년도))</t>
  </si>
  <si>
    <t>이종훈</t>
  </si>
  <si>
    <t>055-771-4728</t>
  </si>
  <si>
    <t>점검·진단 인력 확대 방안 및 공정시장 조성 마련 연구</t>
  </si>
  <si>
    <t>지하시설물 작성검토 메뉴얼 마련 연구</t>
    <phoneticPr fontId="1" type="noConversion"/>
  </si>
  <si>
    <t>055-771-4736</t>
    <phoneticPr fontId="1" type="noConversion"/>
  </si>
  <si>
    <t>AI를 활용한 육안조사 자동화 기술 개발</t>
    <phoneticPr fontId="1" type="noConversion"/>
  </si>
  <si>
    <t>2025 국토안전기술 연구성과 요약집 발간</t>
    <phoneticPr fontId="1" type="noConversion"/>
  </si>
  <si>
    <t>이지승</t>
    <phoneticPr fontId="1" type="noConversion"/>
  </si>
  <si>
    <t>055-771-4772</t>
    <phoneticPr fontId="1" type="noConversion"/>
  </si>
  <si>
    <t>전년도 지출을 통한 예상값</t>
    <phoneticPr fontId="1" type="noConversion"/>
  </si>
  <si>
    <t>국토안전기술연구원 기후대응연구실</t>
  </si>
  <si>
    <t>시민 참여형 모바일 기반 시설물 모니터링 방안 수립 연구 용역(3/3차)</t>
    <phoneticPr fontId="1" type="noConversion"/>
  </si>
  <si>
    <t>제한경쟁</t>
    <phoneticPr fontId="1" type="noConversion"/>
  </si>
  <si>
    <t>양재광</t>
    <phoneticPr fontId="1" type="noConversion"/>
  </si>
  <si>
    <t>055-771-4739</t>
    <phoneticPr fontId="1" type="noConversion"/>
  </si>
  <si>
    <t>352,000,000년(3년)</t>
    <phoneticPr fontId="1" type="noConversion"/>
  </si>
  <si>
    <t>입체적 안전점검과 사고조사를 위한 과학조사모빌 개발 용역(3/3차)</t>
    <phoneticPr fontId="1" type="noConversion"/>
  </si>
  <si>
    <t>정유진</t>
    <phoneticPr fontId="1" type="noConversion"/>
  </si>
  <si>
    <t>055-771-4922</t>
    <phoneticPr fontId="1" type="noConversion"/>
  </si>
  <si>
    <t>445,500,000원(3년)</t>
    <phoneticPr fontId="1" type="noConversion"/>
  </si>
  <si>
    <t>멀티모달 비파괴검사를 통한  교량 바닥판 손상 분석 알고리즘 및 가시화 기술 개발(2/2)</t>
    <phoneticPr fontId="1" type="noConversion"/>
  </si>
  <si>
    <t>정재현</t>
    <phoneticPr fontId="1" type="noConversion"/>
  </si>
  <si>
    <t>055-771-5295</t>
    <phoneticPr fontId="1" type="noConversion"/>
  </si>
  <si>
    <t>327,750,000원(2년)</t>
    <phoneticPr fontId="1" type="noConversion"/>
  </si>
  <si>
    <t>손상 진단 멀티모달 인공지능 모델 훈련용 빅데이터 구축</t>
    <phoneticPr fontId="1" type="noConversion"/>
  </si>
  <si>
    <t>황승현</t>
    <phoneticPr fontId="1" type="noConversion"/>
  </si>
  <si>
    <t>055-771-4738</t>
  </si>
  <si>
    <t>기후변화 대응 시설물 안전관리 지원 기술·체계 개선방안 고도화</t>
    <phoneticPr fontId="1" type="noConversion"/>
  </si>
  <si>
    <t>심형택</t>
    <phoneticPr fontId="1" type="noConversion"/>
  </si>
  <si>
    <t>055-771-4744</t>
    <phoneticPr fontId="1" type="noConversion"/>
  </si>
  <si>
    <r>
      <t>첨단기술</t>
    </r>
    <r>
      <rPr>
        <sz val="12"/>
        <color theme="1"/>
        <rFont val="맑은 고딕"/>
        <family val="3"/>
        <charset val="129"/>
      </rPr>
      <t>·진단측정장비</t>
    </r>
    <r>
      <rPr>
        <sz val="12"/>
        <color theme="1"/>
        <rFont val="맑은 고딕"/>
        <family val="3"/>
        <charset val="129"/>
        <scheme val="minor"/>
      </rPr>
      <t xml:space="preserve"> 표준성능검사 방법론 개발 연구(1/2차)</t>
    </r>
    <phoneticPr fontId="1" type="noConversion"/>
  </si>
  <si>
    <t>조현욱</t>
    <phoneticPr fontId="1" type="noConversion"/>
  </si>
  <si>
    <t>055-771-4889</t>
    <phoneticPr fontId="1" type="noConversion"/>
  </si>
  <si>
    <t>495,000,000(2년)</t>
    <phoneticPr fontId="1" type="noConversion"/>
  </si>
  <si>
    <t>스마트 건설안전장비 성능인증 기준 마련 연구</t>
    <phoneticPr fontId="1" type="noConversion"/>
  </si>
  <si>
    <t>055-771-4738</t>
    <phoneticPr fontId="1" type="noConversion"/>
  </si>
  <si>
    <t>국토안전실증센터 미천시험장 리모델링 및 환경개선 설계</t>
    <phoneticPr fontId="1" type="noConversion"/>
  </si>
  <si>
    <t>국토안전실증센터 미천시험장 환경관리 용역</t>
    <phoneticPr fontId="1" type="noConversion"/>
  </si>
  <si>
    <t>국토안전실증센터 미천시험장 리모델링 및 환경개선</t>
    <phoneticPr fontId="1" type="noConversion"/>
  </si>
  <si>
    <t>해외진출협의체 카탈로그 번역/제작</t>
  </si>
  <si>
    <t>수의계약</t>
    <phoneticPr fontId="1" type="noConversion"/>
  </si>
  <si>
    <t>김지우</t>
  </si>
  <si>
    <t>055-771-4894</t>
  </si>
  <si>
    <t>기반시설 첨단관리 시스템 운영 모델 고도화 용역</t>
    <phoneticPr fontId="1" type="noConversion"/>
  </si>
  <si>
    <t>김유희</t>
    <phoneticPr fontId="1" type="noConversion"/>
  </si>
  <si>
    <t>055-771-4910</t>
    <phoneticPr fontId="1" type="noConversion"/>
  </si>
  <si>
    <t>방글라데시 공무원 대상 기술전시회</t>
  </si>
  <si>
    <t>수중시설 모니터링/점검기술의 적용, 결과 데이터 분석 및 평가 기술 개발</t>
    <phoneticPr fontId="1" type="noConversion"/>
  </si>
  <si>
    <t>계승경</t>
    <phoneticPr fontId="1" type="noConversion"/>
  </si>
  <si>
    <t>055-771-4854</t>
    <phoneticPr fontId="1" type="noConversion"/>
  </si>
  <si>
    <t>207,900,000원(4년)</t>
    <phoneticPr fontId="1" type="noConversion"/>
  </si>
  <si>
    <t>수중 구조물 테스트베드 장비 구매 및 기능 검증</t>
    <phoneticPr fontId="1" type="noConversion"/>
  </si>
  <si>
    <t>방글라데시 교량 통합모니터링 시스템 소프트웨어 개발</t>
    <phoneticPr fontId="1" type="noConversion"/>
  </si>
  <si>
    <t>김재준</t>
    <phoneticPr fontId="1" type="noConversion"/>
  </si>
  <si>
    <t>055-771-4765</t>
    <phoneticPr fontId="1" type="noConversion"/>
  </si>
  <si>
    <t>K-City Network 패키지사업 안전산업 진출전략 수립</t>
  </si>
  <si>
    <t>필리핀 공무원 대상 기술전시회</t>
    <phoneticPr fontId="1" type="noConversion"/>
  </si>
  <si>
    <t>국토안전교육원 기술안전교육실</t>
  </si>
  <si>
    <t>교육생 편의용품</t>
    <phoneticPr fontId="1" type="noConversion"/>
  </si>
  <si>
    <t>정지운</t>
    <phoneticPr fontId="1" type="noConversion"/>
  </si>
  <si>
    <t>055-771-1910</t>
    <phoneticPr fontId="1" type="noConversion"/>
  </si>
  <si>
    <t>기술자교육 온라인과정 위탁</t>
    <phoneticPr fontId="1" type="noConversion"/>
  </si>
  <si>
    <t>인재교육 AI tutor 체계 구축</t>
    <phoneticPr fontId="1" type="noConversion"/>
  </si>
  <si>
    <t>교육용 진단장비(콘크리트초음파이미지스캐너 등)</t>
    <phoneticPr fontId="1" type="noConversion"/>
  </si>
  <si>
    <t>2026년도 임직원 교육 위탁운영 용역</t>
    <phoneticPr fontId="1" type="noConversion"/>
  </si>
  <si>
    <t>김고운</t>
    <phoneticPr fontId="1" type="noConversion"/>
  </si>
  <si>
    <t>055-771-1962</t>
    <phoneticPr fontId="1" type="noConversion"/>
  </si>
  <si>
    <t>임직원 중장기 교육 기본계획 수립</t>
    <phoneticPr fontId="1" type="noConversion"/>
  </si>
  <si>
    <t xml:space="preserve">김천교육장 블라인드 </t>
    <phoneticPr fontId="1" type="noConversion"/>
  </si>
  <si>
    <t>이인오</t>
    <phoneticPr fontId="1" type="noConversion"/>
  </si>
  <si>
    <t>054-429-7231</t>
    <phoneticPr fontId="1" type="noConversion"/>
  </si>
  <si>
    <t>국토안전교육원 대국민안전교육실</t>
  </si>
  <si>
    <t>학교 안전교육 교보재</t>
    <phoneticPr fontId="1" type="noConversion"/>
  </si>
  <si>
    <t>이인재</t>
    <phoneticPr fontId="1" type="noConversion"/>
  </si>
  <si>
    <t>054-429-7261</t>
    <phoneticPr fontId="1" type="noConversion"/>
  </si>
  <si>
    <t>학교 안전교육 기념품</t>
    <phoneticPr fontId="1" type="noConversion"/>
  </si>
  <si>
    <t>소방시설 안전관리 용역</t>
    <phoneticPr fontId="1" type="noConversion"/>
  </si>
  <si>
    <t>승강기 유지관리 용역</t>
    <phoneticPr fontId="1" type="noConversion"/>
  </si>
  <si>
    <t>전기 안전관리 용역</t>
  </si>
  <si>
    <t>수도권지역본부 사업지원실</t>
  </si>
  <si>
    <t>2026년도 수도권청사 소방시설 유지관리 용역</t>
    <phoneticPr fontId="1" type="noConversion"/>
  </si>
  <si>
    <t>박진천</t>
    <phoneticPr fontId="1" type="noConversion"/>
  </si>
  <si>
    <t>031-910-4295</t>
    <phoneticPr fontId="1" type="noConversion"/>
  </si>
  <si>
    <t>2026년도 수도권청사 승강기 유지관리 위탁용역</t>
    <phoneticPr fontId="1" type="noConversion"/>
  </si>
  <si>
    <t>임민철</t>
    <phoneticPr fontId="1" type="noConversion"/>
  </si>
  <si>
    <t>031-910-4296</t>
    <phoneticPr fontId="1" type="noConversion"/>
  </si>
  <si>
    <t>2026년도 수도권청사 소독 위탁용역</t>
    <phoneticPr fontId="1" type="noConversion"/>
  </si>
  <si>
    <t>정지권</t>
    <phoneticPr fontId="1" type="noConversion"/>
  </si>
  <si>
    <t>031-910-4291</t>
    <phoneticPr fontId="1" type="noConversion"/>
  </si>
  <si>
    <t>2026년 사업지원실 노트북 구매</t>
    <phoneticPr fontId="1" type="noConversion"/>
  </si>
  <si>
    <t>허신영</t>
    <phoneticPr fontId="1" type="noConversion"/>
  </si>
  <si>
    <t>031-910-4113</t>
    <phoneticPr fontId="1" type="noConversion"/>
  </si>
  <si>
    <t>내용연수 도래에 따른 신규 구매</t>
    <phoneticPr fontId="1" type="noConversion"/>
  </si>
  <si>
    <t>수도권청사 3층 창호 단열 보강</t>
    <phoneticPr fontId="1" type="noConversion"/>
  </si>
  <si>
    <t>최무진</t>
    <phoneticPr fontId="1" type="noConversion"/>
  </si>
  <si>
    <t>031-910-4156</t>
    <phoneticPr fontId="1" type="noConversion"/>
  </si>
  <si>
    <t>2026년 건설안전교육 빔프로젝터 구매</t>
    <phoneticPr fontId="1" type="noConversion"/>
  </si>
  <si>
    <t>신영목</t>
    <phoneticPr fontId="1" type="noConversion"/>
  </si>
  <si>
    <t>031-910-4108</t>
    <phoneticPr fontId="1" type="noConversion"/>
  </si>
  <si>
    <t>현장작업복(하복) 구매</t>
    <phoneticPr fontId="1" type="noConversion"/>
  </si>
  <si>
    <t>조배군</t>
    <phoneticPr fontId="1" type="noConversion"/>
  </si>
  <si>
    <t>031-910-4109</t>
  </si>
  <si>
    <t>현장작업복(동복,방한복) 구매</t>
    <phoneticPr fontId="1" type="noConversion"/>
  </si>
  <si>
    <t>안전보호구 구매(안전화 등)</t>
  </si>
  <si>
    <t>수도권지역본부 건설품질1실</t>
  </si>
  <si>
    <t>안전보호구 구매</t>
    <phoneticPr fontId="1" type="noConversion"/>
  </si>
  <si>
    <t>지하영</t>
    <phoneticPr fontId="1" type="noConversion"/>
  </si>
  <si>
    <t>055-771-4152</t>
    <phoneticPr fontId="1" type="noConversion"/>
  </si>
  <si>
    <t>사무용품 구매(토너, 필기구 등)</t>
    <phoneticPr fontId="1" type="noConversion"/>
  </si>
  <si>
    <t>냉난방기 교체</t>
    <phoneticPr fontId="1" type="noConversion"/>
  </si>
  <si>
    <t>혹서기 대비 안전보건물품 구매</t>
    <phoneticPr fontId="1" type="noConversion"/>
  </si>
  <si>
    <t>혹한기 대비 안전보건물품 구매</t>
    <phoneticPr fontId="1" type="noConversion"/>
  </si>
  <si>
    <t>수도권지역본부 건설품질2실</t>
  </si>
  <si>
    <t>신규직원 태블릿 구매</t>
    <phoneticPr fontId="1" type="noConversion"/>
  </si>
  <si>
    <t>신중원</t>
    <phoneticPr fontId="1" type="noConversion"/>
  </si>
  <si>
    <t>031-910-4167</t>
    <phoneticPr fontId="1" type="noConversion"/>
  </si>
  <si>
    <t>사무용품 구매</t>
    <phoneticPr fontId="1" type="noConversion"/>
  </si>
  <si>
    <t>현장작업복(춘추복) 구매</t>
    <phoneticPr fontId="1" type="noConversion"/>
  </si>
  <si>
    <t>안전줄 구매(생명줄 캠페인)</t>
    <phoneticPr fontId="1" type="noConversion"/>
  </si>
  <si>
    <t>진단장비 검교정</t>
    <phoneticPr fontId="1" type="noConversion"/>
  </si>
  <si>
    <t>충청지역본부 사업지원실</t>
  </si>
  <si>
    <t>신청사 바닥타일 왁스작업</t>
    <phoneticPr fontId="1" type="noConversion"/>
  </si>
  <si>
    <t>위혜성</t>
    <phoneticPr fontId="1" type="noConversion"/>
  </si>
  <si>
    <t>043-640-5417</t>
    <phoneticPr fontId="1" type="noConversion"/>
  </si>
  <si>
    <t>수도권광역상수도 3단계 관로시설 지하매설배관 부식방지 전기설비조사 용역</t>
    <phoneticPr fontId="1" type="noConversion"/>
  </si>
  <si>
    <t>최재원</t>
    <phoneticPr fontId="1" type="noConversion"/>
  </si>
  <si>
    <t>043-640-5408</t>
    <phoneticPr fontId="1" type="noConversion"/>
  </si>
  <si>
    <t>수도권광역상수도 4단계 관로시설 지하매설배관 부식방지 전기설비조사 용역</t>
    <phoneticPr fontId="1" type="noConversion"/>
  </si>
  <si>
    <t>태백권광역상수도 관로시설 지하매설배관 부식방지 전기설비조사 용역</t>
    <phoneticPr fontId="1" type="noConversion"/>
  </si>
  <si>
    <t>26년 지하매설배관 부식방지 전기설비조사 위탁용역 단가계약(수도권(광)외 2개 시설물)</t>
    <phoneticPr fontId="1" type="noConversion"/>
  </si>
  <si>
    <t>26년 지하매설배관 부식방지 전기설비조사 위탁용역 단가계약(주암댐(광)외 2개 시설물)</t>
    <phoneticPr fontId="1" type="noConversion"/>
  </si>
  <si>
    <t>충청지역본부 건설안전품질실</t>
  </si>
  <si>
    <t>토너 15EA 구매</t>
    <phoneticPr fontId="1" type="noConversion"/>
  </si>
  <si>
    <t>박태호</t>
    <phoneticPr fontId="1" type="noConversion"/>
  </si>
  <si>
    <t>043-640-5443</t>
    <phoneticPr fontId="1" type="noConversion"/>
  </si>
  <si>
    <t>홍보용품(에코백1,000EA) 구매</t>
    <phoneticPr fontId="1" type="noConversion"/>
  </si>
  <si>
    <t>컨설팅 책자 구매</t>
    <phoneticPr fontId="1" type="noConversion"/>
  </si>
  <si>
    <t>「국가계약법 시행령」 제26조제1항제5호 가목 2) 추정가격 2천만원 이하인 용역계약</t>
  </si>
  <si>
    <t>복사 용지 20BOX 구매</t>
  </si>
  <si>
    <t>사무용품 구매</t>
  </si>
  <si>
    <t>홍보 물품(에코백1,000EA) 등 구매</t>
  </si>
  <si>
    <t>온열질환 대비 용품 20EA 구매</t>
  </si>
  <si>
    <t>하계 작업복 20EA 구매</t>
    <phoneticPr fontId="1" type="noConversion"/>
  </si>
  <si>
    <t>안전화 20EA 구매</t>
    <phoneticPr fontId="1" type="noConversion"/>
  </si>
  <si>
    <t>안전용품 구매(안전조끼, 안전모 20SET 등)</t>
    <phoneticPr fontId="1" type="noConversion"/>
  </si>
  <si>
    <t>춘추 작업복 20EA 구매</t>
    <phoneticPr fontId="1" type="noConversion"/>
  </si>
  <si>
    <t>한냉질환 대비 용품 20EA 구매</t>
  </si>
  <si>
    <t>홍보 물품(에코백1,000EA) 구매</t>
    <phoneticPr fontId="1" type="noConversion"/>
  </si>
  <si>
    <t>동계 근무복 20EA 구매</t>
    <phoneticPr fontId="1" type="noConversion"/>
  </si>
  <si>
    <t>방한복 20EA 구매</t>
    <phoneticPr fontId="1" type="noConversion"/>
  </si>
  <si>
    <t>충청지역본부 기반시설안전실</t>
  </si>
  <si>
    <t>수도권광역상수도 5,6단계 관로 부단수 내시경 조사 위탁용역</t>
    <phoneticPr fontId="1" type="noConversion"/>
  </si>
  <si>
    <t>김상훈</t>
    <phoneticPr fontId="1" type="noConversion"/>
  </si>
  <si>
    <t>043-640-5469</t>
    <phoneticPr fontId="1" type="noConversion"/>
  </si>
  <si>
    <t>당진발전본부 제2연료하역부두 수중조사 용역</t>
    <phoneticPr fontId="1" type="noConversion"/>
  </si>
  <si>
    <t>안대영</t>
    <phoneticPr fontId="1" type="noConversion"/>
  </si>
  <si>
    <t>043-640-5467</t>
    <phoneticPr fontId="1" type="noConversion"/>
  </si>
  <si>
    <t>서해대교 교통통제 용역</t>
  </si>
  <si>
    <t>채성욱</t>
  </si>
  <si>
    <t>043-640-5471</t>
  </si>
  <si>
    <t>서해대교 드론을 활용한 외관조사 및 AI 손상 분석 용역</t>
  </si>
  <si>
    <t>제한경쟁</t>
    <phoneticPr fontId="1" type="noConversion"/>
  </si>
  <si>
    <t>구조해석 프로그램(MIDAS) 유지보수</t>
    <phoneticPr fontId="1" type="noConversion"/>
  </si>
  <si>
    <t>서해대교 신입직원 노트북 구매</t>
  </si>
  <si>
    <t>수도권광역상수도 5,6단계 기술심의보고서 제본</t>
    <phoneticPr fontId="1" type="noConversion"/>
  </si>
  <si>
    <t>이재은</t>
    <phoneticPr fontId="1" type="noConversion"/>
  </si>
  <si>
    <t>043-640-5478</t>
    <phoneticPr fontId="1" type="noConversion"/>
  </si>
  <si>
    <t>충주다목적댐 수중조사 용역</t>
    <phoneticPr fontId="1" type="noConversion"/>
  </si>
  <si>
    <t>충주다목적댐 와이어로프 진단</t>
    <phoneticPr fontId="1" type="noConversion"/>
  </si>
  <si>
    <t>충주다목적댐 수압터널 용접부 비파괴검사 용역</t>
    <phoneticPr fontId="1" type="noConversion"/>
  </si>
  <si>
    <t>충주다목적댐 계측기 전기적 점검 용역</t>
    <phoneticPr fontId="1" type="noConversion"/>
  </si>
  <si>
    <t>충주다목적댐 드론활용조사 및 3D모델링 용역</t>
    <phoneticPr fontId="1" type="noConversion"/>
  </si>
  <si>
    <t>충주다목적댐 콘크리트 비파괴조사 용역</t>
    <phoneticPr fontId="1" type="noConversion"/>
  </si>
  <si>
    <t>충주댐계통광역상수도 제4회 정밀안전진단 및 제2회 성능평가 용역 성과품(보고서 등) 제본</t>
    <phoneticPr fontId="1" type="noConversion"/>
  </si>
  <si>
    <t>신은철</t>
    <phoneticPr fontId="1" type="noConversion"/>
  </si>
  <si>
    <t>043-640-5480</t>
    <phoneticPr fontId="1" type="noConversion"/>
  </si>
  <si>
    <t>서해대교 케이블장력 측정 및 분석 용역</t>
  </si>
  <si>
    <t>서해대교 점성댐퍼 성능시험 용역</t>
  </si>
  <si>
    <t>서해대교 수중 음파탐지 및 음향측심 용역</t>
  </si>
  <si>
    <t>서해대교 포장상태 조사 및 분석 용역</t>
  </si>
  <si>
    <t>수도권광역상수도 5,6단계 최종보고서 성과품 제본</t>
    <phoneticPr fontId="1" type="noConversion"/>
  </si>
  <si>
    <t>서해대교 재하시험 및 분석 용역</t>
  </si>
  <si>
    <t>서해대교 선박 임차 용역</t>
  </si>
  <si>
    <t>혹서기 관련 현장 필요 물품 구매</t>
    <phoneticPr fontId="1" type="noConversion"/>
  </si>
  <si>
    <t>박종찬</t>
    <phoneticPr fontId="1" type="noConversion"/>
  </si>
  <si>
    <t>043-640-5476</t>
    <phoneticPr fontId="1" type="noConversion"/>
  </si>
  <si>
    <t>문곡터널 열차접근경보앱 연동장치 구매</t>
    <phoneticPr fontId="1" type="noConversion"/>
  </si>
  <si>
    <t>기타</t>
    <phoneticPr fontId="1" type="noConversion"/>
  </si>
  <si>
    <t>김정원</t>
    <phoneticPr fontId="1" type="noConversion"/>
  </si>
  <si>
    <t>043-640-5474</t>
    <phoneticPr fontId="1" type="noConversion"/>
  </si>
  <si>
    <t>문곡터널 직원 노트북 구매</t>
    <phoneticPr fontId="1" type="noConversion"/>
  </si>
  <si>
    <t>문곡터널 직원 카메라 구매</t>
    <phoneticPr fontId="1" type="noConversion"/>
  </si>
  <si>
    <t>수도권광역상수도 4단계 진단보조물품 및 소모품 구매</t>
    <phoneticPr fontId="1" type="noConversion"/>
  </si>
  <si>
    <t>043-640-5416</t>
    <phoneticPr fontId="1" type="noConversion"/>
  </si>
  <si>
    <t>문곡터널 첨단기술을 활용한 터널 정밀안전진단 위탁용역</t>
    <phoneticPr fontId="1" type="noConversion"/>
  </si>
  <si>
    <t>구인환</t>
    <phoneticPr fontId="1" type="noConversion"/>
  </si>
  <si>
    <t>043-640-5462</t>
    <phoneticPr fontId="1" type="noConversion"/>
  </si>
  <si>
    <t>서해대교 염화물 함유량 분석</t>
  </si>
  <si>
    <t>서해대교 성과품(보고서 등) 제본</t>
  </si>
  <si>
    <t>문곡터널 콘크리트 재료시험</t>
    <phoneticPr fontId="1" type="noConversion"/>
  </si>
  <si>
    <t>괴산수력댐 수중조사</t>
    <phoneticPr fontId="1" type="noConversion"/>
  </si>
  <si>
    <t>구문수</t>
    <phoneticPr fontId="1" type="noConversion"/>
  </si>
  <si>
    <t>043-640-5463</t>
    <phoneticPr fontId="1" type="noConversion"/>
  </si>
  <si>
    <t>국가계약법 시행령 제26조제1항제5호가목2) 추정가격이 2천만원 이하인 물품·용역계약</t>
    <phoneticPr fontId="1" type="noConversion"/>
  </si>
  <si>
    <t>혹한기 관련 현장 필요 물품 구매</t>
    <phoneticPr fontId="1" type="noConversion"/>
  </si>
  <si>
    <t>수도권광역상수도 4단계 1차년도 준공보고서</t>
    <phoneticPr fontId="1" type="noConversion"/>
  </si>
  <si>
    <t>2026년도 제1차 수시 채용 대행 용역</t>
    <phoneticPr fontId="1" type="noConversion"/>
  </si>
  <si>
    <t>최윤정</t>
    <phoneticPr fontId="1" type="noConversion"/>
  </si>
  <si>
    <t>055-771-4796</t>
    <phoneticPr fontId="1" type="noConversion"/>
  </si>
  <si>
    <t>2026년도 채용 대행 용역</t>
    <phoneticPr fontId="1" type="noConversion"/>
  </si>
  <si>
    <t>이창준</t>
    <phoneticPr fontId="1" type="noConversion"/>
  </si>
  <si>
    <t>055-771-4708</t>
    <phoneticPr fontId="1" type="noConversion"/>
  </si>
  <si>
    <t>경영본부 인사노무실</t>
  </si>
  <si>
    <t>2026년 귀속 연말정산 위탁용역</t>
    <phoneticPr fontId="1" type="noConversion"/>
  </si>
  <si>
    <t>제갈훈</t>
    <phoneticPr fontId="1" type="noConversion"/>
  </si>
  <si>
    <t>055-771-4666</t>
    <phoneticPr fontId="1" type="noConversion"/>
  </si>
  <si>
    <t>2026년도 총인건비 관리 및 고도화 용역</t>
    <phoneticPr fontId="1" type="noConversion"/>
  </si>
  <si>
    <t>평가체계 개편 용역</t>
    <phoneticPr fontId="1" type="noConversion"/>
  </si>
  <si>
    <t>김도영</t>
    <phoneticPr fontId="1" type="noConversion"/>
  </si>
  <si>
    <t>055-771-4851</t>
    <phoneticPr fontId="1" type="noConversion"/>
  </si>
  <si>
    <t>2026년도 상반기 정년퇴직자 감사패 제작</t>
    <phoneticPr fontId="1" type="noConversion"/>
  </si>
  <si>
    <t>2026년도 하반기 정년퇴직자 감사패 제작</t>
    <phoneticPr fontId="1" type="noConversion"/>
  </si>
  <si>
    <t>2026년도 국토안전관리원 동계휴양소 위탁운영 용역</t>
    <phoneticPr fontId="1" type="noConversion"/>
  </si>
  <si>
    <t>전효훈</t>
    <phoneticPr fontId="1" type="noConversion"/>
  </si>
  <si>
    <t>055-771-4727</t>
    <phoneticPr fontId="1" type="noConversion"/>
  </si>
  <si>
    <t xml:space="preserve">중장기 노사발전 고도화 용역 </t>
    <phoneticPr fontId="1" type="noConversion"/>
  </si>
  <si>
    <t>허남호</t>
    <phoneticPr fontId="1" type="noConversion"/>
  </si>
  <si>
    <t>055-771-4704</t>
    <phoneticPr fontId="1" type="noConversion"/>
  </si>
  <si>
    <t>충청지역본부 건축시설안전실</t>
  </si>
  <si>
    <t>소규모 취약시설 안전점검 매뉴얼 인쇄</t>
    <phoneticPr fontId="1" type="noConversion"/>
  </si>
  <si>
    <t>이하은</t>
    <phoneticPr fontId="1" type="noConversion"/>
  </si>
  <si>
    <t>043-640-5509</t>
    <phoneticPr fontId="1" type="noConversion"/>
  </si>
  <si>
    <t>드론 및 부속장비 구매</t>
    <phoneticPr fontId="1" type="noConversion"/>
  </si>
  <si>
    <t>현장작업복(하계) 구매 (10EA)</t>
    <phoneticPr fontId="1" type="noConversion"/>
  </si>
  <si>
    <t>현장작업복(동계) 구매 (10EA)</t>
    <phoneticPr fontId="1" type="noConversion"/>
  </si>
  <si>
    <t>현장작업복(춘추) 구매 (2EA)</t>
    <phoneticPr fontId="1" type="noConversion"/>
  </si>
  <si>
    <t>노트북 구매 (4EA)</t>
    <phoneticPr fontId="1" type="noConversion"/>
  </si>
  <si>
    <t>강원지역본부 사업지원실</t>
  </si>
  <si>
    <t>강원지역본부 사무용 청사 간판 추가 구매</t>
    <phoneticPr fontId="1" type="noConversion"/>
  </si>
  <si>
    <t>민찬기</t>
    <phoneticPr fontId="1" type="noConversion"/>
  </si>
  <si>
    <t>033-259-5203</t>
    <phoneticPr fontId="1" type="noConversion"/>
  </si>
  <si>
    <t>강원지역본부 임차청사 바닥타일 및 페인트작업</t>
    <phoneticPr fontId="1" type="noConversion"/>
  </si>
  <si>
    <t>강원지역본부 사업지원실 홍보용품 구입</t>
    <phoneticPr fontId="1" type="noConversion"/>
  </si>
  <si>
    <t>박은미</t>
    <phoneticPr fontId="1" type="noConversion"/>
  </si>
  <si>
    <t>033-259-5204</t>
    <phoneticPr fontId="1" type="noConversion"/>
  </si>
  <si>
    <t>강원지역본부 사무용 청사 인테리어 필름지 추가 구매</t>
    <phoneticPr fontId="1" type="noConversion"/>
  </si>
  <si>
    <t>권혜지</t>
    <phoneticPr fontId="1" type="noConversion"/>
  </si>
  <si>
    <t>033-259-5205</t>
    <phoneticPr fontId="1" type="noConversion"/>
  </si>
  <si>
    <t>강원지역본부 사무용 청사 아크릴 및 썬팅지 구매</t>
    <phoneticPr fontId="1" type="noConversion"/>
  </si>
  <si>
    <t>강원지역본부 사업지원실 방한복 구매</t>
    <phoneticPr fontId="1" type="noConversion"/>
  </si>
  <si>
    <t>강원지역본부 에어컨 유선리모컨 설치</t>
    <phoneticPr fontId="1" type="noConversion"/>
  </si>
  <si>
    <t>강원지역본부 사업지원실 안전화 구매</t>
    <phoneticPr fontId="1" type="noConversion"/>
  </si>
  <si>
    <t>지자체 코칭 및 안전컨설팅 관련 책자 인쇄</t>
    <phoneticPr fontId="1" type="noConversion"/>
  </si>
  <si>
    <t>이주용</t>
    <phoneticPr fontId="1" type="noConversion"/>
  </si>
  <si>
    <t>033-259-5209</t>
    <phoneticPr fontId="1" type="noConversion"/>
  </si>
  <si>
    <t>스마트안전장비 지원사업 관련 책자 인쇄</t>
    <phoneticPr fontId="1" type="noConversion"/>
  </si>
  <si>
    <t>이강협</t>
    <phoneticPr fontId="1" type="noConversion"/>
  </si>
  <si>
    <t>033-259-5206</t>
    <phoneticPr fontId="1" type="noConversion"/>
  </si>
  <si>
    <t>강원지역본부 사업지원실 2차 홍보용품 구입</t>
    <phoneticPr fontId="1" type="noConversion"/>
  </si>
  <si>
    <t>정기 위험성평가 개선물품 구입</t>
    <phoneticPr fontId="1" type="noConversion"/>
  </si>
  <si>
    <t>강원지역본부 산학협력 프로그램 홍보용품 구입</t>
    <phoneticPr fontId="1" type="noConversion"/>
  </si>
  <si>
    <t>폭염대응 물품 구입</t>
    <phoneticPr fontId="1" type="noConversion"/>
  </si>
  <si>
    <t>건설현장 배포용 건설사고 사례집 인쇄</t>
    <phoneticPr fontId="1" type="noConversion"/>
  </si>
  <si>
    <t>강원지역본부 사업지원실 3차 홍보용품 구입</t>
    <phoneticPr fontId="1" type="noConversion"/>
  </si>
  <si>
    <t>동절기 방한용품 구입</t>
    <phoneticPr fontId="1" type="noConversion"/>
  </si>
  <si>
    <t>강원지역본부 건설안전품질실</t>
  </si>
  <si>
    <t>강원지역본부 건설안전품질실 방한복 구매</t>
    <phoneticPr fontId="1" type="noConversion"/>
  </si>
  <si>
    <t>변인수</t>
    <phoneticPr fontId="1" type="noConversion"/>
  </si>
  <si>
    <t>033-259-5267</t>
  </si>
  <si>
    <t>강원지역본부 건설안전품질실 작업복(동복) 구매</t>
    <phoneticPr fontId="1" type="noConversion"/>
  </si>
  <si>
    <t>강원지역본부 건설안전품질실 모니터 구매</t>
    <phoneticPr fontId="1" type="noConversion"/>
  </si>
  <si>
    <t>임한빈</t>
    <phoneticPr fontId="1" type="noConversion"/>
  </si>
  <si>
    <t>033-259-5273</t>
  </si>
  <si>
    <t>강원지역본부 건설안전품질실 건설공사 현장점검용 테블릿 구매</t>
    <phoneticPr fontId="1" type="noConversion"/>
  </si>
  <si>
    <t>강원지역본부 건설안전품질실 외부 업무수행용 노트북 구매</t>
    <phoneticPr fontId="1" type="noConversion"/>
  </si>
  <si>
    <t>강원지역본부 건설안전품질실 건설사고 포스터(외국어) 제작</t>
    <phoneticPr fontId="1" type="noConversion"/>
  </si>
  <si>
    <t>강원지역본부 건설안전품질실 건설공사 품질 및 안전관리 매뉴얼 책자 제작</t>
    <phoneticPr fontId="1" type="noConversion"/>
  </si>
  <si>
    <t>박미환</t>
    <phoneticPr fontId="1" type="noConversion"/>
  </si>
  <si>
    <t>033-259-5275</t>
    <phoneticPr fontId="1" type="noConversion"/>
  </si>
  <si>
    <t>김한열</t>
    <phoneticPr fontId="1" type="noConversion"/>
  </si>
  <si>
    <t>033-259-5264</t>
  </si>
  <si>
    <t>건설현장 배포용 홍보물품 구입</t>
    <phoneticPr fontId="1" type="noConversion"/>
  </si>
  <si>
    <t>창업기업 지원물품 구매</t>
    <phoneticPr fontId="1" type="noConversion"/>
  </si>
  <si>
    <t>강원지역본부 기반시설안전실</t>
  </si>
  <si>
    <t>춘천(7차),도암(6차)댐 수중조사</t>
    <phoneticPr fontId="1" type="noConversion"/>
  </si>
  <si>
    <t>김경환</t>
    <phoneticPr fontId="1" type="noConversion"/>
  </si>
  <si>
    <t>033-259-5330</t>
    <phoneticPr fontId="1" type="noConversion"/>
  </si>
  <si>
    <t>춘천(7차),도암(6차)댐 드론조사</t>
    <phoneticPr fontId="1" type="noConversion"/>
  </si>
  <si>
    <t>춘천(7차),도암(6차)댐 계측기점검</t>
    <phoneticPr fontId="1" type="noConversion"/>
  </si>
  <si>
    <t>도암댐 전기비저항탐사</t>
    <phoneticPr fontId="1" type="noConversion"/>
  </si>
  <si>
    <t>노희준</t>
    <phoneticPr fontId="1" type="noConversion"/>
  </si>
  <si>
    <t>033-259-5335</t>
    <phoneticPr fontId="1" type="noConversion"/>
  </si>
  <si>
    <t>교통통제(영흥대교 정밀안전진단)</t>
  </si>
  <si>
    <t>임재환</t>
  </si>
  <si>
    <t>033-259-5343</t>
  </si>
  <si>
    <t>만월산터널 교통통제 장비임차</t>
  </si>
  <si>
    <t>이민수</t>
  </si>
  <si>
    <t>033-259-5323</t>
  </si>
  <si>
    <t>만월산터널 고소차 장비임차</t>
  </si>
  <si>
    <t>만월산터널 영상촬영 및 A.I 손상검출 분석 용역</t>
  </si>
  <si>
    <t>만월산터널 점검로봇 임대차 용역</t>
  </si>
  <si>
    <t>태백권광역상수도 정밀안전진단 차량구매</t>
    <phoneticPr fontId="1" type="noConversion"/>
  </si>
  <si>
    <t>수의계약</t>
    <phoneticPr fontId="1" type="noConversion"/>
  </si>
  <si>
    <t>김문석</t>
  </si>
  <si>
    <t>033-253-5303</t>
    <phoneticPr fontId="1" type="noConversion"/>
  </si>
  <si>
    <t>태백권광역상수도 정밀안전진단 드론구매</t>
    <phoneticPr fontId="1" type="noConversion"/>
  </si>
  <si>
    <t>만월산터널 정밀안전진단 실내시험 의뢰</t>
  </si>
  <si>
    <t>차경문</t>
  </si>
  <si>
    <t>033-259-5325</t>
  </si>
  <si>
    <t>의암댐 수중조사</t>
    <phoneticPr fontId="1" type="noConversion"/>
  </si>
  <si>
    <t>의암댐 드론조사</t>
    <phoneticPr fontId="1" type="noConversion"/>
  </si>
  <si>
    <t>유재현</t>
    <phoneticPr fontId="1" type="noConversion"/>
  </si>
  <si>
    <t>033-259-5333</t>
    <phoneticPr fontId="1" type="noConversion"/>
  </si>
  <si>
    <t>의암댐 계측기점검</t>
    <phoneticPr fontId="1" type="noConversion"/>
  </si>
  <si>
    <t>로드스캐너(영흥대교 및 청담대교 진단)</t>
    <phoneticPr fontId="1" type="noConversion"/>
  </si>
  <si>
    <t>임재환</t>
    <phoneticPr fontId="1" type="noConversion"/>
  </si>
  <si>
    <t>033-259-5343</t>
    <phoneticPr fontId="1" type="noConversion"/>
  </si>
  <si>
    <t>선박 임차(영흥대교 정밀안전진단)</t>
    <phoneticPr fontId="1" type="noConversion"/>
  </si>
  <si>
    <t>만월산터널 정밀안전진단 보고서 인쇄</t>
  </si>
  <si>
    <t>태백권광역상수도 정밀안전진단 수중조사</t>
    <phoneticPr fontId="1" type="noConversion"/>
  </si>
  <si>
    <t>분당터널 디지털트윈으로 구현된 터널의 시계열 분석</t>
  </si>
  <si>
    <t>추진호</t>
  </si>
  <si>
    <t>033-259-5322</t>
  </si>
  <si>
    <t>분당터널 점군데이터 형상분석을 통한 지하구조물의 결함 진행성 분석</t>
  </si>
  <si>
    <t>태백권광역상수도 정밀안전진단 전기비저항</t>
    <phoneticPr fontId="1" type="noConversion"/>
  </si>
  <si>
    <t>영흥대교 정밀안전진단 보고서 인쇄</t>
    <phoneticPr fontId="1" type="noConversion"/>
  </si>
  <si>
    <t>태백권광역상수도 정밀안전진단 전기방식</t>
    <phoneticPr fontId="1" type="noConversion"/>
  </si>
  <si>
    <t>태백권광역상수도 정밀안전진단 비파괴조사</t>
    <phoneticPr fontId="1" type="noConversion"/>
  </si>
  <si>
    <t>태백권광역상수도 정밀안전진단 야간교통통제</t>
    <phoneticPr fontId="1" type="noConversion"/>
  </si>
  <si>
    <t>태백권광역상수도 정밀안전진단 계측기점검</t>
    <phoneticPr fontId="1" type="noConversion"/>
  </si>
  <si>
    <t>태백권광역상수도 정밀안전진단 3D드론조사</t>
    <phoneticPr fontId="1" type="noConversion"/>
  </si>
  <si>
    <t>수도권광역상수도 3단계 야간교통통제</t>
    <phoneticPr fontId="1" type="noConversion"/>
  </si>
  <si>
    <t>수도권광역상수도 3단계 전기방식</t>
    <phoneticPr fontId="1" type="noConversion"/>
  </si>
  <si>
    <t>분당터널 정밀안전진단 실내시험 의뢰</t>
  </si>
  <si>
    <t>수도권광역상수도 3단계 보고서인쇄</t>
    <phoneticPr fontId="1" type="noConversion"/>
  </si>
  <si>
    <t>태백권광역상수도 정밀안전진단 보고서인쇄</t>
    <phoneticPr fontId="1" type="noConversion"/>
  </si>
  <si>
    <t>분당터널 정밀안전진단 보고서 인쇄</t>
  </si>
  <si>
    <t>영남지역본부 사업지원실</t>
  </si>
  <si>
    <t>다중 동시 체험형 VR 장비 물품구매</t>
    <phoneticPr fontId="1" type="noConversion"/>
  </si>
  <si>
    <t>박재원</t>
    <phoneticPr fontId="1" type="noConversion"/>
  </si>
  <si>
    <t>054-440-5672</t>
    <phoneticPr fontId="1" type="noConversion"/>
  </si>
  <si>
    <t>국토안전관리원 2025 스마트 안전장비 지원사업 용역(2차년도)</t>
    <phoneticPr fontId="1" type="noConversion"/>
  </si>
  <si>
    <t>이홍기</t>
    <phoneticPr fontId="1" type="noConversion"/>
  </si>
  <si>
    <t>054-440-5637</t>
    <phoneticPr fontId="1" type="noConversion"/>
  </si>
  <si>
    <t>스마트 안전장비 지원사업 안내, 홍보물 등 제작(상반기)</t>
    <phoneticPr fontId="1" type="noConversion"/>
  </si>
  <si>
    <t>스마트 안전장비 지원사업 관련 전광판 구매</t>
    <phoneticPr fontId="1" type="noConversion"/>
  </si>
  <si>
    <t>스마트 안전장비 지원사업 관련 기후대응 CCTV 구매</t>
    <phoneticPr fontId="1" type="noConversion"/>
  </si>
  <si>
    <t>드론코칭를 활용한 건설안전코칭 장비 구매</t>
    <phoneticPr fontId="1" type="noConversion"/>
  </si>
  <si>
    <t>최호중</t>
    <phoneticPr fontId="1" type="noConversion"/>
  </si>
  <si>
    <t>054-440-5652</t>
    <phoneticPr fontId="1" type="noConversion"/>
  </si>
  <si>
    <t>원격코칭체계 운영을 위한 장비 구매</t>
    <phoneticPr fontId="1" type="noConversion"/>
  </si>
  <si>
    <t>지역본부 홍보물 제작</t>
    <phoneticPr fontId="1" type="noConversion"/>
  </si>
  <si>
    <t>박정익</t>
    <phoneticPr fontId="1" type="noConversion"/>
  </si>
  <si>
    <t>054-440-5611</t>
    <phoneticPr fontId="1" type="noConversion"/>
  </si>
  <si>
    <t>상반기 건설안전협의체 인쇄물 제작</t>
    <phoneticPr fontId="1" type="noConversion"/>
  </si>
  <si>
    <t>사택물품(에어컨) 구매</t>
    <phoneticPr fontId="1" type="noConversion"/>
  </si>
  <si>
    <t>상반기 우수현장 포상 관련 인쇄물 제작</t>
    <phoneticPr fontId="1" type="noConversion"/>
  </si>
  <si>
    <t>스마트 안전장비 지원사업 안내, 홍보물 등 제작(하반기)</t>
    <phoneticPr fontId="1" type="noConversion"/>
  </si>
  <si>
    <t>하반기 건설안전협의체 인쇄물 제작</t>
    <phoneticPr fontId="1" type="noConversion"/>
  </si>
  <si>
    <t>하반기 우수현장 포상 관련 인쇄물 제작</t>
    <phoneticPr fontId="1" type="noConversion"/>
  </si>
  <si>
    <t>다중 동시 체험형 VR 장비 구매</t>
    <phoneticPr fontId="1" type="noConversion"/>
  </si>
  <si>
    <t>서재후</t>
    <phoneticPr fontId="1" type="noConversion"/>
  </si>
  <si>
    <t>055-771-5677</t>
    <phoneticPr fontId="1" type="noConversion"/>
  </si>
  <si>
    <t>상반기 현장안전용품(안전화, 안전조끼 등) 구매</t>
    <phoneticPr fontId="1" type="noConversion"/>
  </si>
  <si>
    <t>최은지</t>
    <phoneticPr fontId="1" type="noConversion"/>
  </si>
  <si>
    <t>055-771-5632</t>
    <phoneticPr fontId="1" type="noConversion"/>
  </si>
  <si>
    <t>혹서기 대비 현장용품(선스틱, 쿨토시 등) 구매</t>
    <phoneticPr fontId="1" type="noConversion"/>
  </si>
  <si>
    <t>동절기 대비 현장용품(핫팩, 넥워머 등) 구매</t>
    <phoneticPr fontId="1" type="noConversion"/>
  </si>
  <si>
    <t>동계 현장작업복 구매</t>
    <phoneticPr fontId="1" type="noConversion"/>
  </si>
  <si>
    <t>영남지역본부 기반시설안전실</t>
  </si>
  <si>
    <t>산청양수 상하부댐 전기비저항탐사 용역</t>
    <phoneticPr fontId="1" type="noConversion"/>
  </si>
  <si>
    <t>진상호</t>
    <phoneticPr fontId="1" type="noConversion"/>
  </si>
  <si>
    <t>054-440-5715</t>
    <phoneticPr fontId="1" type="noConversion"/>
  </si>
  <si>
    <t>마창대교 진단(성능평가)용역 사무실 임대</t>
    <phoneticPr fontId="1" type="noConversion"/>
  </si>
  <si>
    <t>김동영</t>
    <phoneticPr fontId="1" type="noConversion"/>
  </si>
  <si>
    <t>010-4049-7273</t>
    <phoneticPr fontId="1" type="noConversion"/>
  </si>
  <si>
    <t>마창대교 현장조사용 렌턴구매</t>
    <phoneticPr fontId="1" type="noConversion"/>
  </si>
  <si>
    <t>임하다목적댐 계측기기 점검</t>
    <phoneticPr fontId="1" type="noConversion"/>
  </si>
  <si>
    <t>23.500,000</t>
    <phoneticPr fontId="1" type="noConversion"/>
  </si>
  <si>
    <t>김병근</t>
    <phoneticPr fontId="1" type="noConversion"/>
  </si>
  <si>
    <t>054-440-5726</t>
    <phoneticPr fontId="1" type="noConversion"/>
  </si>
  <si>
    <t>임하다목적댐 전기비저항탐사</t>
    <phoneticPr fontId="1" type="noConversion"/>
  </si>
  <si>
    <t>임하다목적댐 터널스캐너조사</t>
    <phoneticPr fontId="1" type="noConversion"/>
  </si>
  <si>
    <t>마창대교 진단(성능평가)용역 선박임차</t>
    <phoneticPr fontId="1" type="noConversion"/>
  </si>
  <si>
    <t>마창대교 포장상태조사 및 분석용역</t>
    <phoneticPr fontId="1" type="noConversion"/>
  </si>
  <si>
    <t>마창대교 영상촬영 및 A.I 손상검출.분석 용역</t>
    <phoneticPr fontId="1" type="noConversion"/>
  </si>
  <si>
    <t>광주지하철 염화물함유량 시험</t>
    <phoneticPr fontId="1" type="noConversion"/>
  </si>
  <si>
    <t>임상범</t>
    <phoneticPr fontId="1" type="noConversion"/>
  </si>
  <si>
    <t>054-440-5761</t>
    <phoneticPr fontId="1" type="noConversion"/>
  </si>
  <si>
    <t>드론 3D모델을 활용한 팔당수력댐 외관조사</t>
    <phoneticPr fontId="1" type="noConversion"/>
  </si>
  <si>
    <t>박현섭</t>
    <phoneticPr fontId="1" type="noConversion"/>
  </si>
  <si>
    <t>054-440-5752</t>
    <phoneticPr fontId="1" type="noConversion"/>
  </si>
  <si>
    <t>AI 손상검출 프로그램 구매(Sirius Editor)</t>
    <phoneticPr fontId="1" type="noConversion"/>
  </si>
  <si>
    <t>광주지하철 AI 자동계측 분석 용역</t>
    <phoneticPr fontId="1" type="noConversion"/>
  </si>
  <si>
    <t>이규원</t>
    <phoneticPr fontId="1" type="noConversion"/>
  </si>
  <si>
    <t>054-440-5721</t>
    <phoneticPr fontId="1" type="noConversion"/>
  </si>
  <si>
    <t>팔당수력댐 수중조사</t>
    <phoneticPr fontId="1" type="noConversion"/>
  </si>
  <si>
    <t>임하다목적댐 염화물함유량 시험</t>
    <phoneticPr fontId="1" type="noConversion"/>
  </si>
  <si>
    <t>청평양수 상부댐 전기비저항탐사 용역</t>
    <phoneticPr fontId="1" type="noConversion"/>
  </si>
  <si>
    <t>김묘정</t>
    <phoneticPr fontId="1" type="noConversion"/>
  </si>
  <si>
    <t>054-440-5716</t>
    <phoneticPr fontId="1" type="noConversion"/>
  </si>
  <si>
    <t>청평양수 상부댐 3D 스캔조사 용역</t>
    <phoneticPr fontId="1" type="noConversion"/>
  </si>
  <si>
    <t>장흥다목적댐 계측기 전기적 점검</t>
    <phoneticPr fontId="1" type="noConversion"/>
  </si>
  <si>
    <t>김현우</t>
    <phoneticPr fontId="1" type="noConversion"/>
  </si>
  <si>
    <t>054-440-5766</t>
    <phoneticPr fontId="1" type="noConversion"/>
  </si>
  <si>
    <t>팔당수력댐 현장사무실용 컨테이너 및 사무용품 임대</t>
    <phoneticPr fontId="1" type="noConversion"/>
  </si>
  <si>
    <t>팔당수력댐 콘크리트 비파괴조사</t>
    <phoneticPr fontId="1" type="noConversion"/>
  </si>
  <si>
    <t>정밀안전진단용 고성능 카메라 구매</t>
    <phoneticPr fontId="1" type="noConversion"/>
  </si>
  <si>
    <t>청평양수 상부댐 및 용담댐 계측기 점검</t>
    <phoneticPr fontId="1" type="noConversion"/>
  </si>
  <si>
    <t>용담댐 수중조사 용역</t>
    <phoneticPr fontId="1" type="noConversion"/>
  </si>
  <si>
    <t>박세준</t>
    <phoneticPr fontId="1" type="noConversion"/>
  </si>
  <si>
    <t>054-440-5771</t>
    <phoneticPr fontId="1" type="noConversion"/>
  </si>
  <si>
    <t>장흥다목적댐 임대차 용역</t>
    <phoneticPr fontId="1" type="noConversion"/>
  </si>
  <si>
    <t>유도현</t>
    <phoneticPr fontId="1" type="noConversion"/>
  </si>
  <si>
    <t>054-440-5783</t>
    <phoneticPr fontId="1" type="noConversion"/>
  </si>
  <si>
    <t>장흥다목적댐 수중초음파조사</t>
    <phoneticPr fontId="1" type="noConversion"/>
  </si>
  <si>
    <t>장흥다목적댐 전기비저항탐사</t>
    <phoneticPr fontId="1" type="noConversion"/>
  </si>
  <si>
    <t>장흥다목적댐 사무실 임차</t>
    <phoneticPr fontId="1" type="noConversion"/>
  </si>
  <si>
    <t>장흥다목적댐 진단장비구매(피복,안전화, 랜턴 ,안전모 등)</t>
    <phoneticPr fontId="1" type="noConversion"/>
  </si>
  <si>
    <t>장금도</t>
    <phoneticPr fontId="1" type="noConversion"/>
  </si>
  <si>
    <t>부산지하철 염화물함유량 시험</t>
    <phoneticPr fontId="1" type="noConversion"/>
  </si>
  <si>
    <t>부산지하철 인공위성을 변위계측 분석 용역</t>
    <phoneticPr fontId="1" type="noConversion"/>
  </si>
  <si>
    <t>부안다목적댐 현장사무실용 컨테이너 및 사무용품 임대</t>
    <phoneticPr fontId="1" type="noConversion"/>
  </si>
  <si>
    <t>054-440-5727</t>
  </si>
  <si>
    <t>광안대교 진단용역 사무실 임대</t>
    <phoneticPr fontId="1" type="noConversion"/>
  </si>
  <si>
    <t>김현성</t>
    <phoneticPr fontId="1" type="noConversion"/>
  </si>
  <si>
    <t>010-4550-7122</t>
    <phoneticPr fontId="1" type="noConversion"/>
  </si>
  <si>
    <t>광안대교 콘크리트비파괴 조사용역</t>
    <phoneticPr fontId="1" type="noConversion"/>
  </si>
  <si>
    <t>팔당수력댐 혹서기용품 구매</t>
    <phoneticPr fontId="1" type="noConversion"/>
  </si>
  <si>
    <t>광안대교 진단용역 교통통제 장비임차</t>
    <phoneticPr fontId="1" type="noConversion"/>
  </si>
  <si>
    <t>광안대교 진단용역 선박임차</t>
    <phoneticPr fontId="1" type="noConversion"/>
  </si>
  <si>
    <t>장흥다목적댐 장비구입비(발전기 2대)</t>
    <phoneticPr fontId="1" type="noConversion"/>
  </si>
  <si>
    <t>054-440-5776</t>
    <phoneticPr fontId="1" type="noConversion"/>
  </si>
  <si>
    <t>장흥다목적댐 장비구입비(노트북 1대)</t>
    <phoneticPr fontId="1" type="noConversion"/>
  </si>
  <si>
    <t>팔당수력댐 현장용품 구매</t>
    <phoneticPr fontId="1" type="noConversion"/>
  </si>
  <si>
    <t>부안다목적댐 현장용품 구매</t>
    <phoneticPr fontId="1" type="noConversion"/>
  </si>
  <si>
    <t>삼랑진양수 상하부댐 수중조사 용역</t>
    <phoneticPr fontId="1" type="noConversion"/>
  </si>
  <si>
    <t>금민석</t>
    <phoneticPr fontId="1" type="noConversion"/>
  </si>
  <si>
    <t>054-440-5753</t>
    <phoneticPr fontId="1" type="noConversion"/>
  </si>
  <si>
    <t>삼랑진양수 상하부댐 전기비저항탐사 용역</t>
    <phoneticPr fontId="1" type="noConversion"/>
  </si>
  <si>
    <t>이태근</t>
    <phoneticPr fontId="1" type="noConversion"/>
  </si>
  <si>
    <t>054-440-5736</t>
    <phoneticPr fontId="1" type="noConversion"/>
  </si>
  <si>
    <t>밀양다목적댐 수중조사 용역</t>
    <phoneticPr fontId="1" type="noConversion"/>
  </si>
  <si>
    <t>밀양다목적댐 전기비저항탐사 용역</t>
    <phoneticPr fontId="1" type="noConversion"/>
  </si>
  <si>
    <t>용담댐 터널스캔조사 용역</t>
    <phoneticPr fontId="1" type="noConversion"/>
  </si>
  <si>
    <t>용담댐 GPR 및 충격반향조사 용역</t>
    <phoneticPr fontId="1" type="noConversion"/>
  </si>
  <si>
    <t>장흥다목적댐 시험분석료</t>
    <phoneticPr fontId="1" type="noConversion"/>
  </si>
  <si>
    <t>삼랑진양수 상하부댐 계측기 작동유무 점검 용역</t>
    <phoneticPr fontId="1" type="noConversion"/>
  </si>
  <si>
    <t>054-440-5715</t>
  </si>
  <si>
    <t>밀양다목적댐 계측기 작동유무 점검 용역</t>
    <phoneticPr fontId="1" type="noConversion"/>
  </si>
  <si>
    <t>주암(광) 임대차용역</t>
    <phoneticPr fontId="1" type="noConversion"/>
  </si>
  <si>
    <t>주암(광) 복합가스측정기 1대 구매</t>
    <phoneticPr fontId="1" type="noConversion"/>
  </si>
  <si>
    <t>주암(광) 현장조사 물품구매(안전모,안전화 등)</t>
    <phoneticPr fontId="1" type="noConversion"/>
  </si>
  <si>
    <t>부산지하철 성과품 제본</t>
    <phoneticPr fontId="1" type="noConversion"/>
  </si>
  <si>
    <t>부안다목적댐 수중초음파조사</t>
    <phoneticPr fontId="1" type="noConversion"/>
  </si>
  <si>
    <t>부안다목적댐 계측기기점검</t>
    <phoneticPr fontId="1" type="noConversion"/>
  </si>
  <si>
    <t>부안다목적댐 콘크리트 비파괴조사</t>
    <phoneticPr fontId="1" type="noConversion"/>
  </si>
  <si>
    <t>광주지하철 성과품 제본</t>
    <phoneticPr fontId="1" type="noConversion"/>
  </si>
  <si>
    <t>임하다목적댐 최종성과품 제본</t>
    <phoneticPr fontId="1" type="noConversion"/>
  </si>
  <si>
    <t>팔당수력댐 방한용품 구매</t>
    <phoneticPr fontId="1" type="noConversion"/>
  </si>
  <si>
    <t>장흥다목적댐 보고서 제작비</t>
    <phoneticPr fontId="1" type="noConversion"/>
  </si>
  <si>
    <t>김예광</t>
    <phoneticPr fontId="1" type="noConversion"/>
  </si>
  <si>
    <t>054-440-5773</t>
    <phoneticPr fontId="1" type="noConversion"/>
  </si>
  <si>
    <t>주암(광) 보고서 제작비</t>
    <phoneticPr fontId="1" type="noConversion"/>
  </si>
  <si>
    <t>부안다목적댐 혹서기용품 구매</t>
    <phoneticPr fontId="1" type="noConversion"/>
  </si>
  <si>
    <t>부안다목적댐 방한용품 구매</t>
    <phoneticPr fontId="1" type="noConversion"/>
  </si>
  <si>
    <t>호남지역본부 사업지원실</t>
  </si>
  <si>
    <t>회의실 책상 구매</t>
    <phoneticPr fontId="1" type="noConversion"/>
  </si>
  <si>
    <t>이세련</t>
    <phoneticPr fontId="1" type="noConversion"/>
  </si>
  <si>
    <t>062-603-5806</t>
    <phoneticPr fontId="1" type="noConversion"/>
  </si>
  <si>
    <t>사업지원실 에그 구매</t>
    <phoneticPr fontId="1" type="noConversion"/>
  </si>
  <si>
    <t>하윤정</t>
    <phoneticPr fontId="1" type="noConversion"/>
  </si>
  <si>
    <t>062-603-5803</t>
    <phoneticPr fontId="1" type="noConversion"/>
  </si>
  <si>
    <t>전문위원실 사무가구 구매</t>
    <phoneticPr fontId="1" type="noConversion"/>
  </si>
  <si>
    <t>대외기관 대상 홍보물품 구매</t>
    <phoneticPr fontId="1" type="noConversion"/>
  </si>
  <si>
    <t>유영록</t>
    <phoneticPr fontId="1" type="noConversion"/>
  </si>
  <si>
    <t>062-603-5832</t>
    <phoneticPr fontId="1" type="noConversion"/>
  </si>
  <si>
    <t>노트북 구매</t>
    <phoneticPr fontId="1" type="noConversion"/>
  </si>
  <si>
    <t>건축문화제 행사 홍보물품 구매</t>
    <phoneticPr fontId="1" type="noConversion"/>
  </si>
  <si>
    <t>호남지역본부 특수교관리실</t>
  </si>
  <si>
    <t>(목포) 진도대교 안개등 콘트롤러 수리</t>
    <phoneticPr fontId="1" type="noConversion"/>
  </si>
  <si>
    <t>방요한</t>
    <phoneticPr fontId="1" type="noConversion"/>
  </si>
  <si>
    <t>055-247-9891</t>
    <phoneticPr fontId="1" type="noConversion"/>
  </si>
  <si>
    <t>특수교통합관리계측시스템 유지관리('26년~'27년) 사업</t>
  </si>
  <si>
    <t>하지훈</t>
  </si>
  <si>
    <t>055-771-1686</t>
  </si>
  <si>
    <t>2년(26~27), 총183.160.000원</t>
  </si>
  <si>
    <t>특수교 계측시설 점검 및 보수 위탁용역(2차년도)</t>
    <phoneticPr fontId="1" type="noConversion"/>
  </si>
  <si>
    <t>장현순</t>
    <phoneticPr fontId="1" type="noConversion"/>
  </si>
  <si>
    <t>055-771-1698</t>
    <phoneticPr fontId="1" type="noConversion"/>
  </si>
  <si>
    <t>남천과선교, 섬진강대교 계측시설 재구축(2차년도)</t>
    <phoneticPr fontId="1" type="noConversion"/>
  </si>
  <si>
    <t>김병학</t>
    <phoneticPr fontId="1" type="noConversion"/>
  </si>
  <si>
    <t>055-771-1678</t>
    <phoneticPr fontId="1" type="noConversion"/>
  </si>
  <si>
    <t>(여수) 2026년 특수교관리실 여수(노량)사무소 승강기 유지관리 용역</t>
  </si>
  <si>
    <t>노신의</t>
    <phoneticPr fontId="1" type="noConversion"/>
  </si>
  <si>
    <t>061-644-8431</t>
    <phoneticPr fontId="1" type="noConversion"/>
  </si>
  <si>
    <t>(군산) 2026년 특수교관리실 군산사무소 승강기 유지관리 위탁용역</t>
    <phoneticPr fontId="1" type="noConversion"/>
  </si>
  <si>
    <t>박기종</t>
    <phoneticPr fontId="1" type="noConversion"/>
  </si>
  <si>
    <t>063-463-9733</t>
    <phoneticPr fontId="1" type="noConversion"/>
  </si>
  <si>
    <t>(신안) 2026년 특수교관리실 신안사무소 승강기 유지관리 용역</t>
    <phoneticPr fontId="1" type="noConversion"/>
  </si>
  <si>
    <t>정종민</t>
    <phoneticPr fontId="1" type="noConversion"/>
  </si>
  <si>
    <t>061-275-9970</t>
    <phoneticPr fontId="1" type="noConversion"/>
  </si>
  <si>
    <t>(목포) 목포대교 등 2개교 수배전반 수리</t>
    <phoneticPr fontId="1" type="noConversion"/>
  </si>
  <si>
    <t>특수교관리실 공업직 점검장비 검, 교정</t>
    <phoneticPr fontId="1" type="noConversion"/>
  </si>
  <si>
    <t>스마트 교량 플랫폼 구축 1차</t>
  </si>
  <si>
    <t>김영민</t>
  </si>
  <si>
    <t>055-771-1681</t>
  </si>
  <si>
    <t>DAQ VPN 구매</t>
  </si>
  <si>
    <t>둔병대교, 화양조발대교, 원산안면대교</t>
  </si>
  <si>
    <t>(고흥) 거금대교 정밀안전점검 교통통제</t>
    <phoneticPr fontId="1" type="noConversion"/>
  </si>
  <si>
    <t>홍원표</t>
    <phoneticPr fontId="1" type="noConversion"/>
  </si>
  <si>
    <t>061-665-1601</t>
    <phoneticPr fontId="1" type="noConversion"/>
  </si>
  <si>
    <t>드론 후처리 프로그램(Bentley iTwin Capture) 유지보수 계약</t>
    <phoneticPr fontId="1" type="noConversion"/>
  </si>
  <si>
    <t>천사대교1 등 29개 교량 교량점검등 구매</t>
    <phoneticPr fontId="1" type="noConversion"/>
  </si>
  <si>
    <t>특수교 유지관리 도로교통통제 통합발주</t>
    <phoneticPr fontId="1" type="noConversion"/>
  </si>
  <si>
    <t>염승호</t>
    <phoneticPr fontId="1" type="noConversion"/>
  </si>
  <si>
    <t>062-603-5871</t>
    <phoneticPr fontId="1" type="noConversion"/>
  </si>
  <si>
    <t>(호남) 25년 하반기 정기 ·정밀점검보고서 제본</t>
    <phoneticPr fontId="1" type="noConversion"/>
  </si>
  <si>
    <t>김영</t>
    <phoneticPr fontId="1" type="noConversion"/>
  </si>
  <si>
    <t>062-603-5874</t>
    <phoneticPr fontId="1" type="noConversion"/>
  </si>
  <si>
    <t>(호남) 특수교 유지관리 매뉴얼 제본</t>
    <phoneticPr fontId="1" type="noConversion"/>
  </si>
  <si>
    <t>(호남) 26년 기상측기 및 지진계측장비 검교정</t>
    <phoneticPr fontId="1" type="noConversion"/>
  </si>
  <si>
    <t>(호남) 특수교관리실 드론보험</t>
    <phoneticPr fontId="1" type="noConversion"/>
  </si>
  <si>
    <t>(목포) 목포사무소 등 5개 사무소 비상발전기 소모품 구매</t>
    <phoneticPr fontId="1" type="noConversion"/>
  </si>
  <si>
    <t>(목포) 진도 및 제2진도대교 트로리바 집전기 구매</t>
    <phoneticPr fontId="1" type="noConversion"/>
  </si>
  <si>
    <t>2026년 특수교 구조해석 프로그램 유지관리(Midas 라이선스갱신)</t>
  </si>
  <si>
    <t>김용완</t>
  </si>
  <si>
    <t>055-771-1684</t>
  </si>
  <si>
    <t>2026년 특수교 구조해석 프로그램 유지관리(RM ODB 라이선스갱신)</t>
  </si>
  <si>
    <t>특수교량 원격진입차단시설 구매설치</t>
  </si>
  <si>
    <t>RPA드론 카메라 구매</t>
    <phoneticPr fontId="1" type="noConversion"/>
  </si>
  <si>
    <t>(고흥) 고흥사무소 산업용 UPS 축전지(16개) 구매</t>
    <phoneticPr fontId="1" type="noConversion"/>
  </si>
  <si>
    <t>오경찬</t>
  </si>
  <si>
    <t>061-665-1601</t>
  </si>
  <si>
    <t>(중부) 원산안면대교 및 동이대교 안개등 구매 및 설치</t>
    <phoneticPr fontId="1" type="noConversion"/>
  </si>
  <si>
    <t>김재욱</t>
    <phoneticPr fontId="1" type="noConversion"/>
  </si>
  <si>
    <t>043-640-5532</t>
    <phoneticPr fontId="1" type="noConversion"/>
  </si>
  <si>
    <t xml:space="preserve">(호남) 케이블 점검로봇 수리 </t>
    <phoneticPr fontId="1" type="noConversion"/>
  </si>
  <si>
    <t>(군산) 영상기반 재난대응 모니터링 시스템용 워크스테이션 구매(2대)</t>
    <phoneticPr fontId="1" type="noConversion"/>
  </si>
  <si>
    <t>노후 계측시스템 데이터 케이블 교체 및 데이터 검증 용역</t>
    <phoneticPr fontId="1" type="noConversion"/>
  </si>
  <si>
    <t>한준수</t>
    <phoneticPr fontId="1" type="noConversion"/>
  </si>
  <si>
    <t>055-771-1672</t>
    <phoneticPr fontId="1" type="noConversion"/>
  </si>
  <si>
    <t>(신안) 삼도대교 정밀안전점검 선박 임차</t>
    <phoneticPr fontId="1" type="noConversion"/>
  </si>
  <si>
    <t>특수교 네트워크 분리 사업</t>
    <phoneticPr fontId="1" type="noConversion"/>
  </si>
  <si>
    <t>DAQ 서버 구매</t>
    <phoneticPr fontId="1" type="noConversion"/>
  </si>
  <si>
    <t>화양조발대교, 고군산대교</t>
  </si>
  <si>
    <t>(여수) 여수사무소 2층 산업용 UPS 축전기 구매</t>
    <phoneticPr fontId="1" type="noConversion"/>
  </si>
  <si>
    <t>(고흥) 특수교관리실 안개등 자재 예비품 구매</t>
    <phoneticPr fontId="1" type="noConversion"/>
  </si>
  <si>
    <t>(중부) 서안동대교 계측실 전원보수</t>
    <phoneticPr fontId="1" type="noConversion"/>
  </si>
  <si>
    <t>(중부) 동이대교 계측동 물품보관 창고 구매(조립식)</t>
    <phoneticPr fontId="1" type="noConversion"/>
  </si>
  <si>
    <t>배병호</t>
    <phoneticPr fontId="1" type="noConversion"/>
  </si>
  <si>
    <t>043-640-5435</t>
    <phoneticPr fontId="1" type="noConversion"/>
  </si>
  <si>
    <t xml:space="preserve">(목포) 삼도대교 계측동 보수 </t>
    <phoneticPr fontId="1" type="noConversion"/>
  </si>
  <si>
    <t>(목포) 삼도대교 계측동 전산랙 이전 및 복구용역</t>
    <phoneticPr fontId="1" type="noConversion"/>
  </si>
  <si>
    <t xml:space="preserve">(목포) 목포대교 등 7개 설비 유지보수 </t>
    <phoneticPr fontId="1" type="noConversion"/>
  </si>
  <si>
    <t>(노량) 노량사무소 지하 1층 환경개선용 냉방 및 제습설비 구매</t>
    <phoneticPr fontId="1" type="noConversion"/>
  </si>
  <si>
    <t>(여수) 케이블 장력측정 가속도 센서 구매</t>
    <phoneticPr fontId="1" type="noConversion"/>
  </si>
  <si>
    <t>현규원</t>
    <phoneticPr fontId="1" type="noConversion"/>
  </si>
  <si>
    <t>(호남) 특수교관리실 업무용 전기차량 구매(3대)</t>
    <phoneticPr fontId="1" type="noConversion"/>
  </si>
  <si>
    <t>(중부) 원산안면대교 정밀안전점검 관련 선박 임차</t>
    <phoneticPr fontId="1" type="noConversion"/>
  </si>
  <si>
    <t>010-9589-4688</t>
    <phoneticPr fontId="1" type="noConversion"/>
  </si>
  <si>
    <t>(호남) 특수교 홍보용품 구매</t>
    <phoneticPr fontId="1" type="noConversion"/>
  </si>
  <si>
    <t>(호남) 특수교 용역성과품 중간 보고서 제본</t>
    <phoneticPr fontId="1" type="noConversion"/>
  </si>
  <si>
    <t>(호남) 26년 상반기 정기 ·정밀안전점검 보고서 제본</t>
    <phoneticPr fontId="1" type="noConversion"/>
  </si>
  <si>
    <t>(여수) 거북선대교 등 2개교 정밀안전점검 현장조사 시 선박임차</t>
    <phoneticPr fontId="1" type="noConversion"/>
  </si>
  <si>
    <t>(고흥) 거금대교 정밀안전점검 선박임차용역</t>
    <phoneticPr fontId="1" type="noConversion"/>
  </si>
  <si>
    <t>김원진</t>
    <phoneticPr fontId="1" type="noConversion"/>
  </si>
  <si>
    <t>고군산대교 등 7개교량 제습기 필터 구매</t>
    <phoneticPr fontId="1" type="noConversion"/>
  </si>
  <si>
    <t>(여수) VMS용 SMPS 구매</t>
    <phoneticPr fontId="1" type="noConversion"/>
  </si>
  <si>
    <t>(고흥) 둔병대교 정밀안전점검 선박임차용역</t>
    <phoneticPr fontId="1" type="noConversion"/>
  </si>
  <si>
    <t>(신안) 칠산대교 정밀안전점검 선박 임차</t>
    <phoneticPr fontId="1" type="noConversion"/>
  </si>
  <si>
    <t>조용일</t>
    <phoneticPr fontId="1" type="noConversion"/>
  </si>
  <si>
    <t>(신안) 천사대교2 케이블밴드 볼트 축력 측정</t>
    <phoneticPr fontId="1" type="noConversion"/>
  </si>
  <si>
    <t>박정훈</t>
    <phoneticPr fontId="1" type="noConversion"/>
  </si>
  <si>
    <t>(여수) 전기시설물 소모성 자재 관리 어플 제작</t>
    <phoneticPr fontId="1" type="noConversion"/>
  </si>
  <si>
    <t>(신안) 천사대교 등 4개 교량 설비 유지보수</t>
    <phoneticPr fontId="1" type="noConversion"/>
  </si>
  <si>
    <t>박용학</t>
    <phoneticPr fontId="1" type="noConversion"/>
  </si>
  <si>
    <t>(목포) 임자1대교 재하시험</t>
    <phoneticPr fontId="1" type="noConversion"/>
  </si>
  <si>
    <t>기상서</t>
    <phoneticPr fontId="1" type="noConversion"/>
  </si>
  <si>
    <t>061-247-9891</t>
    <phoneticPr fontId="1" type="noConversion"/>
  </si>
  <si>
    <t>(목포) 임자1대교 재하시험 덤프트럭 임차</t>
  </si>
  <si>
    <t>(목포) 장보고대교 선박임차</t>
    <phoneticPr fontId="1" type="noConversion"/>
  </si>
  <si>
    <t>임윤식</t>
    <phoneticPr fontId="1" type="noConversion"/>
  </si>
  <si>
    <t>(고흥) 거금대교 등 3개교 설비 유지보수</t>
    <phoneticPr fontId="1" type="noConversion"/>
  </si>
  <si>
    <t>(호남) 특수교 용역성과품 최종 보고서 등 제본</t>
    <phoneticPr fontId="1" type="noConversion"/>
  </si>
  <si>
    <t>(여수) 거북선대교 등 5개교 설비 유지보수</t>
    <phoneticPr fontId="1" type="noConversion"/>
  </si>
  <si>
    <t>제조</t>
    <phoneticPr fontId="1" type="noConversion"/>
  </si>
  <si>
    <t>교체공사</t>
    <phoneticPr fontId="1" type="noConversion"/>
  </si>
  <si>
    <t>기타공사</t>
    <phoneticPr fontId="1" type="noConversion"/>
  </si>
  <si>
    <t>수리</t>
    <phoneticPr fontId="1" type="noConversion"/>
  </si>
  <si>
    <t>용역</t>
    <phoneticPr fontId="1" type="noConversion"/>
  </si>
  <si>
    <t>용역</t>
    <phoneticPr fontId="1" type="noConversion"/>
  </si>
  <si>
    <t>일반용역</t>
    <phoneticPr fontId="1" type="noConversion"/>
  </si>
  <si>
    <t>수리</t>
    <phoneticPr fontId="1" type="noConversion"/>
  </si>
  <si>
    <t>수의계약</t>
    <phoneticPr fontId="1" type="noConversion"/>
  </si>
  <si>
    <t>구매</t>
    <phoneticPr fontId="1" type="noConversion"/>
  </si>
  <si>
    <t>일반물품</t>
    <phoneticPr fontId="1" type="noConversion"/>
  </si>
  <si>
    <t>제한경쟁</t>
    <phoneticPr fontId="1" type="noConversion"/>
  </si>
  <si>
    <t>임대차용역</t>
    <phoneticPr fontId="1" type="noConversion"/>
  </si>
  <si>
    <t>X</t>
    <phoneticPr fontId="1" type="noConversion"/>
  </si>
  <si>
    <t>수의계약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</si>
</sst>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0.0%"/>
    <numFmt numFmtId="178" formatCode="#,##0_);[Red]\(#,##0\)"/>
  </numFmts>
  <fonts count="5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2"/>
      <charset val="129"/>
      <scheme val="minor"/>
    </font>
    <font>
      <b/>
      <sz val="12"/>
      <color theme="1"/>
      <name val="돋움"/>
      <family val="3"/>
      <charset val="129"/>
    </font>
    <font>
      <b/>
      <i/>
      <sz val="12"/>
      <color rgb="FFFF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u/>
      <sz val="20"/>
      <color theme="1"/>
      <name val="맑은 고딕"/>
      <family val="3"/>
      <charset val="129"/>
      <scheme val="minor"/>
    </font>
    <font>
      <b/>
      <sz val="12"/>
      <color rgb="FFFF0000"/>
      <name val="돋움"/>
      <family val="3"/>
      <charset val="129"/>
    </font>
    <font>
      <b/>
      <sz val="11"/>
      <color theme="1"/>
      <name val="돋움"/>
      <family val="3"/>
      <charset val="129"/>
    </font>
    <font>
      <b/>
      <u/>
      <sz val="11"/>
      <color theme="1"/>
      <name val="돋움"/>
      <family val="3"/>
      <charset val="129"/>
    </font>
    <font>
      <b/>
      <u/>
      <sz val="14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name val="맑은 고딕"/>
      <family val="2"/>
      <charset val="129"/>
      <scheme val="minor"/>
    </font>
    <font>
      <sz val="12"/>
      <color rgb="FF0000FF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2"/>
      <color theme="0" tint="-0.34998626667073579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rgb="FF9C5700"/>
      <name val="맑은 고딕"/>
      <family val="2"/>
      <charset val="129"/>
      <scheme val="minor"/>
    </font>
    <font>
      <sz val="11"/>
      <color rgb="FF0000FF"/>
      <name val="맑은 고딕"/>
      <family val="2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2"/>
      <color theme="0" tint="-0.34998626667073579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2"/>
      <name val="굴림"/>
      <family val="3"/>
      <charset val="129"/>
    </font>
    <font>
      <sz val="12"/>
      <color theme="1"/>
      <name val="굴림"/>
      <family val="3"/>
      <charset val="129"/>
    </font>
    <font>
      <sz val="12"/>
      <color theme="1"/>
      <name val="맑은 고딕"/>
      <family val="3"/>
      <charset val="129"/>
    </font>
    <font>
      <b/>
      <sz val="12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i/>
      <sz val="12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u/>
      <sz val="20"/>
      <name val="맑은 고딕"/>
      <family val="3"/>
      <charset val="129"/>
      <scheme val="minor"/>
    </font>
    <font>
      <b/>
      <u/>
      <sz val="16"/>
      <name val="맑은 고딕"/>
      <family val="3"/>
      <charset val="129"/>
      <scheme val="minor"/>
    </font>
    <font>
      <b/>
      <sz val="12"/>
      <name val="돋움"/>
      <family val="3"/>
      <charset val="129"/>
    </font>
  </fonts>
  <fills count="4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0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/>
      <right style="thin">
        <color auto="1"/>
      </right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76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6" applyNumberFormat="0" applyFill="0" applyAlignment="0" applyProtection="0">
      <alignment vertical="center"/>
    </xf>
    <xf numFmtId="0" fontId="26" fillId="0" borderId="67" applyNumberFormat="0" applyFill="0" applyAlignment="0" applyProtection="0">
      <alignment vertical="center"/>
    </xf>
    <xf numFmtId="0" fontId="27" fillId="0" borderId="6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1" borderId="69" applyNumberFormat="0" applyAlignment="0" applyProtection="0">
      <alignment vertical="center"/>
    </xf>
    <xf numFmtId="0" fontId="31" fillId="12" borderId="70" applyNumberFormat="0" applyAlignment="0" applyProtection="0">
      <alignment vertical="center"/>
    </xf>
    <xf numFmtId="0" fontId="32" fillId="12" borderId="69" applyNumberFormat="0" applyAlignment="0" applyProtection="0">
      <alignment vertical="center"/>
    </xf>
    <xf numFmtId="0" fontId="33" fillId="0" borderId="71" applyNumberFormat="0" applyFill="0" applyAlignment="0" applyProtection="0">
      <alignment vertical="center"/>
    </xf>
    <xf numFmtId="0" fontId="34" fillId="13" borderId="72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" fillId="14" borderId="7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4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/>
    <xf numFmtId="9" fontId="40" fillId="0" borderId="0" applyFont="0" applyFill="0" applyBorder="0" applyAlignment="0" applyProtection="0">
      <alignment vertical="center"/>
    </xf>
    <xf numFmtId="0" fontId="40" fillId="0" borderId="0"/>
    <xf numFmtId="0" fontId="41" fillId="0" borderId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41" fillId="0" borderId="0">
      <alignment vertical="center"/>
    </xf>
    <xf numFmtId="41" fontId="40" fillId="0" borderId="0" applyFont="0" applyFill="0" applyBorder="0" applyAlignment="0" applyProtection="0"/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</cellStyleXfs>
  <cellXfs count="623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3" borderId="20" xfId="0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1" fillId="0" borderId="2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2" fillId="0" borderId="31" xfId="0" applyNumberFormat="1" applyFont="1" applyBorder="1" applyAlignment="1">
      <alignment horizontal="center" vertical="center"/>
    </xf>
    <xf numFmtId="0" fontId="0" fillId="0" borderId="23" xfId="0" applyBorder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24" xfId="0" applyFont="1" applyFill="1" applyBorder="1" applyAlignment="1">
      <alignment vertical="center" shrinkToFit="1"/>
    </xf>
    <xf numFmtId="0" fontId="8" fillId="4" borderId="29" xfId="0" applyFont="1" applyFill="1" applyBorder="1" applyAlignment="1">
      <alignment horizontal="center" vertical="center" shrinkToFit="1"/>
    </xf>
    <xf numFmtId="0" fontId="13" fillId="4" borderId="19" xfId="0" applyFont="1" applyFill="1" applyBorder="1" applyAlignment="1">
      <alignment horizontal="center" vertical="center" shrinkToFit="1"/>
    </xf>
    <xf numFmtId="0" fontId="8" fillId="4" borderId="19" xfId="0" applyFont="1" applyFill="1" applyBorder="1" applyAlignment="1">
      <alignment horizontal="center" vertical="center" shrinkToFit="1"/>
    </xf>
    <xf numFmtId="0" fontId="9" fillId="0" borderId="25" xfId="0" applyFont="1" applyFill="1" applyBorder="1" applyAlignment="1">
      <alignment vertical="center" shrinkToFit="1"/>
    </xf>
    <xf numFmtId="41" fontId="5" fillId="0" borderId="17" xfId="1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vertical="center" shrinkToFit="1"/>
    </xf>
    <xf numFmtId="41" fontId="5" fillId="0" borderId="13" xfId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41" fontId="5" fillId="0" borderId="14" xfId="1" applyFont="1" applyFill="1" applyBorder="1" applyAlignment="1">
      <alignment horizontal="center" vertical="center" shrinkToFit="1"/>
    </xf>
    <xf numFmtId="0" fontId="13" fillId="4" borderId="16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vertical="center" shrinkToFit="1"/>
    </xf>
    <xf numFmtId="0" fontId="13" fillId="4" borderId="19" xfId="0" applyFont="1" applyFill="1" applyBorder="1" applyAlignment="1">
      <alignment horizontal="center" vertical="center" wrapText="1" shrinkToFit="1"/>
    </xf>
    <xf numFmtId="0" fontId="8" fillId="4" borderId="26" xfId="0" applyFont="1" applyFill="1" applyBorder="1" applyAlignment="1">
      <alignment horizontal="center" vertical="center" wrapText="1" shrinkToFit="1"/>
    </xf>
    <xf numFmtId="0" fontId="10" fillId="0" borderId="17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10" fillId="0" borderId="34" xfId="0" quotePrefix="1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vertical="center" shrinkToFit="1"/>
    </xf>
    <xf numFmtId="41" fontId="5" fillId="0" borderId="13" xfId="3" applyFont="1" applyFill="1" applyBorder="1" applyAlignment="1">
      <alignment horizontal="center" vertical="center" shrinkToFit="1"/>
    </xf>
    <xf numFmtId="41" fontId="5" fillId="0" borderId="13" xfId="4" applyFont="1" applyFill="1" applyBorder="1" applyAlignment="1">
      <alignment horizontal="center" vertical="center" shrinkToFit="1"/>
    </xf>
    <xf numFmtId="0" fontId="10" fillId="0" borderId="17" xfId="0" quotePrefix="1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0" xfId="0" applyFont="1" applyFill="1" applyBorder="1" applyAlignment="1">
      <alignment vertical="center" shrinkToFit="1"/>
    </xf>
    <xf numFmtId="41" fontId="5" fillId="0" borderId="17" xfId="3" applyFont="1" applyFill="1" applyBorder="1" applyAlignment="1">
      <alignment horizontal="center" vertical="center" shrinkToFit="1"/>
    </xf>
    <xf numFmtId="0" fontId="4" fillId="0" borderId="27" xfId="0" applyFont="1" applyBorder="1" applyAlignment="1">
      <alignment vertical="center" shrinkToFit="1"/>
    </xf>
    <xf numFmtId="0" fontId="5" fillId="0" borderId="13" xfId="0" applyFont="1" applyFill="1" applyBorder="1" applyAlignment="1">
      <alignment horizontal="center" vertical="center" shrinkToFit="1"/>
    </xf>
    <xf numFmtId="41" fontId="5" fillId="0" borderId="17" xfId="4" applyFont="1" applyFill="1" applyBorder="1" applyAlignment="1">
      <alignment horizontal="center" vertical="center" shrinkToFit="1"/>
    </xf>
    <xf numFmtId="0" fontId="10" fillId="0" borderId="13" xfId="0" quotePrefix="1" applyFont="1" applyFill="1" applyBorder="1" applyAlignment="1">
      <alignment horizontal="center" vertical="center" shrinkToFit="1"/>
    </xf>
    <xf numFmtId="41" fontId="18" fillId="0" borderId="13" xfId="1" applyFont="1" applyFill="1" applyBorder="1" applyAlignment="1">
      <alignment horizontal="center" vertical="center" shrinkToFit="1"/>
    </xf>
    <xf numFmtId="41" fontId="5" fillId="5" borderId="13" xfId="1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vertical="center" shrinkToFit="1"/>
    </xf>
    <xf numFmtId="0" fontId="10" fillId="0" borderId="14" xfId="0" quotePrefix="1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4" fillId="0" borderId="33" xfId="0" applyFont="1" applyBorder="1" applyAlignment="1">
      <alignment vertical="center" shrinkToFit="1"/>
    </xf>
    <xf numFmtId="0" fontId="4" fillId="0" borderId="33" xfId="0" applyFont="1" applyFill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41" fontId="17" fillId="0" borderId="13" xfId="1" applyFont="1" applyFill="1" applyBorder="1" applyAlignment="1">
      <alignment horizontal="center" vertical="center" shrinkToFit="1"/>
    </xf>
    <xf numFmtId="41" fontId="10" fillId="0" borderId="13" xfId="1" applyFont="1" applyFill="1" applyBorder="1" applyAlignment="1">
      <alignment horizontal="center" vertical="center" shrinkToFit="1"/>
    </xf>
    <xf numFmtId="41" fontId="18" fillId="0" borderId="13" xfId="3" applyFont="1" applyFill="1" applyBorder="1" applyAlignment="1">
      <alignment horizontal="center" vertical="center" shrinkToFit="1"/>
    </xf>
    <xf numFmtId="0" fontId="20" fillId="0" borderId="17" xfId="0" quotePrefix="1" applyFont="1" applyFill="1" applyBorder="1" applyAlignment="1">
      <alignment horizontal="center" vertical="center" shrinkToFit="1"/>
    </xf>
    <xf numFmtId="0" fontId="4" fillId="0" borderId="47" xfId="0" applyFont="1" applyFill="1" applyBorder="1" applyAlignment="1">
      <alignment vertical="center" shrinkToFit="1"/>
    </xf>
    <xf numFmtId="0" fontId="4" fillId="0" borderId="48" xfId="0" applyFont="1" applyFill="1" applyBorder="1" applyAlignment="1">
      <alignment vertical="center" shrinkToFit="1"/>
    </xf>
    <xf numFmtId="0" fontId="4" fillId="0" borderId="28" xfId="0" applyFont="1" applyBorder="1" applyAlignment="1">
      <alignment horizontal="center" vertical="center" shrinkToFit="1"/>
    </xf>
    <xf numFmtId="41" fontId="18" fillId="0" borderId="17" xfId="1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0" fillId="0" borderId="14" xfId="0" applyFont="1" applyFill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/>
    </xf>
    <xf numFmtId="0" fontId="0" fillId="0" borderId="49" xfId="0" applyBorder="1">
      <alignment vertical="center"/>
    </xf>
    <xf numFmtId="176" fontId="0" fillId="0" borderId="49" xfId="0" applyNumberFormat="1" applyBorder="1">
      <alignment vertical="center"/>
    </xf>
    <xf numFmtId="176" fontId="0" fillId="0" borderId="0" xfId="0" applyNumberFormat="1">
      <alignment vertical="center"/>
    </xf>
    <xf numFmtId="0" fontId="23" fillId="0" borderId="0" xfId="0" applyFont="1">
      <alignment vertical="center"/>
    </xf>
    <xf numFmtId="0" fontId="0" fillId="0" borderId="48" xfId="0" applyBorder="1">
      <alignment vertical="center"/>
    </xf>
    <xf numFmtId="176" fontId="0" fillId="0" borderId="48" xfId="0" applyNumberFormat="1" applyBorder="1">
      <alignment vertical="center"/>
    </xf>
    <xf numFmtId="0" fontId="2" fillId="6" borderId="52" xfId="0" applyFont="1" applyFill="1" applyBorder="1">
      <alignment vertical="center"/>
    </xf>
    <xf numFmtId="176" fontId="2" fillId="6" borderId="52" xfId="0" applyNumberFormat="1" applyFont="1" applyFill="1" applyBorder="1">
      <alignment vertical="center"/>
    </xf>
    <xf numFmtId="0" fontId="0" fillId="0" borderId="54" xfId="0" applyBorder="1">
      <alignment vertical="center"/>
    </xf>
    <xf numFmtId="176" fontId="0" fillId="0" borderId="54" xfId="0" applyNumberFormat="1" applyBorder="1">
      <alignment vertical="center"/>
    </xf>
    <xf numFmtId="176" fontId="0" fillId="0" borderId="55" xfId="0" applyNumberFormat="1" applyBorder="1">
      <alignment vertical="center"/>
    </xf>
    <xf numFmtId="0" fontId="0" fillId="0" borderId="54" xfId="0" applyBorder="1" applyAlignment="1">
      <alignment horizontal="center" vertical="center"/>
    </xf>
    <xf numFmtId="176" fontId="0" fillId="0" borderId="54" xfId="0" applyNumberFormat="1" applyBorder="1" applyAlignment="1">
      <alignment horizontal="center" vertical="center"/>
    </xf>
    <xf numFmtId="9" fontId="0" fillId="0" borderId="48" xfId="0" applyNumberFormat="1" applyBorder="1">
      <alignment vertical="center"/>
    </xf>
    <xf numFmtId="9" fontId="2" fillId="6" borderId="53" xfId="0" applyNumberFormat="1" applyFont="1" applyFill="1" applyBorder="1">
      <alignment vertical="center"/>
    </xf>
    <xf numFmtId="177" fontId="0" fillId="0" borderId="48" xfId="0" applyNumberFormat="1" applyBorder="1">
      <alignment vertical="center"/>
    </xf>
    <xf numFmtId="177" fontId="0" fillId="0" borderId="49" xfId="0" applyNumberFormat="1" applyBorder="1">
      <alignment vertical="center"/>
    </xf>
    <xf numFmtId="0" fontId="2" fillId="6" borderId="51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5" xfId="0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0" fillId="0" borderId="25" xfId="0" applyBorder="1">
      <alignment vertical="center"/>
    </xf>
    <xf numFmtId="41" fontId="18" fillId="0" borderId="13" xfId="4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7" fillId="0" borderId="38" xfId="0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0" fillId="0" borderId="17" xfId="0" applyFont="1" applyFill="1" applyBorder="1" applyAlignment="1">
      <alignment vertical="center" shrinkToFit="1"/>
    </xf>
    <xf numFmtId="0" fontId="10" fillId="0" borderId="13" xfId="0" applyFont="1" applyFill="1" applyBorder="1" applyAlignment="1">
      <alignment vertical="center" shrinkToFit="1"/>
    </xf>
    <xf numFmtId="0" fontId="10" fillId="0" borderId="13" xfId="0" applyFont="1" applyBorder="1" applyAlignment="1">
      <alignment vertical="center" shrinkToFit="1"/>
    </xf>
    <xf numFmtId="0" fontId="17" fillId="0" borderId="13" xfId="0" applyFont="1" applyFill="1" applyBorder="1" applyAlignment="1">
      <alignment vertical="center" shrinkToFit="1"/>
    </xf>
    <xf numFmtId="0" fontId="10" fillId="0" borderId="17" xfId="0" applyFont="1" applyBorder="1" applyAlignment="1">
      <alignment vertical="center" shrinkToFit="1"/>
    </xf>
    <xf numFmtId="0" fontId="17" fillId="0" borderId="37" xfId="0" applyFont="1" applyFill="1" applyBorder="1" applyAlignment="1">
      <alignment vertical="center" shrinkToFit="1"/>
    </xf>
    <xf numFmtId="0" fontId="4" fillId="0" borderId="18" xfId="0" applyFont="1" applyFill="1" applyBorder="1" applyAlignment="1">
      <alignment vertical="center" shrinkToFit="1"/>
    </xf>
    <xf numFmtId="0" fontId="17" fillId="0" borderId="30" xfId="0" applyFont="1" applyFill="1" applyBorder="1" applyAlignment="1">
      <alignment horizontal="center" vertical="center" shrinkToFit="1"/>
    </xf>
    <xf numFmtId="0" fontId="17" fillId="0" borderId="27" xfId="0" applyFont="1" applyFill="1" applyBorder="1" applyAlignment="1">
      <alignment vertical="center" shrinkToFit="1"/>
    </xf>
    <xf numFmtId="41" fontId="18" fillId="0" borderId="17" xfId="52" applyFont="1" applyFill="1" applyBorder="1" applyAlignment="1">
      <alignment horizontal="center" vertical="center" shrinkToFit="1"/>
    </xf>
    <xf numFmtId="0" fontId="18" fillId="0" borderId="17" xfId="0" applyFont="1" applyFill="1" applyBorder="1" applyAlignment="1">
      <alignment horizontal="left" vertical="center" shrinkToFit="1"/>
    </xf>
    <xf numFmtId="41" fontId="18" fillId="0" borderId="13" xfId="52" applyFont="1" applyFill="1" applyBorder="1" applyAlignment="1">
      <alignment horizontal="center" vertical="center" shrinkToFit="1"/>
    </xf>
    <xf numFmtId="0" fontId="17" fillId="0" borderId="28" xfId="0" applyFont="1" applyFill="1" applyBorder="1" applyAlignment="1">
      <alignment vertical="center" shrinkToFit="1"/>
    </xf>
    <xf numFmtId="41" fontId="18" fillId="0" borderId="13" xfId="54" applyFont="1" applyFill="1" applyBorder="1" applyAlignment="1">
      <alignment horizontal="center" vertical="center" shrinkToFit="1"/>
    </xf>
    <xf numFmtId="41" fontId="18" fillId="0" borderId="13" xfId="56" applyFont="1" applyFill="1" applyBorder="1" applyAlignment="1">
      <alignment horizontal="center" vertical="center" shrinkToFit="1"/>
    </xf>
    <xf numFmtId="0" fontId="17" fillId="0" borderId="13" xfId="0" applyFont="1" applyBorder="1" applyAlignment="1">
      <alignment horizontal="left" vertical="center" shrinkToFit="1"/>
    </xf>
    <xf numFmtId="0" fontId="17" fillId="0" borderId="0" xfId="0" applyFont="1" applyAlignment="1">
      <alignment horizontal="justify" vertical="center"/>
    </xf>
    <xf numFmtId="0" fontId="17" fillId="0" borderId="27" xfId="0" applyFont="1" applyFill="1" applyBorder="1" applyAlignment="1">
      <alignment horizontal="center" vertical="center" shrinkToFit="1"/>
    </xf>
    <xf numFmtId="0" fontId="17" fillId="0" borderId="17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7" fillId="0" borderId="17" xfId="0" quotePrefix="1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left" vertical="center" shrinkToFit="1"/>
    </xf>
    <xf numFmtId="0" fontId="17" fillId="0" borderId="18" xfId="0" applyFont="1" applyFill="1" applyBorder="1" applyAlignment="1">
      <alignment horizontal="center" vertical="center" shrinkToFit="1"/>
    </xf>
    <xf numFmtId="0" fontId="39" fillId="0" borderId="18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10" fillId="0" borderId="14" xfId="0" quotePrefix="1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vertical="center" shrinkToFit="1"/>
    </xf>
    <xf numFmtId="41" fontId="18" fillId="0" borderId="17" xfId="46" applyFont="1" applyFill="1" applyBorder="1" applyAlignment="1">
      <alignment horizontal="center" vertical="center" shrinkToFit="1"/>
    </xf>
    <xf numFmtId="0" fontId="18" fillId="0" borderId="38" xfId="0" applyFont="1" applyFill="1" applyBorder="1" applyAlignment="1">
      <alignment horizontal="center" vertical="center" shrinkToFit="1"/>
    </xf>
    <xf numFmtId="0" fontId="17" fillId="0" borderId="38" xfId="0" applyFont="1" applyFill="1" applyBorder="1" applyAlignment="1">
      <alignment horizontal="left" vertical="center" shrinkToFit="1"/>
    </xf>
    <xf numFmtId="0" fontId="4" fillId="0" borderId="27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vertical="center" shrinkToFit="1"/>
    </xf>
    <xf numFmtId="0" fontId="17" fillId="0" borderId="17" xfId="0" quotePrefix="1" applyFont="1" applyFill="1" applyBorder="1" applyAlignment="1">
      <alignment horizontal="center" vertical="center" shrinkToFit="1"/>
    </xf>
    <xf numFmtId="0" fontId="17" fillId="0" borderId="17" xfId="0" applyFont="1" applyFill="1" applyBorder="1" applyAlignment="1">
      <alignment horizontal="left" vertical="center" shrinkToFit="1"/>
    </xf>
    <xf numFmtId="0" fontId="18" fillId="0" borderId="17" xfId="0" applyFont="1" applyFill="1" applyBorder="1" applyAlignment="1">
      <alignment horizontal="center" vertical="center" shrinkToFit="1"/>
    </xf>
    <xf numFmtId="0" fontId="17" fillId="0" borderId="13" xfId="0" applyFont="1" applyFill="1" applyBorder="1" applyAlignment="1">
      <alignment horizontal="left" vertical="center" shrinkToFit="1"/>
    </xf>
    <xf numFmtId="41" fontId="18" fillId="0" borderId="13" xfId="46" applyFont="1" applyFill="1" applyBorder="1" applyAlignment="1">
      <alignment horizontal="center" vertical="center" shrinkToFit="1"/>
    </xf>
    <xf numFmtId="0" fontId="17" fillId="0" borderId="18" xfId="0" applyFont="1" applyFill="1" applyBorder="1" applyAlignment="1">
      <alignment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0" borderId="17" xfId="0" quotePrefix="1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left" vertical="center" shrinkToFit="1"/>
    </xf>
    <xf numFmtId="0" fontId="10" fillId="0" borderId="13" xfId="0" applyFont="1" applyFill="1" applyBorder="1" applyAlignment="1">
      <alignment horizontal="left" vertical="center" shrinkToFit="1"/>
    </xf>
    <xf numFmtId="0" fontId="39" fillId="0" borderId="18" xfId="0" applyFont="1" applyFill="1" applyBorder="1" applyAlignment="1">
      <alignment vertical="center" shrinkToFit="1"/>
    </xf>
    <xf numFmtId="0" fontId="43" fillId="0" borderId="0" xfId="0" applyFont="1" applyAlignment="1">
      <alignment vertical="center" shrinkToFit="1"/>
    </xf>
    <xf numFmtId="0" fontId="44" fillId="0" borderId="0" xfId="0" applyFont="1">
      <alignment vertical="center"/>
    </xf>
    <xf numFmtId="0" fontId="44" fillId="0" borderId="0" xfId="0" applyFont="1" applyAlignment="1">
      <alignment vertical="center" shrinkToFit="1"/>
    </xf>
    <xf numFmtId="0" fontId="20" fillId="0" borderId="30" xfId="0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left" vertical="center" shrinkToFit="1"/>
    </xf>
    <xf numFmtId="41" fontId="18" fillId="0" borderId="38" xfId="1" applyFont="1" applyFill="1" applyBorder="1" applyAlignment="1">
      <alignment horizontal="center" vertical="center" shrinkToFit="1"/>
    </xf>
    <xf numFmtId="41" fontId="17" fillId="0" borderId="28" xfId="1" applyFont="1" applyFill="1" applyBorder="1" applyAlignment="1">
      <alignment vertical="center" shrinkToFit="1"/>
    </xf>
    <xf numFmtId="0" fontId="10" fillId="0" borderId="75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left" vertical="center" shrinkToFit="1"/>
    </xf>
    <xf numFmtId="0" fontId="39" fillId="0" borderId="76" xfId="0" applyFont="1" applyFill="1" applyBorder="1" applyAlignment="1">
      <alignment vertical="center" shrinkToFit="1"/>
    </xf>
    <xf numFmtId="0" fontId="10" fillId="0" borderId="77" xfId="0" applyFont="1" applyFill="1" applyBorder="1" applyAlignment="1">
      <alignment horizontal="center" vertical="center" shrinkToFit="1"/>
    </xf>
    <xf numFmtId="0" fontId="39" fillId="0" borderId="35" xfId="0" applyFont="1" applyFill="1" applyBorder="1" applyAlignment="1">
      <alignment vertical="center" shrinkToFit="1"/>
    </xf>
    <xf numFmtId="0" fontId="10" fillId="0" borderId="17" xfId="0" applyFont="1" applyFill="1" applyBorder="1" applyAlignment="1">
      <alignment horizontal="left" vertical="center" shrinkToFit="1"/>
    </xf>
    <xf numFmtId="41" fontId="10" fillId="0" borderId="13" xfId="7" applyFont="1" applyFill="1" applyBorder="1" applyAlignment="1">
      <alignment horizontal="center" vertical="center" shrinkToFit="1"/>
    </xf>
    <xf numFmtId="0" fontId="10" fillId="0" borderId="27" xfId="0" applyFont="1" applyFill="1" applyBorder="1" applyAlignment="1">
      <alignment horizontal="center" vertical="center" shrinkToFit="1"/>
    </xf>
    <xf numFmtId="41" fontId="10" fillId="0" borderId="17" xfId="7" applyFont="1" applyFill="1" applyBorder="1" applyAlignment="1">
      <alignment horizontal="center" vertical="center" shrinkToFit="1"/>
    </xf>
    <xf numFmtId="41" fontId="17" fillId="0" borderId="17" xfId="1" applyFont="1" applyFill="1" applyBorder="1" applyAlignment="1">
      <alignment horizontal="center" vertical="center" shrinkToFit="1"/>
    </xf>
    <xf numFmtId="0" fontId="10" fillId="0" borderId="78" xfId="0" quotePrefix="1" applyFont="1" applyFill="1" applyBorder="1" applyAlignment="1">
      <alignment horizontal="center" vertical="center" shrinkToFit="1"/>
    </xf>
    <xf numFmtId="0" fontId="10" fillId="0" borderId="78" xfId="0" applyFont="1" applyFill="1" applyBorder="1" applyAlignment="1">
      <alignment horizontal="left" vertical="center" shrinkToFit="1"/>
    </xf>
    <xf numFmtId="0" fontId="10" fillId="0" borderId="78" xfId="0" applyFont="1" applyFill="1" applyBorder="1" applyAlignment="1">
      <alignment horizontal="center" vertical="center" shrinkToFit="1"/>
    </xf>
    <xf numFmtId="41" fontId="10" fillId="0" borderId="78" xfId="1" applyFont="1" applyFill="1" applyBorder="1" applyAlignment="1">
      <alignment horizontal="right" vertical="center" shrinkToFit="1"/>
    </xf>
    <xf numFmtId="0" fontId="4" fillId="0" borderId="78" xfId="0" applyFont="1" applyFill="1" applyBorder="1" applyAlignment="1">
      <alignment vertical="center" shrinkToFit="1"/>
    </xf>
    <xf numFmtId="0" fontId="4" fillId="0" borderId="45" xfId="0" applyFont="1" applyFill="1" applyBorder="1" applyAlignment="1">
      <alignment vertical="center" shrinkToFit="1"/>
    </xf>
    <xf numFmtId="0" fontId="48" fillId="5" borderId="13" xfId="0" applyFont="1" applyFill="1" applyBorder="1" applyAlignment="1">
      <alignment horizontal="left" vertical="center"/>
    </xf>
    <xf numFmtId="41" fontId="49" fillId="5" borderId="13" xfId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vertical="center" shrinkToFit="1"/>
    </xf>
    <xf numFmtId="0" fontId="4" fillId="0" borderId="76" xfId="0" applyFont="1" applyFill="1" applyBorder="1" applyAlignment="1">
      <alignment vertical="center" shrinkToFit="1"/>
    </xf>
    <xf numFmtId="0" fontId="10" fillId="0" borderId="38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left" vertical="center" shrinkToFit="1"/>
    </xf>
    <xf numFmtId="3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1" fontId="10" fillId="0" borderId="13" xfId="1" applyFont="1" applyFill="1" applyBorder="1" applyAlignment="1">
      <alignment horizontal="right" vertical="center" shrinkToFit="1"/>
    </xf>
    <xf numFmtId="0" fontId="10" fillId="0" borderId="17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4" fillId="0" borderId="18" xfId="0" applyFont="1" applyBorder="1" applyAlignment="1">
      <alignment vertical="center" shrinkToFit="1"/>
    </xf>
    <xf numFmtId="41" fontId="10" fillId="0" borderId="38" xfId="1" applyFont="1" applyFill="1" applyBorder="1" applyAlignment="1">
      <alignment horizontal="right" vertical="center" shrinkToFit="1"/>
    </xf>
    <xf numFmtId="0" fontId="10" fillId="0" borderId="76" xfId="0" applyFont="1" applyFill="1" applyBorder="1" applyAlignment="1">
      <alignment horizontal="center" vertical="center" shrinkToFit="1"/>
    </xf>
    <xf numFmtId="0" fontId="10" fillId="0" borderId="76" xfId="0" applyFont="1" applyFill="1" applyBorder="1" applyAlignment="1">
      <alignment vertical="center" shrinkToFit="1"/>
    </xf>
    <xf numFmtId="0" fontId="5" fillId="0" borderId="38" xfId="0" applyFont="1" applyFill="1" applyBorder="1" applyAlignment="1">
      <alignment horizontal="center" vertical="center" shrinkToFit="1"/>
    </xf>
    <xf numFmtId="41" fontId="5" fillId="0" borderId="13" xfId="1" applyFont="1" applyFill="1" applyBorder="1" applyAlignment="1">
      <alignment horizontal="right" vertical="center" shrinkToFit="1"/>
    </xf>
    <xf numFmtId="41" fontId="18" fillId="0" borderId="13" xfId="4" applyFont="1" applyFill="1" applyBorder="1" applyAlignment="1">
      <alignment horizontal="right" vertical="center" shrinkToFit="1"/>
    </xf>
    <xf numFmtId="178" fontId="0" fillId="0" borderId="0" xfId="0" applyNumberFormat="1" applyAlignment="1">
      <alignment horizontal="right" vertical="center"/>
    </xf>
    <xf numFmtId="0" fontId="10" fillId="0" borderId="79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7" fillId="0" borderId="4" xfId="0" applyFont="1" applyFill="1" applyBorder="1" applyAlignment="1">
      <alignment vertical="center" shrinkToFit="1"/>
    </xf>
    <xf numFmtId="0" fontId="8" fillId="4" borderId="80" xfId="0" applyFont="1" applyFill="1" applyBorder="1" applyAlignment="1">
      <alignment horizontal="center" vertical="center" shrinkToFit="1"/>
    </xf>
    <xf numFmtId="0" fontId="13" fillId="4" borderId="81" xfId="0" applyFont="1" applyFill="1" applyBorder="1" applyAlignment="1">
      <alignment horizontal="center" vertical="center" shrinkToFit="1"/>
    </xf>
    <xf numFmtId="0" fontId="8" fillId="4" borderId="81" xfId="0" applyFont="1" applyFill="1" applyBorder="1" applyAlignment="1">
      <alignment horizontal="center" vertical="center" shrinkToFit="1"/>
    </xf>
    <xf numFmtId="0" fontId="13" fillId="4" borderId="81" xfId="0" applyFont="1" applyFill="1" applyBorder="1" applyAlignment="1">
      <alignment horizontal="center" vertical="center" wrapText="1" shrinkToFit="1"/>
    </xf>
    <xf numFmtId="0" fontId="13" fillId="4" borderId="82" xfId="0" applyFont="1" applyFill="1" applyBorder="1" applyAlignment="1">
      <alignment horizontal="center" vertical="center" shrinkToFit="1"/>
    </xf>
    <xf numFmtId="0" fontId="8" fillId="4" borderId="83" xfId="0" applyFont="1" applyFill="1" applyBorder="1" applyAlignment="1">
      <alignment horizontal="center" vertical="center" wrapText="1" shrinkToFit="1"/>
    </xf>
    <xf numFmtId="0" fontId="8" fillId="4" borderId="84" xfId="0" applyFont="1" applyFill="1" applyBorder="1" applyAlignment="1">
      <alignment horizontal="center" vertical="center" wrapText="1" shrinkToFit="1"/>
    </xf>
    <xf numFmtId="0" fontId="10" fillId="0" borderId="85" xfId="0" applyFont="1" applyFill="1" applyBorder="1" applyAlignment="1">
      <alignment horizontal="center" vertical="center" shrinkToFit="1"/>
    </xf>
    <xf numFmtId="41" fontId="5" fillId="0" borderId="13" xfId="48" applyFont="1" applyFill="1" applyBorder="1" applyAlignment="1">
      <alignment horizontal="center" vertical="center" shrinkToFit="1"/>
    </xf>
    <xf numFmtId="0" fontId="0" fillId="5" borderId="0" xfId="0" applyFill="1" applyAlignment="1">
      <alignment vertical="center" shrinkToFit="1"/>
    </xf>
    <xf numFmtId="0" fontId="10" fillId="5" borderId="85" xfId="0" applyFont="1" applyFill="1" applyBorder="1" applyAlignment="1">
      <alignment horizontal="center" vertical="center" shrinkToFit="1"/>
    </xf>
    <xf numFmtId="0" fontId="10" fillId="5" borderId="17" xfId="0" quotePrefix="1" applyFont="1" applyFill="1" applyBorder="1" applyAlignment="1">
      <alignment horizontal="center" vertical="center" shrinkToFit="1"/>
    </xf>
    <xf numFmtId="0" fontId="10" fillId="5" borderId="13" xfId="0" applyFont="1" applyFill="1" applyBorder="1" applyAlignment="1">
      <alignment vertical="center" shrinkToFit="1"/>
    </xf>
    <xf numFmtId="0" fontId="5" fillId="5" borderId="17" xfId="0" applyFont="1" applyFill="1" applyBorder="1" applyAlignment="1">
      <alignment horizontal="center" vertical="center" shrinkToFit="1"/>
    </xf>
    <xf numFmtId="41" fontId="5" fillId="5" borderId="13" xfId="5" applyFont="1" applyFill="1" applyBorder="1" applyAlignment="1">
      <alignment horizontal="center" vertical="center" shrinkToFit="1"/>
    </xf>
    <xf numFmtId="0" fontId="4" fillId="5" borderId="86" xfId="0" applyFont="1" applyFill="1" applyBorder="1" applyAlignment="1">
      <alignment vertical="center" shrinkToFit="1"/>
    </xf>
    <xf numFmtId="0" fontId="4" fillId="5" borderId="47" xfId="0" applyFont="1" applyFill="1" applyBorder="1" applyAlignment="1">
      <alignment vertical="center" shrinkToFit="1"/>
    </xf>
    <xf numFmtId="0" fontId="4" fillId="5" borderId="10" xfId="0" applyFont="1" applyFill="1" applyBorder="1" applyAlignment="1">
      <alignment vertical="center" shrinkToFit="1"/>
    </xf>
    <xf numFmtId="0" fontId="0" fillId="5" borderId="0" xfId="0" applyFill="1">
      <alignment vertical="center"/>
    </xf>
    <xf numFmtId="0" fontId="10" fillId="39" borderId="85" xfId="0" applyFont="1" applyFill="1" applyBorder="1" applyAlignment="1">
      <alignment horizontal="center" vertical="center" shrinkToFit="1"/>
    </xf>
    <xf numFmtId="0" fontId="10" fillId="39" borderId="17" xfId="0" quotePrefix="1" applyFont="1" applyFill="1" applyBorder="1" applyAlignment="1">
      <alignment horizontal="center" vertical="center" shrinkToFit="1"/>
    </xf>
    <xf numFmtId="0" fontId="10" fillId="39" borderId="13" xfId="0" applyFont="1" applyFill="1" applyBorder="1" applyAlignment="1">
      <alignment horizontal="center" vertical="center" shrinkToFit="1"/>
    </xf>
    <xf numFmtId="0" fontId="10" fillId="39" borderId="13" xfId="0" applyFont="1" applyFill="1" applyBorder="1" applyAlignment="1">
      <alignment vertical="center" shrinkToFit="1"/>
    </xf>
    <xf numFmtId="0" fontId="5" fillId="39" borderId="17" xfId="0" applyFont="1" applyFill="1" applyBorder="1" applyAlignment="1">
      <alignment horizontal="center" vertical="center" shrinkToFit="1"/>
    </xf>
    <xf numFmtId="41" fontId="5" fillId="39" borderId="13" xfId="5" applyFont="1" applyFill="1" applyBorder="1" applyAlignment="1">
      <alignment horizontal="center" vertical="center" shrinkToFit="1"/>
    </xf>
    <xf numFmtId="0" fontId="4" fillId="39" borderId="86" xfId="0" applyFont="1" applyFill="1" applyBorder="1" applyAlignment="1">
      <alignment vertical="center" shrinkToFit="1"/>
    </xf>
    <xf numFmtId="0" fontId="4" fillId="39" borderId="87" xfId="0" applyFont="1" applyFill="1" applyBorder="1" applyAlignment="1">
      <alignment horizontal="center" vertical="center" shrinkToFit="1"/>
    </xf>
    <xf numFmtId="0" fontId="4" fillId="39" borderId="10" xfId="0" applyFont="1" applyFill="1" applyBorder="1" applyAlignment="1">
      <alignment vertical="center" wrapText="1" shrinkToFit="1"/>
    </xf>
    <xf numFmtId="0" fontId="10" fillId="5" borderId="13" xfId="0" quotePrefix="1" applyFont="1" applyFill="1" applyBorder="1" applyAlignment="1">
      <alignment horizontal="center" vertical="center" shrinkToFit="1"/>
    </xf>
    <xf numFmtId="0" fontId="5" fillId="5" borderId="13" xfId="0" applyFont="1" applyFill="1" applyBorder="1" applyAlignment="1">
      <alignment horizontal="center" vertical="center" shrinkToFit="1"/>
    </xf>
    <xf numFmtId="0" fontId="4" fillId="5" borderId="88" xfId="0" applyFont="1" applyFill="1" applyBorder="1" applyAlignment="1">
      <alignment vertical="center" shrinkToFit="1"/>
    </xf>
    <xf numFmtId="0" fontId="4" fillId="5" borderId="87" xfId="0" applyFont="1" applyFill="1" applyBorder="1" applyAlignment="1">
      <alignment vertical="center" shrinkToFit="1"/>
    </xf>
    <xf numFmtId="0" fontId="10" fillId="0" borderId="85" xfId="0" applyFont="1" applyBorder="1" applyAlignment="1">
      <alignment horizontal="center" vertical="center" shrinkToFit="1"/>
    </xf>
    <xf numFmtId="0" fontId="39" fillId="0" borderId="18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10" fillId="5" borderId="89" xfId="0" applyFont="1" applyFill="1" applyBorder="1" applyAlignment="1">
      <alignment horizontal="center" vertical="center" shrinkToFit="1"/>
    </xf>
    <xf numFmtId="0" fontId="4" fillId="5" borderId="90" xfId="0" applyFont="1" applyFill="1" applyBorder="1" applyAlignment="1">
      <alignment vertical="center" shrinkToFit="1"/>
    </xf>
    <xf numFmtId="0" fontId="4" fillId="5" borderId="50" xfId="0" applyFont="1" applyFill="1" applyBorder="1" applyAlignment="1">
      <alignment vertical="center" shrinkToFit="1"/>
    </xf>
    <xf numFmtId="0" fontId="4" fillId="5" borderId="41" xfId="0" applyFont="1" applyFill="1" applyBorder="1" applyAlignment="1">
      <alignment vertical="center" shrinkToFit="1"/>
    </xf>
    <xf numFmtId="41" fontId="5" fillId="0" borderId="17" xfId="48" applyFont="1" applyFill="1" applyBorder="1" applyAlignment="1">
      <alignment horizontal="center" vertical="center" shrinkToFit="1"/>
    </xf>
    <xf numFmtId="0" fontId="10" fillId="0" borderId="89" xfId="0" applyFont="1" applyBorder="1" applyAlignment="1">
      <alignment horizontal="center" vertical="center" shrinkToFit="1"/>
    </xf>
    <xf numFmtId="0" fontId="10" fillId="0" borderId="13" xfId="0" quotePrefix="1" applyFont="1" applyBorder="1" applyAlignment="1">
      <alignment horizontal="center" vertical="center" shrinkToFit="1"/>
    </xf>
    <xf numFmtId="0" fontId="39" fillId="0" borderId="76" xfId="0" applyFont="1" applyBorder="1" applyAlignment="1">
      <alignment vertical="center" shrinkToFit="1"/>
    </xf>
    <xf numFmtId="0" fontId="0" fillId="5" borderId="0" xfId="0" applyFill="1" applyBorder="1" applyAlignment="1">
      <alignment vertical="center" shrinkToFit="1"/>
    </xf>
    <xf numFmtId="0" fontId="10" fillId="5" borderId="17" xfId="0" applyFont="1" applyFill="1" applyBorder="1" applyAlignment="1">
      <alignment vertical="center" shrinkToFit="1"/>
    </xf>
    <xf numFmtId="41" fontId="5" fillId="5" borderId="17" xfId="5" applyFont="1" applyFill="1" applyBorder="1" applyAlignment="1">
      <alignment horizontal="center" vertical="center" shrinkToFit="1"/>
    </xf>
    <xf numFmtId="0" fontId="4" fillId="5" borderId="8" xfId="0" applyFont="1" applyFill="1" applyBorder="1" applyAlignment="1">
      <alignment vertical="center" shrinkToFit="1"/>
    </xf>
    <xf numFmtId="0" fontId="0" fillId="5" borderId="0" xfId="0" applyFill="1" applyBorder="1">
      <alignment vertical="center"/>
    </xf>
    <xf numFmtId="0" fontId="9" fillId="0" borderId="0" xfId="0" applyFont="1" applyBorder="1" applyAlignment="1">
      <alignment vertical="center" shrinkToFit="1"/>
    </xf>
    <xf numFmtId="0" fontId="10" fillId="0" borderId="91" xfId="0" applyFont="1" applyBorder="1" applyAlignment="1">
      <alignment horizontal="center" vertical="center" shrinkToFit="1"/>
    </xf>
    <xf numFmtId="0" fontId="17" fillId="0" borderId="42" xfId="0" quotePrefix="1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10" fillId="0" borderId="42" xfId="0" quotePrefix="1" applyFont="1" applyBorder="1" applyAlignment="1">
      <alignment vertical="center" shrinkToFit="1"/>
    </xf>
    <xf numFmtId="0" fontId="5" fillId="0" borderId="42" xfId="0" applyFont="1" applyBorder="1" applyAlignment="1">
      <alignment horizontal="center" vertical="center" shrinkToFit="1"/>
    </xf>
    <xf numFmtId="41" fontId="5" fillId="0" borderId="42" xfId="3" applyFont="1" applyFill="1" applyBorder="1" applyAlignment="1">
      <alignment horizontal="center" vertical="center" shrinkToFit="1"/>
    </xf>
    <xf numFmtId="0" fontId="39" fillId="0" borderId="43" xfId="0" applyFont="1" applyBorder="1" applyAlignment="1">
      <alignment vertical="center" shrinkToFit="1"/>
    </xf>
    <xf numFmtId="0" fontId="4" fillId="0" borderId="44" xfId="0" applyFont="1" applyBorder="1" applyAlignment="1">
      <alignment vertical="center" shrinkToFit="1"/>
    </xf>
    <xf numFmtId="0" fontId="4" fillId="0" borderId="6" xfId="0" quotePrefix="1" applyFont="1" applyBorder="1" applyAlignment="1">
      <alignment vertical="center" wrapText="1" shrinkToFit="1"/>
    </xf>
    <xf numFmtId="0" fontId="10" fillId="0" borderId="30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left" vertical="center" shrinkToFit="1"/>
    </xf>
    <xf numFmtId="0" fontId="17" fillId="0" borderId="18" xfId="0" applyFont="1" applyBorder="1" applyAlignment="1">
      <alignment vertical="center" shrinkToFit="1"/>
    </xf>
    <xf numFmtId="0" fontId="10" fillId="0" borderId="13" xfId="0" applyFont="1" applyBorder="1" applyAlignment="1">
      <alignment horizontal="left" vertical="center" shrinkToFit="1"/>
    </xf>
    <xf numFmtId="0" fontId="9" fillId="0" borderId="25" xfId="0" applyFont="1" applyBorder="1" applyAlignment="1">
      <alignment vertical="center" shrinkToFit="1"/>
    </xf>
    <xf numFmtId="0" fontId="10" fillId="5" borderId="13" xfId="0" applyFont="1" applyFill="1" applyBorder="1" applyAlignment="1">
      <alignment horizontal="center" vertical="center" shrinkToFit="1"/>
    </xf>
    <xf numFmtId="0" fontId="39" fillId="0" borderId="18" xfId="0" applyFont="1" applyBorder="1" applyAlignment="1">
      <alignment horizontal="left" vertical="center" shrinkToFit="1"/>
    </xf>
    <xf numFmtId="0" fontId="17" fillId="5" borderId="17" xfId="0" applyFont="1" applyFill="1" applyBorder="1" applyAlignment="1">
      <alignment horizontal="left" vertical="center" shrinkToFit="1"/>
    </xf>
    <xf numFmtId="0" fontId="17" fillId="5" borderId="13" xfId="0" applyFont="1" applyFill="1" applyBorder="1" applyAlignment="1">
      <alignment horizontal="left" vertical="center" shrinkToFit="1"/>
    </xf>
    <xf numFmtId="0" fontId="10" fillId="5" borderId="13" xfId="0" applyFont="1" applyFill="1" applyBorder="1" applyAlignment="1">
      <alignment horizontal="left" vertical="center" shrinkToFit="1"/>
    </xf>
    <xf numFmtId="0" fontId="17" fillId="0" borderId="18" xfId="0" applyFont="1" applyBorder="1" applyAlignment="1">
      <alignment horizontal="left" vertical="center" shrinkToFit="1"/>
    </xf>
    <xf numFmtId="0" fontId="5" fillId="5" borderId="17" xfId="0" applyFont="1" applyFill="1" applyBorder="1" applyAlignment="1">
      <alignment horizontal="center" vertical="center" wrapText="1" shrinkToFit="1"/>
    </xf>
    <xf numFmtId="0" fontId="39" fillId="5" borderId="18" xfId="0" applyFont="1" applyFill="1" applyBorder="1" applyAlignment="1">
      <alignment horizontal="left" vertical="center" shrinkToFit="1"/>
    </xf>
    <xf numFmtId="0" fontId="10" fillId="5" borderId="27" xfId="0" applyFont="1" applyFill="1" applyBorder="1" applyAlignment="1">
      <alignment horizontal="center" vertical="center" shrinkToFit="1"/>
    </xf>
    <xf numFmtId="0" fontId="17" fillId="5" borderId="13" xfId="0" quotePrefix="1" applyFont="1" applyFill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39" fillId="0" borderId="18" xfId="0" applyFont="1" applyFill="1" applyBorder="1" applyAlignment="1">
      <alignment horizontal="left" vertical="center" shrinkToFit="1"/>
    </xf>
    <xf numFmtId="0" fontId="10" fillId="0" borderId="18" xfId="0" applyFont="1" applyFill="1" applyBorder="1" applyAlignment="1">
      <alignment vertical="center" shrinkToFit="1"/>
    </xf>
    <xf numFmtId="0" fontId="10" fillId="0" borderId="92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vertical="center" shrinkToFit="1"/>
    </xf>
    <xf numFmtId="41" fontId="0" fillId="0" borderId="0" xfId="0" applyNumberFormat="1">
      <alignment vertical="center"/>
    </xf>
    <xf numFmtId="0" fontId="10" fillId="0" borderId="27" xfId="0" applyFont="1" applyFill="1" applyBorder="1" applyAlignment="1">
      <alignment vertical="center" shrinkToFit="1"/>
    </xf>
    <xf numFmtId="0" fontId="10" fillId="0" borderId="28" xfId="0" applyFont="1" applyFill="1" applyBorder="1" applyAlignment="1">
      <alignment vertical="center" shrinkToFit="1"/>
    </xf>
    <xf numFmtId="0" fontId="19" fillId="0" borderId="13" xfId="0" applyFont="1" applyBorder="1" applyAlignment="1">
      <alignment horizontal="left" vertical="center" shrinkToFit="1"/>
    </xf>
    <xf numFmtId="0" fontId="20" fillId="0" borderId="28" xfId="0" applyFont="1" applyFill="1" applyBorder="1" applyAlignment="1">
      <alignment vertical="center" wrapText="1" shrinkToFit="1"/>
    </xf>
    <xf numFmtId="0" fontId="45" fillId="0" borderId="18" xfId="0" applyFont="1" applyFill="1" applyBorder="1" applyAlignment="1">
      <alignment horizontal="center" vertical="center" shrinkToFit="1"/>
    </xf>
    <xf numFmtId="0" fontId="45" fillId="0" borderId="76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18" fillId="0" borderId="18" xfId="0" applyFont="1" applyFill="1" applyBorder="1" applyAlignment="1">
      <alignment horizontal="center" vertical="center" shrinkToFit="1"/>
    </xf>
    <xf numFmtId="0" fontId="10" fillId="0" borderId="13" xfId="0" quotePrefix="1" applyFont="1" applyFill="1" applyBorder="1" applyAlignment="1">
      <alignment horizontal="left" vertical="center" shrinkToFit="1"/>
    </xf>
    <xf numFmtId="0" fontId="39" fillId="0" borderId="35" xfId="0" applyFont="1" applyFill="1" applyBorder="1" applyAlignment="1">
      <alignment horizontal="center" vertical="center" shrinkToFit="1"/>
    </xf>
    <xf numFmtId="0" fontId="18" fillId="0" borderId="17" xfId="0" quotePrefix="1" applyFont="1" applyFill="1" applyBorder="1" applyAlignment="1">
      <alignment horizontal="center" vertical="center" shrinkToFit="1"/>
    </xf>
    <xf numFmtId="0" fontId="18" fillId="0" borderId="13" xfId="0" applyFont="1" applyFill="1" applyBorder="1" applyAlignment="1">
      <alignment horizontal="center" vertical="center" shrinkToFit="1"/>
    </xf>
    <xf numFmtId="0" fontId="18" fillId="0" borderId="27" xfId="0" applyFont="1" applyFill="1" applyBorder="1" applyAlignment="1">
      <alignment horizontal="center" vertical="center" shrinkToFit="1"/>
    </xf>
    <xf numFmtId="0" fontId="18" fillId="0" borderId="28" xfId="0" applyFont="1" applyFill="1" applyBorder="1" applyAlignment="1">
      <alignment horizontal="center" vertical="center" shrinkToFit="1"/>
    </xf>
    <xf numFmtId="0" fontId="18" fillId="0" borderId="17" xfId="0" quotePrefix="1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0" fontId="0" fillId="0" borderId="39" xfId="0" applyBorder="1">
      <alignment vertical="center"/>
    </xf>
    <xf numFmtId="41" fontId="5" fillId="0" borderId="13" xfId="1" applyFont="1" applyFill="1" applyBorder="1" applyAlignment="1">
      <alignment horizontal="right" vertical="center" wrapText="1" shrinkToFit="1"/>
    </xf>
    <xf numFmtId="0" fontId="7" fillId="0" borderId="40" xfId="0" applyFont="1" applyFill="1" applyBorder="1" applyAlignment="1">
      <alignment vertical="center" shrinkToFit="1"/>
    </xf>
    <xf numFmtId="0" fontId="9" fillId="0" borderId="40" xfId="0" applyFont="1" applyFill="1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5" fillId="0" borderId="34" xfId="0" applyFont="1" applyFill="1" applyBorder="1" applyAlignment="1">
      <alignment horizontal="left" vertical="center" shrinkToFit="1"/>
    </xf>
    <xf numFmtId="0" fontId="8" fillId="4" borderId="49" xfId="0" applyFont="1" applyFill="1" applyBorder="1" applyAlignment="1">
      <alignment horizontal="center" vertical="center" shrinkToFit="1"/>
    </xf>
    <xf numFmtId="0" fontId="13" fillId="4" borderId="49" xfId="0" applyFont="1" applyFill="1" applyBorder="1" applyAlignment="1">
      <alignment horizontal="center" vertical="center" shrinkToFit="1"/>
    </xf>
    <xf numFmtId="0" fontId="13" fillId="4" borderId="49" xfId="0" applyFont="1" applyFill="1" applyBorder="1" applyAlignment="1">
      <alignment horizontal="center" vertical="center" wrapText="1" shrinkToFit="1"/>
    </xf>
    <xf numFmtId="0" fontId="8" fillId="4" borderId="49" xfId="0" applyFont="1" applyFill="1" applyBorder="1" applyAlignment="1">
      <alignment horizontal="center" vertical="center" wrapText="1" shrinkToFit="1"/>
    </xf>
    <xf numFmtId="0" fontId="10" fillId="0" borderId="49" xfId="0" applyFont="1" applyFill="1" applyBorder="1" applyAlignment="1">
      <alignment horizontal="center" vertical="center" shrinkToFit="1"/>
    </xf>
    <xf numFmtId="0" fontId="10" fillId="0" borderId="49" xfId="0" quotePrefix="1" applyFont="1" applyBorder="1" applyAlignment="1">
      <alignment horizontal="center" vertical="center" shrinkToFit="1"/>
    </xf>
    <xf numFmtId="0" fontId="39" fillId="0" borderId="49" xfId="0" applyFont="1" applyFill="1" applyBorder="1" applyAlignment="1">
      <alignment vertical="center" shrinkToFit="1"/>
    </xf>
    <xf numFmtId="0" fontId="4" fillId="0" borderId="49" xfId="0" applyFont="1" applyFill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7" fillId="0" borderId="49" xfId="0" quotePrefix="1" applyFont="1" applyBorder="1" applyAlignment="1">
      <alignment horizontal="center" vertical="center" shrinkToFit="1"/>
    </xf>
    <xf numFmtId="0" fontId="10" fillId="0" borderId="49" xfId="0" quotePrefix="1" applyFont="1" applyFill="1" applyBorder="1" applyAlignment="1">
      <alignment horizontal="center" vertical="center" shrinkToFit="1"/>
    </xf>
    <xf numFmtId="0" fontId="10" fillId="0" borderId="49" xfId="0" applyFont="1" applyFill="1" applyBorder="1" applyAlignment="1">
      <alignment horizontal="left" vertical="center" shrinkToFit="1"/>
    </xf>
    <xf numFmtId="0" fontId="5" fillId="0" borderId="49" xfId="0" applyFont="1" applyFill="1" applyBorder="1" applyAlignment="1">
      <alignment horizontal="center" vertical="center" shrinkToFit="1"/>
    </xf>
    <xf numFmtId="41" fontId="5" fillId="0" borderId="49" xfId="6" applyFont="1" applyFill="1" applyBorder="1" applyAlignment="1">
      <alignment horizontal="center" vertical="center" shrinkToFit="1"/>
    </xf>
    <xf numFmtId="0" fontId="5" fillId="0" borderId="49" xfId="0" applyFont="1" applyFill="1" applyBorder="1" applyAlignment="1">
      <alignment horizontal="left" vertical="center" shrinkToFit="1"/>
    </xf>
    <xf numFmtId="0" fontId="17" fillId="0" borderId="49" xfId="0" applyFont="1" applyFill="1" applyBorder="1" applyAlignment="1">
      <alignment vertical="center" shrinkToFit="1"/>
    </xf>
    <xf numFmtId="0" fontId="4" fillId="0" borderId="49" xfId="0" applyFont="1" applyFill="1" applyBorder="1" applyAlignment="1">
      <alignment vertical="center" shrinkToFit="1"/>
    </xf>
    <xf numFmtId="0" fontId="10" fillId="0" borderId="49" xfId="0" applyFont="1" applyBorder="1" applyAlignment="1">
      <alignment horizontal="left" vertical="center" shrinkToFit="1"/>
    </xf>
    <xf numFmtId="0" fontId="5" fillId="0" borderId="49" xfId="0" applyFont="1" applyBorder="1" applyAlignment="1">
      <alignment horizontal="center" vertical="center" shrinkToFit="1"/>
    </xf>
    <xf numFmtId="41" fontId="5" fillId="0" borderId="49" xfId="1" applyFont="1" applyFill="1" applyBorder="1" applyAlignment="1">
      <alignment horizontal="right" vertical="center" shrinkToFit="1"/>
    </xf>
    <xf numFmtId="0" fontId="5" fillId="0" borderId="49" xfId="0" applyFont="1" applyBorder="1" applyAlignment="1">
      <alignment horizontal="left" vertical="center" shrinkToFit="1"/>
    </xf>
    <xf numFmtId="0" fontId="39" fillId="0" borderId="49" xfId="0" applyFont="1" applyBorder="1" applyAlignment="1">
      <alignment vertical="center" shrinkToFit="1"/>
    </xf>
    <xf numFmtId="0" fontId="4" fillId="0" borderId="49" xfId="0" applyFont="1" applyBorder="1" applyAlignment="1">
      <alignment vertical="center" shrinkToFit="1"/>
    </xf>
    <xf numFmtId="0" fontId="39" fillId="0" borderId="15" xfId="0" applyFont="1" applyFill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10" fillId="0" borderId="18" xfId="0" applyFont="1" applyBorder="1" applyAlignment="1">
      <alignment vertical="center" shrinkToFit="1"/>
    </xf>
    <xf numFmtId="0" fontId="10" fillId="0" borderId="27" xfId="0" applyFont="1" applyBorder="1" applyAlignment="1">
      <alignment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8" xfId="0" applyFont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2" fillId="0" borderId="0" xfId="0" applyFont="1">
      <alignment vertical="center"/>
    </xf>
    <xf numFmtId="0" fontId="10" fillId="0" borderId="92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17" fillId="0" borderId="38" xfId="0" quotePrefix="1" applyFont="1" applyFill="1" applyBorder="1" applyAlignment="1">
      <alignment horizontal="center" vertical="center" shrinkToFit="1"/>
    </xf>
    <xf numFmtId="0" fontId="18" fillId="0" borderId="90" xfId="0" applyFont="1" applyFill="1" applyBorder="1" applyAlignment="1">
      <alignment horizontal="center" vertical="center" shrinkToFit="1"/>
    </xf>
    <xf numFmtId="0" fontId="17" fillId="0" borderId="13" xfId="0" quotePrefix="1" applyFont="1" applyFill="1" applyBorder="1" applyAlignment="1">
      <alignment horizontal="center" vertical="center" shrinkToFit="1"/>
    </xf>
    <xf numFmtId="0" fontId="18" fillId="0" borderId="88" xfId="0" applyFont="1" applyFill="1" applyBorder="1" applyAlignment="1">
      <alignment horizontal="center" vertical="center" shrinkToFit="1"/>
    </xf>
    <xf numFmtId="0" fontId="10" fillId="0" borderId="27" xfId="0" applyFont="1" applyFill="1" applyBorder="1" applyAlignment="1">
      <alignment vertical="center" wrapText="1" shrinkToFit="1"/>
    </xf>
    <xf numFmtId="0" fontId="10" fillId="0" borderId="0" xfId="0" applyFont="1" applyBorder="1" applyAlignment="1">
      <alignment horizontal="left" vertical="center" shrinkToFit="1"/>
    </xf>
    <xf numFmtId="0" fontId="53" fillId="0" borderId="13" xfId="0" applyFont="1" applyBorder="1">
      <alignment vertical="center"/>
    </xf>
    <xf numFmtId="0" fontId="4" fillId="0" borderId="49" xfId="0" quotePrefix="1" applyFont="1" applyFill="1" applyBorder="1" applyAlignment="1">
      <alignment horizontal="center" vertical="center" shrinkToFit="1"/>
    </xf>
    <xf numFmtId="41" fontId="10" fillId="0" borderId="49" xfId="1" applyFont="1" applyFill="1" applyBorder="1" applyAlignment="1">
      <alignment horizontal="center" vertical="center" shrinkToFit="1"/>
    </xf>
    <xf numFmtId="0" fontId="39" fillId="0" borderId="49" xfId="0" applyFont="1" applyFill="1" applyBorder="1" applyAlignment="1">
      <alignment horizontal="center" vertical="center" shrinkToFit="1"/>
    </xf>
    <xf numFmtId="0" fontId="17" fillId="0" borderId="49" xfId="0" quotePrefix="1" applyFont="1" applyFill="1" applyBorder="1" applyAlignment="1">
      <alignment horizontal="center" vertical="center" shrinkToFit="1"/>
    </xf>
    <xf numFmtId="0" fontId="17" fillId="0" borderId="49" xfId="0" applyFont="1" applyFill="1" applyBorder="1" applyAlignment="1">
      <alignment horizontal="center" vertical="center" shrinkToFit="1"/>
    </xf>
    <xf numFmtId="41" fontId="17" fillId="0" borderId="49" xfId="1" applyFont="1" applyFill="1" applyBorder="1" applyAlignment="1">
      <alignment horizontal="center" vertical="center" shrinkToFit="1"/>
    </xf>
    <xf numFmtId="41" fontId="10" fillId="0" borderId="49" xfId="1" applyFont="1" applyBorder="1">
      <alignment vertical="center"/>
    </xf>
    <xf numFmtId="0" fontId="10" fillId="0" borderId="49" xfId="0" applyFont="1" applyBorder="1" applyAlignment="1">
      <alignment horizontal="center" vertical="center"/>
    </xf>
    <xf numFmtId="0" fontId="10" fillId="0" borderId="49" xfId="0" applyFont="1" applyBorder="1">
      <alignment vertical="center"/>
    </xf>
    <xf numFmtId="0" fontId="8" fillId="4" borderId="93" xfId="0" applyFont="1" applyFill="1" applyBorder="1" applyAlignment="1">
      <alignment horizontal="center" vertical="center" shrinkToFit="1"/>
    </xf>
    <xf numFmtId="0" fontId="13" fillId="4" borderId="94" xfId="0" applyFont="1" applyFill="1" applyBorder="1" applyAlignment="1">
      <alignment horizontal="center" vertical="center" shrinkToFit="1"/>
    </xf>
    <xf numFmtId="0" fontId="8" fillId="4" borderId="94" xfId="0" applyFont="1" applyFill="1" applyBorder="1" applyAlignment="1">
      <alignment horizontal="center" vertical="center" shrinkToFit="1"/>
    </xf>
    <xf numFmtId="0" fontId="13" fillId="4" borderId="94" xfId="0" applyFont="1" applyFill="1" applyBorder="1" applyAlignment="1">
      <alignment horizontal="center" vertical="center" wrapText="1" shrinkToFit="1"/>
    </xf>
    <xf numFmtId="0" fontId="13" fillId="4" borderId="95" xfId="0" applyFont="1" applyFill="1" applyBorder="1" applyAlignment="1">
      <alignment horizontal="center" vertical="center" shrinkToFit="1"/>
    </xf>
    <xf numFmtId="0" fontId="8" fillId="4" borderId="65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54" fillId="0" borderId="25" xfId="0" applyFont="1" applyFill="1" applyBorder="1" applyAlignment="1">
      <alignment vertical="center" shrinkToFit="1"/>
    </xf>
    <xf numFmtId="0" fontId="17" fillId="0" borderId="0" xfId="0" applyFont="1">
      <alignment vertical="center"/>
    </xf>
    <xf numFmtId="0" fontId="0" fillId="0" borderId="0" xfId="0" applyFill="1" applyAlignment="1">
      <alignment vertical="center" shrinkToFit="1"/>
    </xf>
    <xf numFmtId="3" fontId="4" fillId="0" borderId="27" xfId="0" applyNumberFormat="1" applyFont="1" applyBorder="1" applyAlignment="1">
      <alignment vertical="center" shrinkToFit="1"/>
    </xf>
    <xf numFmtId="41" fontId="5" fillId="0" borderId="17" xfId="5" applyFont="1" applyFill="1" applyBorder="1" applyAlignment="1">
      <alignment horizontal="center" vertical="center" shrinkToFit="1"/>
    </xf>
    <xf numFmtId="41" fontId="4" fillId="0" borderId="28" xfId="1" applyFont="1" applyFill="1" applyBorder="1" applyAlignment="1">
      <alignment vertical="center" shrinkToFit="1"/>
    </xf>
    <xf numFmtId="0" fontId="10" fillId="0" borderId="18" xfId="0" applyFont="1" applyFill="1" applyBorder="1" applyAlignment="1">
      <alignment horizontal="left" vertical="center" shrinkToFit="1"/>
    </xf>
    <xf numFmtId="0" fontId="17" fillId="0" borderId="18" xfId="0" applyFont="1" applyFill="1" applyBorder="1" applyAlignment="1">
      <alignment horizontal="left" vertical="center" shrinkToFit="1"/>
    </xf>
    <xf numFmtId="41" fontId="5" fillId="0" borderId="0" xfId="1" applyFont="1" applyFill="1" applyBorder="1" applyAlignment="1">
      <alignment horizontal="center" vertical="center" shrinkToFit="1"/>
    </xf>
    <xf numFmtId="3" fontId="18" fillId="0" borderId="13" xfId="0" applyNumberFormat="1" applyFont="1" applyBorder="1">
      <alignment vertical="center"/>
    </xf>
    <xf numFmtId="0" fontId="17" fillId="0" borderId="14" xfId="0" quotePrefix="1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left" vertical="center" shrinkToFit="1"/>
    </xf>
    <xf numFmtId="0" fontId="18" fillId="0" borderId="14" xfId="0" applyFont="1" applyBorder="1" applyAlignment="1">
      <alignment horizontal="center" vertical="center" shrinkToFit="1"/>
    </xf>
    <xf numFmtId="41" fontId="18" fillId="0" borderId="14" xfId="1" applyFont="1" applyFill="1" applyBorder="1" applyAlignment="1">
      <alignment horizontal="center" vertical="center" shrinkToFit="1"/>
    </xf>
    <xf numFmtId="0" fontId="18" fillId="0" borderId="14" xfId="0" applyFont="1" applyBorder="1" applyAlignment="1">
      <alignment horizontal="left" vertical="center" shrinkToFit="1"/>
    </xf>
    <xf numFmtId="0" fontId="17" fillId="0" borderId="15" xfId="0" applyFont="1" applyBorder="1" applyAlignment="1">
      <alignment horizontal="left" vertical="center" shrinkToFit="1"/>
    </xf>
    <xf numFmtId="0" fontId="10" fillId="0" borderId="0" xfId="0" quotePrefix="1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41" fontId="5" fillId="0" borderId="0" xfId="1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 applyProtection="1">
      <alignment vertical="center" shrinkToFit="1"/>
      <protection locked="0"/>
    </xf>
    <xf numFmtId="0" fontId="17" fillId="0" borderId="0" xfId="0" applyFont="1" applyFill="1" applyBorder="1" applyAlignment="1" applyProtection="1">
      <alignment vertical="center" shrinkToFit="1"/>
      <protection locked="0"/>
    </xf>
    <xf numFmtId="41" fontId="18" fillId="0" borderId="17" xfId="4" applyFont="1" applyFill="1" applyBorder="1" applyAlignment="1">
      <alignment horizontal="center" vertical="center" shrinkToFit="1"/>
    </xf>
    <xf numFmtId="3" fontId="17" fillId="0" borderId="28" xfId="0" applyNumberFormat="1" applyFont="1" applyFill="1" applyBorder="1" applyAlignment="1">
      <alignment vertical="center" shrinkToFit="1"/>
    </xf>
    <xf numFmtId="0" fontId="43" fillId="0" borderId="0" xfId="0" applyFont="1" applyFill="1" applyAlignment="1">
      <alignment vertical="center" shrinkToFit="1"/>
    </xf>
    <xf numFmtId="0" fontId="44" fillId="0" borderId="0" xfId="0" applyFont="1" applyFill="1">
      <alignment vertical="center"/>
    </xf>
    <xf numFmtId="41" fontId="18" fillId="0" borderId="13" xfId="5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left" vertical="center" shrinkToFit="1"/>
    </xf>
    <xf numFmtId="0" fontId="17" fillId="0" borderId="75" xfId="0" applyFont="1" applyFill="1" applyBorder="1" applyAlignment="1">
      <alignment horizontal="center" vertical="center" shrinkToFit="1"/>
    </xf>
    <xf numFmtId="0" fontId="17" fillId="0" borderId="76" xfId="0" applyFont="1" applyFill="1" applyBorder="1" applyAlignment="1">
      <alignment vertical="center" shrinkToFit="1"/>
    </xf>
    <xf numFmtId="0" fontId="17" fillId="0" borderId="96" xfId="0" applyFont="1" applyFill="1" applyBorder="1" applyAlignment="1">
      <alignment horizontal="center" vertical="center" shrinkToFit="1"/>
    </xf>
    <xf numFmtId="0" fontId="17" fillId="0" borderId="37" xfId="0" quotePrefix="1" applyFont="1" applyFill="1" applyBorder="1" applyAlignment="1">
      <alignment horizontal="center" vertical="center" shrinkToFit="1"/>
    </xf>
    <xf numFmtId="0" fontId="17" fillId="0" borderId="37" xfId="0" applyFont="1" applyFill="1" applyBorder="1" applyAlignment="1">
      <alignment horizontal="left" vertical="center" shrinkToFit="1"/>
    </xf>
    <xf numFmtId="0" fontId="18" fillId="0" borderId="37" xfId="0" applyFont="1" applyFill="1" applyBorder="1" applyAlignment="1">
      <alignment horizontal="center" vertical="center" shrinkToFit="1"/>
    </xf>
    <xf numFmtId="41" fontId="18" fillId="0" borderId="37" xfId="4" applyFont="1" applyFill="1" applyBorder="1" applyAlignment="1">
      <alignment horizontal="center" vertical="center" shrinkToFit="1"/>
    </xf>
    <xf numFmtId="0" fontId="17" fillId="0" borderId="97" xfId="0" applyFont="1" applyFill="1" applyBorder="1" applyAlignment="1">
      <alignment vertical="center" shrinkToFit="1"/>
    </xf>
    <xf numFmtId="0" fontId="17" fillId="0" borderId="92" xfId="0" applyFont="1" applyFill="1" applyBorder="1" applyAlignment="1">
      <alignment horizontal="center" vertical="center" shrinkToFit="1"/>
    </xf>
    <xf numFmtId="0" fontId="17" fillId="0" borderId="14" xfId="0" quotePrefix="1" applyFont="1" applyFill="1" applyBorder="1" applyAlignment="1">
      <alignment horizontal="center" vertical="center" shrinkToFit="1"/>
    </xf>
    <xf numFmtId="0" fontId="17" fillId="0" borderId="14" xfId="0" applyFont="1" applyFill="1" applyBorder="1" applyAlignment="1">
      <alignment horizontal="left" vertical="center" shrinkToFit="1"/>
    </xf>
    <xf numFmtId="0" fontId="18" fillId="0" borderId="14" xfId="0" applyFont="1" applyFill="1" applyBorder="1" applyAlignment="1">
      <alignment horizontal="center" vertical="center" shrinkToFit="1"/>
    </xf>
    <xf numFmtId="0" fontId="17" fillId="0" borderId="14" xfId="0" applyFont="1" applyFill="1" applyBorder="1" applyAlignment="1">
      <alignment vertical="center" shrinkToFit="1"/>
    </xf>
    <xf numFmtId="0" fontId="17" fillId="0" borderId="15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 shrinkToFit="1"/>
    </xf>
    <xf numFmtId="0" fontId="17" fillId="0" borderId="49" xfId="0" applyFont="1" applyFill="1" applyBorder="1" applyAlignment="1">
      <alignment horizontal="left" vertical="center" shrinkToFit="1"/>
    </xf>
    <xf numFmtId="0" fontId="17" fillId="0" borderId="49" xfId="0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left" vertical="center" shrinkToFit="1"/>
    </xf>
    <xf numFmtId="0" fontId="10" fillId="0" borderId="49" xfId="0" applyFont="1" applyFill="1" applyBorder="1" applyAlignment="1">
      <alignment vertical="center" shrinkToFit="1"/>
    </xf>
    <xf numFmtId="0" fontId="0" fillId="0" borderId="49" xfId="0" applyBorder="1" applyAlignment="1">
      <alignment horizontal="center" vertical="center"/>
    </xf>
    <xf numFmtId="0" fontId="0" fillId="0" borderId="54" xfId="0" applyBorder="1" applyAlignment="1">
      <alignment horizontal="right" vertical="center"/>
    </xf>
    <xf numFmtId="41" fontId="0" fillId="0" borderId="48" xfId="0" applyNumberFormat="1" applyBorder="1">
      <alignment vertical="center"/>
    </xf>
    <xf numFmtId="41" fontId="0" fillId="0" borderId="49" xfId="0" applyNumberFormat="1" applyBorder="1">
      <alignment vertical="center"/>
    </xf>
    <xf numFmtId="41" fontId="0" fillId="0" borderId="54" xfId="0" applyNumberFormat="1" applyBorder="1">
      <alignment vertical="center"/>
    </xf>
    <xf numFmtId="0" fontId="0" fillId="0" borderId="55" xfId="0" applyBorder="1">
      <alignment vertical="center"/>
    </xf>
    <xf numFmtId="41" fontId="0" fillId="0" borderId="55" xfId="0" applyNumberFormat="1" applyBorder="1">
      <alignment vertical="center"/>
    </xf>
    <xf numFmtId="0" fontId="0" fillId="0" borderId="54" xfId="0" applyBorder="1" applyAlignment="1">
      <alignment horizontal="left" vertical="center"/>
    </xf>
    <xf numFmtId="176" fontId="0" fillId="0" borderId="54" xfId="0" applyNumberFormat="1" applyBorder="1" applyAlignment="1">
      <alignment horizontal="right" vertical="center"/>
    </xf>
    <xf numFmtId="0" fontId="2" fillId="6" borderId="98" xfId="0" applyFont="1" applyFill="1" applyBorder="1">
      <alignment vertical="center"/>
    </xf>
    <xf numFmtId="0" fontId="2" fillId="6" borderId="99" xfId="0" applyFont="1" applyFill="1" applyBorder="1">
      <alignment vertical="center"/>
    </xf>
    <xf numFmtId="176" fontId="2" fillId="6" borderId="99" xfId="0" applyNumberFormat="1" applyFont="1" applyFill="1" applyBorder="1">
      <alignment vertical="center"/>
    </xf>
    <xf numFmtId="176" fontId="2" fillId="6" borderId="100" xfId="0" applyNumberFormat="1" applyFont="1" applyFill="1" applyBorder="1">
      <alignment vertical="center"/>
    </xf>
    <xf numFmtId="9" fontId="0" fillId="0" borderId="49" xfId="0" applyNumberFormat="1" applyBorder="1">
      <alignment vertical="center"/>
    </xf>
    <xf numFmtId="0" fontId="0" fillId="0" borderId="49" xfId="0" applyFill="1" applyBorder="1" applyAlignment="1">
      <alignment horizontal="center" vertical="center"/>
    </xf>
    <xf numFmtId="0" fontId="10" fillId="5" borderId="49" xfId="0" quotePrefix="1" applyFont="1" applyFill="1" applyBorder="1" applyAlignment="1">
      <alignment horizontal="center" vertical="center" shrinkToFit="1"/>
    </xf>
    <xf numFmtId="0" fontId="10" fillId="5" borderId="49" xfId="0" applyFont="1" applyFill="1" applyBorder="1" applyAlignment="1">
      <alignment horizontal="center" vertical="center" shrinkToFit="1"/>
    </xf>
    <xf numFmtId="0" fontId="17" fillId="5" borderId="49" xfId="0" applyFont="1" applyFill="1" applyBorder="1" applyAlignment="1">
      <alignment horizontal="left" vertical="center" shrinkToFit="1"/>
    </xf>
    <xf numFmtId="178" fontId="10" fillId="0" borderId="49" xfId="4" applyNumberFormat="1" applyFont="1" applyFill="1" applyBorder="1" applyAlignment="1">
      <alignment horizontal="right" vertical="center" shrinkToFit="1"/>
    </xf>
    <xf numFmtId="178" fontId="10" fillId="0" borderId="49" xfId="7" applyNumberFormat="1" applyFont="1" applyFill="1" applyBorder="1" applyAlignment="1">
      <alignment horizontal="right" vertical="center" shrinkToFit="1"/>
    </xf>
    <xf numFmtId="0" fontId="4" fillId="0" borderId="49" xfId="0" applyFont="1" applyBorder="1" applyAlignment="1">
      <alignment horizontal="center" vertical="center" shrinkToFit="1"/>
    </xf>
    <xf numFmtId="0" fontId="10" fillId="0" borderId="49" xfId="0" applyFont="1" applyBorder="1" applyAlignment="1">
      <alignment vertical="center" shrinkToFit="1"/>
    </xf>
    <xf numFmtId="178" fontId="10" fillId="0" borderId="49" xfId="1" applyNumberFormat="1" applyFont="1" applyFill="1" applyBorder="1" applyAlignment="1">
      <alignment horizontal="right" vertical="center" shrinkToFit="1"/>
    </xf>
    <xf numFmtId="0" fontId="5" fillId="0" borderId="0" xfId="0" applyFont="1" applyBorder="1" applyAlignment="1">
      <alignment horizontal="center" vertical="center" shrinkToFit="1"/>
    </xf>
    <xf numFmtId="0" fontId="0" fillId="0" borderId="49" xfId="0" applyFont="1" applyBorder="1" applyAlignment="1">
      <alignment horizontal="center" vertical="center"/>
    </xf>
    <xf numFmtId="0" fontId="48" fillId="5" borderId="49" xfId="0" applyFont="1" applyFill="1" applyBorder="1" applyAlignment="1">
      <alignment horizontal="left" vertical="center"/>
    </xf>
    <xf numFmtId="178" fontId="49" fillId="5" borderId="49" xfId="1" applyNumberFormat="1" applyFont="1" applyFill="1" applyBorder="1" applyAlignment="1">
      <alignment horizontal="right" vertical="center"/>
    </xf>
    <xf numFmtId="178" fontId="4" fillId="0" borderId="49" xfId="0" applyNumberFormat="1" applyFont="1" applyBorder="1" applyAlignment="1">
      <alignment horizontal="right" vertical="center"/>
    </xf>
    <xf numFmtId="0" fontId="20" fillId="0" borderId="49" xfId="0" applyFont="1" applyFill="1" applyBorder="1" applyAlignment="1">
      <alignment horizontal="center" vertical="center" shrinkToFit="1"/>
    </xf>
    <xf numFmtId="0" fontId="20" fillId="0" borderId="49" xfId="0" quotePrefix="1" applyFont="1" applyFill="1" applyBorder="1" applyAlignment="1">
      <alignment horizontal="center" vertical="center" shrinkToFit="1"/>
    </xf>
    <xf numFmtId="0" fontId="20" fillId="0" borderId="49" xfId="0" applyFont="1" applyFill="1" applyBorder="1" applyAlignment="1">
      <alignment horizontal="left" vertical="center" shrinkToFit="1"/>
    </xf>
    <xf numFmtId="0" fontId="10" fillId="5" borderId="49" xfId="0" applyFont="1" applyFill="1" applyBorder="1" applyAlignment="1">
      <alignment horizontal="left" vertical="center" shrinkToFit="1"/>
    </xf>
    <xf numFmtId="0" fontId="19" fillId="0" borderId="49" xfId="0" applyFont="1" applyBorder="1" applyAlignment="1">
      <alignment horizontal="left" vertical="center" shrinkToFit="1"/>
    </xf>
    <xf numFmtId="178" fontId="17" fillId="0" borderId="49" xfId="1" applyNumberFormat="1" applyFont="1" applyFill="1" applyBorder="1" applyAlignment="1">
      <alignment horizontal="right" vertical="center" shrinkToFit="1"/>
    </xf>
    <xf numFmtId="0" fontId="10" fillId="0" borderId="49" xfId="0" quotePrefix="1" applyFont="1" applyFill="1" applyBorder="1" applyAlignment="1">
      <alignment horizontal="left" vertical="center" shrinkToFit="1"/>
    </xf>
    <xf numFmtId="0" fontId="17" fillId="5" borderId="49" xfId="0" quotePrefix="1" applyFont="1" applyFill="1" applyBorder="1" applyAlignment="1">
      <alignment horizontal="left" vertical="center" shrinkToFit="1"/>
    </xf>
    <xf numFmtId="0" fontId="10" fillId="0" borderId="49" xfId="0" quotePrefix="1" applyFont="1" applyBorder="1" applyAlignment="1">
      <alignment vertical="center" shrinkToFit="1"/>
    </xf>
    <xf numFmtId="0" fontId="17" fillId="0" borderId="48" xfId="0" applyFont="1" applyFill="1" applyBorder="1" applyAlignment="1">
      <alignment horizontal="center" vertical="center" shrinkToFit="1"/>
    </xf>
    <xf numFmtId="0" fontId="17" fillId="0" borderId="48" xfId="0" quotePrefix="1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left" vertical="center" shrinkToFit="1"/>
    </xf>
    <xf numFmtId="178" fontId="11" fillId="0" borderId="0" xfId="0" applyNumberFormat="1" applyFont="1" applyBorder="1" applyAlignment="1">
      <alignment horizontal="right" vertical="center"/>
    </xf>
    <xf numFmtId="0" fontId="8" fillId="4" borderId="101" xfId="0" applyFont="1" applyFill="1" applyBorder="1" applyAlignment="1">
      <alignment horizontal="center" vertical="center" shrinkToFit="1"/>
    </xf>
    <xf numFmtId="0" fontId="13" fillId="4" borderId="102" xfId="0" applyFont="1" applyFill="1" applyBorder="1" applyAlignment="1">
      <alignment horizontal="center" vertical="center" shrinkToFit="1"/>
    </xf>
    <xf numFmtId="0" fontId="8" fillId="4" borderId="102" xfId="0" applyFont="1" applyFill="1" applyBorder="1" applyAlignment="1">
      <alignment horizontal="center" vertical="center" shrinkToFit="1"/>
    </xf>
    <xf numFmtId="0" fontId="13" fillId="4" borderId="102" xfId="0" applyFont="1" applyFill="1" applyBorder="1" applyAlignment="1">
      <alignment horizontal="center" vertical="center" wrapText="1" shrinkToFit="1"/>
    </xf>
    <xf numFmtId="178" fontId="8" fillId="4" borderId="102" xfId="0" applyNumberFormat="1" applyFont="1" applyFill="1" applyBorder="1" applyAlignment="1">
      <alignment horizontal="right" vertical="center" shrinkToFit="1"/>
    </xf>
    <xf numFmtId="0" fontId="8" fillId="4" borderId="102" xfId="0" applyFont="1" applyFill="1" applyBorder="1" applyAlignment="1">
      <alignment horizontal="center" vertical="center" wrapText="1" shrinkToFit="1"/>
    </xf>
    <xf numFmtId="0" fontId="8" fillId="4" borderId="103" xfId="0" applyFont="1" applyFill="1" applyBorder="1" applyAlignment="1">
      <alignment horizontal="center" vertical="center" wrapText="1" shrinkToFit="1"/>
    </xf>
    <xf numFmtId="0" fontId="17" fillId="0" borderId="61" xfId="0" applyFont="1" applyFill="1" applyBorder="1" applyAlignment="1">
      <alignment horizontal="center" vertical="center" shrinkToFit="1"/>
    </xf>
    <xf numFmtId="0" fontId="17" fillId="0" borderId="63" xfId="0" applyFont="1" applyFill="1" applyBorder="1" applyAlignment="1">
      <alignment horizontal="center" vertical="center" shrinkToFit="1"/>
    </xf>
    <xf numFmtId="0" fontId="10" fillId="0" borderId="63" xfId="0" applyFont="1" applyFill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64" xfId="0" applyFont="1" applyFill="1" applyBorder="1" applyAlignment="1">
      <alignment horizontal="center" vertical="center" shrinkToFit="1"/>
    </xf>
    <xf numFmtId="0" fontId="20" fillId="0" borderId="63" xfId="0" applyFont="1" applyFill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5" borderId="63" xfId="0" applyFont="1" applyFill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41" fontId="17" fillId="0" borderId="64" xfId="1" applyFont="1" applyFill="1" applyBorder="1" applyAlignment="1">
      <alignment horizontal="center" vertical="center" shrinkToFit="1"/>
    </xf>
    <xf numFmtId="0" fontId="10" fillId="0" borderId="64" xfId="0" applyFont="1" applyFill="1" applyBorder="1" applyAlignment="1">
      <alignment horizontal="center" vertical="center" shrinkToFit="1"/>
    </xf>
    <xf numFmtId="0" fontId="17" fillId="0" borderId="64" xfId="0" applyFont="1" applyFill="1" applyBorder="1" applyAlignment="1">
      <alignment horizontal="center" vertical="center" shrinkToFit="1"/>
    </xf>
    <xf numFmtId="0" fontId="17" fillId="0" borderId="59" xfId="0" applyFont="1" applyFill="1" applyBorder="1" applyAlignment="1">
      <alignment horizontal="center" vertical="center" shrinkToFit="1"/>
    </xf>
    <xf numFmtId="0" fontId="17" fillId="0" borderId="54" xfId="0" quotePrefix="1" applyFont="1" applyFill="1" applyBorder="1" applyAlignment="1">
      <alignment horizontal="center" vertical="center" shrinkToFit="1"/>
    </xf>
    <xf numFmtId="0" fontId="17" fillId="0" borderId="54" xfId="0" applyFont="1" applyFill="1" applyBorder="1" applyAlignment="1">
      <alignment horizontal="left" vertical="center" shrinkToFit="1"/>
    </xf>
    <xf numFmtId="0" fontId="10" fillId="0" borderId="48" xfId="0" quotePrefix="1" applyFont="1" applyFill="1" applyBorder="1" applyAlignment="1">
      <alignment horizontal="center" vertical="center" shrinkToFit="1"/>
    </xf>
    <xf numFmtId="0" fontId="10" fillId="0" borderId="48" xfId="0" applyFont="1" applyFill="1" applyBorder="1" applyAlignment="1">
      <alignment horizontal="left" vertical="center" shrinkToFit="1"/>
    </xf>
    <xf numFmtId="0" fontId="10" fillId="5" borderId="54" xfId="0" quotePrefix="1" applyFont="1" applyFill="1" applyBorder="1" applyAlignment="1">
      <alignment horizontal="center" vertical="center" shrinkToFit="1"/>
    </xf>
    <xf numFmtId="0" fontId="10" fillId="5" borderId="54" xfId="0" applyFont="1" applyFill="1" applyBorder="1" applyAlignment="1">
      <alignment horizontal="center" vertical="center" shrinkToFit="1"/>
    </xf>
    <xf numFmtId="0" fontId="17" fillId="5" borderId="54" xfId="0" applyFont="1" applyFill="1" applyBorder="1" applyAlignment="1">
      <alignment horizontal="left" vertical="center" shrinkToFit="1"/>
    </xf>
    <xf numFmtId="0" fontId="10" fillId="0" borderId="54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17" fillId="0" borderId="48" xfId="0" quotePrefix="1" applyFont="1" applyFill="1" applyBorder="1" applyAlignment="1">
      <alignment horizontal="center" vertical="center" shrinkToFit="1"/>
    </xf>
    <xf numFmtId="0" fontId="17" fillId="0" borderId="48" xfId="0" applyFont="1" applyFill="1" applyBorder="1" applyAlignment="1">
      <alignment horizontal="left" vertical="center" shrinkToFit="1"/>
    </xf>
    <xf numFmtId="0" fontId="10" fillId="0" borderId="48" xfId="0" applyFont="1" applyFill="1" applyBorder="1" applyAlignment="1">
      <alignment horizontal="center" vertical="center" shrinkToFit="1"/>
    </xf>
    <xf numFmtId="178" fontId="10" fillId="0" borderId="48" xfId="1" applyNumberFormat="1" applyFont="1" applyFill="1" applyBorder="1" applyAlignment="1">
      <alignment horizontal="right" vertical="center" shrinkToFit="1"/>
    </xf>
    <xf numFmtId="0" fontId="10" fillId="0" borderId="48" xfId="0" quotePrefix="1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left" vertical="center" shrinkToFit="1"/>
    </xf>
    <xf numFmtId="0" fontId="17" fillId="0" borderId="54" xfId="0" applyFont="1" applyFill="1" applyBorder="1" applyAlignment="1">
      <alignment horizontal="center" vertical="center" shrinkToFit="1"/>
    </xf>
    <xf numFmtId="0" fontId="17" fillId="0" borderId="60" xfId="0" applyFont="1" applyFill="1" applyBorder="1" applyAlignment="1">
      <alignment horizontal="center" vertical="center" shrinkToFit="1"/>
    </xf>
    <xf numFmtId="0" fontId="10" fillId="0" borderId="0" xfId="0" quotePrefix="1" applyFont="1" applyFill="1" applyBorder="1" applyAlignment="1">
      <alignment horizontal="center" vertical="center" shrinkToFit="1"/>
    </xf>
    <xf numFmtId="178" fontId="5" fillId="0" borderId="0" xfId="4" applyNumberFormat="1" applyFont="1" applyFill="1" applyBorder="1" applyAlignment="1">
      <alignment horizontal="right" vertical="center" shrinkToFit="1"/>
    </xf>
    <xf numFmtId="0" fontId="10" fillId="0" borderId="0" xfId="0" quotePrefix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shrinkToFit="1"/>
    </xf>
    <xf numFmtId="178" fontId="5" fillId="0" borderId="0" xfId="1" applyNumberFormat="1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 shrinkToFit="1"/>
    </xf>
    <xf numFmtId="178" fontId="0" fillId="0" borderId="0" xfId="0" applyNumberFormat="1" applyBorder="1" applyAlignment="1">
      <alignment horizontal="right" vertical="center"/>
    </xf>
    <xf numFmtId="178" fontId="17" fillId="0" borderId="49" xfId="46" applyNumberFormat="1" applyFont="1" applyFill="1" applyBorder="1" applyAlignment="1">
      <alignment horizontal="right" vertical="center" shrinkToFit="1"/>
    </xf>
    <xf numFmtId="41" fontId="10" fillId="0" borderId="49" xfId="1" applyFont="1" applyFill="1" applyBorder="1" applyAlignment="1">
      <alignment horizontal="right" vertical="center" shrinkToFit="1"/>
    </xf>
    <xf numFmtId="178" fontId="17" fillId="0" borderId="49" xfId="52" applyNumberFormat="1" applyFont="1" applyFill="1" applyBorder="1" applyAlignment="1">
      <alignment horizontal="right" vertical="center" shrinkToFit="1"/>
    </xf>
    <xf numFmtId="178" fontId="17" fillId="0" borderId="49" xfId="54" applyNumberFormat="1" applyFont="1" applyFill="1" applyBorder="1" applyAlignment="1">
      <alignment horizontal="right" vertical="center" shrinkToFit="1"/>
    </xf>
    <xf numFmtId="0" fontId="19" fillId="0" borderId="49" xfId="0" applyFont="1" applyBorder="1" applyAlignment="1">
      <alignment horizontal="center" vertical="center"/>
    </xf>
    <xf numFmtId="178" fontId="17" fillId="0" borderId="49" xfId="56" applyNumberFormat="1" applyFont="1" applyFill="1" applyBorder="1" applyAlignment="1">
      <alignment horizontal="right" vertical="center" shrinkToFit="1"/>
    </xf>
    <xf numFmtId="0" fontId="17" fillId="0" borderId="54" xfId="0" applyFont="1" applyBorder="1" applyAlignment="1">
      <alignment horizontal="center" vertical="center" shrinkToFit="1"/>
    </xf>
    <xf numFmtId="0" fontId="17" fillId="0" borderId="64" xfId="0" applyFont="1" applyBorder="1" applyAlignment="1">
      <alignment horizontal="center" vertical="center" shrinkToFit="1"/>
    </xf>
    <xf numFmtId="41" fontId="17" fillId="0" borderId="54" xfId="4" applyFont="1" applyFill="1" applyBorder="1" applyAlignment="1">
      <alignment horizontal="right" vertical="center" shrinkToFit="1"/>
    </xf>
    <xf numFmtId="0" fontId="17" fillId="0" borderId="62" xfId="0" applyFont="1" applyFill="1" applyBorder="1" applyAlignment="1">
      <alignment horizontal="center" vertical="center" shrinkToFit="1"/>
    </xf>
    <xf numFmtId="178" fontId="17" fillId="0" borderId="48" xfId="1" applyNumberFormat="1" applyFont="1" applyFill="1" applyBorder="1" applyAlignment="1">
      <alignment horizontal="right" vertical="center" shrinkToFit="1"/>
    </xf>
    <xf numFmtId="0" fontId="10" fillId="5" borderId="49" xfId="0" applyFont="1" applyFill="1" applyBorder="1" applyAlignment="1">
      <alignment horizontal="center" vertical="center" wrapText="1" shrinkToFit="1"/>
    </xf>
    <xf numFmtId="41" fontId="10" fillId="0" borderId="49" xfId="1" applyFont="1" applyFill="1" applyBorder="1" applyAlignment="1">
      <alignment horizontal="right" vertical="center" wrapText="1" shrinkToFit="1"/>
    </xf>
    <xf numFmtId="178" fontId="17" fillId="0" borderId="48" xfId="46" applyNumberFormat="1" applyFont="1" applyFill="1" applyBorder="1" applyAlignment="1">
      <alignment horizontal="right" vertical="center" shrinkToFit="1"/>
    </xf>
    <xf numFmtId="0" fontId="10" fillId="0" borderId="54" xfId="0" applyFont="1" applyFill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41" fontId="17" fillId="0" borderId="48" xfId="1" applyFont="1" applyFill="1" applyBorder="1" applyAlignment="1">
      <alignment horizontal="right" vertical="center" shrinkToFit="1"/>
    </xf>
    <xf numFmtId="41" fontId="17" fillId="0" borderId="49" xfId="1" applyFont="1" applyFill="1" applyBorder="1" applyAlignment="1">
      <alignment horizontal="right" vertical="center" shrinkToFit="1"/>
    </xf>
    <xf numFmtId="41" fontId="17" fillId="0" borderId="49" xfId="4" applyFont="1" applyFill="1" applyBorder="1" applyAlignment="1">
      <alignment horizontal="right" vertical="center" shrinkToFit="1"/>
    </xf>
    <xf numFmtId="41" fontId="10" fillId="0" borderId="49" xfId="3" applyFont="1" applyFill="1" applyBorder="1" applyAlignment="1">
      <alignment horizontal="right" vertical="center" shrinkToFit="1"/>
    </xf>
    <xf numFmtId="41" fontId="10" fillId="0" borderId="49" xfId="4" applyFont="1" applyFill="1" applyBorder="1" applyAlignment="1">
      <alignment horizontal="right" vertical="center" shrinkToFit="1"/>
    </xf>
    <xf numFmtId="41" fontId="10" fillId="0" borderId="49" xfId="48" applyFont="1" applyFill="1" applyBorder="1" applyAlignment="1">
      <alignment horizontal="right" vertical="center" shrinkToFit="1"/>
    </xf>
    <xf numFmtId="41" fontId="17" fillId="0" borderId="54" xfId="1" applyFont="1" applyFill="1" applyBorder="1" applyAlignment="1">
      <alignment horizontal="right" vertical="center" shrinkToFit="1"/>
    </xf>
    <xf numFmtId="41" fontId="10" fillId="0" borderId="48" xfId="1" applyFont="1" applyFill="1" applyBorder="1" applyAlignment="1">
      <alignment horizontal="right" vertical="center" shrinkToFit="1"/>
    </xf>
    <xf numFmtId="41" fontId="10" fillId="0" borderId="49" xfId="5" applyFont="1" applyFill="1" applyBorder="1" applyAlignment="1">
      <alignment horizontal="right" vertical="center" shrinkToFit="1"/>
    </xf>
    <xf numFmtId="41" fontId="17" fillId="0" borderId="49" xfId="3" applyFont="1" applyFill="1" applyBorder="1" applyAlignment="1">
      <alignment horizontal="right" vertical="center" shrinkToFit="1"/>
    </xf>
    <xf numFmtId="41" fontId="17" fillId="0" borderId="49" xfId="5" applyFont="1" applyFill="1" applyBorder="1" applyAlignment="1">
      <alignment horizontal="right" vertical="center" shrinkToFit="1"/>
    </xf>
    <xf numFmtId="41" fontId="10" fillId="0" borderId="49" xfId="6" applyFont="1" applyFill="1" applyBorder="1" applyAlignment="1">
      <alignment horizontal="right" vertical="center" shrinkToFit="1"/>
    </xf>
    <xf numFmtId="41" fontId="10" fillId="5" borderId="49" xfId="5" applyFont="1" applyFill="1" applyBorder="1" applyAlignment="1">
      <alignment horizontal="right" vertical="center" shrinkToFit="1"/>
    </xf>
    <xf numFmtId="41" fontId="17" fillId="0" borderId="54" xfId="5" applyFont="1" applyFill="1" applyBorder="1" applyAlignment="1">
      <alignment horizontal="right" vertical="center" shrinkToFit="1"/>
    </xf>
    <xf numFmtId="41" fontId="10" fillId="5" borderId="49" xfId="1" applyFont="1" applyFill="1" applyBorder="1" applyAlignment="1">
      <alignment horizontal="right" vertical="center" shrinkToFit="1"/>
    </xf>
    <xf numFmtId="41" fontId="10" fillId="0" borderId="49" xfId="1" applyFont="1" applyBorder="1" applyAlignment="1">
      <alignment horizontal="right" vertical="center"/>
    </xf>
    <xf numFmtId="3" fontId="17" fillId="0" borderId="49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 shrinkToFit="1"/>
    </xf>
    <xf numFmtId="0" fontId="39" fillId="0" borderId="49" xfId="0" applyFont="1" applyBorder="1" applyAlignment="1">
      <alignment horizontal="center" vertical="center" shrinkToFit="1"/>
    </xf>
    <xf numFmtId="0" fontId="39" fillId="5" borderId="49" xfId="0" applyFont="1" applyFill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3" fontId="17" fillId="0" borderId="64" xfId="0" applyNumberFormat="1" applyFont="1" applyFill="1" applyBorder="1" applyAlignment="1">
      <alignment horizontal="center" vertical="center" shrinkToFit="1"/>
    </xf>
    <xf numFmtId="41" fontId="4" fillId="0" borderId="64" xfId="1" applyFont="1" applyFill="1" applyBorder="1" applyAlignment="1">
      <alignment horizontal="center" vertical="center" shrinkToFit="1"/>
    </xf>
    <xf numFmtId="0" fontId="0" fillId="0" borderId="64" xfId="0" applyFont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 wrapText="1" shrinkToFit="1"/>
    </xf>
    <xf numFmtId="0" fontId="0" fillId="0" borderId="62" xfId="0" applyFont="1" applyBorder="1" applyAlignment="1">
      <alignment horizontal="center" vertical="center"/>
    </xf>
    <xf numFmtId="3" fontId="4" fillId="0" borderId="64" xfId="0" applyNumberFormat="1" applyFont="1" applyBorder="1" applyAlignment="1">
      <alignment horizontal="center" vertical="center" shrinkToFit="1"/>
    </xf>
    <xf numFmtId="0" fontId="4" fillId="0" borderId="62" xfId="0" applyFont="1" applyFill="1" applyBorder="1" applyAlignment="1">
      <alignment horizontal="center" vertical="center" shrinkToFit="1"/>
    </xf>
    <xf numFmtId="0" fontId="4" fillId="5" borderId="64" xfId="0" applyFont="1" applyFill="1" applyBorder="1" applyAlignment="1">
      <alignment horizontal="center" vertical="center" shrinkToFit="1"/>
    </xf>
    <xf numFmtId="0" fontId="20" fillId="0" borderId="64" xfId="0" applyFont="1" applyFill="1" applyBorder="1" applyAlignment="1">
      <alignment horizontal="center" vertical="center" wrapText="1" shrinkToFit="1"/>
    </xf>
    <xf numFmtId="0" fontId="21" fillId="0" borderId="64" xfId="0" applyFont="1" applyFill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 wrapText="1" shrinkToFit="1"/>
    </xf>
    <xf numFmtId="0" fontId="4" fillId="0" borderId="64" xfId="0" quotePrefix="1" applyFont="1" applyBorder="1" applyAlignment="1">
      <alignment horizontal="center" vertical="center" wrapText="1" shrinkToFit="1"/>
    </xf>
    <xf numFmtId="0" fontId="4" fillId="0" borderId="54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52" fillId="0" borderId="49" xfId="0" applyFont="1" applyBorder="1" applyAlignment="1">
      <alignment horizontal="left" vertical="center"/>
    </xf>
    <xf numFmtId="0" fontId="4" fillId="0" borderId="49" xfId="0" applyFont="1" applyFill="1" applyBorder="1" applyAlignment="1">
      <alignment horizontal="left" vertical="center" shrinkToFit="1"/>
    </xf>
    <xf numFmtId="0" fontId="0" fillId="0" borderId="49" xfId="0" applyFont="1" applyBorder="1" applyAlignment="1">
      <alignment horizontal="left" vertical="center"/>
    </xf>
    <xf numFmtId="0" fontId="53" fillId="0" borderId="49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2" fillId="0" borderId="51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76" fontId="0" fillId="0" borderId="48" xfId="0" applyNumberFormat="1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176" fontId="0" fillId="0" borderId="55" xfId="0" applyNumberFormat="1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0" borderId="54" xfId="0" applyBorder="1" applyAlignment="1">
      <alignment horizontal="center" vertical="center"/>
    </xf>
    <xf numFmtId="0" fontId="0" fillId="7" borderId="49" xfId="0" applyFill="1" applyBorder="1" applyAlignment="1">
      <alignment horizontal="center" vertical="center"/>
    </xf>
    <xf numFmtId="0" fontId="0" fillId="7" borderId="46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0" fillId="7" borderId="48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8" fillId="4" borderId="102" xfId="0" applyFont="1" applyFill="1" applyBorder="1" applyAlignment="1">
      <alignment horizontal="center" vertical="center" shrinkToFit="1"/>
    </xf>
    <xf numFmtId="0" fontId="55" fillId="0" borderId="49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 shrinkToFit="1"/>
    </xf>
    <xf numFmtId="0" fontId="20" fillId="5" borderId="49" xfId="0" applyFont="1" applyFill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 shrinkToFit="1"/>
    </xf>
    <xf numFmtId="0" fontId="55" fillId="0" borderId="0" xfId="0" applyFont="1" applyBorder="1" applyAlignment="1">
      <alignment horizontal="center" vertical="center"/>
    </xf>
  </cellXfs>
  <cellStyles count="76">
    <cellStyle name="20% - 강조색1" xfId="25" builtinId="30" customBuiltin="1"/>
    <cellStyle name="20% - 강조색2" xfId="28" builtinId="34" customBuiltin="1"/>
    <cellStyle name="20% - 강조색3" xfId="31" builtinId="38" customBuiltin="1"/>
    <cellStyle name="20% - 강조색4" xfId="34" builtinId="42" customBuiltin="1"/>
    <cellStyle name="20% - 강조색5" xfId="37" builtinId="46" customBuiltin="1"/>
    <cellStyle name="20% - 강조색6" xfId="40" builtinId="50" customBuiltin="1"/>
    <cellStyle name="40% - 강조색1" xfId="26" builtinId="31" customBuiltin="1"/>
    <cellStyle name="40% - 강조색2" xfId="29" builtinId="35" customBuiltin="1"/>
    <cellStyle name="40% - 강조색3" xfId="32" builtinId="39" customBuiltin="1"/>
    <cellStyle name="40% - 강조색4" xfId="35" builtinId="43" customBuiltin="1"/>
    <cellStyle name="40% - 강조색5" xfId="38" builtinId="47" customBuiltin="1"/>
    <cellStyle name="40% - 강조색6" xfId="41" builtinId="51" customBuiltin="1"/>
    <cellStyle name="60% - 강조색1 2" xfId="65"/>
    <cellStyle name="60% - 강조색2 2" xfId="66"/>
    <cellStyle name="60% - 강조색3 2" xfId="67"/>
    <cellStyle name="60% - 강조색4 2" xfId="68"/>
    <cellStyle name="60% - 강조색5 2" xfId="69"/>
    <cellStyle name="60% - 강조색6 2" xfId="70"/>
    <cellStyle name="강조색1" xfId="24" builtinId="29" customBuiltin="1"/>
    <cellStyle name="강조색2" xfId="27" builtinId="33" customBuiltin="1"/>
    <cellStyle name="강조색3" xfId="30" builtinId="37" customBuiltin="1"/>
    <cellStyle name="강조색4" xfId="33" builtinId="41" customBuiltin="1"/>
    <cellStyle name="강조색5" xfId="36" builtinId="45" customBuiltin="1"/>
    <cellStyle name="강조색6" xfId="39" builtinId="49" customBuiltin="1"/>
    <cellStyle name="경고문" xfId="20" builtinId="11" customBuiltin="1"/>
    <cellStyle name="계산" xfId="17" builtinId="22" customBuiltin="1"/>
    <cellStyle name="나쁨" xfId="14" builtinId="27" customBuiltin="1"/>
    <cellStyle name="메모" xfId="21" builtinId="10" customBuiltin="1"/>
    <cellStyle name="백분율 2" xfId="59"/>
    <cellStyle name="백분율 3" xfId="71"/>
    <cellStyle name="보통 2" xfId="64"/>
    <cellStyle name="설명 텍스트" xfId="22" builtinId="53" customBuiltin="1"/>
    <cellStyle name="셀 확인" xfId="19" builtinId="23" customBuiltin="1"/>
    <cellStyle name="쉼표 [0]" xfId="1" builtinId="6"/>
    <cellStyle name="쉼표 [0] 10" xfId="46"/>
    <cellStyle name="쉼표 [0] 2" xfId="2"/>
    <cellStyle name="쉼표 [0] 2 2" xfId="3"/>
    <cellStyle name="쉼표 [0] 2 2 2" xfId="45"/>
    <cellStyle name="쉼표 [0] 2 2 2 2" xfId="73"/>
    <cellStyle name="쉼표 [0] 2 2 3" xfId="58"/>
    <cellStyle name="쉼표 [0] 2 3" xfId="7"/>
    <cellStyle name="쉼표 [0] 2 3 2" xfId="51"/>
    <cellStyle name="쉼표 [0] 2 4" xfId="43"/>
    <cellStyle name="쉼표 [0] 2 5" xfId="48"/>
    <cellStyle name="쉼표 [0] 2 6" xfId="53"/>
    <cellStyle name="쉼표 [0] 2 7" xfId="55"/>
    <cellStyle name="쉼표 [0] 2 8" xfId="57"/>
    <cellStyle name="쉼표 [0] 2 9" xfId="47"/>
    <cellStyle name="쉼표 [0] 3" xfId="4"/>
    <cellStyle name="쉼표 [0] 3 2" xfId="44"/>
    <cellStyle name="쉼표 [0] 4" xfId="5"/>
    <cellStyle name="쉼표 [0] 4 2" xfId="50"/>
    <cellStyle name="쉼표 [0] 4 2 2" xfId="74"/>
    <cellStyle name="쉼표 [0] 4 3" xfId="62"/>
    <cellStyle name="쉼표 [0] 5" xfId="6"/>
    <cellStyle name="쉼표 [0] 5 2" xfId="49"/>
    <cellStyle name="쉼표 [0] 6" xfId="42"/>
    <cellStyle name="쉼표 [0] 7" xfId="52"/>
    <cellStyle name="쉼표 [0] 8" xfId="54"/>
    <cellStyle name="쉼표 [0] 9" xfId="56"/>
    <cellStyle name="연결된 셀" xfId="18" builtinId="24" customBuiltin="1"/>
    <cellStyle name="요약" xfId="23" builtinId="25" customBuiltin="1"/>
    <cellStyle name="입력" xfId="15" builtinId="20" customBuiltin="1"/>
    <cellStyle name="제목" xfId="8" builtinId="15" customBuiltin="1"/>
    <cellStyle name="제목 1" xfId="9" builtinId="16" customBuiltin="1"/>
    <cellStyle name="제목 2" xfId="10" builtinId="17" customBuiltin="1"/>
    <cellStyle name="제목 3" xfId="11" builtinId="18" customBuiltin="1"/>
    <cellStyle name="제목 4" xfId="12" builtinId="19" customBuiltin="1"/>
    <cellStyle name="좋음" xfId="13" builtinId="26" customBuiltin="1"/>
    <cellStyle name="출력" xfId="16" builtinId="21" customBuiltin="1"/>
    <cellStyle name="통화 [0] 2" xfId="63"/>
    <cellStyle name="통화 [0] 2 2" xfId="75"/>
    <cellStyle name="표준" xfId="0" builtinId="0"/>
    <cellStyle name="표준 2" xfId="60"/>
    <cellStyle name="표준 2 2 9" xfId="72"/>
    <cellStyle name="표준 3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12.xml"/><Relationship Id="rId68" Type="http://schemas.openxmlformats.org/officeDocument/2006/relationships/externalLink" Target="externalLinks/externalLink17.xml"/><Relationship Id="rId84" Type="http://schemas.openxmlformats.org/officeDocument/2006/relationships/externalLink" Target="externalLinks/externalLink33.xml"/><Relationship Id="rId89" Type="http://schemas.openxmlformats.org/officeDocument/2006/relationships/externalLink" Target="externalLinks/externalLink38.xml"/><Relationship Id="rId112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5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externalLink" Target="externalLinks/externalLink2.xml"/><Relationship Id="rId58" Type="http://schemas.openxmlformats.org/officeDocument/2006/relationships/externalLink" Target="externalLinks/externalLink7.xml"/><Relationship Id="rId74" Type="http://schemas.openxmlformats.org/officeDocument/2006/relationships/externalLink" Target="externalLinks/externalLink23.xml"/><Relationship Id="rId79" Type="http://schemas.openxmlformats.org/officeDocument/2006/relationships/externalLink" Target="externalLinks/externalLink28.xml"/><Relationship Id="rId102" Type="http://schemas.openxmlformats.org/officeDocument/2006/relationships/externalLink" Target="externalLinks/externalLink51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39.xml"/><Relationship Id="rId95" Type="http://schemas.openxmlformats.org/officeDocument/2006/relationships/externalLink" Target="externalLinks/externalLink4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externalLink" Target="externalLinks/externalLink13.xml"/><Relationship Id="rId69" Type="http://schemas.openxmlformats.org/officeDocument/2006/relationships/externalLink" Target="externalLinks/externalLink18.xml"/><Relationship Id="rId113" Type="http://schemas.openxmlformats.org/officeDocument/2006/relationships/calcChain" Target="calcChain.xml"/><Relationship Id="rId80" Type="http://schemas.openxmlformats.org/officeDocument/2006/relationships/externalLink" Target="externalLinks/externalLink29.xml"/><Relationship Id="rId85" Type="http://schemas.openxmlformats.org/officeDocument/2006/relationships/externalLink" Target="externalLinks/externalLink34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externalLink" Target="externalLinks/externalLink8.xml"/><Relationship Id="rId103" Type="http://schemas.openxmlformats.org/officeDocument/2006/relationships/externalLink" Target="externalLinks/externalLink52.xml"/><Relationship Id="rId108" Type="http://schemas.openxmlformats.org/officeDocument/2006/relationships/externalLink" Target="externalLinks/externalLink57.xml"/><Relationship Id="rId54" Type="http://schemas.openxmlformats.org/officeDocument/2006/relationships/externalLink" Target="externalLinks/externalLink3.xml"/><Relationship Id="rId70" Type="http://schemas.openxmlformats.org/officeDocument/2006/relationships/externalLink" Target="externalLinks/externalLink19.xml"/><Relationship Id="rId75" Type="http://schemas.openxmlformats.org/officeDocument/2006/relationships/externalLink" Target="externalLinks/externalLink24.xml"/><Relationship Id="rId91" Type="http://schemas.openxmlformats.org/officeDocument/2006/relationships/externalLink" Target="externalLinks/externalLink40.xml"/><Relationship Id="rId96" Type="http://schemas.openxmlformats.org/officeDocument/2006/relationships/externalLink" Target="externalLinks/externalLink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6.xml"/><Relationship Id="rId106" Type="http://schemas.openxmlformats.org/officeDocument/2006/relationships/externalLink" Target="externalLinks/externalLink55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60" Type="http://schemas.openxmlformats.org/officeDocument/2006/relationships/externalLink" Target="externalLinks/externalLink9.xml"/><Relationship Id="rId65" Type="http://schemas.openxmlformats.org/officeDocument/2006/relationships/externalLink" Target="externalLinks/externalLink14.xml"/><Relationship Id="rId73" Type="http://schemas.openxmlformats.org/officeDocument/2006/relationships/externalLink" Target="externalLinks/externalLink22.xml"/><Relationship Id="rId78" Type="http://schemas.openxmlformats.org/officeDocument/2006/relationships/externalLink" Target="externalLinks/externalLink27.xml"/><Relationship Id="rId81" Type="http://schemas.openxmlformats.org/officeDocument/2006/relationships/externalLink" Target="externalLinks/externalLink30.xml"/><Relationship Id="rId86" Type="http://schemas.openxmlformats.org/officeDocument/2006/relationships/externalLink" Target="externalLinks/externalLink35.xml"/><Relationship Id="rId94" Type="http://schemas.openxmlformats.org/officeDocument/2006/relationships/externalLink" Target="externalLinks/externalLink43.xml"/><Relationship Id="rId99" Type="http://schemas.openxmlformats.org/officeDocument/2006/relationships/externalLink" Target="externalLinks/externalLink48.xml"/><Relationship Id="rId101" Type="http://schemas.openxmlformats.org/officeDocument/2006/relationships/externalLink" Target="externalLinks/externalLink5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58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4.xml"/><Relationship Id="rId76" Type="http://schemas.openxmlformats.org/officeDocument/2006/relationships/externalLink" Target="externalLinks/externalLink25.xml"/><Relationship Id="rId97" Type="http://schemas.openxmlformats.org/officeDocument/2006/relationships/externalLink" Target="externalLinks/externalLink46.xml"/><Relationship Id="rId104" Type="http://schemas.openxmlformats.org/officeDocument/2006/relationships/externalLink" Target="externalLinks/externalLink5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0.xml"/><Relationship Id="rId92" Type="http://schemas.openxmlformats.org/officeDocument/2006/relationships/externalLink" Target="externalLinks/externalLink4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externalLink" Target="externalLinks/externalLink15.xml"/><Relationship Id="rId87" Type="http://schemas.openxmlformats.org/officeDocument/2006/relationships/externalLink" Target="externalLinks/externalLink36.xml"/><Relationship Id="rId110" Type="http://schemas.openxmlformats.org/officeDocument/2006/relationships/theme" Target="theme/theme1.xml"/><Relationship Id="rId61" Type="http://schemas.openxmlformats.org/officeDocument/2006/relationships/externalLink" Target="externalLinks/externalLink10.xml"/><Relationship Id="rId82" Type="http://schemas.openxmlformats.org/officeDocument/2006/relationships/externalLink" Target="externalLinks/externalLink3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externalLink" Target="externalLinks/externalLink5.xml"/><Relationship Id="rId77" Type="http://schemas.openxmlformats.org/officeDocument/2006/relationships/externalLink" Target="externalLinks/externalLink26.xml"/><Relationship Id="rId100" Type="http://schemas.openxmlformats.org/officeDocument/2006/relationships/externalLink" Target="externalLinks/externalLink49.xml"/><Relationship Id="rId105" Type="http://schemas.openxmlformats.org/officeDocument/2006/relationships/externalLink" Target="externalLinks/externalLink5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21.xml"/><Relationship Id="rId93" Type="http://schemas.openxmlformats.org/officeDocument/2006/relationships/externalLink" Target="externalLinks/externalLink42.xml"/><Relationship Id="rId98" Type="http://schemas.openxmlformats.org/officeDocument/2006/relationships/externalLink" Target="externalLinks/externalLink47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externalLink" Target="externalLinks/externalLink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externalLink" Target="externalLinks/externalLink11.xml"/><Relationship Id="rId83" Type="http://schemas.openxmlformats.org/officeDocument/2006/relationships/externalLink" Target="externalLinks/externalLink32.xml"/><Relationship Id="rId88" Type="http://schemas.openxmlformats.org/officeDocument/2006/relationships/externalLink" Target="externalLinks/externalLink37.xml"/><Relationship Id="rId111" Type="http://schemas.openxmlformats.org/officeDocument/2006/relationships/styles" Target="styles.xml"/></Relationships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2c83856c" TargetMode="External" /></Relationships>
</file>

<file path=xl/externalLinks/_rels/externalLink10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25beffc5" TargetMode="External" /></Relationships>
</file>

<file path=xl/externalLinks/_rels/externalLink11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04e45f14" TargetMode="External" /></Relationships>
</file>

<file path=xl/externalLinks/_rels/externalLink1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73e8f737" TargetMode="External" /></Relationships>
</file>

<file path=xl/externalLinks/_rels/externalLink13.xml.rels><?xml version="1.0" encoding="UTF-8" standalone="yes"?>
<Relationships xmlns="http://schemas.openxmlformats.org/package/2006/relationships"><Relationship Id="rId1" Type="http://schemas.microsoft.com/office/2006/relationships/xlExternalLinkPath/xlPathMissing" Target="SaniTOX LINK 4351c64b" TargetMode="External" /></Relationships>
</file>

<file path=xl/externalLinks/_rels/externalLink14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1a25a834" TargetMode="External" /></Relationships>
</file>

<file path=xl/externalLinks/_rels/externalLink15.xml.rels><?xml version="1.0" encoding="UTF-8" standalone="yes"?>
<Relationships xmlns="http://schemas.openxmlformats.org/package/2006/relationships"><Relationship Id="rId1" Type="http://schemas.microsoft.com/office/2006/relationships/xlExternalLinkPath/xlPathMissing" Target="SaniTOX LINK 6e567114" TargetMode="External" /></Relationships>
</file>

<file path=xl/externalLinks/_rels/externalLink16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b702deab" TargetMode="External" /></Relationships>
</file>

<file path=xl/externalLinks/_rels/externalLink17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08358055" TargetMode="External" /></Relationships>
</file>

<file path=xl/externalLinks/_rels/externalLink18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2290d9c2" TargetMode="External" /></Relationships>
</file>

<file path=xl/externalLinks/_rels/externalLink19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443fb094" TargetMode="External" /></Relationships>
</file>

<file path=xl/externalLinks/_rels/externalLink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e077247d" TargetMode="External" /></Relationships>
</file>

<file path=xl/externalLinks/_rels/externalLink20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0909ff56" TargetMode="External" /></Relationships>
</file>

<file path=xl/externalLinks/_rels/externalLink21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27bde62b" TargetMode="External" /></Relationships>
</file>

<file path=xl/externalLinks/_rels/externalLink2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b75246be" TargetMode="External" /></Relationships>
</file>

<file path=xl/externalLinks/_rels/externalLink23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3ad1c151" TargetMode="External" /></Relationships>
</file>

<file path=xl/externalLinks/_rels/externalLink24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863023e9" TargetMode="External" /></Relationships>
</file>

<file path=xl/externalLinks/_rels/externalLink25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58a89b0b" TargetMode="External" /></Relationships>
</file>

<file path=xl/externalLinks/_rels/externalLink26.xml.rels><?xml version="1.0" encoding="UTF-8" standalone="yes"?>
<Relationships xmlns="http://schemas.openxmlformats.org/package/2006/relationships"><Relationship Id="rId1" Type="http://schemas.microsoft.com/office/2006/relationships/xlExternalLinkPath/xlPathMissing" Target="SaniTOX LINK 94fcdb24" TargetMode="External" /></Relationships>
</file>

<file path=xl/externalLinks/_rels/externalLink27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7db268ca" TargetMode="External" /></Relationships>
</file>

<file path=xl/externalLinks/_rels/externalLink28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72c86244" TargetMode="External" /></Relationships>
</file>

<file path=xl/externalLinks/_rels/externalLink29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f029e8a6" TargetMode="External" /></Relationships>
</file>

<file path=xl/externalLinks/_rels/externalLink3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9f840267" TargetMode="External" /></Relationships>
</file>

<file path=xl/externalLinks/_rels/externalLink30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51dee053" TargetMode="External" /></Relationships>
</file>

<file path=xl/externalLinks/_rels/externalLink31.xml.rels><?xml version="1.0" encoding="UTF-8" standalone="yes"?>
<Relationships xmlns="http://schemas.openxmlformats.org/package/2006/relationships"><Relationship Id="rId1" Type="http://schemas.microsoft.com/office/2006/relationships/xlExternalLinkPath/xlPathMissing" Target="SaniTOX LINK a0a7acaf" TargetMode="External" /></Relationships>
</file>

<file path=xl/externalLinks/_rels/externalLink3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19b76bfe" TargetMode="External" /></Relationships>
</file>

<file path=xl/externalLinks/_rels/externalLink33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3643921b" TargetMode="External" /></Relationships>
</file>

<file path=xl/externalLinks/_rels/externalLink34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271525f0" TargetMode="External" /></Relationships>
</file>

<file path=xl/externalLinks/_rels/externalLink35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fb564177" TargetMode="External" /></Relationships>
</file>

<file path=xl/externalLinks/_rels/externalLink36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aaf5d286" TargetMode="External" /></Relationships>
</file>

<file path=xl/externalLinks/_rels/externalLink37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c78112c8" TargetMode="External" /></Relationships>
</file>

<file path=xl/externalLinks/_rels/externalLink38.xml.rels><?xml version="1.0" encoding="UTF-8" standalone="yes"?>
<Relationships xmlns="http://schemas.openxmlformats.org/package/2006/relationships"><Relationship Id="rId1" Type="http://schemas.microsoft.com/office/2006/relationships/xlExternalLinkPath/xlPathMissing" Target="SaniTOX LINK a7328584" TargetMode="External" /></Relationships>
</file>

<file path=xl/externalLinks/_rels/externalLink39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656cc29c" TargetMode="External" /></Relationships>
</file>

<file path=xl/externalLinks/_rels/externalLink4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760afae6" TargetMode="External" /></Relationships>
</file>

<file path=xl/externalLinks/_rels/externalLink40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fbde1bb3" TargetMode="External" /></Relationships>
</file>

<file path=xl/externalLinks/_rels/externalLink41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c2de36ec" TargetMode="External" /></Relationships>
</file>

<file path=xl/externalLinks/_rels/externalLink4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d3f65ab4" TargetMode="External" /></Relationships>
</file>

<file path=xl/externalLinks/_rels/externalLink43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f5b285d1" TargetMode="External" /></Relationships>
</file>

<file path=xl/externalLinks/_rels/externalLink44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d63bca98" TargetMode="External" /></Relationships>
</file>

<file path=xl/externalLinks/_rels/externalLink45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d386be12" TargetMode="External" /></Relationships>
</file>

<file path=xl/externalLinks/_rels/externalLink46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00e6ed0e" TargetMode="External" /></Relationships>
</file>

<file path=xl/externalLinks/_rels/externalLink47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02d6d470" TargetMode="External" /></Relationships>
</file>

<file path=xl/externalLinks/_rels/externalLink48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c1650f83" TargetMode="External" /></Relationships>
</file>

<file path=xl/externalLinks/_rels/externalLink49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74863554" TargetMode="External" /></Relationships>
</file>

<file path=xl/externalLinks/_rels/externalLink5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0f870888" TargetMode="External" /></Relationships>
</file>

<file path=xl/externalLinks/_rels/externalLink50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4e84ef5f" TargetMode="External" /></Relationships>
</file>

<file path=xl/externalLinks/_rels/externalLink51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50f61d5a" TargetMode="External" /></Relationships>
</file>

<file path=xl/externalLinks/_rels/externalLink5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db1a0cab" TargetMode="External" /></Relationships>
</file>

<file path=xl/externalLinks/_rels/externalLink53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34534662" TargetMode="External" /></Relationships>
</file>

<file path=xl/externalLinks/_rels/externalLink54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0abdcc6b" TargetMode="External" /></Relationships>
</file>

<file path=xl/externalLinks/_rels/externalLink55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a167e2dc" TargetMode="External" /></Relationships>
</file>

<file path=xl/externalLinks/_rels/externalLink56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1edf2813" TargetMode="External" /></Relationships>
</file>

<file path=xl/externalLinks/_rels/externalLink57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37cea57b" TargetMode="External" /></Relationships>
</file>

<file path=xl/externalLinks/_rels/externalLink58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37e40ee3" TargetMode="External" /></Relationships>
</file>

<file path=xl/externalLinks/_rels/externalLink6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d78e26cf" TargetMode="External" /></Relationships>
</file>

<file path=xl/externalLinks/_rels/externalLink7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20d2b418" TargetMode="External" /></Relationships>
</file>

<file path=xl/externalLinks/_rels/externalLink8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839135ab" TargetMode="External" /></Relationships>
</file>

<file path=xl/externalLinks/_rels/externalLink9.xml.rels><?xml version="1.0" encoding="UTF-8" standalone="yes"?>
<Relationships xmlns="http://schemas.openxmlformats.org/package/2006/relationships"><Relationship Id="rId1" Type="http://schemas.microsoft.com/office/2006/relationships/xlExternalLinkPath/xlPathMissing" Target="SaniTOX LINK 6e21850b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감사실"/>
      <sheetName val="참고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참고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참고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경영본부 인사노무실"/>
      <sheetName val="참고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참고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OO본부 OOOOOO실"/>
      <sheetName val="참고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참고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업로드 양식"/>
      <sheetName val="참고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경영본부 ESG경영실"/>
      <sheetName val="참고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OO본부 OOOOOO실"/>
      <sheetName val="참고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경영본부 운영지원실 특수차량관리"/>
      <sheetName val="참고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업로드 양식"/>
      <sheetName val="참고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경영본부 운영지원실"/>
      <sheetName val="참고"/>
    </sheetNames>
    <sheetDataSet>
      <sheetData sheetId="0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정리"/>
      <sheetName val="경영본부 AI전략실"/>
      <sheetName val="참고"/>
    </sheetNames>
    <sheetDataSet>
      <sheetData sheetId="0"/>
      <sheetData sheetId="1"/>
      <sheetData sheetId="2"/>
      <sheetData sheetId="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기반시설본부"/>
      <sheetName val="참고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참고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건설안전본부 건설안전관리실"/>
      <sheetName val="참고"/>
    </sheetNames>
    <sheetDataSet>
      <sheetData sheetId="0"/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OO본부 OOOOOO실"/>
      <sheetName val="참고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참고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건축시설본부 건축시설관리실"/>
      <sheetName val="참고"/>
    </sheetNames>
    <sheetDataSet>
      <sheetData sheetId="0"/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OO본부 OOOOOO실"/>
      <sheetName val="참고"/>
    </sheetNames>
    <sheetDataSet>
      <sheetData sheetId="0" refreshError="1"/>
      <sheetData sheetId="1" refreshError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건축시설본부 건축안전관리실"/>
      <sheetName val="참고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OO본부 OOOOOO실"/>
      <sheetName val="참고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OO본부 OOOOOO실"/>
      <sheetName val="참고"/>
    </sheetNames>
    <sheetDataSet>
      <sheetData sheetId="0" refreshError="1"/>
      <sheetData sheetId="1" refreshError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참고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건축시설본부 녹색건축실"/>
      <sheetName val="참고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OO본부 OOOOOO실"/>
      <sheetName val="참고"/>
    </sheetNames>
    <sheetDataSet>
      <sheetData sheetId="0"/>
      <sheetData sheetId="1"/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건축시설본부 녹색건축실"/>
      <sheetName val="참고"/>
    </sheetNames>
    <sheetDataSet>
      <sheetData sheetId="0"/>
      <sheetData sheetId="1"/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건축시설본부 하자심사분쟁조정위원회사무국"/>
      <sheetName val="참고"/>
    </sheetNames>
    <sheetDataSet>
      <sheetData sheetId="0"/>
      <sheetData sheetId="1"/>
      <sheetData sheetId="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건축시설본부 건축분쟁전문위원회 사무국 "/>
      <sheetName val="참고"/>
    </sheetNames>
    <sheetDataSet>
      <sheetData sheetId="0"/>
      <sheetData sheetId="1"/>
      <sheetData sheetId="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지하안전관리단 지하안전관리실"/>
      <sheetName val="참고"/>
    </sheetNames>
    <sheetDataSet>
      <sheetData sheetId="0"/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참고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국토안전기술연구원 정책연구실"/>
      <sheetName val="국토안전기술연구원 기후대응연구실"/>
      <sheetName val="참고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OO본부 OOOOOO실"/>
      <sheetName val="참고"/>
    </sheetNames>
    <sheetDataSet>
      <sheetData sheetId="0"/>
      <sheetData sheetId="1"/>
      <sheetData sheetId="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국토안전교육원"/>
      <sheetName val="Sheet2"/>
      <sheetName val="참고"/>
    </sheetNames>
    <sheetDataSet>
      <sheetData sheetId="0"/>
      <sheetData sheetId="1"/>
      <sheetData sheetId="2"/>
      <sheetData sheetId="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수도권지역본부 사업지원실"/>
      <sheetName val="참고"/>
    </sheetNames>
    <sheetDataSet>
      <sheetData sheetId="0"/>
      <sheetData sheetId="1"/>
      <sheetData sheetId="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수도권지역본부 건설안전품질1실"/>
      <sheetName val="참고"/>
    </sheetNames>
    <sheetDataSet>
      <sheetData sheetId="0"/>
      <sheetData sheetId="1"/>
      <sheetData sheetId="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수도권지역본부 건설안전품질2실"/>
      <sheetName val="참고"/>
    </sheetNames>
    <sheetDataSet>
      <sheetData sheetId="0"/>
      <sheetData sheetId="1"/>
      <sheetData sheetId="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충청지역본부 사업지원실"/>
      <sheetName val="참고"/>
    </sheetNames>
    <sheetDataSet>
      <sheetData sheetId="0"/>
      <sheetData sheetId="1"/>
      <sheetData sheetId="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충청지역본부 건설안전품질실"/>
      <sheetName val="참고"/>
    </sheetNames>
    <sheetDataSet>
      <sheetData sheetId="0"/>
      <sheetData sheetId="1"/>
      <sheetData sheetId="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업로드 양식"/>
      <sheetName val="참고"/>
    </sheetNames>
    <sheetDataSet>
      <sheetData sheetId="0"/>
      <sheetData sheetId="1"/>
      <sheetData sheetId="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충청지역본부 기반시설안전실"/>
      <sheetName val="참고"/>
    </sheetNames>
    <sheetDataSet>
      <sheetData sheetId="0"/>
      <sheetData sheetId="1"/>
      <sheetData sheetId="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충청지역본부 건축시설안전실"/>
      <sheetName val="참고"/>
    </sheetNames>
    <sheetDataSet>
      <sheetData sheetId="0"/>
      <sheetData sheetId="1"/>
      <sheetData sheetId="2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OO본부 OOOOOO실"/>
      <sheetName val="참고"/>
      <sheetName val="강원지역본부 사업지원실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참고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강원지역본부 건설안전품질실"/>
      <sheetName val="참고"/>
    </sheetNames>
    <sheetDataSet>
      <sheetData sheetId="0"/>
      <sheetData sheetId="1"/>
      <sheetData sheetId="2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강원지역본부 기반시설안전실"/>
      <sheetName val="참고"/>
    </sheetNames>
    <sheetDataSet>
      <sheetData sheetId="0"/>
      <sheetData sheetId="1"/>
      <sheetData sheetId="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영남지역본부 사업지원실"/>
      <sheetName val="참고"/>
    </sheetNames>
    <sheetDataSet>
      <sheetData sheetId="0"/>
      <sheetData sheetId="1"/>
      <sheetData sheetId="2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OO본부 OOOOOO실"/>
      <sheetName val="참고"/>
      <sheetName val="영남지역본부 건설안전품질실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영남지역본부 기반시설안전실"/>
      <sheetName val="참고"/>
    </sheetNames>
    <sheetDataSet>
      <sheetData sheetId="0"/>
      <sheetData sheetId="1"/>
      <sheetData sheetId="2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호남지역본부 사업지원실"/>
      <sheetName val="참고"/>
    </sheetNames>
    <sheetDataSet>
      <sheetData sheetId="0"/>
      <sheetData sheetId="1"/>
      <sheetData sheetId="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업로드 양식"/>
      <sheetName val="참고"/>
    </sheetNames>
    <sheetDataSet>
      <sheetData sheetId="0"/>
      <sheetData sheetId="1"/>
      <sheetData sheetId="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호남지역본부 건설안전품질실"/>
      <sheetName val="참고"/>
    </sheetNames>
    <sheetDataSet>
      <sheetData sheetId="0"/>
      <sheetData sheetId="1"/>
      <sheetData sheetId="2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호남지역본부 특수교관리실"/>
      <sheetName val="참고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홍보실"/>
      <sheetName val="참고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OO본부 OOOOOO실"/>
      <sheetName val="참고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경영본부 기획조정실"/>
      <sheetName val="참고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참고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B48"/>
  <sheetViews>
    <sheetView topLeftCell="A17" workbookViewId="0">
      <selection activeCell="B2" sqref="B2:B48"/>
    </sheetView>
  </sheetViews>
  <sheetFormatPr defaultRowHeight="17.399999999999999" x14ac:dyDescent="0.4"/>
  <sheetData>
    <row r="1" spans="2:2" x14ac:dyDescent="0.4">
      <c r="B1" t="s">
        <v>184</v>
      </c>
    </row>
    <row r="2" spans="2:2" x14ac:dyDescent="0.4">
      <c r="B2" t="s">
        <v>68</v>
      </c>
    </row>
    <row r="3" spans="2:2" x14ac:dyDescent="0.4">
      <c r="B3" t="s">
        <v>69</v>
      </c>
    </row>
    <row r="4" spans="2:2" x14ac:dyDescent="0.4">
      <c r="B4" t="s">
        <v>161</v>
      </c>
    </row>
    <row r="5" spans="2:2" x14ac:dyDescent="0.4">
      <c r="B5" t="s">
        <v>70</v>
      </c>
    </row>
    <row r="6" spans="2:2" x14ac:dyDescent="0.4">
      <c r="B6" t="s">
        <v>71</v>
      </c>
    </row>
    <row r="7" spans="2:2" x14ac:dyDescent="0.4">
      <c r="B7" t="s">
        <v>72</v>
      </c>
    </row>
    <row r="8" spans="2:2" x14ac:dyDescent="0.4">
      <c r="B8" t="s">
        <v>185</v>
      </c>
    </row>
    <row r="9" spans="2:2" x14ac:dyDescent="0.4">
      <c r="B9" t="s">
        <v>73</v>
      </c>
    </row>
    <row r="10" spans="2:2" x14ac:dyDescent="0.4">
      <c r="B10" t="s">
        <v>74</v>
      </c>
    </row>
    <row r="11" spans="2:2" x14ac:dyDescent="0.4">
      <c r="B11" t="s">
        <v>164</v>
      </c>
    </row>
    <row r="12" spans="2:2" x14ac:dyDescent="0.4">
      <c r="B12" t="s">
        <v>165</v>
      </c>
    </row>
    <row r="13" spans="2:2" x14ac:dyDescent="0.4">
      <c r="B13" t="s">
        <v>186</v>
      </c>
    </row>
    <row r="14" spans="2:2" x14ac:dyDescent="0.4">
      <c r="B14" t="s">
        <v>58</v>
      </c>
    </row>
    <row r="15" spans="2:2" x14ac:dyDescent="0.4">
      <c r="B15" t="s">
        <v>187</v>
      </c>
    </row>
    <row r="16" spans="2:2" x14ac:dyDescent="0.4">
      <c r="B16" t="s">
        <v>81</v>
      </c>
    </row>
    <row r="17" spans="2:2" x14ac:dyDescent="0.4">
      <c r="B17" t="s">
        <v>82</v>
      </c>
    </row>
    <row r="18" spans="2:2" x14ac:dyDescent="0.4">
      <c r="B18" t="s">
        <v>83</v>
      </c>
    </row>
    <row r="19" spans="2:2" x14ac:dyDescent="0.4">
      <c r="B19" t="s">
        <v>84</v>
      </c>
    </row>
    <row r="20" spans="2:2" x14ac:dyDescent="0.4">
      <c r="B20" t="s">
        <v>76</v>
      </c>
    </row>
    <row r="21" spans="2:2" x14ac:dyDescent="0.4">
      <c r="B21" t="s">
        <v>77</v>
      </c>
    </row>
    <row r="22" spans="2:2" x14ac:dyDescent="0.4">
      <c r="B22" t="s">
        <v>78</v>
      </c>
    </row>
    <row r="23" spans="2:2" x14ac:dyDescent="0.4">
      <c r="B23" t="s">
        <v>80</v>
      </c>
    </row>
    <row r="24" spans="2:2" x14ac:dyDescent="0.4">
      <c r="B24" t="s">
        <v>85</v>
      </c>
    </row>
    <row r="25" spans="2:2" x14ac:dyDescent="0.4">
      <c r="B25" t="s">
        <v>188</v>
      </c>
    </row>
    <row r="26" spans="2:2" x14ac:dyDescent="0.4">
      <c r="B26" t="s">
        <v>189</v>
      </c>
    </row>
    <row r="27" spans="2:2" x14ac:dyDescent="0.4">
      <c r="B27" t="s">
        <v>190</v>
      </c>
    </row>
    <row r="28" spans="2:2" x14ac:dyDescent="0.4">
      <c r="B28" t="s">
        <v>191</v>
      </c>
    </row>
    <row r="29" spans="2:2" x14ac:dyDescent="0.4">
      <c r="B29" t="s">
        <v>192</v>
      </c>
    </row>
    <row r="30" spans="2:2" x14ac:dyDescent="0.4">
      <c r="B30" t="s">
        <v>193</v>
      </c>
    </row>
    <row r="31" spans="2:2" x14ac:dyDescent="0.4">
      <c r="B31" t="s">
        <v>166</v>
      </c>
    </row>
    <row r="32" spans="2:2" x14ac:dyDescent="0.4">
      <c r="B32" t="s">
        <v>92</v>
      </c>
    </row>
    <row r="33" spans="2:2" x14ac:dyDescent="0.4">
      <c r="B33" t="s">
        <v>167</v>
      </c>
    </row>
    <row r="34" spans="2:2" x14ac:dyDescent="0.4">
      <c r="B34" t="s">
        <v>194</v>
      </c>
    </row>
    <row r="35" spans="2:2" x14ac:dyDescent="0.4">
      <c r="B35" t="s">
        <v>195</v>
      </c>
    </row>
    <row r="36" spans="2:2" x14ac:dyDescent="0.4">
      <c r="B36" t="s">
        <v>179</v>
      </c>
    </row>
    <row r="37" spans="2:2" x14ac:dyDescent="0.4">
      <c r="B37" t="s">
        <v>196</v>
      </c>
    </row>
    <row r="38" spans="2:2" x14ac:dyDescent="0.4">
      <c r="B38" t="s">
        <v>181</v>
      </c>
    </row>
    <row r="39" spans="2:2" x14ac:dyDescent="0.4">
      <c r="B39" t="s">
        <v>197</v>
      </c>
    </row>
    <row r="40" spans="2:2" x14ac:dyDescent="0.4">
      <c r="B40" t="s">
        <v>170</v>
      </c>
    </row>
    <row r="41" spans="2:2" x14ac:dyDescent="0.4">
      <c r="B41" t="s">
        <v>198</v>
      </c>
    </row>
    <row r="42" spans="2:2" x14ac:dyDescent="0.4">
      <c r="B42" t="s">
        <v>172</v>
      </c>
    </row>
    <row r="43" spans="2:2" x14ac:dyDescent="0.4">
      <c r="B43" t="s">
        <v>173</v>
      </c>
    </row>
    <row r="44" spans="2:2" x14ac:dyDescent="0.4">
      <c r="B44" t="s">
        <v>199</v>
      </c>
    </row>
    <row r="45" spans="2:2" x14ac:dyDescent="0.4">
      <c r="B45" t="s">
        <v>175</v>
      </c>
    </row>
    <row r="46" spans="2:2" x14ac:dyDescent="0.4">
      <c r="B46" t="s">
        <v>177</v>
      </c>
    </row>
    <row r="47" spans="2:2" x14ac:dyDescent="0.4">
      <c r="B47" t="s">
        <v>200</v>
      </c>
    </row>
    <row r="48" spans="2:2" x14ac:dyDescent="0.4">
      <c r="B48" t="s">
        <v>176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15"/>
  <sheetViews>
    <sheetView topLeftCell="C1" zoomScale="55" zoomScaleNormal="55" workbookViewId="0">
      <selection activeCell="A3" sqref="A3:O3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43.59765625" customWidth="1"/>
    <col min="15" max="15" width="30.3984375" bestFit="1" customWidth="1"/>
  </cols>
  <sheetData>
    <row r="2" spans="1:15" ht="15" customHeight="1" x14ac:dyDescent="0.4">
      <c r="A2" s="31"/>
    </row>
    <row r="3" spans="1:15" ht="32.25" customHeight="1" x14ac:dyDescent="0.4">
      <c r="A3" s="602" t="s">
        <v>66</v>
      </c>
      <c r="B3" s="602"/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</row>
    <row r="4" spans="1:15" ht="9.75" customHeight="1" x14ac:dyDescent="0.4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s="32" customFormat="1" ht="35.25" customHeight="1" thickBot="1" x14ac:dyDescent="0.45">
      <c r="A5" s="47"/>
      <c r="B5" s="48" t="s">
        <v>57</v>
      </c>
      <c r="C5" s="49" t="s">
        <v>67</v>
      </c>
      <c r="D5" s="49" t="s">
        <v>56</v>
      </c>
      <c r="E5" s="50" t="s">
        <v>55</v>
      </c>
      <c r="F5" s="49" t="s">
        <v>54</v>
      </c>
      <c r="G5" s="59" t="s">
        <v>157</v>
      </c>
      <c r="H5" s="59" t="s">
        <v>160</v>
      </c>
      <c r="I5" s="50" t="s">
        <v>53</v>
      </c>
      <c r="J5" s="50" t="s">
        <v>64</v>
      </c>
      <c r="K5" s="50" t="s">
        <v>52</v>
      </c>
      <c r="L5" s="50" t="s">
        <v>51</v>
      </c>
      <c r="M5" s="57" t="s">
        <v>50</v>
      </c>
      <c r="N5" s="60" t="s">
        <v>158</v>
      </c>
      <c r="O5" s="60" t="s">
        <v>159</v>
      </c>
    </row>
    <row r="6" spans="1:15" ht="27.75" customHeight="1" thickTop="1" x14ac:dyDescent="0.4">
      <c r="A6" s="55"/>
      <c r="B6" s="133">
        <v>2026</v>
      </c>
      <c r="C6" s="162">
        <v>1</v>
      </c>
      <c r="D6" s="163" t="s">
        <v>259</v>
      </c>
      <c r="E6" s="163" t="s">
        <v>260</v>
      </c>
      <c r="F6" s="164" t="s">
        <v>24</v>
      </c>
      <c r="G6" s="164" t="s">
        <v>11</v>
      </c>
      <c r="H6" s="164" t="s">
        <v>27</v>
      </c>
      <c r="I6" s="157">
        <v>98000000</v>
      </c>
      <c r="J6" s="164">
        <v>2012121350</v>
      </c>
      <c r="K6" s="164" t="s">
        <v>261</v>
      </c>
      <c r="L6" s="136" t="s">
        <v>262</v>
      </c>
      <c r="M6" s="167"/>
      <c r="N6" s="134"/>
      <c r="O6" s="134" t="s">
        <v>263</v>
      </c>
    </row>
    <row r="7" spans="1:15" ht="27.75" customHeight="1" x14ac:dyDescent="0.4">
      <c r="A7" s="55"/>
      <c r="B7" s="133">
        <v>2026</v>
      </c>
      <c r="C7" s="162">
        <v>1</v>
      </c>
      <c r="D7" s="165" t="s">
        <v>259</v>
      </c>
      <c r="E7" s="165" t="s">
        <v>264</v>
      </c>
      <c r="F7" s="164" t="s">
        <v>24</v>
      </c>
      <c r="G7" s="164" t="s">
        <v>11</v>
      </c>
      <c r="H7" s="164" t="s">
        <v>27</v>
      </c>
      <c r="I7" s="166">
        <v>96000000</v>
      </c>
      <c r="J7" s="164">
        <v>2014121430</v>
      </c>
      <c r="K7" s="164" t="s">
        <v>265</v>
      </c>
      <c r="L7" s="136" t="s">
        <v>266</v>
      </c>
      <c r="M7" s="167"/>
      <c r="N7" s="134"/>
      <c r="O7" s="138" t="s">
        <v>267</v>
      </c>
    </row>
    <row r="8" spans="1:15" ht="27.75" customHeight="1" x14ac:dyDescent="0.4">
      <c r="A8" s="55"/>
      <c r="B8" s="133">
        <v>2026</v>
      </c>
      <c r="C8" s="162">
        <v>1</v>
      </c>
      <c r="D8" s="165" t="s">
        <v>259</v>
      </c>
      <c r="E8" s="165" t="s">
        <v>268</v>
      </c>
      <c r="F8" s="164" t="s">
        <v>16</v>
      </c>
      <c r="G8" s="164" t="s">
        <v>3</v>
      </c>
      <c r="H8" s="164" t="s">
        <v>28</v>
      </c>
      <c r="I8" s="166">
        <v>8140000</v>
      </c>
      <c r="J8" s="164">
        <v>202012133</v>
      </c>
      <c r="K8" s="164" t="s">
        <v>269</v>
      </c>
      <c r="L8" s="136" t="s">
        <v>270</v>
      </c>
      <c r="M8" s="167" t="s">
        <v>271</v>
      </c>
      <c r="N8" s="134"/>
      <c r="O8" s="138"/>
    </row>
    <row r="9" spans="1:15" ht="27.75" customHeight="1" x14ac:dyDescent="0.4">
      <c r="A9" s="55"/>
      <c r="B9" s="133">
        <v>2026</v>
      </c>
      <c r="C9" s="162">
        <v>3</v>
      </c>
      <c r="D9" s="165" t="s">
        <v>259</v>
      </c>
      <c r="E9" s="165" t="s">
        <v>272</v>
      </c>
      <c r="F9" s="164" t="s">
        <v>24</v>
      </c>
      <c r="G9" s="164" t="s">
        <v>11</v>
      </c>
      <c r="H9" s="164" t="s">
        <v>27</v>
      </c>
      <c r="I9" s="166">
        <v>80000000</v>
      </c>
      <c r="J9" s="164">
        <v>2018121250</v>
      </c>
      <c r="K9" s="164" t="s">
        <v>273</v>
      </c>
      <c r="L9" s="136" t="s">
        <v>274</v>
      </c>
      <c r="M9" s="167"/>
      <c r="N9" s="134"/>
      <c r="O9" s="138"/>
    </row>
    <row r="10" spans="1:15" ht="27.75" customHeight="1" x14ac:dyDescent="0.4">
      <c r="A10" s="55"/>
      <c r="B10" s="133">
        <v>2026</v>
      </c>
      <c r="C10" s="162">
        <v>3</v>
      </c>
      <c r="D10" s="165" t="s">
        <v>259</v>
      </c>
      <c r="E10" s="165" t="s">
        <v>275</v>
      </c>
      <c r="F10" s="164" t="s">
        <v>24</v>
      </c>
      <c r="G10" s="164" t="s">
        <v>12</v>
      </c>
      <c r="H10" s="164" t="s">
        <v>27</v>
      </c>
      <c r="I10" s="166">
        <v>86000000</v>
      </c>
      <c r="J10" s="164">
        <v>2018061190</v>
      </c>
      <c r="K10" s="164" t="s">
        <v>276</v>
      </c>
      <c r="L10" s="136" t="s">
        <v>277</v>
      </c>
      <c r="M10" s="167"/>
      <c r="N10" s="143" t="s">
        <v>239</v>
      </c>
      <c r="O10" s="138"/>
    </row>
    <row r="11" spans="1:15" ht="27.75" customHeight="1" x14ac:dyDescent="0.4">
      <c r="A11" s="55"/>
      <c r="B11" s="133">
        <v>2026</v>
      </c>
      <c r="C11" s="147">
        <v>2</v>
      </c>
      <c r="D11" s="141" t="s">
        <v>259</v>
      </c>
      <c r="E11" s="141" t="s">
        <v>278</v>
      </c>
      <c r="F11" s="164" t="s">
        <v>16</v>
      </c>
      <c r="G11" s="164" t="s">
        <v>13</v>
      </c>
      <c r="H11" s="164" t="s">
        <v>28</v>
      </c>
      <c r="I11" s="166">
        <v>18040000</v>
      </c>
      <c r="J11" s="146">
        <v>202212009</v>
      </c>
      <c r="K11" s="146" t="s">
        <v>279</v>
      </c>
      <c r="L11" s="148" t="s">
        <v>280</v>
      </c>
      <c r="M11" s="167" t="s">
        <v>271</v>
      </c>
      <c r="N11" s="134"/>
      <c r="O11" s="138"/>
    </row>
    <row r="12" spans="1:15" ht="27.75" customHeight="1" x14ac:dyDescent="0.4">
      <c r="A12" s="55"/>
      <c r="B12" s="133">
        <v>2026</v>
      </c>
      <c r="C12" s="147">
        <v>4</v>
      </c>
      <c r="D12" s="141" t="s">
        <v>259</v>
      </c>
      <c r="E12" s="141" t="s">
        <v>281</v>
      </c>
      <c r="F12" s="164" t="s">
        <v>16</v>
      </c>
      <c r="G12" s="164" t="s">
        <v>13</v>
      </c>
      <c r="H12" s="164" t="s">
        <v>28</v>
      </c>
      <c r="I12" s="166">
        <v>3000000</v>
      </c>
      <c r="J12" s="146">
        <v>202212009</v>
      </c>
      <c r="K12" s="146" t="s">
        <v>279</v>
      </c>
      <c r="L12" s="148" t="s">
        <v>280</v>
      </c>
      <c r="M12" s="167" t="s">
        <v>271</v>
      </c>
      <c r="N12" s="134"/>
      <c r="O12" s="138"/>
    </row>
    <row r="13" spans="1:15" ht="27.75" customHeight="1" x14ac:dyDescent="0.4">
      <c r="A13" s="55"/>
      <c r="B13" s="133">
        <v>2026</v>
      </c>
      <c r="C13" s="147">
        <v>6</v>
      </c>
      <c r="D13" s="141" t="s">
        <v>259</v>
      </c>
      <c r="E13" s="141" t="s">
        <v>282</v>
      </c>
      <c r="F13" s="164" t="s">
        <v>16</v>
      </c>
      <c r="G13" s="164" t="s">
        <v>13</v>
      </c>
      <c r="H13" s="164" t="s">
        <v>28</v>
      </c>
      <c r="I13" s="166">
        <v>13000000</v>
      </c>
      <c r="J13" s="146">
        <v>202212009</v>
      </c>
      <c r="K13" s="146" t="s">
        <v>279</v>
      </c>
      <c r="L13" s="148" t="s">
        <v>280</v>
      </c>
      <c r="M13" s="167" t="s">
        <v>271</v>
      </c>
      <c r="N13" s="134"/>
      <c r="O13" s="138"/>
    </row>
    <row r="14" spans="1:15" ht="27.75" customHeight="1" x14ac:dyDescent="0.4">
      <c r="A14" s="55"/>
      <c r="B14" s="133">
        <v>2026</v>
      </c>
      <c r="C14" s="147">
        <v>6</v>
      </c>
      <c r="D14" s="141" t="s">
        <v>259</v>
      </c>
      <c r="E14" s="141" t="s">
        <v>283</v>
      </c>
      <c r="F14" s="164" t="s">
        <v>24</v>
      </c>
      <c r="G14" s="164" t="s">
        <v>15</v>
      </c>
      <c r="H14" s="164" t="s">
        <v>29</v>
      </c>
      <c r="I14" s="166">
        <v>1375500</v>
      </c>
      <c r="J14" s="146">
        <v>202212009</v>
      </c>
      <c r="K14" s="146" t="s">
        <v>279</v>
      </c>
      <c r="L14" s="148" t="s">
        <v>280</v>
      </c>
      <c r="M14" s="167"/>
      <c r="N14" s="134"/>
      <c r="O14" s="138"/>
    </row>
    <row r="15" spans="1:15" ht="27.75" customHeight="1" x14ac:dyDescent="0.4">
      <c r="A15" s="55"/>
      <c r="B15" s="133">
        <v>2026</v>
      </c>
      <c r="C15" s="147">
        <v>12</v>
      </c>
      <c r="D15" s="141" t="s">
        <v>259</v>
      </c>
      <c r="E15" s="141" t="s">
        <v>284</v>
      </c>
      <c r="F15" s="164" t="s">
        <v>16</v>
      </c>
      <c r="G15" s="164" t="s">
        <v>6</v>
      </c>
      <c r="H15" s="164" t="s">
        <v>29</v>
      </c>
      <c r="I15" s="166">
        <v>1200000</v>
      </c>
      <c r="J15" s="146">
        <v>202212009</v>
      </c>
      <c r="K15" s="146" t="s">
        <v>279</v>
      </c>
      <c r="L15" s="148" t="s">
        <v>280</v>
      </c>
      <c r="M15" s="167"/>
      <c r="N15" s="134"/>
      <c r="O15" s="138"/>
    </row>
  </sheetData>
  <mergeCells count="1">
    <mergeCell ref="A3:O3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M6:M15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D6:D15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N6:N15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G6:G15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C6:C15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H6:H15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F5:F15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7"/>
  <sheetViews>
    <sheetView topLeftCell="C1" zoomScale="55" zoomScaleNormal="55" workbookViewId="0">
      <selection activeCell="A3" sqref="A3:O3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43.59765625" customWidth="1"/>
    <col min="15" max="15" width="30.3984375" bestFit="1" customWidth="1"/>
  </cols>
  <sheetData>
    <row r="2" spans="1:15" ht="15" customHeight="1" x14ac:dyDescent="0.4">
      <c r="A2" s="31"/>
    </row>
    <row r="3" spans="1:15" ht="32.25" customHeight="1" x14ac:dyDescent="0.4">
      <c r="A3" s="602" t="s">
        <v>66</v>
      </c>
      <c r="B3" s="602"/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</row>
    <row r="4" spans="1:15" ht="9.75" customHeight="1" x14ac:dyDescent="0.4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s="32" customFormat="1" ht="35.25" customHeight="1" thickBot="1" x14ac:dyDescent="0.45">
      <c r="A5" s="47"/>
      <c r="B5" s="48" t="s">
        <v>57</v>
      </c>
      <c r="C5" s="49" t="s">
        <v>67</v>
      </c>
      <c r="D5" s="49" t="s">
        <v>56</v>
      </c>
      <c r="E5" s="50" t="s">
        <v>55</v>
      </c>
      <c r="F5" s="49" t="s">
        <v>54</v>
      </c>
      <c r="G5" s="59" t="s">
        <v>157</v>
      </c>
      <c r="H5" s="59" t="s">
        <v>160</v>
      </c>
      <c r="I5" s="50" t="s">
        <v>53</v>
      </c>
      <c r="J5" s="50" t="s">
        <v>64</v>
      </c>
      <c r="K5" s="50" t="s">
        <v>52</v>
      </c>
      <c r="L5" s="50" t="s">
        <v>51</v>
      </c>
      <c r="M5" s="57" t="s">
        <v>50</v>
      </c>
      <c r="N5" s="60" t="s">
        <v>158</v>
      </c>
      <c r="O5" s="60" t="s">
        <v>159</v>
      </c>
    </row>
    <row r="6" spans="1:15" ht="27.75" customHeight="1" thickTop="1" x14ac:dyDescent="0.4">
      <c r="A6" s="55"/>
      <c r="B6" s="133">
        <v>2026</v>
      </c>
      <c r="C6" s="162">
        <v>3</v>
      </c>
      <c r="D6" s="165" t="s">
        <v>285</v>
      </c>
      <c r="E6" s="165" t="s">
        <v>362</v>
      </c>
      <c r="F6" s="164" t="s">
        <v>16</v>
      </c>
      <c r="G6" s="164" t="s">
        <v>3</v>
      </c>
      <c r="H6" s="164" t="s">
        <v>28</v>
      </c>
      <c r="I6" s="166">
        <v>4000000</v>
      </c>
      <c r="J6" s="164">
        <v>202312004</v>
      </c>
      <c r="K6" s="164" t="s">
        <v>286</v>
      </c>
      <c r="L6" s="136" t="s">
        <v>287</v>
      </c>
      <c r="M6" s="167" t="s">
        <v>121</v>
      </c>
      <c r="N6" s="134"/>
      <c r="O6" s="138"/>
    </row>
    <row r="7" spans="1:15" ht="27.75" customHeight="1" x14ac:dyDescent="0.4">
      <c r="A7" s="55"/>
      <c r="B7" s="133">
        <v>2026</v>
      </c>
      <c r="C7" s="162">
        <v>10</v>
      </c>
      <c r="D7" s="165" t="s">
        <v>285</v>
      </c>
      <c r="E7" s="165" t="s">
        <v>363</v>
      </c>
      <c r="F7" s="164" t="s">
        <v>16</v>
      </c>
      <c r="G7" s="164" t="s">
        <v>6</v>
      </c>
      <c r="H7" s="164" t="s">
        <v>28</v>
      </c>
      <c r="I7" s="166">
        <v>5000000</v>
      </c>
      <c r="J7" s="164">
        <v>202312004</v>
      </c>
      <c r="K7" s="164" t="s">
        <v>286</v>
      </c>
      <c r="L7" s="136" t="s">
        <v>287</v>
      </c>
      <c r="M7" s="167" t="s">
        <v>121</v>
      </c>
      <c r="N7" s="134"/>
      <c r="O7" s="138"/>
    </row>
  </sheetData>
  <mergeCells count="1">
    <mergeCell ref="A3:O3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F5:F7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H6:H7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C6:C7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G6:G7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N6:N7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D6:D7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M6:M7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13"/>
  <sheetViews>
    <sheetView topLeftCell="C1" zoomScale="55" zoomScaleNormal="55" workbookViewId="0">
      <selection activeCell="A3" sqref="A3:O3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43.59765625" customWidth="1"/>
    <col min="15" max="15" width="30.3984375" bestFit="1" customWidth="1"/>
  </cols>
  <sheetData>
    <row r="2" spans="1:15" ht="15" customHeight="1" x14ac:dyDescent="0.4">
      <c r="A2" s="31"/>
    </row>
    <row r="3" spans="1:15" ht="32.25" customHeight="1" x14ac:dyDescent="0.4">
      <c r="A3" s="602" t="s">
        <v>66</v>
      </c>
      <c r="B3" s="602"/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</row>
    <row r="4" spans="1:15" ht="9.75" customHeight="1" x14ac:dyDescent="0.4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s="32" customFormat="1" ht="35.25" customHeight="1" thickBot="1" x14ac:dyDescent="0.45">
      <c r="A5" s="47"/>
      <c r="B5" s="48" t="s">
        <v>57</v>
      </c>
      <c r="C5" s="49" t="s">
        <v>67</v>
      </c>
      <c r="D5" s="49" t="s">
        <v>56</v>
      </c>
      <c r="E5" s="50" t="s">
        <v>55</v>
      </c>
      <c r="F5" s="49" t="s">
        <v>54</v>
      </c>
      <c r="G5" s="59" t="s">
        <v>157</v>
      </c>
      <c r="H5" s="59" t="s">
        <v>160</v>
      </c>
      <c r="I5" s="50" t="s">
        <v>53</v>
      </c>
      <c r="J5" s="50" t="s">
        <v>64</v>
      </c>
      <c r="K5" s="50" t="s">
        <v>52</v>
      </c>
      <c r="L5" s="50" t="s">
        <v>51</v>
      </c>
      <c r="M5" s="57" t="s">
        <v>50</v>
      </c>
      <c r="N5" s="60" t="s">
        <v>158</v>
      </c>
      <c r="O5" s="60" t="s">
        <v>159</v>
      </c>
    </row>
    <row r="6" spans="1:15" ht="27.75" customHeight="1" thickTop="1" x14ac:dyDescent="0.4">
      <c r="A6" s="55"/>
      <c r="B6" s="133">
        <v>2026</v>
      </c>
      <c r="C6" s="162">
        <v>1</v>
      </c>
      <c r="D6" s="165" t="s">
        <v>288</v>
      </c>
      <c r="E6" s="165" t="s">
        <v>289</v>
      </c>
      <c r="F6" s="164" t="s">
        <v>16</v>
      </c>
      <c r="G6" s="164" t="s">
        <v>6</v>
      </c>
      <c r="H6" s="164" t="s">
        <v>29</v>
      </c>
      <c r="I6" s="166">
        <v>1570100</v>
      </c>
      <c r="J6" s="164">
        <v>202212014</v>
      </c>
      <c r="K6" s="164" t="s">
        <v>290</v>
      </c>
      <c r="L6" s="136" t="s">
        <v>291</v>
      </c>
      <c r="M6" s="167"/>
      <c r="N6" s="134"/>
      <c r="O6" s="138"/>
    </row>
    <row r="7" spans="1:15" ht="27.75" customHeight="1" x14ac:dyDescent="0.4">
      <c r="A7" s="55"/>
      <c r="B7" s="133">
        <v>2026</v>
      </c>
      <c r="C7" s="162">
        <v>1</v>
      </c>
      <c r="D7" s="165" t="s">
        <v>288</v>
      </c>
      <c r="E7" s="165" t="s">
        <v>292</v>
      </c>
      <c r="F7" s="164" t="s">
        <v>24</v>
      </c>
      <c r="G7" s="164" t="s">
        <v>10</v>
      </c>
      <c r="H7" s="164" t="s">
        <v>28</v>
      </c>
      <c r="I7" s="166">
        <v>19800000</v>
      </c>
      <c r="J7" s="164">
        <v>202112063</v>
      </c>
      <c r="K7" s="164" t="s">
        <v>293</v>
      </c>
      <c r="L7" s="136" t="s">
        <v>294</v>
      </c>
      <c r="M7" s="167" t="s">
        <v>121</v>
      </c>
      <c r="N7" s="134"/>
      <c r="O7" s="138"/>
    </row>
    <row r="8" spans="1:15" ht="27.75" customHeight="1" x14ac:dyDescent="0.4">
      <c r="A8" s="55"/>
      <c r="B8" s="133">
        <v>2026</v>
      </c>
      <c r="C8" s="162">
        <v>1</v>
      </c>
      <c r="D8" s="165" t="s">
        <v>288</v>
      </c>
      <c r="E8" s="165" t="s">
        <v>295</v>
      </c>
      <c r="F8" s="164" t="s">
        <v>24</v>
      </c>
      <c r="G8" s="164" t="s">
        <v>10</v>
      </c>
      <c r="H8" s="164" t="s">
        <v>28</v>
      </c>
      <c r="I8" s="166">
        <v>21450000</v>
      </c>
      <c r="J8" s="164">
        <v>202212014</v>
      </c>
      <c r="K8" s="164" t="s">
        <v>290</v>
      </c>
      <c r="L8" s="136" t="s">
        <v>291</v>
      </c>
      <c r="M8" s="167" t="s">
        <v>121</v>
      </c>
      <c r="N8" s="134"/>
      <c r="O8" s="138"/>
    </row>
    <row r="9" spans="1:15" ht="27.75" customHeight="1" x14ac:dyDescent="0.4">
      <c r="A9" s="55"/>
      <c r="B9" s="133">
        <v>2026</v>
      </c>
      <c r="C9" s="162">
        <v>1</v>
      </c>
      <c r="D9" s="165" t="s">
        <v>288</v>
      </c>
      <c r="E9" s="165" t="s">
        <v>296</v>
      </c>
      <c r="F9" s="164" t="s">
        <v>24</v>
      </c>
      <c r="G9" s="164" t="s">
        <v>14</v>
      </c>
      <c r="H9" s="164" t="s">
        <v>28</v>
      </c>
      <c r="I9" s="166">
        <v>19998000</v>
      </c>
      <c r="J9" s="164">
        <v>202212035</v>
      </c>
      <c r="K9" s="164" t="s">
        <v>297</v>
      </c>
      <c r="L9" s="136" t="s">
        <v>294</v>
      </c>
      <c r="M9" s="167" t="s">
        <v>121</v>
      </c>
      <c r="N9" s="134"/>
      <c r="O9" s="138"/>
    </row>
    <row r="10" spans="1:15" ht="27.75" customHeight="1" x14ac:dyDescent="0.4">
      <c r="A10" s="55"/>
      <c r="B10" s="133">
        <v>2026</v>
      </c>
      <c r="C10" s="162">
        <v>3</v>
      </c>
      <c r="D10" s="165" t="s">
        <v>288</v>
      </c>
      <c r="E10" s="165" t="s">
        <v>298</v>
      </c>
      <c r="F10" s="164" t="s">
        <v>16</v>
      </c>
      <c r="G10" s="164" t="s">
        <v>6</v>
      </c>
      <c r="H10" s="164" t="s">
        <v>29</v>
      </c>
      <c r="I10" s="166">
        <v>10000000</v>
      </c>
      <c r="J10" s="164">
        <v>202212014</v>
      </c>
      <c r="K10" s="164" t="s">
        <v>290</v>
      </c>
      <c r="L10" s="136" t="s">
        <v>291</v>
      </c>
      <c r="M10" s="167"/>
      <c r="N10" s="134"/>
      <c r="O10" s="138"/>
    </row>
    <row r="11" spans="1:15" ht="27.75" customHeight="1" x14ac:dyDescent="0.4">
      <c r="A11" s="55"/>
      <c r="B11" s="133">
        <v>2026</v>
      </c>
      <c r="C11" s="162">
        <v>3</v>
      </c>
      <c r="D11" s="165" t="s">
        <v>288</v>
      </c>
      <c r="E11" s="163" t="s">
        <v>299</v>
      </c>
      <c r="F11" s="164" t="s">
        <v>24</v>
      </c>
      <c r="G11" s="164" t="s">
        <v>14</v>
      </c>
      <c r="H11" s="164" t="s">
        <v>28</v>
      </c>
      <c r="I11" s="166">
        <v>20000000</v>
      </c>
      <c r="J11" s="164">
        <v>202212014</v>
      </c>
      <c r="K11" s="164" t="s">
        <v>290</v>
      </c>
      <c r="L11" s="136" t="s">
        <v>291</v>
      </c>
      <c r="M11" s="167" t="s">
        <v>121</v>
      </c>
      <c r="N11" s="134"/>
      <c r="O11" s="138"/>
    </row>
    <row r="12" spans="1:15" ht="27.75" customHeight="1" x14ac:dyDescent="0.4">
      <c r="A12" s="55"/>
      <c r="B12" s="133">
        <v>2026</v>
      </c>
      <c r="C12" s="162">
        <v>7</v>
      </c>
      <c r="D12" s="165" t="s">
        <v>288</v>
      </c>
      <c r="E12" s="142" t="s">
        <v>300</v>
      </c>
      <c r="F12" s="164" t="s">
        <v>24</v>
      </c>
      <c r="G12" s="164" t="s">
        <v>14</v>
      </c>
      <c r="H12" s="164" t="s">
        <v>29</v>
      </c>
      <c r="I12" s="166">
        <v>3000000</v>
      </c>
      <c r="J12" s="164">
        <v>202212014</v>
      </c>
      <c r="K12" s="164" t="s">
        <v>290</v>
      </c>
      <c r="L12" s="136" t="s">
        <v>301</v>
      </c>
      <c r="M12" s="167" t="s">
        <v>121</v>
      </c>
      <c r="N12" s="134"/>
      <c r="O12" s="138"/>
    </row>
    <row r="13" spans="1:15" ht="27.75" customHeight="1" x14ac:dyDescent="0.4">
      <c r="A13" s="55"/>
      <c r="B13" s="133">
        <v>2026</v>
      </c>
      <c r="C13" s="162">
        <v>12</v>
      </c>
      <c r="D13" s="165" t="s">
        <v>288</v>
      </c>
      <c r="E13" s="165" t="s">
        <v>364</v>
      </c>
      <c r="F13" s="164" t="s">
        <v>207</v>
      </c>
      <c r="G13" s="164" t="s">
        <v>6</v>
      </c>
      <c r="H13" s="164" t="s">
        <v>29</v>
      </c>
      <c r="I13" s="166">
        <v>10000000</v>
      </c>
      <c r="J13" s="164">
        <v>202212014</v>
      </c>
      <c r="K13" s="164" t="s">
        <v>290</v>
      </c>
      <c r="L13" s="136" t="s">
        <v>291</v>
      </c>
      <c r="M13" s="167"/>
      <c r="N13" s="134"/>
      <c r="O13" s="138"/>
    </row>
  </sheetData>
  <mergeCells count="1">
    <mergeCell ref="A3:O3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M6:M13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D6:D13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N6:N13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G6:G13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C6:C13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H6:H13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F5:F13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48"/>
  <sheetViews>
    <sheetView zoomScale="40" zoomScaleNormal="40" workbookViewId="0">
      <selection activeCell="A2" sqref="A2:O2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ht="27.75" customHeight="1" thickTop="1" x14ac:dyDescent="0.4">
      <c r="A7" s="55"/>
      <c r="B7" s="181">
        <v>2026</v>
      </c>
      <c r="C7" s="76">
        <v>3</v>
      </c>
      <c r="D7" s="172" t="s">
        <v>370</v>
      </c>
      <c r="E7" s="172" t="s">
        <v>371</v>
      </c>
      <c r="F7" s="74" t="s">
        <v>24</v>
      </c>
      <c r="G7" s="74" t="s">
        <v>11</v>
      </c>
      <c r="H7" s="74" t="s">
        <v>27</v>
      </c>
      <c r="I7" s="54">
        <v>100000000</v>
      </c>
      <c r="J7" s="74">
        <v>202212011</v>
      </c>
      <c r="K7" s="74" t="s">
        <v>372</v>
      </c>
      <c r="L7" s="182" t="s">
        <v>373</v>
      </c>
      <c r="M7" s="183"/>
      <c r="N7" s="161"/>
      <c r="O7" s="161"/>
    </row>
    <row r="8" spans="1:15" ht="27.75" customHeight="1" x14ac:dyDescent="0.4">
      <c r="A8" s="55"/>
      <c r="B8" s="184">
        <v>2026</v>
      </c>
      <c r="C8" s="63">
        <v>3</v>
      </c>
      <c r="D8" s="152" t="s">
        <v>370</v>
      </c>
      <c r="E8" s="152" t="s">
        <v>374</v>
      </c>
      <c r="F8" s="64" t="s">
        <v>24</v>
      </c>
      <c r="G8" s="64" t="s">
        <v>11</v>
      </c>
      <c r="H8" s="64" t="s">
        <v>27</v>
      </c>
      <c r="I8" s="56">
        <v>80000000</v>
      </c>
      <c r="J8" s="64">
        <v>202108003</v>
      </c>
      <c r="K8" s="64" t="s">
        <v>375</v>
      </c>
      <c r="L8" s="154" t="s">
        <v>376</v>
      </c>
      <c r="M8" s="185"/>
      <c r="N8" s="65"/>
      <c r="O8" s="156"/>
    </row>
    <row r="9" spans="1:15" ht="27.75" customHeight="1" x14ac:dyDescent="0.4">
      <c r="A9" s="55"/>
      <c r="B9" s="168">
        <v>2026</v>
      </c>
      <c r="C9" s="169"/>
      <c r="D9" s="186"/>
      <c r="E9" s="186"/>
      <c r="F9" s="170"/>
      <c r="G9" s="170"/>
      <c r="H9" s="170"/>
      <c r="I9" s="52"/>
      <c r="J9" s="170"/>
      <c r="K9" s="170"/>
      <c r="L9" s="171"/>
      <c r="M9" s="173"/>
      <c r="N9" s="160"/>
      <c r="O9" s="160"/>
    </row>
    <row r="10" spans="1:15" ht="27.75" customHeight="1" x14ac:dyDescent="0.4">
      <c r="A10" s="55"/>
      <c r="B10" s="168">
        <v>2026</v>
      </c>
      <c r="C10" s="169"/>
      <c r="D10" s="172"/>
      <c r="E10" s="172"/>
      <c r="F10" s="170"/>
      <c r="G10" s="170"/>
      <c r="H10" s="170"/>
      <c r="I10" s="54"/>
      <c r="J10" s="170"/>
      <c r="K10" s="170"/>
      <c r="L10" s="171"/>
      <c r="M10" s="173"/>
      <c r="N10" s="160"/>
      <c r="O10" s="161"/>
    </row>
    <row r="11" spans="1:15" ht="27.75" customHeight="1" x14ac:dyDescent="0.4">
      <c r="A11" s="55"/>
      <c r="B11" s="168">
        <v>2026</v>
      </c>
      <c r="C11" s="169"/>
      <c r="D11" s="172"/>
      <c r="E11" s="172"/>
      <c r="F11" s="170"/>
      <c r="G11" s="170"/>
      <c r="H11" s="170"/>
      <c r="I11" s="54"/>
      <c r="J11" s="170"/>
      <c r="K11" s="170"/>
      <c r="L11" s="171"/>
      <c r="M11" s="173"/>
      <c r="N11" s="160"/>
      <c r="O11" s="161"/>
    </row>
    <row r="12" spans="1:15" ht="27.75" customHeight="1" x14ac:dyDescent="0.4">
      <c r="A12" s="55"/>
      <c r="B12" s="168">
        <v>2026</v>
      </c>
      <c r="C12" s="169"/>
      <c r="D12" s="172"/>
      <c r="E12" s="172"/>
      <c r="F12" s="170"/>
      <c r="G12" s="170"/>
      <c r="H12" s="170"/>
      <c r="I12" s="54"/>
      <c r="J12" s="170"/>
      <c r="K12" s="170"/>
      <c r="L12" s="171"/>
      <c r="M12" s="173"/>
      <c r="N12" s="160"/>
      <c r="O12" s="161"/>
    </row>
    <row r="13" spans="1:15" ht="27.75" customHeight="1" x14ac:dyDescent="0.4">
      <c r="A13" s="55"/>
      <c r="B13" s="168">
        <v>2026</v>
      </c>
      <c r="C13" s="169"/>
      <c r="D13" s="172"/>
      <c r="E13" s="172"/>
      <c r="F13" s="170"/>
      <c r="G13" s="170"/>
      <c r="H13" s="170"/>
      <c r="I13" s="54"/>
      <c r="J13" s="170"/>
      <c r="K13" s="170"/>
      <c r="L13" s="171"/>
      <c r="M13" s="173"/>
      <c r="N13" s="160"/>
      <c r="O13" s="161"/>
    </row>
    <row r="14" spans="1:15" ht="27.75" customHeight="1" x14ac:dyDescent="0.4">
      <c r="A14" s="55"/>
      <c r="B14" s="168">
        <v>2026</v>
      </c>
      <c r="C14" s="169"/>
      <c r="D14" s="172"/>
      <c r="E14" s="172"/>
      <c r="F14" s="170"/>
      <c r="G14" s="170"/>
      <c r="H14" s="170"/>
      <c r="I14" s="54"/>
      <c r="J14" s="170"/>
      <c r="K14" s="170"/>
      <c r="L14" s="171"/>
      <c r="M14" s="173"/>
      <c r="N14" s="160"/>
      <c r="O14" s="161"/>
    </row>
    <row r="15" spans="1:15" ht="27.75" customHeight="1" x14ac:dyDescent="0.4">
      <c r="A15" s="55"/>
      <c r="B15" s="168">
        <v>2026</v>
      </c>
      <c r="C15" s="169"/>
      <c r="D15" s="172"/>
      <c r="E15" s="172"/>
      <c r="F15" s="170"/>
      <c r="G15" s="170"/>
      <c r="H15" s="170"/>
      <c r="I15" s="54"/>
      <c r="J15" s="170"/>
      <c r="K15" s="170"/>
      <c r="L15" s="171"/>
      <c r="M15" s="173"/>
      <c r="N15" s="160"/>
      <c r="O15" s="161"/>
    </row>
    <row r="16" spans="1:15" ht="27.75" customHeight="1" x14ac:dyDescent="0.4">
      <c r="A16" s="55"/>
      <c r="B16" s="168">
        <v>2026</v>
      </c>
      <c r="C16" s="169"/>
      <c r="D16" s="172"/>
      <c r="E16" s="172"/>
      <c r="F16" s="170"/>
      <c r="G16" s="170"/>
      <c r="H16" s="170"/>
      <c r="I16" s="54"/>
      <c r="J16" s="170"/>
      <c r="K16" s="170"/>
      <c r="L16" s="171"/>
      <c r="M16" s="173"/>
      <c r="N16" s="160"/>
      <c r="O16" s="161"/>
    </row>
    <row r="17" spans="1:15" ht="27.75" customHeight="1" x14ac:dyDescent="0.4">
      <c r="A17" s="55"/>
      <c r="B17" s="168">
        <v>2026</v>
      </c>
      <c r="C17" s="169"/>
      <c r="D17" s="172"/>
      <c r="E17" s="172"/>
      <c r="F17" s="170"/>
      <c r="G17" s="170"/>
      <c r="H17" s="170"/>
      <c r="I17" s="54"/>
      <c r="J17" s="170"/>
      <c r="K17" s="170"/>
      <c r="L17" s="171"/>
      <c r="M17" s="173"/>
      <c r="N17" s="160"/>
      <c r="O17" s="161"/>
    </row>
    <row r="18" spans="1:15" ht="27.75" customHeight="1" x14ac:dyDescent="0.4">
      <c r="A18" s="55"/>
      <c r="B18" s="168">
        <v>2026</v>
      </c>
      <c r="C18" s="169"/>
      <c r="D18" s="172"/>
      <c r="E18" s="172"/>
      <c r="F18" s="170"/>
      <c r="G18" s="170"/>
      <c r="H18" s="170"/>
      <c r="I18" s="54"/>
      <c r="J18" s="170"/>
      <c r="K18" s="170"/>
      <c r="L18" s="171"/>
      <c r="M18" s="173"/>
      <c r="N18" s="160"/>
      <c r="O18" s="161"/>
    </row>
    <row r="19" spans="1:15" ht="27.75" customHeight="1" x14ac:dyDescent="0.4">
      <c r="A19" s="55"/>
      <c r="B19" s="168">
        <v>2026</v>
      </c>
      <c r="C19" s="169"/>
      <c r="D19" s="172"/>
      <c r="E19" s="172"/>
      <c r="F19" s="170"/>
      <c r="G19" s="170"/>
      <c r="H19" s="170"/>
      <c r="I19" s="54"/>
      <c r="J19" s="170"/>
      <c r="K19" s="170"/>
      <c r="L19" s="171"/>
      <c r="M19" s="173"/>
      <c r="N19" s="160"/>
      <c r="O19" s="161"/>
    </row>
    <row r="20" spans="1:15" ht="27.75" customHeight="1" x14ac:dyDescent="0.4">
      <c r="A20" s="55"/>
      <c r="B20" s="168">
        <v>2026</v>
      </c>
      <c r="C20" s="169"/>
      <c r="D20" s="172"/>
      <c r="E20" s="172"/>
      <c r="F20" s="170"/>
      <c r="G20" s="170"/>
      <c r="H20" s="170"/>
      <c r="I20" s="54"/>
      <c r="J20" s="170"/>
      <c r="K20" s="170"/>
      <c r="L20" s="171"/>
      <c r="M20" s="173"/>
      <c r="N20" s="160"/>
      <c r="O20" s="161"/>
    </row>
    <row r="21" spans="1:15" ht="27.75" customHeight="1" x14ac:dyDescent="0.4">
      <c r="A21" s="55"/>
      <c r="B21" s="168">
        <v>2026</v>
      </c>
      <c r="C21" s="169"/>
      <c r="D21" s="172"/>
      <c r="E21" s="172"/>
      <c r="F21" s="170"/>
      <c r="G21" s="170"/>
      <c r="H21" s="170"/>
      <c r="I21" s="54"/>
      <c r="J21" s="170"/>
      <c r="K21" s="170"/>
      <c r="L21" s="171"/>
      <c r="M21" s="173"/>
      <c r="N21" s="160"/>
      <c r="O21" s="161"/>
    </row>
    <row r="22" spans="1:15" ht="27.75" customHeight="1" x14ac:dyDescent="0.4">
      <c r="A22" s="55"/>
      <c r="B22" s="168">
        <v>2026</v>
      </c>
      <c r="C22" s="169"/>
      <c r="D22" s="172"/>
      <c r="E22" s="172"/>
      <c r="F22" s="170"/>
      <c r="G22" s="170"/>
      <c r="H22" s="170"/>
      <c r="I22" s="54"/>
      <c r="J22" s="170"/>
      <c r="K22" s="170"/>
      <c r="L22" s="171"/>
      <c r="M22" s="173"/>
      <c r="N22" s="160"/>
      <c r="O22" s="161"/>
    </row>
    <row r="23" spans="1:15" ht="27.75" customHeight="1" x14ac:dyDescent="0.4">
      <c r="A23" s="55"/>
      <c r="B23" s="168">
        <v>2026</v>
      </c>
      <c r="C23" s="169"/>
      <c r="D23" s="172"/>
      <c r="E23" s="172"/>
      <c r="F23" s="170"/>
      <c r="G23" s="170"/>
      <c r="H23" s="170"/>
      <c r="I23" s="54"/>
      <c r="J23" s="170"/>
      <c r="K23" s="170"/>
      <c r="L23" s="171"/>
      <c r="M23" s="173"/>
      <c r="N23" s="160"/>
      <c r="O23" s="161"/>
    </row>
    <row r="24" spans="1:15" ht="27.75" customHeight="1" x14ac:dyDescent="0.4">
      <c r="A24" s="55"/>
      <c r="B24" s="168">
        <v>2026</v>
      </c>
      <c r="C24" s="169"/>
      <c r="D24" s="172"/>
      <c r="E24" s="172"/>
      <c r="F24" s="170"/>
      <c r="G24" s="170"/>
      <c r="H24" s="170"/>
      <c r="I24" s="54"/>
      <c r="J24" s="170"/>
      <c r="K24" s="170"/>
      <c r="L24" s="171"/>
      <c r="M24" s="173"/>
      <c r="N24" s="160"/>
      <c r="O24" s="161"/>
    </row>
    <row r="25" spans="1:15" ht="27.75" customHeight="1" x14ac:dyDescent="0.4">
      <c r="A25" s="55"/>
      <c r="B25" s="168">
        <v>2026</v>
      </c>
      <c r="C25" s="169"/>
      <c r="D25" s="172"/>
      <c r="E25" s="172"/>
      <c r="F25" s="170"/>
      <c r="G25" s="170"/>
      <c r="H25" s="170"/>
      <c r="I25" s="54"/>
      <c r="J25" s="170"/>
      <c r="K25" s="170"/>
      <c r="L25" s="171"/>
      <c r="M25" s="173"/>
      <c r="N25" s="160"/>
      <c r="O25" s="161"/>
    </row>
    <row r="26" spans="1:15" ht="27.75" customHeight="1" x14ac:dyDescent="0.4">
      <c r="A26" s="55"/>
      <c r="B26" s="168">
        <v>2026</v>
      </c>
      <c r="C26" s="169"/>
      <c r="D26" s="172"/>
      <c r="E26" s="172"/>
      <c r="F26" s="170"/>
      <c r="G26" s="170"/>
      <c r="H26" s="170"/>
      <c r="I26" s="54"/>
      <c r="J26" s="170"/>
      <c r="K26" s="170"/>
      <c r="L26" s="171"/>
      <c r="M26" s="173"/>
      <c r="N26" s="160"/>
      <c r="O26" s="161"/>
    </row>
    <row r="27" spans="1:15" ht="27.75" customHeight="1" x14ac:dyDescent="0.4">
      <c r="A27" s="55"/>
      <c r="B27" s="168">
        <v>2026</v>
      </c>
      <c r="C27" s="169"/>
      <c r="D27" s="172"/>
      <c r="E27" s="172"/>
      <c r="F27" s="170"/>
      <c r="G27" s="170"/>
      <c r="H27" s="170"/>
      <c r="I27" s="54"/>
      <c r="J27" s="170"/>
      <c r="K27" s="170"/>
      <c r="L27" s="171"/>
      <c r="M27" s="173"/>
      <c r="N27" s="160"/>
      <c r="O27" s="161"/>
    </row>
    <row r="28" spans="1:15" ht="27.75" customHeight="1" x14ac:dyDescent="0.4">
      <c r="A28" s="55"/>
      <c r="B28" s="168">
        <v>2026</v>
      </c>
      <c r="C28" s="169"/>
      <c r="D28" s="172"/>
      <c r="E28" s="172"/>
      <c r="F28" s="170"/>
      <c r="G28" s="170"/>
      <c r="H28" s="170"/>
      <c r="I28" s="54"/>
      <c r="J28" s="170"/>
      <c r="K28" s="170"/>
      <c r="L28" s="171"/>
      <c r="M28" s="173"/>
      <c r="N28" s="160"/>
      <c r="O28" s="161"/>
    </row>
    <row r="29" spans="1:15" ht="27.75" customHeight="1" x14ac:dyDescent="0.4">
      <c r="A29" s="55"/>
      <c r="B29" s="168">
        <v>2026</v>
      </c>
      <c r="C29" s="169"/>
      <c r="D29" s="172"/>
      <c r="E29" s="172"/>
      <c r="F29" s="170"/>
      <c r="G29" s="170"/>
      <c r="H29" s="170"/>
      <c r="I29" s="54"/>
      <c r="J29" s="170"/>
      <c r="K29" s="170"/>
      <c r="L29" s="171"/>
      <c r="M29" s="173"/>
      <c r="N29" s="160"/>
      <c r="O29" s="161"/>
    </row>
    <row r="30" spans="1:15" ht="27.75" customHeight="1" x14ac:dyDescent="0.4">
      <c r="A30" s="55"/>
      <c r="B30" s="168">
        <v>2026</v>
      </c>
      <c r="C30" s="169"/>
      <c r="D30" s="172"/>
      <c r="E30" s="172"/>
      <c r="F30" s="170"/>
      <c r="G30" s="170"/>
      <c r="H30" s="170"/>
      <c r="I30" s="54"/>
      <c r="J30" s="170"/>
      <c r="K30" s="170"/>
      <c r="L30" s="171"/>
      <c r="M30" s="173"/>
      <c r="N30" s="160"/>
      <c r="O30" s="161"/>
    </row>
    <row r="31" spans="1:15" ht="27.75" customHeight="1" x14ac:dyDescent="0.4">
      <c r="A31" s="55"/>
      <c r="B31" s="168">
        <v>2026</v>
      </c>
      <c r="C31" s="169"/>
      <c r="D31" s="172"/>
      <c r="E31" s="172"/>
      <c r="F31" s="170"/>
      <c r="G31" s="170"/>
      <c r="H31" s="170"/>
      <c r="I31" s="54"/>
      <c r="J31" s="170"/>
      <c r="K31" s="170"/>
      <c r="L31" s="171"/>
      <c r="M31" s="173"/>
      <c r="N31" s="160"/>
      <c r="O31" s="161"/>
    </row>
    <row r="32" spans="1:15" ht="27.75" customHeight="1" x14ac:dyDescent="0.4">
      <c r="A32" s="55"/>
      <c r="B32" s="168">
        <v>2026</v>
      </c>
      <c r="C32" s="169"/>
      <c r="D32" s="172"/>
      <c r="E32" s="172"/>
      <c r="F32" s="170"/>
      <c r="G32" s="170"/>
      <c r="H32" s="170"/>
      <c r="I32" s="54"/>
      <c r="J32" s="170"/>
      <c r="K32" s="170"/>
      <c r="L32" s="171"/>
      <c r="M32" s="173"/>
      <c r="N32" s="160"/>
      <c r="O32" s="161"/>
    </row>
    <row r="33" spans="1:15" ht="27.75" customHeight="1" x14ac:dyDescent="0.4">
      <c r="A33" s="55"/>
      <c r="B33" s="168">
        <v>2026</v>
      </c>
      <c r="C33" s="169"/>
      <c r="D33" s="172"/>
      <c r="E33" s="172"/>
      <c r="F33" s="170"/>
      <c r="G33" s="170"/>
      <c r="H33" s="170"/>
      <c r="I33" s="54"/>
      <c r="J33" s="170"/>
      <c r="K33" s="170"/>
      <c r="L33" s="171"/>
      <c r="M33" s="173"/>
      <c r="N33" s="160"/>
      <c r="O33" s="161"/>
    </row>
    <row r="34" spans="1:15" ht="27.75" customHeight="1" x14ac:dyDescent="0.4">
      <c r="A34" s="55"/>
      <c r="B34" s="168">
        <v>2026</v>
      </c>
      <c r="C34" s="169"/>
      <c r="D34" s="172"/>
      <c r="E34" s="172"/>
      <c r="F34" s="170"/>
      <c r="G34" s="170"/>
      <c r="H34" s="170"/>
      <c r="I34" s="54"/>
      <c r="J34" s="170"/>
      <c r="K34" s="170"/>
      <c r="L34" s="171"/>
      <c r="M34" s="173"/>
      <c r="N34" s="160"/>
      <c r="O34" s="161"/>
    </row>
    <row r="35" spans="1:15" ht="27.75" customHeight="1" x14ac:dyDescent="0.4">
      <c r="A35" s="55"/>
      <c r="B35" s="168">
        <v>2026</v>
      </c>
      <c r="C35" s="169"/>
      <c r="D35" s="172"/>
      <c r="E35" s="172"/>
      <c r="F35" s="170"/>
      <c r="G35" s="170"/>
      <c r="H35" s="170"/>
      <c r="I35" s="54"/>
      <c r="J35" s="170"/>
      <c r="K35" s="170"/>
      <c r="L35" s="171"/>
      <c r="M35" s="173"/>
      <c r="N35" s="160"/>
      <c r="O35" s="161"/>
    </row>
    <row r="36" spans="1:15" ht="27.75" customHeight="1" x14ac:dyDescent="0.4">
      <c r="A36" s="55"/>
      <c r="B36" s="168">
        <v>2026</v>
      </c>
      <c r="C36" s="169"/>
      <c r="D36" s="172"/>
      <c r="E36" s="172"/>
      <c r="F36" s="170"/>
      <c r="G36" s="170"/>
      <c r="H36" s="170"/>
      <c r="I36" s="54"/>
      <c r="J36" s="170"/>
      <c r="K36" s="170"/>
      <c r="L36" s="171"/>
      <c r="M36" s="173"/>
      <c r="N36" s="160"/>
      <c r="O36" s="161"/>
    </row>
    <row r="37" spans="1:15" ht="27.75" customHeight="1" x14ac:dyDescent="0.4">
      <c r="A37" s="55"/>
      <c r="B37" s="168">
        <v>2026</v>
      </c>
      <c r="C37" s="169"/>
      <c r="D37" s="172"/>
      <c r="E37" s="172"/>
      <c r="F37" s="170"/>
      <c r="G37" s="170"/>
      <c r="H37" s="170"/>
      <c r="I37" s="54"/>
      <c r="J37" s="170"/>
      <c r="K37" s="170"/>
      <c r="L37" s="171"/>
      <c r="M37" s="173"/>
      <c r="N37" s="160"/>
      <c r="O37" s="161"/>
    </row>
    <row r="38" spans="1:15" ht="27.75" customHeight="1" x14ac:dyDescent="0.4">
      <c r="A38" s="55"/>
      <c r="B38" s="168">
        <v>2026</v>
      </c>
      <c r="C38" s="169"/>
      <c r="D38" s="172"/>
      <c r="E38" s="172"/>
      <c r="F38" s="170"/>
      <c r="G38" s="170"/>
      <c r="H38" s="170"/>
      <c r="I38" s="54"/>
      <c r="J38" s="170"/>
      <c r="K38" s="170"/>
      <c r="L38" s="171"/>
      <c r="M38" s="173"/>
      <c r="N38" s="160"/>
      <c r="O38" s="161"/>
    </row>
    <row r="39" spans="1:15" ht="27.75" customHeight="1" x14ac:dyDescent="0.4">
      <c r="A39" s="55"/>
      <c r="B39" s="168">
        <v>2026</v>
      </c>
      <c r="C39" s="169"/>
      <c r="D39" s="172"/>
      <c r="E39" s="172"/>
      <c r="F39" s="170"/>
      <c r="G39" s="170"/>
      <c r="H39" s="170"/>
      <c r="I39" s="54"/>
      <c r="J39" s="170"/>
      <c r="K39" s="170"/>
      <c r="L39" s="171"/>
      <c r="M39" s="173"/>
      <c r="N39" s="160"/>
      <c r="O39" s="161"/>
    </row>
    <row r="40" spans="1:15" ht="27.75" customHeight="1" x14ac:dyDescent="0.4">
      <c r="A40" s="55"/>
      <c r="B40" s="168">
        <v>2026</v>
      </c>
      <c r="C40" s="169"/>
      <c r="D40" s="172"/>
      <c r="E40" s="172"/>
      <c r="F40" s="170"/>
      <c r="G40" s="170"/>
      <c r="H40" s="170"/>
      <c r="I40" s="54"/>
      <c r="J40" s="170"/>
      <c r="K40" s="170"/>
      <c r="L40" s="171"/>
      <c r="M40" s="173"/>
      <c r="N40" s="160"/>
      <c r="O40" s="161"/>
    </row>
    <row r="41" spans="1:15" ht="27.75" customHeight="1" x14ac:dyDescent="0.4">
      <c r="A41" s="55"/>
      <c r="B41" s="168">
        <v>2026</v>
      </c>
      <c r="C41" s="169"/>
      <c r="D41" s="172"/>
      <c r="E41" s="172"/>
      <c r="F41" s="170"/>
      <c r="G41" s="170"/>
      <c r="H41" s="170"/>
      <c r="I41" s="54"/>
      <c r="J41" s="170"/>
      <c r="K41" s="170"/>
      <c r="L41" s="171"/>
      <c r="M41" s="173"/>
      <c r="N41" s="160"/>
      <c r="O41" s="161"/>
    </row>
    <row r="42" spans="1:15" ht="27.75" customHeight="1" x14ac:dyDescent="0.4">
      <c r="A42" s="55"/>
      <c r="B42" s="168">
        <v>2026</v>
      </c>
      <c r="C42" s="169"/>
      <c r="D42" s="172"/>
      <c r="E42" s="172"/>
      <c r="F42" s="170"/>
      <c r="G42" s="170"/>
      <c r="H42" s="170"/>
      <c r="I42" s="54"/>
      <c r="J42" s="170"/>
      <c r="K42" s="170"/>
      <c r="L42" s="171"/>
      <c r="M42" s="173"/>
      <c r="N42" s="160"/>
      <c r="O42" s="161"/>
    </row>
    <row r="43" spans="1:15" ht="27.75" customHeight="1" x14ac:dyDescent="0.4">
      <c r="A43" s="55"/>
      <c r="B43" s="168">
        <v>2026</v>
      </c>
      <c r="C43" s="169"/>
      <c r="D43" s="172"/>
      <c r="E43" s="172"/>
      <c r="F43" s="170"/>
      <c r="G43" s="170"/>
      <c r="H43" s="170"/>
      <c r="I43" s="54"/>
      <c r="J43" s="170"/>
      <c r="K43" s="170"/>
      <c r="L43" s="171"/>
      <c r="M43" s="173"/>
      <c r="N43" s="160"/>
      <c r="O43" s="161"/>
    </row>
    <row r="44" spans="1:15" ht="27.75" customHeight="1" x14ac:dyDescent="0.4">
      <c r="A44" s="55"/>
      <c r="B44" s="168">
        <v>2026</v>
      </c>
      <c r="C44" s="169"/>
      <c r="D44" s="172"/>
      <c r="E44" s="172"/>
      <c r="F44" s="170"/>
      <c r="G44" s="170"/>
      <c r="H44" s="170"/>
      <c r="I44" s="54"/>
      <c r="J44" s="170"/>
      <c r="K44" s="170"/>
      <c r="L44" s="171"/>
      <c r="M44" s="173"/>
      <c r="N44" s="160"/>
      <c r="O44" s="161"/>
    </row>
    <row r="45" spans="1:15" ht="27.75" customHeight="1" x14ac:dyDescent="0.4">
      <c r="A45" s="55"/>
      <c r="B45" s="168">
        <v>2026</v>
      </c>
      <c r="C45" s="169"/>
      <c r="D45" s="172"/>
      <c r="E45" s="172"/>
      <c r="F45" s="170"/>
      <c r="G45" s="170"/>
      <c r="H45" s="170"/>
      <c r="I45" s="54"/>
      <c r="J45" s="170"/>
      <c r="K45" s="170"/>
      <c r="L45" s="171"/>
      <c r="M45" s="173"/>
      <c r="N45" s="160"/>
      <c r="O45" s="161"/>
    </row>
    <row r="46" spans="1:15" ht="27.75" customHeight="1" x14ac:dyDescent="0.4">
      <c r="A46" s="55"/>
      <c r="B46" s="168">
        <v>2026</v>
      </c>
      <c r="C46" s="169"/>
      <c r="D46" s="172"/>
      <c r="E46" s="172"/>
      <c r="F46" s="170"/>
      <c r="G46" s="170"/>
      <c r="H46" s="170"/>
      <c r="I46" s="54"/>
      <c r="J46" s="170"/>
      <c r="K46" s="170"/>
      <c r="L46" s="171"/>
      <c r="M46" s="173"/>
      <c r="N46" s="160"/>
      <c r="O46" s="161"/>
    </row>
    <row r="47" spans="1:15" ht="27.75" customHeight="1" x14ac:dyDescent="0.4">
      <c r="A47" s="55"/>
      <c r="B47" s="168">
        <v>2026</v>
      </c>
      <c r="C47" s="169"/>
      <c r="D47" s="172"/>
      <c r="E47" s="172"/>
      <c r="F47" s="170"/>
      <c r="G47" s="170"/>
      <c r="H47" s="170"/>
      <c r="I47" s="54"/>
      <c r="J47" s="170"/>
      <c r="K47" s="170"/>
      <c r="L47" s="171"/>
      <c r="M47" s="173"/>
      <c r="N47" s="160"/>
      <c r="O47" s="161"/>
    </row>
    <row r="48" spans="1:15" ht="27.75" customHeight="1" x14ac:dyDescent="0.4">
      <c r="A48" s="55"/>
      <c r="B48" s="168">
        <v>2026</v>
      </c>
      <c r="C48" s="155"/>
      <c r="D48" s="152"/>
      <c r="E48" s="152"/>
      <c r="F48" s="153"/>
      <c r="G48" s="153"/>
      <c r="H48" s="153"/>
      <c r="I48" s="56"/>
      <c r="J48" s="153"/>
      <c r="K48" s="153"/>
      <c r="L48" s="154"/>
      <c r="M48" s="173"/>
      <c r="N48" s="156"/>
      <c r="O48" s="58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취합\[6-1. 발주계획서(기획조정실).xlsx]참고'!#REF!</xm:f>
          </x14:formula1>
          <xm:sqref>M7:M48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취합\[6-1. 발주계획서(기획조정실).xlsx]참고'!#REF!</xm:f>
          </x14:formula1>
          <xm:sqref>D7:D48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취합\[6-1. 발주계획서(기획조정실).xlsx]참고'!#REF!</xm:f>
          </x14:formula1>
          <xm:sqref>N7:N48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취합\[6-1. 발주계획서(기획조정실).xlsx]참고'!#REF!</xm:f>
          </x14:formula1>
          <xm:sqref>G7:G48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취합\[6-1. 발주계획서(기획조정실).xlsx]참고'!#REF!</xm:f>
          </x14:formula1>
          <xm:sqref>C7:C48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취합\[6-1. 발주계획서(기획조정실).xlsx]참고'!#REF!</xm:f>
          </x14:formula1>
          <xm:sqref>H7:H48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취합\[6-1. 발주계획서(기획조정실).xlsx]참고'!#REF!</xm:f>
          </x14:formula1>
          <xm:sqref>F6:F48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15"/>
  <sheetViews>
    <sheetView topLeftCell="I1" zoomScale="70" zoomScaleNormal="70" workbookViewId="0">
      <selection activeCell="A4" sqref="A4:O4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x14ac:dyDescent="0.4">
      <c r="A6" s="47"/>
      <c r="B6" s="377" t="s">
        <v>57</v>
      </c>
      <c r="C6" s="378" t="s">
        <v>67</v>
      </c>
      <c r="D6" s="378" t="s">
        <v>56</v>
      </c>
      <c r="E6" s="379" t="s">
        <v>55</v>
      </c>
      <c r="F6" s="378" t="s">
        <v>54</v>
      </c>
      <c r="G6" s="380" t="s">
        <v>157</v>
      </c>
      <c r="H6" s="380" t="s">
        <v>160</v>
      </c>
      <c r="I6" s="379" t="s">
        <v>53</v>
      </c>
      <c r="J6" s="379" t="s">
        <v>64</v>
      </c>
      <c r="K6" s="379" t="s">
        <v>52</v>
      </c>
      <c r="L6" s="379" t="s">
        <v>51</v>
      </c>
      <c r="M6" s="381" t="s">
        <v>50</v>
      </c>
      <c r="N6" s="382" t="s">
        <v>158</v>
      </c>
      <c r="O6" s="382" t="s">
        <v>159</v>
      </c>
    </row>
    <row r="7" spans="1:15" s="384" customFormat="1" ht="20.100000000000001" customHeight="1" x14ac:dyDescent="0.4">
      <c r="A7" s="383"/>
      <c r="B7" s="332">
        <v>2026</v>
      </c>
      <c r="C7" s="368">
        <v>2</v>
      </c>
      <c r="D7" s="332" t="s">
        <v>165</v>
      </c>
      <c r="E7" s="332" t="s">
        <v>1071</v>
      </c>
      <c r="F7" s="332" t="s">
        <v>204</v>
      </c>
      <c r="G7" s="332" t="s">
        <v>219</v>
      </c>
      <c r="H7" s="332" t="s">
        <v>586</v>
      </c>
      <c r="I7" s="369">
        <v>21000000</v>
      </c>
      <c r="J7" s="332">
        <v>202206006</v>
      </c>
      <c r="K7" s="332" t="s">
        <v>1072</v>
      </c>
      <c r="L7" s="332" t="s">
        <v>1073</v>
      </c>
      <c r="M7" s="332" t="s">
        <v>121</v>
      </c>
      <c r="N7" s="332" t="s">
        <v>235</v>
      </c>
      <c r="O7" s="332"/>
    </row>
    <row r="8" spans="1:15" s="384" customFormat="1" ht="20.100000000000001" customHeight="1" x14ac:dyDescent="0.4">
      <c r="A8" s="383"/>
      <c r="B8" s="332">
        <v>2026</v>
      </c>
      <c r="C8" s="368">
        <v>2</v>
      </c>
      <c r="D8" s="332" t="s">
        <v>165</v>
      </c>
      <c r="E8" s="332" t="s">
        <v>1074</v>
      </c>
      <c r="F8" s="332" t="s">
        <v>204</v>
      </c>
      <c r="G8" s="332" t="s">
        <v>219</v>
      </c>
      <c r="H8" s="332" t="s">
        <v>25</v>
      </c>
      <c r="I8" s="369">
        <v>380000000</v>
      </c>
      <c r="J8" s="332">
        <v>202112026</v>
      </c>
      <c r="K8" s="332" t="s">
        <v>1075</v>
      </c>
      <c r="L8" s="332" t="s">
        <v>1076</v>
      </c>
      <c r="M8" s="370"/>
      <c r="N8" s="332" t="s">
        <v>235</v>
      </c>
      <c r="O8" s="332"/>
    </row>
    <row r="9" spans="1:15" s="384" customFormat="1" ht="20.100000000000001" customHeight="1" x14ac:dyDescent="0.4">
      <c r="B9" s="372">
        <v>2026</v>
      </c>
      <c r="C9" s="371">
        <v>11</v>
      </c>
      <c r="D9" s="372" t="s">
        <v>1077</v>
      </c>
      <c r="E9" s="372" t="s">
        <v>1078</v>
      </c>
      <c r="F9" s="372" t="s">
        <v>24</v>
      </c>
      <c r="G9" s="372" t="s">
        <v>14</v>
      </c>
      <c r="H9" s="372" t="s">
        <v>28</v>
      </c>
      <c r="I9" s="373">
        <v>17000000</v>
      </c>
      <c r="J9" s="372">
        <v>202112024</v>
      </c>
      <c r="K9" s="372" t="s">
        <v>1079</v>
      </c>
      <c r="L9" s="372" t="s">
        <v>1080</v>
      </c>
      <c r="M9" s="372" t="s">
        <v>121</v>
      </c>
      <c r="N9" s="372" t="s">
        <v>235</v>
      </c>
      <c r="O9" s="372"/>
    </row>
    <row r="10" spans="1:15" s="384" customFormat="1" ht="20.100000000000001" customHeight="1" x14ac:dyDescent="0.4">
      <c r="B10" s="372">
        <v>2026</v>
      </c>
      <c r="C10" s="371">
        <v>9</v>
      </c>
      <c r="D10" s="372" t="s">
        <v>1077</v>
      </c>
      <c r="E10" s="372" t="s">
        <v>1081</v>
      </c>
      <c r="F10" s="372" t="s">
        <v>24</v>
      </c>
      <c r="G10" s="372" t="s">
        <v>14</v>
      </c>
      <c r="H10" s="372" t="s">
        <v>28</v>
      </c>
      <c r="I10" s="373">
        <v>10000000</v>
      </c>
      <c r="J10" s="372">
        <v>202112024</v>
      </c>
      <c r="K10" s="372" t="s">
        <v>1079</v>
      </c>
      <c r="L10" s="372" t="s">
        <v>1080</v>
      </c>
      <c r="M10" s="372" t="s">
        <v>121</v>
      </c>
      <c r="N10" s="372" t="s">
        <v>235</v>
      </c>
      <c r="O10" s="372"/>
    </row>
    <row r="11" spans="1:15" s="384" customFormat="1" ht="20.100000000000001" customHeight="1" x14ac:dyDescent="0.4">
      <c r="B11" s="372">
        <v>2026</v>
      </c>
      <c r="C11" s="371">
        <v>4</v>
      </c>
      <c r="D11" s="372" t="s">
        <v>1077</v>
      </c>
      <c r="E11" s="372" t="s">
        <v>1082</v>
      </c>
      <c r="F11" s="372" t="s">
        <v>24</v>
      </c>
      <c r="G11" s="372" t="s">
        <v>11</v>
      </c>
      <c r="H11" s="372" t="s">
        <v>27</v>
      </c>
      <c r="I11" s="373">
        <v>100000000</v>
      </c>
      <c r="J11" s="372">
        <v>202112025</v>
      </c>
      <c r="K11" s="372" t="s">
        <v>1083</v>
      </c>
      <c r="L11" s="372" t="s">
        <v>1084</v>
      </c>
      <c r="M11" s="372"/>
      <c r="N11" s="332"/>
      <c r="O11" s="332"/>
    </row>
    <row r="12" spans="1:15" s="384" customFormat="1" ht="20.100000000000001" customHeight="1" x14ac:dyDescent="0.4">
      <c r="B12" s="372">
        <v>2026</v>
      </c>
      <c r="C12" s="371">
        <v>6</v>
      </c>
      <c r="D12" s="372" t="s">
        <v>1077</v>
      </c>
      <c r="E12" s="372" t="s">
        <v>1085</v>
      </c>
      <c r="F12" s="372" t="s">
        <v>16</v>
      </c>
      <c r="G12" s="372" t="s">
        <v>6</v>
      </c>
      <c r="H12" s="372" t="s">
        <v>29</v>
      </c>
      <c r="I12" s="373">
        <v>1500000</v>
      </c>
      <c r="J12" s="372">
        <v>202112025</v>
      </c>
      <c r="K12" s="372" t="s">
        <v>1083</v>
      </c>
      <c r="L12" s="372" t="s">
        <v>1084</v>
      </c>
      <c r="M12" s="372"/>
      <c r="N12" s="332"/>
      <c r="O12" s="332"/>
    </row>
    <row r="13" spans="1:15" s="384" customFormat="1" ht="20.100000000000001" customHeight="1" x14ac:dyDescent="0.4">
      <c r="B13" s="332">
        <v>2026</v>
      </c>
      <c r="C13" s="368">
        <v>11</v>
      </c>
      <c r="D13" s="372" t="s">
        <v>1077</v>
      </c>
      <c r="E13" s="332" t="s">
        <v>1086</v>
      </c>
      <c r="F13" s="332" t="s">
        <v>16</v>
      </c>
      <c r="G13" s="332" t="s">
        <v>6</v>
      </c>
      <c r="H13" s="332" t="s">
        <v>29</v>
      </c>
      <c r="I13" s="369">
        <v>5000000</v>
      </c>
      <c r="J13" s="372">
        <v>202112025</v>
      </c>
      <c r="K13" s="372" t="s">
        <v>1083</v>
      </c>
      <c r="L13" s="372" t="s">
        <v>1084</v>
      </c>
      <c r="M13" s="370"/>
      <c r="N13" s="332"/>
      <c r="O13" s="332"/>
    </row>
    <row r="14" spans="1:15" s="384" customFormat="1" ht="20.100000000000001" customHeight="1" x14ac:dyDescent="0.4">
      <c r="B14" s="332">
        <v>2026</v>
      </c>
      <c r="C14" s="368">
        <v>11</v>
      </c>
      <c r="D14" s="332" t="s">
        <v>165</v>
      </c>
      <c r="E14" s="332" t="s">
        <v>1087</v>
      </c>
      <c r="F14" s="332" t="s">
        <v>24</v>
      </c>
      <c r="G14" s="332" t="s">
        <v>14</v>
      </c>
      <c r="H14" s="332" t="s">
        <v>27</v>
      </c>
      <c r="I14" s="369">
        <v>90000000</v>
      </c>
      <c r="J14" s="332">
        <v>202408034</v>
      </c>
      <c r="K14" s="332" t="s">
        <v>1088</v>
      </c>
      <c r="L14" s="332" t="s">
        <v>1089</v>
      </c>
      <c r="M14" s="370"/>
      <c r="N14" s="332" t="s">
        <v>235</v>
      </c>
      <c r="O14" s="332"/>
    </row>
    <row r="15" spans="1:15" s="384" customFormat="1" ht="20.100000000000001" customHeight="1" x14ac:dyDescent="0.4">
      <c r="B15" s="372">
        <v>2026</v>
      </c>
      <c r="C15" s="372">
        <v>6</v>
      </c>
      <c r="D15" s="332" t="s">
        <v>165</v>
      </c>
      <c r="E15" s="372" t="s">
        <v>1090</v>
      </c>
      <c r="F15" s="372" t="s">
        <v>204</v>
      </c>
      <c r="G15" s="372" t="s">
        <v>219</v>
      </c>
      <c r="H15" s="372" t="s">
        <v>617</v>
      </c>
      <c r="I15" s="374">
        <v>50000000</v>
      </c>
      <c r="J15" s="375">
        <v>201906001</v>
      </c>
      <c r="K15" s="372" t="s">
        <v>1091</v>
      </c>
      <c r="L15" s="375" t="s">
        <v>1092</v>
      </c>
      <c r="M15" s="376"/>
      <c r="N15" s="376"/>
      <c r="O15" s="376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'[첨부_2_2. (양식)발주계획서 (3).xlsx]참고'!#REF!</xm:f>
          </x14:formula1>
          <xm:sqref>F14:H14 M14:N14 C14:D14 D15</xm:sqref>
        </x14:dataValidation>
        <x14:dataValidation type="list" allowBlank="1" showInputMessage="1" showErrorMessage="1">
          <x14:formula1>
            <xm:f>'C:\Users\user\Downloads\[첨부_2_2. (양식)발주계획서_김도영 (1).xlsx]참고'!#REF!</xm:f>
          </x14:formula1>
          <xm:sqref>C11:D13 F11:H13 M11:N13</xm:sqref>
        </x14:dataValidation>
        <x14:dataValidation type="list" allowBlank="1" showInputMessage="1" showErrorMessage="1">
          <x14:formula1>
            <xm:f>'C:\Users\user\Downloads\[첨부_2_2. (양식)발주계획서 (2).xlsx]참고'!#REF!</xm:f>
          </x14:formula1>
          <xm:sqref>C9:D10 F9:H10 M9:N10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취합\[6-2. 발주계획서_인사노무실.xlsx]참고'!#REF!</xm:f>
          </x14:formula1>
          <xm:sqref>M7:M8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취합\[6-2. 발주계획서_인사노무실.xlsx]참고'!#REF!</xm:f>
          </x14:formula1>
          <xm:sqref>D7:D8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취합\[6-2. 발주계획서_인사노무실.xlsx]참고'!#REF!</xm:f>
          </x14:formula1>
          <xm:sqref>N7:N8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취합\[6-2. 발주계획서_인사노무실.xlsx]참고'!#REF!</xm:f>
          </x14:formula1>
          <xm:sqref>G7:G8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취합\[6-2. 발주계획서_인사노무실.xlsx]참고'!#REF!</xm:f>
          </x14:formula1>
          <xm:sqref>C7:C8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취합\[6-2. 발주계획서_인사노무실.xlsx]참고'!#REF!</xm:f>
          </x14:formula1>
          <xm:sqref>H7:H8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취합\[6-2. 발주계획서_인사노무실.xlsx]참고'!#REF!</xm:f>
          </x14:formula1>
          <xm:sqref>F6:F8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46"/>
  <sheetViews>
    <sheetView topLeftCell="A4" zoomScale="55" zoomScaleNormal="55" workbookViewId="0">
      <selection activeCell="E7" sqref="E7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58.796875" customWidth="1"/>
  </cols>
  <sheetData>
    <row r="1" spans="1:15" hidden="1" x14ac:dyDescent="0.4"/>
    <row r="2" spans="1:15" ht="180.75" hidden="1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hidden="1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s="30" customFormat="1" ht="27" customHeight="1" thickTop="1" x14ac:dyDescent="0.4">
      <c r="A7" s="51"/>
      <c r="B7" s="168">
        <v>2026</v>
      </c>
      <c r="C7" s="169">
        <v>3</v>
      </c>
      <c r="D7" s="172" t="s">
        <v>377</v>
      </c>
      <c r="E7" s="172" t="s">
        <v>378</v>
      </c>
      <c r="F7" s="61" t="s">
        <v>24</v>
      </c>
      <c r="G7" s="61" t="s">
        <v>14</v>
      </c>
      <c r="H7" s="61" t="s">
        <v>25</v>
      </c>
      <c r="I7" s="187">
        <v>25000000</v>
      </c>
      <c r="J7" s="61">
        <v>202212031</v>
      </c>
      <c r="K7" s="61" t="s">
        <v>379</v>
      </c>
      <c r="L7" s="186" t="s">
        <v>380</v>
      </c>
      <c r="M7" s="173"/>
      <c r="N7" s="188" t="s">
        <v>235</v>
      </c>
      <c r="O7" s="161"/>
    </row>
    <row r="8" spans="1:15" s="30" customFormat="1" ht="27" customHeight="1" x14ac:dyDescent="0.4">
      <c r="A8" s="51"/>
      <c r="B8" s="168">
        <v>2026</v>
      </c>
      <c r="C8" s="169">
        <v>5</v>
      </c>
      <c r="D8" s="172" t="s">
        <v>377</v>
      </c>
      <c r="E8" s="172" t="s">
        <v>381</v>
      </c>
      <c r="F8" s="61" t="s">
        <v>24</v>
      </c>
      <c r="G8" s="61" t="s">
        <v>14</v>
      </c>
      <c r="H8" s="61" t="s">
        <v>28</v>
      </c>
      <c r="I8" s="187">
        <v>22000000</v>
      </c>
      <c r="J8" s="61">
        <v>2018101490</v>
      </c>
      <c r="K8" s="61" t="s">
        <v>382</v>
      </c>
      <c r="L8" s="186" t="s">
        <v>383</v>
      </c>
      <c r="M8" s="167" t="s">
        <v>121</v>
      </c>
      <c r="N8" s="188" t="s">
        <v>235</v>
      </c>
      <c r="O8" s="161"/>
    </row>
    <row r="9" spans="1:15" s="30" customFormat="1" ht="27" customHeight="1" x14ac:dyDescent="0.4">
      <c r="A9" s="118"/>
      <c r="B9" s="168">
        <v>2026</v>
      </c>
      <c r="C9" s="169">
        <v>4</v>
      </c>
      <c r="D9" s="186" t="s">
        <v>377</v>
      </c>
      <c r="E9" s="186" t="s">
        <v>384</v>
      </c>
      <c r="F9" s="61" t="s">
        <v>24</v>
      </c>
      <c r="G9" s="61" t="s">
        <v>14</v>
      </c>
      <c r="H9" s="61" t="s">
        <v>28</v>
      </c>
      <c r="I9" s="189">
        <v>20000000</v>
      </c>
      <c r="J9" s="61">
        <v>202408033</v>
      </c>
      <c r="K9" s="61" t="s">
        <v>385</v>
      </c>
      <c r="L9" s="186" t="s">
        <v>386</v>
      </c>
      <c r="M9" s="167" t="s">
        <v>121</v>
      </c>
      <c r="N9" s="188" t="s">
        <v>235</v>
      </c>
      <c r="O9" s="161"/>
    </row>
    <row r="10" spans="1:15" ht="27.75" customHeight="1" x14ac:dyDescent="0.4">
      <c r="A10" s="55"/>
      <c r="B10" s="168">
        <v>2026</v>
      </c>
      <c r="C10" s="162">
        <v>6</v>
      </c>
      <c r="D10" s="163" t="s">
        <v>377</v>
      </c>
      <c r="E10" s="163" t="s">
        <v>387</v>
      </c>
      <c r="F10" s="144" t="s">
        <v>24</v>
      </c>
      <c r="G10" s="144" t="s">
        <v>14</v>
      </c>
      <c r="H10" s="144" t="s">
        <v>28</v>
      </c>
      <c r="I10" s="190">
        <v>20000000</v>
      </c>
      <c r="J10" s="144">
        <v>202408039</v>
      </c>
      <c r="K10" s="144" t="s">
        <v>388</v>
      </c>
      <c r="L10" s="163" t="s">
        <v>389</v>
      </c>
      <c r="M10" s="167" t="s">
        <v>121</v>
      </c>
      <c r="N10" s="188" t="s">
        <v>235</v>
      </c>
      <c r="O10" s="161"/>
    </row>
    <row r="11" spans="1:15" ht="27.75" customHeight="1" x14ac:dyDescent="0.4">
      <c r="A11" s="55"/>
      <c r="B11" s="168">
        <v>2026</v>
      </c>
      <c r="C11" s="169">
        <v>6</v>
      </c>
      <c r="D11" s="172" t="s">
        <v>377</v>
      </c>
      <c r="E11" s="172" t="s">
        <v>390</v>
      </c>
      <c r="F11" s="61" t="s">
        <v>24</v>
      </c>
      <c r="G11" s="61" t="s">
        <v>14</v>
      </c>
      <c r="H11" s="61" t="s">
        <v>25</v>
      </c>
      <c r="I11" s="86">
        <v>50000000</v>
      </c>
      <c r="J11" s="61">
        <v>200501168</v>
      </c>
      <c r="K11" s="61" t="s">
        <v>391</v>
      </c>
      <c r="L11" s="186" t="s">
        <v>392</v>
      </c>
      <c r="M11" s="173"/>
      <c r="N11" s="188" t="s">
        <v>235</v>
      </c>
      <c r="O11" s="161"/>
    </row>
    <row r="12" spans="1:15" ht="27.75" customHeight="1" x14ac:dyDescent="0.4">
      <c r="A12" s="55"/>
      <c r="B12" s="168">
        <v>2026</v>
      </c>
      <c r="C12" s="169">
        <v>7</v>
      </c>
      <c r="D12" s="172" t="s">
        <v>377</v>
      </c>
      <c r="E12" s="172" t="s">
        <v>393</v>
      </c>
      <c r="F12" s="61" t="s">
        <v>24</v>
      </c>
      <c r="G12" s="61" t="s">
        <v>14</v>
      </c>
      <c r="H12" s="61" t="s">
        <v>28</v>
      </c>
      <c r="I12" s="86">
        <v>15000000</v>
      </c>
      <c r="J12" s="61">
        <v>200501168</v>
      </c>
      <c r="K12" s="61" t="s">
        <v>391</v>
      </c>
      <c r="L12" s="186" t="s">
        <v>392</v>
      </c>
      <c r="M12" s="167" t="s">
        <v>121</v>
      </c>
      <c r="N12" s="188" t="s">
        <v>235</v>
      </c>
      <c r="O12" s="161"/>
    </row>
    <row r="13" spans="1:15" ht="27.75" customHeight="1" x14ac:dyDescent="0.4">
      <c r="A13" s="55"/>
      <c r="B13" s="168">
        <v>2026</v>
      </c>
      <c r="C13" s="169">
        <v>8</v>
      </c>
      <c r="D13" s="172" t="s">
        <v>377</v>
      </c>
      <c r="E13" s="172" t="s">
        <v>394</v>
      </c>
      <c r="F13" s="61" t="s">
        <v>24</v>
      </c>
      <c r="G13" s="61" t="s">
        <v>14</v>
      </c>
      <c r="H13" s="61" t="s">
        <v>28</v>
      </c>
      <c r="I13" s="187">
        <v>18000000</v>
      </c>
      <c r="J13" s="61">
        <v>2015121170</v>
      </c>
      <c r="K13" s="61" t="s">
        <v>395</v>
      </c>
      <c r="L13" s="186" t="s">
        <v>396</v>
      </c>
      <c r="M13" s="167" t="s">
        <v>121</v>
      </c>
      <c r="N13" s="188" t="s">
        <v>235</v>
      </c>
      <c r="O13" s="161"/>
    </row>
    <row r="14" spans="1:15" ht="27.75" customHeight="1" x14ac:dyDescent="0.4">
      <c r="A14" s="55"/>
      <c r="B14" s="168">
        <v>2026</v>
      </c>
      <c r="C14" s="162">
        <v>11</v>
      </c>
      <c r="D14" s="165" t="s">
        <v>377</v>
      </c>
      <c r="E14" s="163" t="s">
        <v>397</v>
      </c>
      <c r="F14" s="144" t="s">
        <v>24</v>
      </c>
      <c r="G14" s="144" t="s">
        <v>14</v>
      </c>
      <c r="H14" s="144" t="s">
        <v>28</v>
      </c>
      <c r="I14" s="190">
        <v>20000000</v>
      </c>
      <c r="J14" s="144">
        <v>202408039</v>
      </c>
      <c r="K14" s="144" t="s">
        <v>388</v>
      </c>
      <c r="L14" s="163" t="s">
        <v>389</v>
      </c>
      <c r="M14" s="167" t="s">
        <v>121</v>
      </c>
      <c r="N14" s="188" t="s">
        <v>235</v>
      </c>
      <c r="O14" s="161"/>
    </row>
    <row r="15" spans="1:15" ht="27.75" customHeight="1" x14ac:dyDescent="0.4">
      <c r="A15" s="55"/>
      <c r="B15" s="168">
        <v>2026</v>
      </c>
      <c r="C15" s="162">
        <v>12</v>
      </c>
      <c r="D15" s="165" t="s">
        <v>377</v>
      </c>
      <c r="E15" s="165" t="s">
        <v>398</v>
      </c>
      <c r="F15" s="144" t="s">
        <v>24</v>
      </c>
      <c r="G15" s="144" t="s">
        <v>14</v>
      </c>
      <c r="H15" s="144" t="s">
        <v>28</v>
      </c>
      <c r="I15" s="85">
        <v>7000000</v>
      </c>
      <c r="J15" s="144">
        <v>202408039</v>
      </c>
      <c r="K15" s="144" t="s">
        <v>388</v>
      </c>
      <c r="L15" s="163" t="s">
        <v>389</v>
      </c>
      <c r="M15" s="167" t="s">
        <v>121</v>
      </c>
      <c r="N15" s="188" t="s">
        <v>235</v>
      </c>
      <c r="O15" s="161"/>
    </row>
    <row r="16" spans="1:15" ht="27.75" customHeight="1" x14ac:dyDescent="0.4">
      <c r="A16" s="55"/>
      <c r="B16" s="168">
        <v>2026</v>
      </c>
      <c r="C16" s="169"/>
      <c r="D16" s="172" t="s">
        <v>377</v>
      </c>
      <c r="E16" s="172" t="s">
        <v>399</v>
      </c>
      <c r="F16" s="61" t="s">
        <v>24</v>
      </c>
      <c r="G16" s="61" t="s">
        <v>12</v>
      </c>
      <c r="H16" s="61" t="s">
        <v>25</v>
      </c>
      <c r="I16" s="86">
        <v>50000000</v>
      </c>
      <c r="J16" s="61">
        <v>2018101490</v>
      </c>
      <c r="K16" s="61" t="s">
        <v>400</v>
      </c>
      <c r="L16" s="186" t="s">
        <v>401</v>
      </c>
      <c r="M16" s="173"/>
      <c r="N16" s="188" t="s">
        <v>239</v>
      </c>
      <c r="O16" s="161" t="s">
        <v>402</v>
      </c>
    </row>
    <row r="17" spans="1:15" ht="27.75" customHeight="1" x14ac:dyDescent="0.4">
      <c r="A17" s="55"/>
      <c r="B17" s="168">
        <v>2026</v>
      </c>
      <c r="C17" s="169"/>
      <c r="D17" s="172"/>
      <c r="E17" s="172"/>
      <c r="F17" s="170"/>
      <c r="G17" s="170"/>
      <c r="H17" s="170"/>
      <c r="I17" s="54"/>
      <c r="J17" s="170"/>
      <c r="K17" s="170"/>
      <c r="L17" s="171"/>
      <c r="M17" s="173"/>
      <c r="N17" s="145"/>
      <c r="O17" s="161"/>
    </row>
    <row r="18" spans="1:15" ht="27.75" customHeight="1" x14ac:dyDescent="0.4">
      <c r="A18" s="55"/>
      <c r="B18" s="168">
        <v>2026</v>
      </c>
      <c r="C18" s="169"/>
      <c r="D18" s="172"/>
      <c r="E18" s="172"/>
      <c r="F18" s="170"/>
      <c r="G18" s="170"/>
      <c r="H18" s="170"/>
      <c r="I18" s="54"/>
      <c r="J18" s="170"/>
      <c r="K18" s="170"/>
      <c r="L18" s="171"/>
      <c r="M18" s="173"/>
      <c r="N18" s="160"/>
      <c r="O18" s="161"/>
    </row>
    <row r="19" spans="1:15" ht="27.75" customHeight="1" x14ac:dyDescent="0.4">
      <c r="A19" s="55"/>
      <c r="B19" s="168">
        <v>2026</v>
      </c>
      <c r="C19" s="169"/>
      <c r="D19" s="172"/>
      <c r="E19" s="172"/>
      <c r="F19" s="170"/>
      <c r="G19" s="170"/>
      <c r="H19" s="170"/>
      <c r="I19" s="54"/>
      <c r="J19" s="170"/>
      <c r="K19" s="170"/>
      <c r="L19" s="171"/>
      <c r="M19" s="173"/>
      <c r="N19" s="160"/>
      <c r="O19" s="161"/>
    </row>
    <row r="20" spans="1:15" ht="27.75" customHeight="1" x14ac:dyDescent="0.4">
      <c r="A20" s="55"/>
      <c r="B20" s="168">
        <v>2026</v>
      </c>
      <c r="C20" s="169"/>
      <c r="D20" s="172"/>
      <c r="E20" s="172"/>
      <c r="F20" s="170"/>
      <c r="G20" s="170"/>
      <c r="H20" s="170"/>
      <c r="I20" s="54"/>
      <c r="J20" s="170"/>
      <c r="K20" s="170"/>
      <c r="L20" s="171"/>
      <c r="M20" s="173"/>
      <c r="N20" s="160"/>
      <c r="O20" s="161"/>
    </row>
    <row r="21" spans="1:15" ht="27.75" customHeight="1" x14ac:dyDescent="0.4">
      <c r="A21" s="55"/>
      <c r="B21" s="168">
        <v>2026</v>
      </c>
      <c r="C21" s="169"/>
      <c r="D21" s="172"/>
      <c r="E21" s="172"/>
      <c r="F21" s="170"/>
      <c r="G21" s="170"/>
      <c r="H21" s="170"/>
      <c r="I21" s="54"/>
      <c r="J21" s="170"/>
      <c r="K21" s="170"/>
      <c r="L21" s="171"/>
      <c r="M21" s="173"/>
      <c r="N21" s="160"/>
      <c r="O21" s="161"/>
    </row>
    <row r="22" spans="1:15" ht="27.75" customHeight="1" x14ac:dyDescent="0.4">
      <c r="A22" s="55"/>
      <c r="B22" s="168">
        <v>2026</v>
      </c>
      <c r="C22" s="169"/>
      <c r="D22" s="172"/>
      <c r="E22" s="172"/>
      <c r="F22" s="170"/>
      <c r="G22" s="170"/>
      <c r="H22" s="170"/>
      <c r="I22" s="54"/>
      <c r="J22" s="170"/>
      <c r="K22" s="170"/>
      <c r="L22" s="171"/>
      <c r="M22" s="173"/>
      <c r="N22" s="160"/>
      <c r="O22" s="161"/>
    </row>
    <row r="23" spans="1:15" ht="27.75" customHeight="1" x14ac:dyDescent="0.4">
      <c r="A23" s="55"/>
      <c r="B23" s="168">
        <v>2026</v>
      </c>
      <c r="C23" s="169"/>
      <c r="D23" s="172"/>
      <c r="E23" s="172"/>
      <c r="F23" s="170"/>
      <c r="G23" s="170"/>
      <c r="H23" s="170"/>
      <c r="I23" s="54"/>
      <c r="J23" s="170"/>
      <c r="K23" s="170"/>
      <c r="L23" s="171"/>
      <c r="M23" s="173"/>
      <c r="N23" s="160"/>
      <c r="O23" s="161"/>
    </row>
    <row r="24" spans="1:15" ht="27.75" customHeight="1" x14ac:dyDescent="0.4">
      <c r="A24" s="55"/>
      <c r="B24" s="168">
        <v>2026</v>
      </c>
      <c r="C24" s="169"/>
      <c r="D24" s="172"/>
      <c r="E24" s="172"/>
      <c r="F24" s="170"/>
      <c r="G24" s="170"/>
      <c r="H24" s="170"/>
      <c r="I24" s="54"/>
      <c r="J24" s="170"/>
      <c r="K24" s="170"/>
      <c r="L24" s="171"/>
      <c r="M24" s="173"/>
      <c r="N24" s="160"/>
      <c r="O24" s="161"/>
    </row>
    <row r="25" spans="1:15" ht="27.75" customHeight="1" x14ac:dyDescent="0.4">
      <c r="A25" s="55"/>
      <c r="B25" s="168">
        <v>2026</v>
      </c>
      <c r="C25" s="169"/>
      <c r="D25" s="172"/>
      <c r="E25" s="172"/>
      <c r="F25" s="170"/>
      <c r="G25" s="170"/>
      <c r="H25" s="170"/>
      <c r="I25" s="54"/>
      <c r="J25" s="170"/>
      <c r="K25" s="170"/>
      <c r="L25" s="171"/>
      <c r="M25" s="173"/>
      <c r="N25" s="160"/>
      <c r="O25" s="161"/>
    </row>
    <row r="26" spans="1:15" ht="27.75" customHeight="1" x14ac:dyDescent="0.4">
      <c r="A26" s="55"/>
      <c r="B26" s="168">
        <v>2026</v>
      </c>
      <c r="C26" s="169"/>
      <c r="D26" s="172"/>
      <c r="E26" s="172"/>
      <c r="F26" s="170"/>
      <c r="G26" s="170"/>
      <c r="H26" s="170"/>
      <c r="I26" s="54"/>
      <c r="J26" s="170"/>
      <c r="K26" s="170"/>
      <c r="L26" s="171"/>
      <c r="M26" s="173"/>
      <c r="N26" s="160"/>
      <c r="O26" s="161"/>
    </row>
    <row r="27" spans="1:15" ht="27.75" customHeight="1" x14ac:dyDescent="0.4">
      <c r="A27" s="55"/>
      <c r="B27" s="168">
        <v>2026</v>
      </c>
      <c r="C27" s="169"/>
      <c r="D27" s="172"/>
      <c r="E27" s="172"/>
      <c r="F27" s="170"/>
      <c r="G27" s="170"/>
      <c r="H27" s="170"/>
      <c r="I27" s="54"/>
      <c r="J27" s="170"/>
      <c r="K27" s="170"/>
      <c r="L27" s="171"/>
      <c r="M27" s="173"/>
      <c r="N27" s="160"/>
      <c r="O27" s="161"/>
    </row>
    <row r="28" spans="1:15" ht="27.75" customHeight="1" x14ac:dyDescent="0.4">
      <c r="A28" s="55"/>
      <c r="B28" s="168">
        <v>2026</v>
      </c>
      <c r="C28" s="169"/>
      <c r="D28" s="172"/>
      <c r="E28" s="172"/>
      <c r="F28" s="170"/>
      <c r="G28" s="170"/>
      <c r="H28" s="170"/>
      <c r="I28" s="54"/>
      <c r="J28" s="170"/>
      <c r="K28" s="170"/>
      <c r="L28" s="171"/>
      <c r="M28" s="173"/>
      <c r="N28" s="160"/>
      <c r="O28" s="161"/>
    </row>
    <row r="29" spans="1:15" ht="27.75" customHeight="1" x14ac:dyDescent="0.4">
      <c r="A29" s="55"/>
      <c r="B29" s="168">
        <v>2026</v>
      </c>
      <c r="C29" s="169"/>
      <c r="D29" s="172"/>
      <c r="E29" s="172"/>
      <c r="F29" s="170"/>
      <c r="G29" s="170"/>
      <c r="H29" s="170"/>
      <c r="I29" s="54"/>
      <c r="J29" s="170"/>
      <c r="K29" s="170"/>
      <c r="L29" s="171"/>
      <c r="M29" s="173"/>
      <c r="N29" s="160"/>
      <c r="O29" s="161"/>
    </row>
    <row r="30" spans="1:15" ht="27.75" customHeight="1" x14ac:dyDescent="0.4">
      <c r="A30" s="55"/>
      <c r="B30" s="168">
        <v>2026</v>
      </c>
      <c r="C30" s="169"/>
      <c r="D30" s="172"/>
      <c r="E30" s="172"/>
      <c r="F30" s="170"/>
      <c r="G30" s="170"/>
      <c r="H30" s="170"/>
      <c r="I30" s="54"/>
      <c r="J30" s="170"/>
      <c r="K30" s="170"/>
      <c r="L30" s="171"/>
      <c r="M30" s="173"/>
      <c r="N30" s="160"/>
      <c r="O30" s="161"/>
    </row>
    <row r="31" spans="1:15" ht="27.75" customHeight="1" x14ac:dyDescent="0.4">
      <c r="A31" s="55"/>
      <c r="B31" s="168">
        <v>2026</v>
      </c>
      <c r="C31" s="169"/>
      <c r="D31" s="172"/>
      <c r="E31" s="172"/>
      <c r="F31" s="170"/>
      <c r="G31" s="170"/>
      <c r="H31" s="170"/>
      <c r="I31" s="54"/>
      <c r="J31" s="170"/>
      <c r="K31" s="170"/>
      <c r="L31" s="171"/>
      <c r="M31" s="173"/>
      <c r="N31" s="160"/>
      <c r="O31" s="161"/>
    </row>
    <row r="32" spans="1:15" ht="27.75" customHeight="1" x14ac:dyDescent="0.4">
      <c r="A32" s="55"/>
      <c r="B32" s="168">
        <v>2026</v>
      </c>
      <c r="C32" s="169"/>
      <c r="D32" s="172"/>
      <c r="E32" s="172"/>
      <c r="F32" s="170"/>
      <c r="G32" s="170"/>
      <c r="H32" s="170"/>
      <c r="I32" s="54"/>
      <c r="J32" s="170"/>
      <c r="K32" s="170"/>
      <c r="L32" s="171"/>
      <c r="M32" s="173"/>
      <c r="N32" s="160"/>
      <c r="O32" s="161"/>
    </row>
    <row r="33" spans="1:15" ht="27.75" customHeight="1" x14ac:dyDescent="0.4">
      <c r="A33" s="55"/>
      <c r="B33" s="168">
        <v>2026</v>
      </c>
      <c r="C33" s="169"/>
      <c r="D33" s="172"/>
      <c r="E33" s="172"/>
      <c r="F33" s="170"/>
      <c r="G33" s="170"/>
      <c r="H33" s="170"/>
      <c r="I33" s="54"/>
      <c r="J33" s="170"/>
      <c r="K33" s="170"/>
      <c r="L33" s="171"/>
      <c r="M33" s="173"/>
      <c r="N33" s="160"/>
      <c r="O33" s="161"/>
    </row>
    <row r="34" spans="1:15" ht="27.75" customHeight="1" x14ac:dyDescent="0.4">
      <c r="A34" s="55"/>
      <c r="B34" s="168">
        <v>2026</v>
      </c>
      <c r="C34" s="169"/>
      <c r="D34" s="172"/>
      <c r="E34" s="172"/>
      <c r="F34" s="170"/>
      <c r="G34" s="170"/>
      <c r="H34" s="170"/>
      <c r="I34" s="54"/>
      <c r="J34" s="170"/>
      <c r="K34" s="170"/>
      <c r="L34" s="171"/>
      <c r="M34" s="173"/>
      <c r="N34" s="160"/>
      <c r="O34" s="161"/>
    </row>
    <row r="35" spans="1:15" ht="27.75" customHeight="1" x14ac:dyDescent="0.4">
      <c r="A35" s="55"/>
      <c r="B35" s="168">
        <v>2026</v>
      </c>
      <c r="C35" s="169"/>
      <c r="D35" s="172"/>
      <c r="E35" s="172"/>
      <c r="F35" s="170"/>
      <c r="G35" s="170"/>
      <c r="H35" s="170"/>
      <c r="I35" s="54"/>
      <c r="J35" s="170"/>
      <c r="K35" s="170"/>
      <c r="L35" s="171"/>
      <c r="M35" s="173"/>
      <c r="N35" s="160"/>
      <c r="O35" s="161"/>
    </row>
    <row r="36" spans="1:15" ht="27.75" customHeight="1" x14ac:dyDescent="0.4">
      <c r="A36" s="55"/>
      <c r="B36" s="168">
        <v>2026</v>
      </c>
      <c r="C36" s="169"/>
      <c r="D36" s="172"/>
      <c r="E36" s="172"/>
      <c r="F36" s="170"/>
      <c r="G36" s="170"/>
      <c r="H36" s="170"/>
      <c r="I36" s="54"/>
      <c r="J36" s="170"/>
      <c r="K36" s="170"/>
      <c r="L36" s="171"/>
      <c r="M36" s="173"/>
      <c r="N36" s="160"/>
      <c r="O36" s="161"/>
    </row>
    <row r="37" spans="1:15" ht="27.75" customHeight="1" x14ac:dyDescent="0.4">
      <c r="A37" s="55"/>
      <c r="B37" s="168">
        <v>2026</v>
      </c>
      <c r="C37" s="169"/>
      <c r="D37" s="172"/>
      <c r="E37" s="172"/>
      <c r="F37" s="170"/>
      <c r="G37" s="170"/>
      <c r="H37" s="170"/>
      <c r="I37" s="54"/>
      <c r="J37" s="170"/>
      <c r="K37" s="170"/>
      <c r="L37" s="171"/>
      <c r="M37" s="173"/>
      <c r="N37" s="160"/>
      <c r="O37" s="161"/>
    </row>
    <row r="38" spans="1:15" ht="27.75" customHeight="1" x14ac:dyDescent="0.4">
      <c r="A38" s="55"/>
      <c r="B38" s="168">
        <v>2026</v>
      </c>
      <c r="C38" s="169"/>
      <c r="D38" s="172"/>
      <c r="E38" s="172"/>
      <c r="F38" s="170"/>
      <c r="G38" s="170"/>
      <c r="H38" s="170"/>
      <c r="I38" s="54"/>
      <c r="J38" s="170"/>
      <c r="K38" s="170"/>
      <c r="L38" s="171"/>
      <c r="M38" s="173"/>
      <c r="N38" s="160"/>
      <c r="O38" s="161"/>
    </row>
    <row r="39" spans="1:15" ht="27.75" customHeight="1" x14ac:dyDescent="0.4">
      <c r="A39" s="55"/>
      <c r="B39" s="168">
        <v>2026</v>
      </c>
      <c r="C39" s="169"/>
      <c r="D39" s="172"/>
      <c r="E39" s="172"/>
      <c r="F39" s="170"/>
      <c r="G39" s="170"/>
      <c r="H39" s="170"/>
      <c r="I39" s="54"/>
      <c r="J39" s="170"/>
      <c r="K39" s="170"/>
      <c r="L39" s="171"/>
      <c r="M39" s="173"/>
      <c r="N39" s="160"/>
      <c r="O39" s="161"/>
    </row>
    <row r="40" spans="1:15" ht="27.75" customHeight="1" x14ac:dyDescent="0.4">
      <c r="A40" s="55"/>
      <c r="B40" s="168">
        <v>2026</v>
      </c>
      <c r="C40" s="169"/>
      <c r="D40" s="172"/>
      <c r="E40" s="172"/>
      <c r="F40" s="170"/>
      <c r="G40" s="170"/>
      <c r="H40" s="170"/>
      <c r="I40" s="54"/>
      <c r="J40" s="170"/>
      <c r="K40" s="170"/>
      <c r="L40" s="171"/>
      <c r="M40" s="173"/>
      <c r="N40" s="160"/>
      <c r="O40" s="161"/>
    </row>
    <row r="41" spans="1:15" ht="27.75" customHeight="1" x14ac:dyDescent="0.4">
      <c r="A41" s="55"/>
      <c r="B41" s="168">
        <v>2026</v>
      </c>
      <c r="C41" s="169"/>
      <c r="D41" s="172"/>
      <c r="E41" s="172"/>
      <c r="F41" s="170"/>
      <c r="G41" s="170"/>
      <c r="H41" s="170"/>
      <c r="I41" s="54"/>
      <c r="J41" s="170"/>
      <c r="K41" s="170"/>
      <c r="L41" s="171"/>
      <c r="M41" s="173"/>
      <c r="N41" s="160"/>
      <c r="O41" s="161"/>
    </row>
    <row r="42" spans="1:15" ht="27.75" customHeight="1" x14ac:dyDescent="0.4">
      <c r="A42" s="55"/>
      <c r="B42" s="168">
        <v>2026</v>
      </c>
      <c r="C42" s="169"/>
      <c r="D42" s="172"/>
      <c r="E42" s="172"/>
      <c r="F42" s="170"/>
      <c r="G42" s="170"/>
      <c r="H42" s="170"/>
      <c r="I42" s="54"/>
      <c r="J42" s="170"/>
      <c r="K42" s="170"/>
      <c r="L42" s="171"/>
      <c r="M42" s="173"/>
      <c r="N42" s="160"/>
      <c r="O42" s="161"/>
    </row>
    <row r="43" spans="1:15" ht="27.75" customHeight="1" x14ac:dyDescent="0.4">
      <c r="A43" s="55"/>
      <c r="B43" s="168">
        <v>2026</v>
      </c>
      <c r="C43" s="169"/>
      <c r="D43" s="172"/>
      <c r="E43" s="172"/>
      <c r="F43" s="170"/>
      <c r="G43" s="170"/>
      <c r="H43" s="170"/>
      <c r="I43" s="54"/>
      <c r="J43" s="170"/>
      <c r="K43" s="170"/>
      <c r="L43" s="171"/>
      <c r="M43" s="173"/>
      <c r="N43" s="160"/>
      <c r="O43" s="161"/>
    </row>
    <row r="44" spans="1:15" ht="27.75" customHeight="1" x14ac:dyDescent="0.4">
      <c r="A44" s="55"/>
      <c r="B44" s="168">
        <v>2026</v>
      </c>
      <c r="C44" s="169"/>
      <c r="D44" s="172"/>
      <c r="E44" s="172"/>
      <c r="F44" s="170"/>
      <c r="G44" s="170"/>
      <c r="H44" s="170"/>
      <c r="I44" s="54"/>
      <c r="J44" s="170"/>
      <c r="K44" s="170"/>
      <c r="L44" s="171"/>
      <c r="M44" s="173"/>
      <c r="N44" s="160"/>
      <c r="O44" s="161"/>
    </row>
    <row r="45" spans="1:15" ht="27.75" customHeight="1" x14ac:dyDescent="0.4">
      <c r="A45" s="55"/>
      <c r="B45" s="168">
        <v>2026</v>
      </c>
      <c r="C45" s="169"/>
      <c r="D45" s="172"/>
      <c r="E45" s="172"/>
      <c r="F45" s="170"/>
      <c r="G45" s="170"/>
      <c r="H45" s="170"/>
      <c r="I45" s="54"/>
      <c r="J45" s="170"/>
      <c r="K45" s="170"/>
      <c r="L45" s="171"/>
      <c r="M45" s="173"/>
      <c r="N45" s="160"/>
      <c r="O45" s="161"/>
    </row>
    <row r="46" spans="1:15" ht="27.75" customHeight="1" x14ac:dyDescent="0.4">
      <c r="A46" s="55"/>
      <c r="B46" s="168">
        <v>2026</v>
      </c>
      <c r="C46" s="155"/>
      <c r="D46" s="152"/>
      <c r="E46" s="152"/>
      <c r="F46" s="153"/>
      <c r="G46" s="153"/>
      <c r="H46" s="153"/>
      <c r="I46" s="56"/>
      <c r="J46" s="153"/>
      <c r="K46" s="153"/>
      <c r="L46" s="154"/>
      <c r="M46" s="173"/>
      <c r="N46" s="156"/>
      <c r="O46" s="58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'[(붙임) 발주계획서_청렴윤리팀.xlsx]참고'!#REF!</xm:f>
          </x14:formula1>
          <xm:sqref>F16:H16 M16:N16 D16</xm:sqref>
        </x14:dataValidation>
        <x14:dataValidation type="list" allowBlank="1" showInputMessage="1" showErrorMessage="1">
          <x14:formula1>
            <xm:f>'\\172.10.124.180\안전산업협력실\10 주무업무\00. 대내외요청철\대내요청철\2026년\26.1.30.(금)까지_26년도 연간발주계획 제출 요청\회신\[(2026년)연간발주계획서_이수연.xlsx]참고'!#REF!</xm:f>
          </x14:formula1>
          <xm:sqref>M11:M12 F11:H12 C11:D12</xm:sqref>
        </x14:dataValidation>
        <x14:dataValidation type="list" allowBlank="1" showInputMessage="1" showErrorMessage="1">
          <x14:formula1>
            <xm:f>'[발주계획서(동반성장)_주훈표.xlsx]참고'!#REF!</xm:f>
          </x14:formula1>
          <xm:sqref>M10 M14:M15 F10:H10 F14:H15 C10:D10 C14:D15</xm:sqref>
        </x14:dataValidation>
        <x14:dataValidation type="list" allowBlank="1" showInputMessage="1" showErrorMessage="1">
          <x14:formula1>
            <xm:f>'C:\Users\user\Downloads\[발주계획서(ESG경영실).xlsx]참고'!#REF!</xm:f>
          </x14:formula1>
          <xm:sqref>M13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취합\[6-3. 2026년도 발주계획서_ESG경영실.xlsx]참고'!#REF!</xm:f>
          </x14:formula1>
          <xm:sqref>M7:M9 M17:M46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취합\[6-3. 2026년도 발주계획서_ESG경영실.xlsx]참고'!#REF!</xm:f>
          </x14:formula1>
          <xm:sqref>D7:D9 D13 D17:D46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취합\[6-3. 2026년도 발주계획서_ESG경영실.xlsx]참고'!#REF!</xm:f>
          </x14:formula1>
          <xm:sqref>N7:N15 N17:N46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취합\[6-3. 2026년도 발주계획서_ESG경영실.xlsx]참고'!#REF!</xm:f>
          </x14:formula1>
          <xm:sqref>G7:G9 G13 G17:G46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취합\[6-3. 2026년도 발주계획서_ESG경영실.xlsx]참고'!#REF!</xm:f>
          </x14:formula1>
          <xm:sqref>C8:C9 C16:C46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취합\[6-3. 2026년도 발주계획서_ESG경영실.xlsx]참고'!#REF!</xm:f>
          </x14:formula1>
          <xm:sqref>C7 C13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취합\[6-3. 2026년도 발주계획서_ESG경영실.xlsx]참고'!#REF!</xm:f>
          </x14:formula1>
          <xm:sqref>H7:H9 H13 H17:H46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취합\[6-3. 2026년도 발주계획서_ESG경영실.xlsx]참고'!#REF!</xm:f>
          </x14:formula1>
          <xm:sqref>F6:F9 F13 F17:F46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43"/>
  <sheetViews>
    <sheetView topLeftCell="C1" zoomScale="40" zoomScaleNormal="40" workbookViewId="0">
      <selection activeCell="E61" sqref="E61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style="94" customWidth="1"/>
    <col min="13" max="13" width="93.19921875" bestFit="1" customWidth="1"/>
    <col min="14" max="14" width="39.09765625" bestFit="1" customWidth="1"/>
    <col min="15" max="15" width="45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54.7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s="30" customFormat="1" ht="25.05" customHeight="1" thickTop="1" x14ac:dyDescent="0.4">
      <c r="A7" s="51"/>
      <c r="B7" s="217">
        <v>2026</v>
      </c>
      <c r="C7" s="191">
        <v>1</v>
      </c>
      <c r="D7" s="192" t="s">
        <v>404</v>
      </c>
      <c r="E7" s="192" t="s">
        <v>405</v>
      </c>
      <c r="F7" s="193" t="s">
        <v>406</v>
      </c>
      <c r="G7" s="193" t="s">
        <v>407</v>
      </c>
      <c r="H7" s="193" t="s">
        <v>27</v>
      </c>
      <c r="I7" s="194">
        <v>73972500</v>
      </c>
      <c r="J7" s="193">
        <v>2012121550</v>
      </c>
      <c r="K7" s="193" t="s">
        <v>408</v>
      </c>
      <c r="L7" s="193" t="s">
        <v>409</v>
      </c>
      <c r="M7" s="195"/>
      <c r="N7" s="195"/>
      <c r="O7" s="196" t="s">
        <v>410</v>
      </c>
    </row>
    <row r="8" spans="1:15" s="30" customFormat="1" ht="25.05" customHeight="1" x14ac:dyDescent="0.4">
      <c r="A8" s="51"/>
      <c r="B8" s="181">
        <v>2026</v>
      </c>
      <c r="C8" s="76">
        <v>1</v>
      </c>
      <c r="D8" s="172" t="s">
        <v>404</v>
      </c>
      <c r="E8" s="197" t="s">
        <v>411</v>
      </c>
      <c r="F8" s="151" t="s">
        <v>24</v>
      </c>
      <c r="G8" s="151" t="s">
        <v>14</v>
      </c>
      <c r="H8" s="151" t="s">
        <v>28</v>
      </c>
      <c r="I8" s="198">
        <v>1992000</v>
      </c>
      <c r="J8" s="151">
        <v>201903004</v>
      </c>
      <c r="K8" s="151" t="s">
        <v>412</v>
      </c>
      <c r="L8" s="151" t="s">
        <v>413</v>
      </c>
      <c r="M8" s="199" t="s">
        <v>121</v>
      </c>
      <c r="N8" s="199"/>
      <c r="O8" s="200"/>
    </row>
    <row r="9" spans="1:15" ht="25.05" customHeight="1" x14ac:dyDescent="0.4">
      <c r="A9" s="55"/>
      <c r="B9" s="181">
        <v>2026</v>
      </c>
      <c r="C9" s="76">
        <v>1</v>
      </c>
      <c r="D9" s="172" t="s">
        <v>404</v>
      </c>
      <c r="E9" s="197" t="s">
        <v>414</v>
      </c>
      <c r="F9" s="151" t="s">
        <v>24</v>
      </c>
      <c r="G9" s="151" t="s">
        <v>14</v>
      </c>
      <c r="H9" s="151" t="s">
        <v>28</v>
      </c>
      <c r="I9" s="198">
        <v>3960000</v>
      </c>
      <c r="J9" s="151">
        <v>2018011260</v>
      </c>
      <c r="K9" s="151" t="s">
        <v>415</v>
      </c>
      <c r="L9" s="151" t="s">
        <v>413</v>
      </c>
      <c r="M9" s="199" t="s">
        <v>416</v>
      </c>
      <c r="N9" s="199"/>
      <c r="O9" s="200"/>
    </row>
    <row r="10" spans="1:15" ht="25.05" customHeight="1" x14ac:dyDescent="0.4">
      <c r="A10" s="55"/>
      <c r="B10" s="181">
        <v>2026</v>
      </c>
      <c r="C10" s="76">
        <v>1</v>
      </c>
      <c r="D10" s="172" t="s">
        <v>404</v>
      </c>
      <c r="E10" s="197" t="s">
        <v>417</v>
      </c>
      <c r="F10" s="151" t="s">
        <v>24</v>
      </c>
      <c r="G10" s="151" t="s">
        <v>14</v>
      </c>
      <c r="H10" s="151" t="s">
        <v>28</v>
      </c>
      <c r="I10" s="198">
        <v>3000000</v>
      </c>
      <c r="J10" s="151">
        <v>2018011260</v>
      </c>
      <c r="K10" s="151" t="s">
        <v>415</v>
      </c>
      <c r="L10" s="151" t="s">
        <v>413</v>
      </c>
      <c r="M10" s="199" t="s">
        <v>121</v>
      </c>
      <c r="N10" s="199"/>
      <c r="O10" s="200"/>
    </row>
    <row r="11" spans="1:15" ht="25.05" customHeight="1" x14ac:dyDescent="0.4">
      <c r="B11" s="181">
        <v>2026</v>
      </c>
      <c r="C11" s="201">
        <v>1</v>
      </c>
      <c r="D11" s="202" t="s">
        <v>58</v>
      </c>
      <c r="E11" s="202" t="s">
        <v>418</v>
      </c>
      <c r="F11" s="201" t="s">
        <v>207</v>
      </c>
      <c r="G11" s="201" t="s">
        <v>222</v>
      </c>
      <c r="H11" s="201" t="s">
        <v>419</v>
      </c>
      <c r="I11" s="203">
        <v>1766776</v>
      </c>
      <c r="J11" s="201">
        <v>202306011</v>
      </c>
      <c r="K11" s="201" t="s">
        <v>367</v>
      </c>
      <c r="L11" s="204" t="s">
        <v>368</v>
      </c>
      <c r="M11" s="205"/>
      <c r="N11" s="205"/>
      <c r="O11" s="205"/>
    </row>
    <row r="12" spans="1:15" ht="25.05" customHeight="1" x14ac:dyDescent="0.4">
      <c r="A12" s="55"/>
      <c r="B12" s="181">
        <v>2026</v>
      </c>
      <c r="C12" s="76">
        <v>2</v>
      </c>
      <c r="D12" s="172" t="s">
        <v>366</v>
      </c>
      <c r="E12" s="172" t="s">
        <v>420</v>
      </c>
      <c r="F12" s="151" t="s">
        <v>16</v>
      </c>
      <c r="G12" s="151" t="s">
        <v>6</v>
      </c>
      <c r="H12" s="151" t="s">
        <v>28</v>
      </c>
      <c r="I12" s="206">
        <v>10977263</v>
      </c>
      <c r="J12" s="151">
        <v>202412001</v>
      </c>
      <c r="K12" s="151" t="s">
        <v>421</v>
      </c>
      <c r="L12" s="151" t="s">
        <v>422</v>
      </c>
      <c r="M12" s="127" t="s">
        <v>121</v>
      </c>
      <c r="N12" s="199"/>
      <c r="O12" s="200"/>
    </row>
    <row r="13" spans="1:15" ht="25.05" customHeight="1" x14ac:dyDescent="0.4">
      <c r="A13" s="55"/>
      <c r="B13" s="181">
        <v>2026</v>
      </c>
      <c r="C13" s="76">
        <v>2</v>
      </c>
      <c r="D13" s="172" t="s">
        <v>366</v>
      </c>
      <c r="E13" s="172" t="s">
        <v>423</v>
      </c>
      <c r="F13" s="151" t="s">
        <v>16</v>
      </c>
      <c r="G13" s="151" t="s">
        <v>6</v>
      </c>
      <c r="H13" s="151" t="s">
        <v>29</v>
      </c>
      <c r="I13" s="206">
        <v>3699223</v>
      </c>
      <c r="J13" s="151">
        <v>202412001</v>
      </c>
      <c r="K13" s="151" t="s">
        <v>421</v>
      </c>
      <c r="L13" s="151" t="s">
        <v>422</v>
      </c>
      <c r="M13" s="127"/>
      <c r="N13" s="199"/>
      <c r="O13" s="200"/>
    </row>
    <row r="14" spans="1:15" ht="25.05" customHeight="1" x14ac:dyDescent="0.4">
      <c r="A14" s="55"/>
      <c r="B14" s="181">
        <v>2026</v>
      </c>
      <c r="C14" s="76">
        <v>2</v>
      </c>
      <c r="D14" s="172" t="s">
        <v>366</v>
      </c>
      <c r="E14" s="172" t="s">
        <v>424</v>
      </c>
      <c r="F14" s="151" t="s">
        <v>16</v>
      </c>
      <c r="G14" s="151" t="s">
        <v>6</v>
      </c>
      <c r="H14" s="151" t="s">
        <v>29</v>
      </c>
      <c r="I14" s="206">
        <v>1840000</v>
      </c>
      <c r="J14" s="151">
        <v>202412001</v>
      </c>
      <c r="K14" s="151" t="s">
        <v>421</v>
      </c>
      <c r="L14" s="151" t="s">
        <v>422</v>
      </c>
      <c r="M14" s="127"/>
      <c r="N14" s="199"/>
      <c r="O14" s="200"/>
    </row>
    <row r="15" spans="1:15" ht="25.05" customHeight="1" x14ac:dyDescent="0.4">
      <c r="B15" s="181">
        <v>2027</v>
      </c>
      <c r="C15" s="68">
        <v>2</v>
      </c>
      <c r="D15" s="207" t="s">
        <v>366</v>
      </c>
      <c r="E15" s="207" t="s">
        <v>425</v>
      </c>
      <c r="F15" s="69" t="s">
        <v>24</v>
      </c>
      <c r="G15" s="69" t="s">
        <v>14</v>
      </c>
      <c r="H15" s="69" t="s">
        <v>28</v>
      </c>
      <c r="I15" s="52">
        <v>20000000</v>
      </c>
      <c r="J15" s="69">
        <v>202212082</v>
      </c>
      <c r="K15" s="69" t="s">
        <v>426</v>
      </c>
      <c r="L15" s="208" t="s">
        <v>427</v>
      </c>
      <c r="M15" s="209" t="s">
        <v>121</v>
      </c>
      <c r="N15" s="73"/>
      <c r="O15" s="73"/>
    </row>
    <row r="16" spans="1:15" ht="25.05" customHeight="1" x14ac:dyDescent="0.4">
      <c r="A16" s="55"/>
      <c r="B16" s="181">
        <v>2026</v>
      </c>
      <c r="C16" s="76">
        <v>3</v>
      </c>
      <c r="D16" s="172" t="s">
        <v>366</v>
      </c>
      <c r="E16" s="172" t="s">
        <v>428</v>
      </c>
      <c r="F16" s="151" t="s">
        <v>16</v>
      </c>
      <c r="G16" s="151" t="s">
        <v>6</v>
      </c>
      <c r="H16" s="151" t="s">
        <v>25</v>
      </c>
      <c r="I16" s="206">
        <v>60000000</v>
      </c>
      <c r="J16" s="151">
        <v>2017051320</v>
      </c>
      <c r="K16" s="151" t="s">
        <v>429</v>
      </c>
      <c r="L16" s="151" t="s">
        <v>430</v>
      </c>
      <c r="M16" s="199"/>
      <c r="N16" s="199"/>
      <c r="O16" s="200"/>
    </row>
    <row r="17" spans="1:15" ht="25.05" customHeight="1" x14ac:dyDescent="0.4">
      <c r="A17" s="55"/>
      <c r="B17" s="181">
        <v>2026</v>
      </c>
      <c r="C17" s="76">
        <v>4</v>
      </c>
      <c r="D17" s="172" t="s">
        <v>366</v>
      </c>
      <c r="E17" s="172" t="s">
        <v>431</v>
      </c>
      <c r="F17" s="151" t="s">
        <v>16</v>
      </c>
      <c r="G17" s="151" t="s">
        <v>14</v>
      </c>
      <c r="H17" s="151" t="s">
        <v>25</v>
      </c>
      <c r="I17" s="206">
        <v>160000000</v>
      </c>
      <c r="J17" s="151">
        <v>20177051320</v>
      </c>
      <c r="K17" s="151" t="s">
        <v>429</v>
      </c>
      <c r="L17" s="151" t="s">
        <v>430</v>
      </c>
      <c r="M17" s="199"/>
      <c r="N17" s="199"/>
      <c r="O17" s="200"/>
    </row>
    <row r="18" spans="1:15" ht="25.05" customHeight="1" x14ac:dyDescent="0.4">
      <c r="A18" s="55"/>
      <c r="B18" s="181">
        <v>2026</v>
      </c>
      <c r="C18" s="76">
        <v>4</v>
      </c>
      <c r="D18" s="172" t="s">
        <v>366</v>
      </c>
      <c r="E18" s="172" t="s">
        <v>432</v>
      </c>
      <c r="F18" s="151" t="s">
        <v>24</v>
      </c>
      <c r="G18" s="151" t="s">
        <v>14</v>
      </c>
      <c r="H18" s="151" t="s">
        <v>28</v>
      </c>
      <c r="I18" s="206">
        <v>1500000</v>
      </c>
      <c r="J18" s="151">
        <v>202212021</v>
      </c>
      <c r="K18" s="151" t="s">
        <v>433</v>
      </c>
      <c r="L18" s="151" t="s">
        <v>434</v>
      </c>
      <c r="M18" s="199" t="s">
        <v>121</v>
      </c>
      <c r="N18" s="199"/>
      <c r="O18" s="200"/>
    </row>
    <row r="19" spans="1:15" ht="25.05" customHeight="1" x14ac:dyDescent="0.4">
      <c r="B19" s="181">
        <v>2026</v>
      </c>
      <c r="C19" s="201">
        <v>5</v>
      </c>
      <c r="D19" s="202" t="s">
        <v>58</v>
      </c>
      <c r="E19" s="202" t="s">
        <v>435</v>
      </c>
      <c r="F19" s="201" t="s">
        <v>207</v>
      </c>
      <c r="G19" s="201" t="s">
        <v>222</v>
      </c>
      <c r="H19" s="201" t="s">
        <v>419</v>
      </c>
      <c r="I19" s="210">
        <v>2000000</v>
      </c>
      <c r="J19" s="201">
        <v>202306011</v>
      </c>
      <c r="K19" s="201" t="s">
        <v>367</v>
      </c>
      <c r="L19" s="204" t="s">
        <v>368</v>
      </c>
      <c r="M19" s="205"/>
      <c r="N19" s="205"/>
      <c r="O19" s="205"/>
    </row>
    <row r="20" spans="1:15" ht="25.05" customHeight="1" x14ac:dyDescent="0.4">
      <c r="B20" s="181">
        <v>2026</v>
      </c>
      <c r="C20" s="201">
        <v>5</v>
      </c>
      <c r="D20" s="202" t="s">
        <v>58</v>
      </c>
      <c r="E20" s="202" t="s">
        <v>436</v>
      </c>
      <c r="F20" s="201" t="s">
        <v>207</v>
      </c>
      <c r="G20" s="201" t="s">
        <v>222</v>
      </c>
      <c r="H20" s="201" t="s">
        <v>419</v>
      </c>
      <c r="I20" s="210">
        <v>1600000</v>
      </c>
      <c r="J20" s="201">
        <v>202306011</v>
      </c>
      <c r="K20" s="201" t="s">
        <v>367</v>
      </c>
      <c r="L20" s="204" t="s">
        <v>368</v>
      </c>
      <c r="M20" s="205"/>
      <c r="N20" s="205"/>
      <c r="O20" s="205"/>
    </row>
    <row r="21" spans="1:15" ht="25.05" customHeight="1" x14ac:dyDescent="0.4">
      <c r="B21" s="181">
        <v>2026</v>
      </c>
      <c r="C21" s="201">
        <v>5</v>
      </c>
      <c r="D21" s="202" t="s">
        <v>58</v>
      </c>
      <c r="E21" s="202" t="s">
        <v>437</v>
      </c>
      <c r="F21" s="201" t="s">
        <v>207</v>
      </c>
      <c r="G21" s="201" t="s">
        <v>222</v>
      </c>
      <c r="H21" s="201" t="s">
        <v>419</v>
      </c>
      <c r="I21" s="210">
        <v>3600000</v>
      </c>
      <c r="J21" s="201">
        <v>202306011</v>
      </c>
      <c r="K21" s="201" t="s">
        <v>367</v>
      </c>
      <c r="L21" s="204" t="s">
        <v>368</v>
      </c>
      <c r="M21" s="205"/>
      <c r="N21" s="205"/>
      <c r="O21" s="205"/>
    </row>
    <row r="22" spans="1:15" ht="25.05" customHeight="1" x14ac:dyDescent="0.4">
      <c r="B22" s="181">
        <v>2028</v>
      </c>
      <c r="C22" s="169">
        <v>5</v>
      </c>
      <c r="D22" s="172" t="s">
        <v>366</v>
      </c>
      <c r="E22" s="172" t="s">
        <v>438</v>
      </c>
      <c r="F22" s="170" t="s">
        <v>24</v>
      </c>
      <c r="G22" s="170" t="s">
        <v>14</v>
      </c>
      <c r="H22" s="170" t="s">
        <v>27</v>
      </c>
      <c r="I22" s="67">
        <v>50000000</v>
      </c>
      <c r="J22" s="170">
        <v>202212083</v>
      </c>
      <c r="K22" s="170" t="s">
        <v>439</v>
      </c>
      <c r="L22" s="171" t="s">
        <v>440</v>
      </c>
      <c r="M22" s="173"/>
      <c r="N22" s="160"/>
      <c r="O22" s="161"/>
    </row>
    <row r="23" spans="1:15" ht="25.05" customHeight="1" x14ac:dyDescent="0.4">
      <c r="A23" s="55"/>
      <c r="B23" s="181">
        <v>2026</v>
      </c>
      <c r="C23" s="76">
        <v>6</v>
      </c>
      <c r="D23" s="172" t="s">
        <v>404</v>
      </c>
      <c r="E23" s="172" t="s">
        <v>441</v>
      </c>
      <c r="F23" s="151" t="s">
        <v>406</v>
      </c>
      <c r="G23" s="151" t="s">
        <v>407</v>
      </c>
      <c r="H23" s="151" t="s">
        <v>29</v>
      </c>
      <c r="I23" s="206">
        <v>900000</v>
      </c>
      <c r="J23" s="151">
        <v>2012121550</v>
      </c>
      <c r="K23" s="151" t="s">
        <v>408</v>
      </c>
      <c r="L23" s="151" t="s">
        <v>409</v>
      </c>
      <c r="M23" s="199" t="s">
        <v>121</v>
      </c>
      <c r="N23" s="199"/>
      <c r="O23" s="200"/>
    </row>
    <row r="24" spans="1:15" ht="25.05" customHeight="1" x14ac:dyDescent="0.4">
      <c r="B24" s="181">
        <v>2026</v>
      </c>
      <c r="C24" s="201">
        <v>6</v>
      </c>
      <c r="D24" s="202" t="s">
        <v>58</v>
      </c>
      <c r="E24" s="202" t="s">
        <v>442</v>
      </c>
      <c r="F24" s="201" t="s">
        <v>207</v>
      </c>
      <c r="G24" s="201" t="s">
        <v>222</v>
      </c>
      <c r="H24" s="201" t="s">
        <v>419</v>
      </c>
      <c r="I24" s="210">
        <v>3000000</v>
      </c>
      <c r="J24" s="201">
        <v>202306011</v>
      </c>
      <c r="K24" s="201" t="s">
        <v>367</v>
      </c>
      <c r="L24" s="204" t="s">
        <v>368</v>
      </c>
      <c r="M24" s="205"/>
      <c r="N24" s="205"/>
      <c r="O24" s="205"/>
    </row>
    <row r="25" spans="1:15" ht="25.05" customHeight="1" x14ac:dyDescent="0.4">
      <c r="B25" s="181">
        <v>2026</v>
      </c>
      <c r="C25" s="201">
        <v>6</v>
      </c>
      <c r="D25" s="202" t="s">
        <v>58</v>
      </c>
      <c r="E25" s="202" t="s">
        <v>443</v>
      </c>
      <c r="F25" s="201" t="s">
        <v>207</v>
      </c>
      <c r="G25" s="201" t="s">
        <v>222</v>
      </c>
      <c r="H25" s="201" t="s">
        <v>419</v>
      </c>
      <c r="I25" s="210">
        <v>3000000</v>
      </c>
      <c r="J25" s="201">
        <v>202306011</v>
      </c>
      <c r="K25" s="201" t="s">
        <v>367</v>
      </c>
      <c r="L25" s="204" t="s">
        <v>368</v>
      </c>
      <c r="M25" s="205"/>
      <c r="N25" s="205"/>
      <c r="O25" s="205"/>
    </row>
    <row r="26" spans="1:15" ht="25.05" customHeight="1" x14ac:dyDescent="0.4">
      <c r="A26" s="55"/>
      <c r="B26" s="181">
        <v>2026</v>
      </c>
      <c r="C26" s="76">
        <v>7</v>
      </c>
      <c r="D26" s="172" t="s">
        <v>366</v>
      </c>
      <c r="E26" s="172" t="s">
        <v>444</v>
      </c>
      <c r="F26" s="151" t="s">
        <v>16</v>
      </c>
      <c r="G26" s="151" t="s">
        <v>5</v>
      </c>
      <c r="H26" s="151" t="s">
        <v>28</v>
      </c>
      <c r="I26" s="206">
        <v>14300000</v>
      </c>
      <c r="J26" s="151">
        <v>202212021</v>
      </c>
      <c r="K26" s="151" t="s">
        <v>433</v>
      </c>
      <c r="L26" s="151" t="s">
        <v>434</v>
      </c>
      <c r="M26" s="199" t="s">
        <v>121</v>
      </c>
      <c r="N26" s="199"/>
      <c r="O26" s="200"/>
    </row>
    <row r="27" spans="1:15" ht="25.05" customHeight="1" x14ac:dyDescent="0.4">
      <c r="B27" s="181">
        <v>2026</v>
      </c>
      <c r="C27" s="201">
        <v>7</v>
      </c>
      <c r="D27" s="202" t="s">
        <v>58</v>
      </c>
      <c r="E27" s="202" t="s">
        <v>445</v>
      </c>
      <c r="F27" s="201" t="s">
        <v>207</v>
      </c>
      <c r="G27" s="201" t="s">
        <v>222</v>
      </c>
      <c r="H27" s="201" t="s">
        <v>419</v>
      </c>
      <c r="I27" s="210">
        <v>4000000</v>
      </c>
      <c r="J27" s="201">
        <v>202306011</v>
      </c>
      <c r="K27" s="201" t="s">
        <v>367</v>
      </c>
      <c r="L27" s="204" t="s">
        <v>368</v>
      </c>
      <c r="M27" s="205"/>
      <c r="N27" s="205"/>
      <c r="O27" s="205"/>
    </row>
    <row r="28" spans="1:15" ht="25.05" customHeight="1" x14ac:dyDescent="0.4">
      <c r="A28" s="55"/>
      <c r="B28" s="181">
        <v>2026</v>
      </c>
      <c r="C28" s="76">
        <v>9</v>
      </c>
      <c r="D28" s="127" t="s">
        <v>366</v>
      </c>
      <c r="E28" s="151" t="s">
        <v>446</v>
      </c>
      <c r="F28" s="151" t="s">
        <v>24</v>
      </c>
      <c r="G28" s="151" t="s">
        <v>10</v>
      </c>
      <c r="H28" s="151" t="s">
        <v>28</v>
      </c>
      <c r="I28" s="206">
        <v>20000000</v>
      </c>
      <c r="J28" s="151">
        <v>2014080100</v>
      </c>
      <c r="K28" s="151" t="s">
        <v>447</v>
      </c>
      <c r="L28" s="151" t="s">
        <v>448</v>
      </c>
      <c r="M28" s="172" t="s">
        <v>121</v>
      </c>
      <c r="N28" s="172"/>
      <c r="O28" s="211"/>
    </row>
    <row r="29" spans="1:15" ht="25.05" customHeight="1" x14ac:dyDescent="0.4">
      <c r="A29" s="55"/>
      <c r="B29" s="181">
        <v>2026</v>
      </c>
      <c r="C29" s="76">
        <v>10</v>
      </c>
      <c r="D29" s="127" t="s">
        <v>366</v>
      </c>
      <c r="E29" s="172" t="s">
        <v>449</v>
      </c>
      <c r="F29" s="151" t="s">
        <v>24</v>
      </c>
      <c r="G29" s="151" t="s">
        <v>14</v>
      </c>
      <c r="H29" s="151" t="s">
        <v>25</v>
      </c>
      <c r="I29" s="206">
        <v>40000000</v>
      </c>
      <c r="J29" s="151">
        <v>202110086</v>
      </c>
      <c r="K29" s="151" t="s">
        <v>450</v>
      </c>
      <c r="L29" s="151" t="s">
        <v>451</v>
      </c>
      <c r="M29" s="127"/>
      <c r="N29" s="172"/>
      <c r="O29" s="200"/>
    </row>
    <row r="30" spans="1:15" ht="25.05" customHeight="1" x14ac:dyDescent="0.4">
      <c r="A30" s="55"/>
      <c r="B30" s="181">
        <v>2026</v>
      </c>
      <c r="C30" s="76">
        <v>10</v>
      </c>
      <c r="D30" s="172" t="s">
        <v>366</v>
      </c>
      <c r="E30" s="172" t="s">
        <v>452</v>
      </c>
      <c r="F30" s="151" t="s">
        <v>16</v>
      </c>
      <c r="G30" s="151" t="s">
        <v>6</v>
      </c>
      <c r="H30" s="151" t="s">
        <v>29</v>
      </c>
      <c r="I30" s="206">
        <v>1600000</v>
      </c>
      <c r="J30" s="151">
        <v>202512007</v>
      </c>
      <c r="K30" s="151" t="s">
        <v>453</v>
      </c>
      <c r="L30" s="151" t="s">
        <v>422</v>
      </c>
      <c r="M30" s="127"/>
      <c r="N30" s="199"/>
      <c r="O30" s="200"/>
    </row>
    <row r="31" spans="1:15" ht="25.05" customHeight="1" x14ac:dyDescent="0.4">
      <c r="A31" s="55"/>
      <c r="B31" s="181">
        <v>2026</v>
      </c>
      <c r="C31" s="76">
        <v>11</v>
      </c>
      <c r="D31" s="172" t="s">
        <v>366</v>
      </c>
      <c r="E31" s="172" t="s">
        <v>454</v>
      </c>
      <c r="F31" s="151" t="s">
        <v>20</v>
      </c>
      <c r="G31" s="151" t="s">
        <v>6</v>
      </c>
      <c r="H31" s="151" t="s">
        <v>29</v>
      </c>
      <c r="I31" s="206">
        <v>1200000</v>
      </c>
      <c r="J31" s="151">
        <v>202512007</v>
      </c>
      <c r="K31" s="151" t="s">
        <v>453</v>
      </c>
      <c r="L31" s="151" t="s">
        <v>422</v>
      </c>
      <c r="M31" s="127"/>
      <c r="N31" s="199"/>
      <c r="O31" s="200"/>
    </row>
    <row r="32" spans="1:15" ht="25.05" customHeight="1" x14ac:dyDescent="0.4">
      <c r="A32" s="55"/>
      <c r="B32" s="181">
        <v>2026</v>
      </c>
      <c r="C32" s="76">
        <v>11</v>
      </c>
      <c r="D32" s="172" t="s">
        <v>366</v>
      </c>
      <c r="E32" s="172" t="s">
        <v>455</v>
      </c>
      <c r="F32" s="151" t="s">
        <v>20</v>
      </c>
      <c r="G32" s="151" t="s">
        <v>6</v>
      </c>
      <c r="H32" s="151" t="s">
        <v>29</v>
      </c>
      <c r="I32" s="206">
        <v>1200000</v>
      </c>
      <c r="J32" s="151">
        <v>202512007</v>
      </c>
      <c r="K32" s="151" t="s">
        <v>453</v>
      </c>
      <c r="L32" s="151" t="s">
        <v>422</v>
      </c>
      <c r="M32" s="127"/>
      <c r="N32" s="199"/>
      <c r="O32" s="200"/>
    </row>
    <row r="33" spans="1:15" ht="25.05" customHeight="1" x14ac:dyDescent="0.4">
      <c r="A33" s="55"/>
      <c r="B33" s="181">
        <v>2026</v>
      </c>
      <c r="C33" s="76">
        <v>11</v>
      </c>
      <c r="D33" s="172" t="s">
        <v>366</v>
      </c>
      <c r="E33" s="172" t="s">
        <v>456</v>
      </c>
      <c r="F33" s="151" t="s">
        <v>16</v>
      </c>
      <c r="G33" s="151" t="s">
        <v>6</v>
      </c>
      <c r="H33" s="151" t="s">
        <v>28</v>
      </c>
      <c r="I33" s="206">
        <v>6300000</v>
      </c>
      <c r="J33" s="151">
        <v>202212021</v>
      </c>
      <c r="K33" s="151" t="s">
        <v>433</v>
      </c>
      <c r="L33" s="151" t="s">
        <v>434</v>
      </c>
      <c r="M33" s="199" t="s">
        <v>121</v>
      </c>
      <c r="N33" s="199"/>
      <c r="O33" s="200"/>
    </row>
    <row r="34" spans="1:15" ht="25.05" customHeight="1" x14ac:dyDescent="0.4">
      <c r="A34" s="55"/>
      <c r="B34" s="181">
        <v>2026</v>
      </c>
      <c r="C34" s="76">
        <v>11</v>
      </c>
      <c r="D34" s="172" t="s">
        <v>366</v>
      </c>
      <c r="E34" s="172" t="s">
        <v>457</v>
      </c>
      <c r="F34" s="151" t="s">
        <v>16</v>
      </c>
      <c r="G34" s="151" t="s">
        <v>6</v>
      </c>
      <c r="H34" s="151" t="s">
        <v>28</v>
      </c>
      <c r="I34" s="206">
        <v>6000000</v>
      </c>
      <c r="J34" s="151">
        <v>202212021</v>
      </c>
      <c r="K34" s="151" t="s">
        <v>433</v>
      </c>
      <c r="L34" s="151" t="s">
        <v>434</v>
      </c>
      <c r="M34" s="199" t="s">
        <v>121</v>
      </c>
      <c r="N34" s="199"/>
      <c r="O34" s="200"/>
    </row>
    <row r="35" spans="1:15" ht="25.05" customHeight="1" x14ac:dyDescent="0.4">
      <c r="A35" s="55"/>
      <c r="B35" s="181">
        <v>2026</v>
      </c>
      <c r="C35" s="76">
        <v>11</v>
      </c>
      <c r="D35" s="172" t="s">
        <v>366</v>
      </c>
      <c r="E35" s="172" t="s">
        <v>458</v>
      </c>
      <c r="F35" s="151" t="s">
        <v>16</v>
      </c>
      <c r="G35" s="151" t="s">
        <v>6</v>
      </c>
      <c r="H35" s="151" t="s">
        <v>28</v>
      </c>
      <c r="I35" s="206">
        <v>8500000</v>
      </c>
      <c r="J35" s="151">
        <v>202212021</v>
      </c>
      <c r="K35" s="151" t="s">
        <v>433</v>
      </c>
      <c r="L35" s="151" t="s">
        <v>434</v>
      </c>
      <c r="M35" s="199" t="s">
        <v>121</v>
      </c>
      <c r="N35" s="199"/>
      <c r="O35" s="200"/>
    </row>
    <row r="36" spans="1:15" ht="25.05" customHeight="1" x14ac:dyDescent="0.4">
      <c r="A36" s="55"/>
      <c r="B36" s="181">
        <v>2026</v>
      </c>
      <c r="C36" s="76">
        <v>11</v>
      </c>
      <c r="D36" s="172" t="s">
        <v>366</v>
      </c>
      <c r="E36" s="172" t="s">
        <v>459</v>
      </c>
      <c r="F36" s="151" t="s">
        <v>16</v>
      </c>
      <c r="G36" s="151" t="s">
        <v>6</v>
      </c>
      <c r="H36" s="151" t="s">
        <v>28</v>
      </c>
      <c r="I36" s="206">
        <v>5400000</v>
      </c>
      <c r="J36" s="151">
        <v>202212021</v>
      </c>
      <c r="K36" s="151" t="s">
        <v>433</v>
      </c>
      <c r="L36" s="151" t="s">
        <v>434</v>
      </c>
      <c r="M36" s="199" t="s">
        <v>121</v>
      </c>
      <c r="N36" s="199"/>
      <c r="O36" s="200"/>
    </row>
    <row r="37" spans="1:15" ht="25.05" customHeight="1" x14ac:dyDescent="0.4">
      <c r="A37" s="55"/>
      <c r="B37" s="181">
        <v>2026</v>
      </c>
      <c r="C37" s="76">
        <v>11</v>
      </c>
      <c r="D37" s="127" t="s">
        <v>366</v>
      </c>
      <c r="E37" s="172" t="s">
        <v>460</v>
      </c>
      <c r="F37" s="151" t="s">
        <v>16</v>
      </c>
      <c r="G37" s="151" t="s">
        <v>6</v>
      </c>
      <c r="H37" s="151" t="s">
        <v>28</v>
      </c>
      <c r="I37" s="206">
        <v>18700000</v>
      </c>
      <c r="J37" s="151">
        <v>202209001</v>
      </c>
      <c r="K37" s="151" t="s">
        <v>461</v>
      </c>
      <c r="L37" s="151" t="s">
        <v>462</v>
      </c>
      <c r="M37" s="172" t="s">
        <v>121</v>
      </c>
      <c r="N37" s="172"/>
      <c r="O37" s="212"/>
    </row>
    <row r="38" spans="1:15" ht="25.05" customHeight="1" x14ac:dyDescent="0.4">
      <c r="A38" s="55"/>
      <c r="B38" s="181">
        <v>2026</v>
      </c>
      <c r="C38" s="76">
        <v>12</v>
      </c>
      <c r="D38" s="172" t="s">
        <v>404</v>
      </c>
      <c r="E38" s="172" t="s">
        <v>463</v>
      </c>
      <c r="F38" s="151" t="s">
        <v>406</v>
      </c>
      <c r="G38" s="151" t="s">
        <v>407</v>
      </c>
      <c r="H38" s="151" t="s">
        <v>29</v>
      </c>
      <c r="I38" s="206">
        <v>900000</v>
      </c>
      <c r="J38" s="151">
        <v>2012121550</v>
      </c>
      <c r="K38" s="151" t="s">
        <v>408</v>
      </c>
      <c r="L38" s="151" t="s">
        <v>409</v>
      </c>
      <c r="M38" s="199" t="s">
        <v>121</v>
      </c>
      <c r="N38" s="199"/>
      <c r="O38" s="200"/>
    </row>
    <row r="39" spans="1:15" ht="25.05" customHeight="1" x14ac:dyDescent="0.4">
      <c r="A39" s="55"/>
      <c r="B39" s="181">
        <v>2026</v>
      </c>
      <c r="C39" s="76">
        <v>12</v>
      </c>
      <c r="D39" s="172" t="s">
        <v>366</v>
      </c>
      <c r="E39" s="172" t="s">
        <v>464</v>
      </c>
      <c r="F39" s="151" t="s">
        <v>20</v>
      </c>
      <c r="G39" s="151" t="s">
        <v>6</v>
      </c>
      <c r="H39" s="151" t="s">
        <v>29</v>
      </c>
      <c r="I39" s="206">
        <v>1500000</v>
      </c>
      <c r="J39" s="151">
        <v>202512007</v>
      </c>
      <c r="K39" s="151" t="s">
        <v>453</v>
      </c>
      <c r="L39" s="151" t="s">
        <v>422</v>
      </c>
      <c r="M39" s="127"/>
      <c r="N39" s="199"/>
      <c r="O39" s="200"/>
    </row>
    <row r="40" spans="1:15" ht="25.05" customHeight="1" x14ac:dyDescent="0.4">
      <c r="A40" s="55"/>
      <c r="B40" s="181">
        <v>2026</v>
      </c>
      <c r="C40" s="76">
        <v>12</v>
      </c>
      <c r="D40" s="172" t="s">
        <v>366</v>
      </c>
      <c r="E40" s="172" t="s">
        <v>465</v>
      </c>
      <c r="F40" s="151" t="s">
        <v>20</v>
      </c>
      <c r="G40" s="151" t="s">
        <v>6</v>
      </c>
      <c r="H40" s="151" t="s">
        <v>29</v>
      </c>
      <c r="I40" s="206">
        <v>1500000</v>
      </c>
      <c r="J40" s="151">
        <v>202512007</v>
      </c>
      <c r="K40" s="151" t="s">
        <v>453</v>
      </c>
      <c r="L40" s="151" t="s">
        <v>422</v>
      </c>
      <c r="M40" s="127"/>
      <c r="N40" s="199"/>
      <c r="O40" s="200"/>
    </row>
    <row r="41" spans="1:15" ht="25.05" customHeight="1" x14ac:dyDescent="0.4">
      <c r="A41" s="55"/>
      <c r="B41" s="181">
        <v>2026</v>
      </c>
      <c r="C41" s="76">
        <v>12</v>
      </c>
      <c r="D41" s="172" t="s">
        <v>366</v>
      </c>
      <c r="E41" s="172" t="s">
        <v>466</v>
      </c>
      <c r="F41" s="151" t="s">
        <v>20</v>
      </c>
      <c r="G41" s="151" t="s">
        <v>6</v>
      </c>
      <c r="H41" s="151" t="s">
        <v>29</v>
      </c>
      <c r="I41" s="206">
        <v>1500000</v>
      </c>
      <c r="J41" s="151">
        <v>202512007</v>
      </c>
      <c r="K41" s="151" t="s">
        <v>453</v>
      </c>
      <c r="L41" s="151" t="s">
        <v>422</v>
      </c>
      <c r="M41" s="127"/>
      <c r="N41" s="199"/>
      <c r="O41" s="200"/>
    </row>
    <row r="42" spans="1:15" ht="25.05" customHeight="1" x14ac:dyDescent="0.4">
      <c r="B42" s="181">
        <v>2026</v>
      </c>
      <c r="C42" s="76">
        <v>12</v>
      </c>
      <c r="D42" s="172" t="s">
        <v>366</v>
      </c>
      <c r="E42" s="172" t="s">
        <v>467</v>
      </c>
      <c r="F42" s="151" t="s">
        <v>20</v>
      </c>
      <c r="G42" s="151" t="s">
        <v>6</v>
      </c>
      <c r="H42" s="151" t="s">
        <v>29</v>
      </c>
      <c r="I42" s="206">
        <v>1500000</v>
      </c>
      <c r="J42" s="151">
        <v>202512007</v>
      </c>
      <c r="K42" s="151" t="s">
        <v>453</v>
      </c>
      <c r="L42" s="151" t="s">
        <v>422</v>
      </c>
      <c r="M42" s="127"/>
      <c r="N42" s="199"/>
      <c r="O42" s="200"/>
    </row>
    <row r="43" spans="1:15" ht="25.05" customHeight="1" x14ac:dyDescent="0.4">
      <c r="B43" s="181">
        <v>2026</v>
      </c>
      <c r="C43" s="76">
        <v>12</v>
      </c>
      <c r="D43" s="172" t="s">
        <v>366</v>
      </c>
      <c r="E43" s="172" t="s">
        <v>468</v>
      </c>
      <c r="F43" s="151" t="s">
        <v>24</v>
      </c>
      <c r="G43" s="151" t="s">
        <v>14</v>
      </c>
      <c r="H43" s="151" t="s">
        <v>28</v>
      </c>
      <c r="I43" s="206">
        <v>5000000</v>
      </c>
      <c r="J43" s="151">
        <v>202212021</v>
      </c>
      <c r="K43" s="151" t="s">
        <v>433</v>
      </c>
      <c r="L43" s="151" t="s">
        <v>434</v>
      </c>
      <c r="M43" s="199" t="s">
        <v>121</v>
      </c>
      <c r="N43" s="199"/>
      <c r="O43" s="200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'C:\Users\user\Downloads\[(회계팀)2. (양식)발주계획서.xlsx]참고'!#REF!</xm:f>
          </x14:formula1>
          <xm:sqref>F22:H22 C22:D22 M22:N22</xm:sqref>
        </x14:dataValidation>
        <x14:dataValidation type="list" allowBlank="1" showInputMessage="1" showErrorMessage="1">
          <x14:formula1>
            <xm:f>'C:\Users\user\Downloads\[2026년 발주계획서.xlsx]참고'!#REF!</xm:f>
          </x14:formula1>
          <xm:sqref>M32:M41 F32:H41 N32:N43 C32:D41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취합\[6-4. 발주계획서(운영지원실).xlsx]참고'!#REF!</xm:f>
          </x14:formula1>
          <xm:sqref>M7:M10 M28:M31 M23 M26 M12:M14 M16:M18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취합\[6-4. 발주계획서(운영지원실).xlsx]참고'!#REF!</xm:f>
          </x14:formula1>
          <xm:sqref>D7:D10 D28:D31 D23 D26 D12:D14 D16:D18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취합\[6-4. 발주계획서(운영지원실).xlsx]참고'!#REF!</xm:f>
          </x14:formula1>
          <xm:sqref>N7:N10 N28:N31 N23 N26 N12:N14 N16:N18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취합\[6-4. 발주계획서(운영지원실).xlsx]참고'!#REF!</xm:f>
          </x14:formula1>
          <xm:sqref>G7:G10 G28:G31 G23 G26 G12:G14 G16:G18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취합\[6-4. 발주계획서(운영지원실).xlsx]참고'!#REF!</xm:f>
          </x14:formula1>
          <xm:sqref>C8:C10 C28:C31 C23 C26 C12:C14 C16:C18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취합\[6-4. 발주계획서(운영지원실).xlsx]참고'!#REF!</xm:f>
          </x14:formula1>
          <xm:sqref>C7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취합\[6-4. 발주계획서(운영지원실).xlsx]참고'!#REF!</xm:f>
          </x14:formula1>
          <xm:sqref>H7:H10 H28:H31 H23 H26 H12:H14 H16:H18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취합\[6-4. 발주계획서(운영지원실).xlsx]참고'!#REF!</xm:f>
          </x14:formula1>
          <xm:sqref>F6:F10 F28:F31 F23 F26 F12:F14 F16:F18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28"/>
  <sheetViews>
    <sheetView zoomScale="40" zoomScaleNormal="40" workbookViewId="0">
      <selection activeCell="A7" sqref="A7:XFD8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23.19921875" customWidth="1"/>
    <col min="5" max="5" width="53.0976562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69.199218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thickBot="1" x14ac:dyDescent="0.45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</row>
    <row r="6" spans="1:15" s="32" customFormat="1" ht="35.25" customHeight="1" thickBot="1" x14ac:dyDescent="0.45">
      <c r="A6" s="219"/>
      <c r="B6" s="220" t="s">
        <v>57</v>
      </c>
      <c r="C6" s="221" t="s">
        <v>67</v>
      </c>
      <c r="D6" s="221" t="s">
        <v>56</v>
      </c>
      <c r="E6" s="222" t="s">
        <v>55</v>
      </c>
      <c r="F6" s="221" t="s">
        <v>54</v>
      </c>
      <c r="G6" s="223" t="s">
        <v>157</v>
      </c>
      <c r="H6" s="223" t="s">
        <v>160</v>
      </c>
      <c r="I6" s="222" t="s">
        <v>53</v>
      </c>
      <c r="J6" s="222" t="s">
        <v>64</v>
      </c>
      <c r="K6" s="222" t="s">
        <v>52</v>
      </c>
      <c r="L6" s="222" t="s">
        <v>51</v>
      </c>
      <c r="M6" s="224" t="s">
        <v>50</v>
      </c>
      <c r="N6" s="225" t="s">
        <v>469</v>
      </c>
      <c r="O6" s="226" t="s">
        <v>159</v>
      </c>
    </row>
    <row r="7" spans="1:15" s="46" customFormat="1" ht="27.75" customHeight="1" thickTop="1" x14ac:dyDescent="0.4">
      <c r="A7" s="55"/>
      <c r="B7" s="227">
        <v>2026</v>
      </c>
      <c r="C7" s="169">
        <v>1</v>
      </c>
      <c r="D7" s="151" t="s">
        <v>470</v>
      </c>
      <c r="E7" s="127" t="s">
        <v>471</v>
      </c>
      <c r="F7" s="170" t="s">
        <v>24</v>
      </c>
      <c r="G7" s="170" t="s">
        <v>12</v>
      </c>
      <c r="H7" s="170" t="s">
        <v>27</v>
      </c>
      <c r="I7" s="228">
        <v>806000000</v>
      </c>
      <c r="J7" s="170">
        <v>202509026</v>
      </c>
      <c r="K7" s="170" t="s">
        <v>472</v>
      </c>
      <c r="L7" s="170" t="s">
        <v>473</v>
      </c>
      <c r="M7" s="173"/>
      <c r="N7" s="145" t="s">
        <v>239</v>
      </c>
      <c r="O7" s="71" t="s">
        <v>474</v>
      </c>
    </row>
    <row r="8" spans="1:15" s="46" customFormat="1" ht="27.75" customHeight="1" x14ac:dyDescent="0.4">
      <c r="A8" s="55"/>
      <c r="B8" s="227">
        <v>2026</v>
      </c>
      <c r="C8" s="169">
        <v>1</v>
      </c>
      <c r="D8" s="151" t="s">
        <v>470</v>
      </c>
      <c r="E8" s="127" t="s">
        <v>475</v>
      </c>
      <c r="F8" s="170" t="s">
        <v>16</v>
      </c>
      <c r="G8" s="170" t="s">
        <v>6</v>
      </c>
      <c r="H8" s="170" t="s">
        <v>29</v>
      </c>
      <c r="I8" s="228">
        <v>14000000</v>
      </c>
      <c r="J8" s="170">
        <v>202509026</v>
      </c>
      <c r="K8" s="170" t="s">
        <v>472</v>
      </c>
      <c r="L8" s="170" t="s">
        <v>473</v>
      </c>
      <c r="M8" s="173"/>
      <c r="N8" s="160"/>
      <c r="O8" s="71"/>
    </row>
    <row r="9" spans="1:15" s="46" customFormat="1" ht="27.75" customHeight="1" x14ac:dyDescent="0.4">
      <c r="A9" s="55"/>
      <c r="B9" s="227">
        <v>2026</v>
      </c>
      <c r="C9" s="169">
        <v>1</v>
      </c>
      <c r="D9" s="151" t="s">
        <v>470</v>
      </c>
      <c r="E9" s="127" t="s">
        <v>476</v>
      </c>
      <c r="F9" s="170" t="s">
        <v>16</v>
      </c>
      <c r="G9" s="170" t="s">
        <v>6</v>
      </c>
      <c r="H9" s="170" t="s">
        <v>29</v>
      </c>
      <c r="I9" s="228">
        <v>1148000</v>
      </c>
      <c r="J9" s="170">
        <v>202012116</v>
      </c>
      <c r="K9" s="170" t="s">
        <v>477</v>
      </c>
      <c r="L9" s="170" t="s">
        <v>478</v>
      </c>
      <c r="M9" s="173"/>
      <c r="N9" s="160"/>
      <c r="O9" s="71"/>
    </row>
    <row r="10" spans="1:15" s="238" customFormat="1" ht="27.75" customHeight="1" x14ac:dyDescent="0.4">
      <c r="A10" s="229"/>
      <c r="B10" s="230">
        <v>2026</v>
      </c>
      <c r="C10" s="231">
        <v>3</v>
      </c>
      <c r="D10" s="151" t="s">
        <v>470</v>
      </c>
      <c r="E10" s="232" t="s">
        <v>479</v>
      </c>
      <c r="F10" s="233" t="s">
        <v>16</v>
      </c>
      <c r="G10" s="233" t="s">
        <v>3</v>
      </c>
      <c r="H10" s="233" t="s">
        <v>29</v>
      </c>
      <c r="I10" s="234">
        <v>164000000</v>
      </c>
      <c r="J10" s="233">
        <v>202207042</v>
      </c>
      <c r="K10" s="233" t="s">
        <v>480</v>
      </c>
      <c r="L10" s="233" t="s">
        <v>481</v>
      </c>
      <c r="M10" s="235"/>
      <c r="N10" s="236"/>
      <c r="O10" s="237"/>
    </row>
    <row r="11" spans="1:15" s="238" customFormat="1" ht="57.6" x14ac:dyDescent="0.4">
      <c r="A11" s="229"/>
      <c r="B11" s="239">
        <v>2026</v>
      </c>
      <c r="C11" s="240">
        <v>3</v>
      </c>
      <c r="D11" s="241" t="s">
        <v>470</v>
      </c>
      <c r="E11" s="242" t="s">
        <v>482</v>
      </c>
      <c r="F11" s="243" t="s">
        <v>24</v>
      </c>
      <c r="G11" s="243" t="s">
        <v>12</v>
      </c>
      <c r="H11" s="243" t="s">
        <v>27</v>
      </c>
      <c r="I11" s="244">
        <v>885820000</v>
      </c>
      <c r="J11" s="243">
        <v>202509038</v>
      </c>
      <c r="K11" s="243" t="s">
        <v>483</v>
      </c>
      <c r="L11" s="243" t="s">
        <v>484</v>
      </c>
      <c r="M11" s="245"/>
      <c r="N11" s="246" t="s">
        <v>235</v>
      </c>
      <c r="O11" s="247" t="s">
        <v>485</v>
      </c>
    </row>
    <row r="12" spans="1:15" s="238" customFormat="1" ht="27.75" customHeight="1" x14ac:dyDescent="0.4">
      <c r="A12" s="229"/>
      <c r="B12" s="230">
        <v>2026</v>
      </c>
      <c r="C12" s="248">
        <v>4</v>
      </c>
      <c r="D12" s="151" t="s">
        <v>470</v>
      </c>
      <c r="E12" s="232" t="s">
        <v>486</v>
      </c>
      <c r="F12" s="249" t="s">
        <v>16</v>
      </c>
      <c r="G12" s="249" t="s">
        <v>3</v>
      </c>
      <c r="H12" s="249" t="s">
        <v>29</v>
      </c>
      <c r="I12" s="234">
        <v>78000000</v>
      </c>
      <c r="J12" s="233">
        <v>202207042</v>
      </c>
      <c r="K12" s="233" t="s">
        <v>480</v>
      </c>
      <c r="L12" s="233" t="s">
        <v>481</v>
      </c>
      <c r="M12" s="250"/>
      <c r="N12" s="251"/>
      <c r="O12" s="237"/>
    </row>
    <row r="13" spans="1:15" ht="27.75" customHeight="1" x14ac:dyDescent="0.4">
      <c r="A13" s="55"/>
      <c r="B13" s="252">
        <v>2026</v>
      </c>
      <c r="C13" s="68">
        <v>4</v>
      </c>
      <c r="D13" s="151" t="s">
        <v>470</v>
      </c>
      <c r="E13" s="130" t="s">
        <v>487</v>
      </c>
      <c r="F13" s="69" t="s">
        <v>24</v>
      </c>
      <c r="G13" s="69" t="s">
        <v>12</v>
      </c>
      <c r="H13" s="69" t="s">
        <v>27</v>
      </c>
      <c r="I13" s="72">
        <v>150000000</v>
      </c>
      <c r="J13" s="69">
        <v>201906003</v>
      </c>
      <c r="K13" s="69" t="s">
        <v>488</v>
      </c>
      <c r="L13" s="69" t="s">
        <v>489</v>
      </c>
      <c r="M13" s="253"/>
      <c r="N13" s="73" t="s">
        <v>239</v>
      </c>
      <c r="O13" s="254"/>
    </row>
    <row r="14" spans="1:15" ht="27.75" customHeight="1" x14ac:dyDescent="0.4">
      <c r="A14" s="55"/>
      <c r="B14" s="227">
        <v>2026</v>
      </c>
      <c r="C14" s="169">
        <v>4</v>
      </c>
      <c r="D14" s="151" t="s">
        <v>470</v>
      </c>
      <c r="E14" s="127" t="s">
        <v>490</v>
      </c>
      <c r="F14" s="170" t="s">
        <v>204</v>
      </c>
      <c r="G14" s="170" t="s">
        <v>12</v>
      </c>
      <c r="H14" s="170" t="s">
        <v>27</v>
      </c>
      <c r="I14" s="54">
        <v>155000000</v>
      </c>
      <c r="J14" s="170">
        <v>202110080</v>
      </c>
      <c r="K14" s="170" t="s">
        <v>491</v>
      </c>
      <c r="L14" s="170" t="s">
        <v>492</v>
      </c>
      <c r="M14" s="173"/>
      <c r="N14" s="160" t="s">
        <v>239</v>
      </c>
      <c r="O14" s="71"/>
    </row>
    <row r="15" spans="1:15" s="46" customFormat="1" ht="27.75" customHeight="1" x14ac:dyDescent="0.4">
      <c r="A15" s="55"/>
      <c r="B15" s="227">
        <v>2026</v>
      </c>
      <c r="C15" s="169">
        <v>5</v>
      </c>
      <c r="D15" s="151" t="s">
        <v>470</v>
      </c>
      <c r="E15" s="127" t="s">
        <v>493</v>
      </c>
      <c r="F15" s="170" t="s">
        <v>24</v>
      </c>
      <c r="G15" s="170" t="s">
        <v>12</v>
      </c>
      <c r="H15" s="170" t="s">
        <v>27</v>
      </c>
      <c r="I15" s="228">
        <v>134000000</v>
      </c>
      <c r="J15" s="170">
        <v>202212022</v>
      </c>
      <c r="K15" s="170" t="s">
        <v>494</v>
      </c>
      <c r="L15" s="170" t="s">
        <v>495</v>
      </c>
      <c r="M15" s="173"/>
      <c r="N15" s="145" t="s">
        <v>239</v>
      </c>
      <c r="O15" s="71"/>
    </row>
    <row r="16" spans="1:15" s="46" customFormat="1" ht="27.75" customHeight="1" x14ac:dyDescent="0.4">
      <c r="A16" s="55"/>
      <c r="B16" s="227">
        <v>2026</v>
      </c>
      <c r="C16" s="169">
        <v>5</v>
      </c>
      <c r="D16" s="151" t="s">
        <v>470</v>
      </c>
      <c r="E16" s="127" t="s">
        <v>496</v>
      </c>
      <c r="F16" s="170" t="s">
        <v>24</v>
      </c>
      <c r="G16" s="170" t="s">
        <v>11</v>
      </c>
      <c r="H16" s="170" t="s">
        <v>27</v>
      </c>
      <c r="I16" s="228">
        <v>120000000</v>
      </c>
      <c r="J16" s="170">
        <v>202212024</v>
      </c>
      <c r="K16" s="170" t="s">
        <v>497</v>
      </c>
      <c r="L16" s="170" t="s">
        <v>498</v>
      </c>
      <c r="M16" s="173"/>
      <c r="N16" s="160"/>
      <c r="O16" s="71"/>
    </row>
    <row r="17" spans="1:15" s="238" customFormat="1" ht="27.75" customHeight="1" x14ac:dyDescent="0.4">
      <c r="A17" s="229"/>
      <c r="B17" s="230">
        <v>2026</v>
      </c>
      <c r="C17" s="231">
        <v>6</v>
      </c>
      <c r="D17" s="151" t="s">
        <v>470</v>
      </c>
      <c r="E17" s="232" t="s">
        <v>499</v>
      </c>
      <c r="F17" s="233" t="s">
        <v>16</v>
      </c>
      <c r="G17" s="233" t="s">
        <v>3</v>
      </c>
      <c r="H17" s="233" t="s">
        <v>29</v>
      </c>
      <c r="I17" s="234">
        <v>35000000</v>
      </c>
      <c r="J17" s="233">
        <v>202207042</v>
      </c>
      <c r="K17" s="233" t="s">
        <v>480</v>
      </c>
      <c r="L17" s="233" t="s">
        <v>481</v>
      </c>
      <c r="M17" s="235"/>
      <c r="N17" s="251"/>
      <c r="O17" s="237"/>
    </row>
    <row r="18" spans="1:15" s="238" customFormat="1" ht="27.75" customHeight="1" x14ac:dyDescent="0.4">
      <c r="A18" s="229"/>
      <c r="B18" s="230">
        <v>2026</v>
      </c>
      <c r="C18" s="231">
        <v>6</v>
      </c>
      <c r="D18" s="151" t="s">
        <v>470</v>
      </c>
      <c r="E18" s="232" t="s">
        <v>500</v>
      </c>
      <c r="F18" s="233" t="s">
        <v>16</v>
      </c>
      <c r="G18" s="233" t="s">
        <v>3</v>
      </c>
      <c r="H18" s="233" t="s">
        <v>29</v>
      </c>
      <c r="I18" s="234">
        <v>15000000</v>
      </c>
      <c r="J18" s="233">
        <v>202207042</v>
      </c>
      <c r="K18" s="233" t="s">
        <v>480</v>
      </c>
      <c r="L18" s="233" t="s">
        <v>481</v>
      </c>
      <c r="M18" s="235"/>
      <c r="N18" s="251"/>
      <c r="O18" s="237"/>
    </row>
    <row r="19" spans="1:15" s="46" customFormat="1" ht="27.75" customHeight="1" x14ac:dyDescent="0.4">
      <c r="A19" s="55"/>
      <c r="B19" s="227">
        <v>2026</v>
      </c>
      <c r="C19" s="169">
        <v>6</v>
      </c>
      <c r="D19" s="151" t="s">
        <v>470</v>
      </c>
      <c r="E19" s="127" t="s">
        <v>501</v>
      </c>
      <c r="F19" s="170" t="s">
        <v>24</v>
      </c>
      <c r="G19" s="170" t="s">
        <v>14</v>
      </c>
      <c r="H19" s="170" t="s">
        <v>27</v>
      </c>
      <c r="I19" s="228">
        <v>4000000</v>
      </c>
      <c r="J19" s="170">
        <v>202012116</v>
      </c>
      <c r="K19" s="170" t="s">
        <v>477</v>
      </c>
      <c r="L19" s="170" t="s">
        <v>478</v>
      </c>
      <c r="M19" s="173"/>
      <c r="N19" s="160"/>
      <c r="O19" s="71"/>
    </row>
    <row r="20" spans="1:15" s="238" customFormat="1" ht="27.75" customHeight="1" x14ac:dyDescent="0.4">
      <c r="A20" s="229"/>
      <c r="B20" s="255">
        <v>2026</v>
      </c>
      <c r="C20" s="248">
        <v>7</v>
      </c>
      <c r="D20" s="151" t="s">
        <v>470</v>
      </c>
      <c r="E20" s="232" t="s">
        <v>502</v>
      </c>
      <c r="F20" s="249" t="s">
        <v>16</v>
      </c>
      <c r="G20" s="249" t="s">
        <v>3</v>
      </c>
      <c r="H20" s="249" t="s">
        <v>29</v>
      </c>
      <c r="I20" s="234">
        <v>131000000</v>
      </c>
      <c r="J20" s="249">
        <v>202207042</v>
      </c>
      <c r="K20" s="249" t="s">
        <v>480</v>
      </c>
      <c r="L20" s="249" t="s">
        <v>481</v>
      </c>
      <c r="M20" s="256"/>
      <c r="N20" s="257"/>
      <c r="O20" s="258"/>
    </row>
    <row r="21" spans="1:15" s="46" customFormat="1" ht="27.75" customHeight="1" x14ac:dyDescent="0.4">
      <c r="A21" s="55"/>
      <c r="B21" s="227">
        <v>2026</v>
      </c>
      <c r="C21" s="169">
        <v>7</v>
      </c>
      <c r="D21" s="151" t="s">
        <v>470</v>
      </c>
      <c r="E21" s="126" t="s">
        <v>503</v>
      </c>
      <c r="F21" s="170" t="s">
        <v>24</v>
      </c>
      <c r="G21" s="170" t="s">
        <v>14</v>
      </c>
      <c r="H21" s="170" t="s">
        <v>27</v>
      </c>
      <c r="I21" s="259">
        <v>60000000</v>
      </c>
      <c r="J21" s="170">
        <v>202212022</v>
      </c>
      <c r="K21" s="170" t="s">
        <v>494</v>
      </c>
      <c r="L21" s="170" t="s">
        <v>495</v>
      </c>
      <c r="M21" s="173"/>
      <c r="N21" s="160"/>
      <c r="O21" s="71"/>
    </row>
    <row r="22" spans="1:15" s="46" customFormat="1" ht="27.75" customHeight="1" x14ac:dyDescent="0.4">
      <c r="A22" s="55"/>
      <c r="B22" s="227">
        <v>2026</v>
      </c>
      <c r="C22" s="169">
        <v>8</v>
      </c>
      <c r="D22" s="151" t="s">
        <v>470</v>
      </c>
      <c r="E22" s="127" t="s">
        <v>504</v>
      </c>
      <c r="F22" s="170" t="s">
        <v>16</v>
      </c>
      <c r="G22" s="170" t="s">
        <v>6</v>
      </c>
      <c r="H22" s="170" t="s">
        <v>28</v>
      </c>
      <c r="I22" s="228">
        <v>20000000</v>
      </c>
      <c r="J22" s="170">
        <v>202509003</v>
      </c>
      <c r="K22" s="170" t="s">
        <v>505</v>
      </c>
      <c r="L22" s="170" t="s">
        <v>506</v>
      </c>
      <c r="M22" s="173" t="s">
        <v>121</v>
      </c>
      <c r="N22" s="160"/>
      <c r="O22" s="71"/>
    </row>
    <row r="23" spans="1:15" s="46" customFormat="1" ht="27.75" customHeight="1" x14ac:dyDescent="0.4">
      <c r="A23" s="55"/>
      <c r="B23" s="227">
        <v>2026</v>
      </c>
      <c r="C23" s="169">
        <v>10</v>
      </c>
      <c r="D23" s="151" t="s">
        <v>470</v>
      </c>
      <c r="E23" s="127" t="s">
        <v>507</v>
      </c>
      <c r="F23" s="170" t="s">
        <v>24</v>
      </c>
      <c r="G23" s="170" t="s">
        <v>14</v>
      </c>
      <c r="H23" s="170" t="s">
        <v>28</v>
      </c>
      <c r="I23" s="228">
        <v>5000000</v>
      </c>
      <c r="J23" s="170">
        <v>202212022</v>
      </c>
      <c r="K23" s="170" t="s">
        <v>494</v>
      </c>
      <c r="L23" s="170" t="s">
        <v>495</v>
      </c>
      <c r="M23" s="173" t="s">
        <v>121</v>
      </c>
      <c r="N23" s="160"/>
      <c r="O23" s="71"/>
    </row>
    <row r="24" spans="1:15" ht="27.75" customHeight="1" x14ac:dyDescent="0.4">
      <c r="A24" s="55"/>
      <c r="B24" s="227">
        <v>2026</v>
      </c>
      <c r="C24" s="169">
        <v>10</v>
      </c>
      <c r="D24" s="151" t="s">
        <v>470</v>
      </c>
      <c r="E24" s="127" t="s">
        <v>508</v>
      </c>
      <c r="F24" s="170" t="s">
        <v>207</v>
      </c>
      <c r="G24" s="170" t="s">
        <v>5</v>
      </c>
      <c r="H24" s="170" t="s">
        <v>27</v>
      </c>
      <c r="I24" s="54">
        <v>50000000</v>
      </c>
      <c r="J24" s="170">
        <v>202110080</v>
      </c>
      <c r="K24" s="170" t="s">
        <v>491</v>
      </c>
      <c r="L24" s="170" t="s">
        <v>492</v>
      </c>
      <c r="M24" s="173"/>
      <c r="N24" s="160" t="s">
        <v>235</v>
      </c>
      <c r="O24" s="71"/>
    </row>
    <row r="25" spans="1:15" ht="27.75" customHeight="1" x14ac:dyDescent="0.4">
      <c r="A25" s="55"/>
      <c r="B25" s="227">
        <v>2026</v>
      </c>
      <c r="C25" s="169">
        <v>11</v>
      </c>
      <c r="D25" s="151" t="s">
        <v>470</v>
      </c>
      <c r="E25" s="127" t="s">
        <v>509</v>
      </c>
      <c r="F25" s="170" t="s">
        <v>16</v>
      </c>
      <c r="G25" s="170" t="s">
        <v>5</v>
      </c>
      <c r="H25" s="170" t="s">
        <v>28</v>
      </c>
      <c r="I25" s="54">
        <v>36000000</v>
      </c>
      <c r="J25" s="170">
        <v>202110080</v>
      </c>
      <c r="K25" s="170" t="s">
        <v>491</v>
      </c>
      <c r="L25" s="170" t="s">
        <v>492</v>
      </c>
      <c r="M25" s="173"/>
      <c r="N25" s="160" t="s">
        <v>235</v>
      </c>
      <c r="O25" s="71"/>
    </row>
    <row r="26" spans="1:15" ht="27.75" customHeight="1" x14ac:dyDescent="0.4">
      <c r="A26" s="55"/>
      <c r="B26" s="260">
        <v>2026</v>
      </c>
      <c r="C26" s="261">
        <v>11</v>
      </c>
      <c r="D26" s="151" t="s">
        <v>470</v>
      </c>
      <c r="E26" s="128" t="s">
        <v>510</v>
      </c>
      <c r="F26" s="93" t="s">
        <v>16</v>
      </c>
      <c r="G26" s="93" t="s">
        <v>5</v>
      </c>
      <c r="H26" s="93" t="s">
        <v>29</v>
      </c>
      <c r="I26" s="66">
        <v>155120000</v>
      </c>
      <c r="J26" s="93">
        <v>202212023</v>
      </c>
      <c r="K26" s="93" t="s">
        <v>511</v>
      </c>
      <c r="L26" s="93" t="s">
        <v>512</v>
      </c>
      <c r="M26" s="262"/>
      <c r="N26" s="79" t="s">
        <v>239</v>
      </c>
      <c r="O26" s="254"/>
    </row>
    <row r="27" spans="1:15" s="267" customFormat="1" ht="27.75" customHeight="1" x14ac:dyDescent="0.4">
      <c r="A27" s="263"/>
      <c r="B27" s="230">
        <v>2026</v>
      </c>
      <c r="C27" s="231">
        <v>12</v>
      </c>
      <c r="D27" s="151" t="s">
        <v>470</v>
      </c>
      <c r="E27" s="264" t="s">
        <v>513</v>
      </c>
      <c r="F27" s="233" t="s">
        <v>16</v>
      </c>
      <c r="G27" s="233" t="s">
        <v>3</v>
      </c>
      <c r="H27" s="233" t="s">
        <v>29</v>
      </c>
      <c r="I27" s="265">
        <v>109000000</v>
      </c>
      <c r="J27" s="233">
        <v>202207042</v>
      </c>
      <c r="K27" s="233" t="s">
        <v>480</v>
      </c>
      <c r="L27" s="233" t="s">
        <v>481</v>
      </c>
      <c r="M27" s="235"/>
      <c r="N27" s="251"/>
      <c r="O27" s="266"/>
    </row>
    <row r="28" spans="1:15" s="30" customFormat="1" ht="30" customHeight="1" thickBot="1" x14ac:dyDescent="0.45">
      <c r="A28" s="268"/>
      <c r="B28" s="269">
        <v>2026</v>
      </c>
      <c r="C28" s="270">
        <v>12</v>
      </c>
      <c r="D28" s="271" t="s">
        <v>470</v>
      </c>
      <c r="E28" s="272" t="s">
        <v>514</v>
      </c>
      <c r="F28" s="273" t="s">
        <v>24</v>
      </c>
      <c r="G28" s="273" t="s">
        <v>13</v>
      </c>
      <c r="H28" s="273" t="s">
        <v>27</v>
      </c>
      <c r="I28" s="274">
        <v>927119510</v>
      </c>
      <c r="J28" s="273">
        <v>202212023</v>
      </c>
      <c r="K28" s="273" t="s">
        <v>511</v>
      </c>
      <c r="L28" s="273" t="s">
        <v>512</v>
      </c>
      <c r="M28" s="275"/>
      <c r="N28" s="276" t="s">
        <v>239</v>
      </c>
      <c r="O28" s="277" t="s">
        <v>515</v>
      </c>
    </row>
  </sheetData>
  <mergeCells count="2">
    <mergeCell ref="A2:O2"/>
    <mergeCell ref="A4:O4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취합\[6-5. 발주계획서_AI전략실(1건 추가수정).xlsx]참고'!#REF!</xm:f>
          </x14:formula1>
          <xm:sqref>F27 F6:F25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취합\[6-5. 발주계획서_AI전략실(1건 추가수정).xlsx]참고'!#REF!</xm:f>
          </x14:formula1>
          <xm:sqref>H27 H7:H25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취합\[6-5. 발주계획서_AI전략실(1건 추가수정).xlsx]참고'!#REF!</xm:f>
          </x14:formula1>
          <xm:sqref>C27 C7:C25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취합\[6-5. 발주계획서_AI전략실(1건 추가수정).xlsx]참고'!#REF!</xm:f>
          </x14:formula1>
          <xm:sqref>G27 G7:G25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취합\[6-5. 발주계획서_AI전략실(1건 추가수정).xlsx]참고'!#REF!</xm:f>
          </x14:formula1>
          <xm:sqref>N27 N7:N25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취합\[6-5. 발주계획서_AI전략실(1건 추가수정).xlsx]참고'!#REF!</xm:f>
          </x14:formula1>
          <xm:sqref>M27 M7:M25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취합\[6-5. 발주계획서_AI전략실(1건 추가수정).xlsx]참고'!#REF!</xm:f>
          </x14:formula1>
          <xm:sqref>D7:D27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29"/>
  <sheetViews>
    <sheetView topLeftCell="C1" zoomScale="55" zoomScaleNormal="55" workbookViewId="0">
      <selection activeCell="E28" sqref="E28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6.09765625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ht="27.75" customHeight="1" thickTop="1" x14ac:dyDescent="0.4">
      <c r="A7" s="55"/>
      <c r="B7" s="278">
        <v>2026</v>
      </c>
      <c r="C7" s="147">
        <v>1</v>
      </c>
      <c r="D7" s="96" t="s">
        <v>516</v>
      </c>
      <c r="E7" s="279" t="s">
        <v>517</v>
      </c>
      <c r="F7" s="146" t="s">
        <v>16</v>
      </c>
      <c r="G7" s="146" t="s">
        <v>6</v>
      </c>
      <c r="H7" s="146" t="s">
        <v>419</v>
      </c>
      <c r="I7" s="92">
        <v>1000000</v>
      </c>
      <c r="J7" s="146">
        <v>202212043</v>
      </c>
      <c r="K7" s="146" t="s">
        <v>518</v>
      </c>
      <c r="L7" s="148" t="s">
        <v>519</v>
      </c>
      <c r="M7" s="280" t="s">
        <v>369</v>
      </c>
      <c r="N7" s="73"/>
      <c r="O7" s="79"/>
    </row>
    <row r="8" spans="1:15" ht="27.75" customHeight="1" x14ac:dyDescent="0.4">
      <c r="A8" s="55"/>
      <c r="B8" s="278">
        <v>2026</v>
      </c>
      <c r="C8" s="68">
        <v>2</v>
      </c>
      <c r="D8" s="96" t="s">
        <v>516</v>
      </c>
      <c r="E8" s="279" t="s">
        <v>517</v>
      </c>
      <c r="F8" s="146" t="s">
        <v>16</v>
      </c>
      <c r="G8" s="146" t="s">
        <v>6</v>
      </c>
      <c r="H8" s="146" t="s">
        <v>419</v>
      </c>
      <c r="I8" s="92">
        <v>1000000</v>
      </c>
      <c r="J8" s="146">
        <v>202212043</v>
      </c>
      <c r="K8" s="146" t="s">
        <v>518</v>
      </c>
      <c r="L8" s="148" t="s">
        <v>519</v>
      </c>
      <c r="M8" s="280" t="s">
        <v>369</v>
      </c>
      <c r="N8" s="73"/>
      <c r="O8" s="79"/>
    </row>
    <row r="9" spans="1:15" ht="27.75" customHeight="1" x14ac:dyDescent="0.4">
      <c r="A9" s="55"/>
      <c r="B9" s="278">
        <v>2026</v>
      </c>
      <c r="C9" s="68">
        <v>3</v>
      </c>
      <c r="D9" s="96" t="s">
        <v>516</v>
      </c>
      <c r="E9" s="279" t="s">
        <v>517</v>
      </c>
      <c r="F9" s="146" t="s">
        <v>16</v>
      </c>
      <c r="G9" s="146" t="s">
        <v>6</v>
      </c>
      <c r="H9" s="146" t="s">
        <v>419</v>
      </c>
      <c r="I9" s="92">
        <v>1000000</v>
      </c>
      <c r="J9" s="146">
        <v>202212043</v>
      </c>
      <c r="K9" s="146" t="s">
        <v>518</v>
      </c>
      <c r="L9" s="148" t="s">
        <v>519</v>
      </c>
      <c r="M9" s="280" t="s">
        <v>369</v>
      </c>
      <c r="N9" s="73"/>
      <c r="O9" s="79"/>
    </row>
    <row r="10" spans="1:15" ht="27.75" customHeight="1" x14ac:dyDescent="0.4">
      <c r="A10" s="55"/>
      <c r="B10" s="278">
        <v>2026</v>
      </c>
      <c r="C10" s="147">
        <v>4</v>
      </c>
      <c r="D10" s="96" t="s">
        <v>516</v>
      </c>
      <c r="E10" s="279" t="s">
        <v>517</v>
      </c>
      <c r="F10" s="146" t="s">
        <v>16</v>
      </c>
      <c r="G10" s="146" t="s">
        <v>6</v>
      </c>
      <c r="H10" s="146" t="s">
        <v>419</v>
      </c>
      <c r="I10" s="92">
        <v>1000000</v>
      </c>
      <c r="J10" s="146">
        <v>202212043</v>
      </c>
      <c r="K10" s="146" t="s">
        <v>518</v>
      </c>
      <c r="L10" s="148" t="s">
        <v>519</v>
      </c>
      <c r="M10" s="280" t="s">
        <v>369</v>
      </c>
      <c r="N10" s="73"/>
      <c r="O10" s="79"/>
    </row>
    <row r="11" spans="1:15" ht="27.75" customHeight="1" x14ac:dyDescent="0.4">
      <c r="A11" s="55"/>
      <c r="B11" s="278">
        <v>2026</v>
      </c>
      <c r="C11" s="68">
        <v>5</v>
      </c>
      <c r="D11" s="96" t="s">
        <v>516</v>
      </c>
      <c r="E11" s="279" t="s">
        <v>517</v>
      </c>
      <c r="F11" s="146" t="s">
        <v>16</v>
      </c>
      <c r="G11" s="146" t="s">
        <v>6</v>
      </c>
      <c r="H11" s="146" t="s">
        <v>419</v>
      </c>
      <c r="I11" s="92">
        <v>1000000</v>
      </c>
      <c r="J11" s="146">
        <v>202212043</v>
      </c>
      <c r="K11" s="146" t="s">
        <v>518</v>
      </c>
      <c r="L11" s="148" t="s">
        <v>519</v>
      </c>
      <c r="M11" s="280" t="s">
        <v>369</v>
      </c>
      <c r="N11" s="73"/>
      <c r="O11" s="79"/>
    </row>
    <row r="12" spans="1:15" ht="27.75" customHeight="1" x14ac:dyDescent="0.4">
      <c r="A12" s="55"/>
      <c r="B12" s="278">
        <v>2026</v>
      </c>
      <c r="C12" s="68">
        <v>6</v>
      </c>
      <c r="D12" s="96" t="s">
        <v>516</v>
      </c>
      <c r="E12" s="279" t="s">
        <v>517</v>
      </c>
      <c r="F12" s="146" t="s">
        <v>16</v>
      </c>
      <c r="G12" s="146" t="s">
        <v>6</v>
      </c>
      <c r="H12" s="146" t="s">
        <v>419</v>
      </c>
      <c r="I12" s="92">
        <v>1000000</v>
      </c>
      <c r="J12" s="146">
        <v>202212043</v>
      </c>
      <c r="K12" s="146" t="s">
        <v>518</v>
      </c>
      <c r="L12" s="148" t="s">
        <v>519</v>
      </c>
      <c r="M12" s="280" t="s">
        <v>369</v>
      </c>
      <c r="N12" s="73"/>
      <c r="O12" s="79"/>
    </row>
    <row r="13" spans="1:15" ht="27.75" customHeight="1" x14ac:dyDescent="0.4">
      <c r="A13" s="55"/>
      <c r="B13" s="278">
        <v>2026</v>
      </c>
      <c r="C13" s="147">
        <v>7</v>
      </c>
      <c r="D13" s="96" t="s">
        <v>516</v>
      </c>
      <c r="E13" s="279" t="s">
        <v>517</v>
      </c>
      <c r="F13" s="146" t="s">
        <v>16</v>
      </c>
      <c r="G13" s="146" t="s">
        <v>6</v>
      </c>
      <c r="H13" s="146" t="s">
        <v>419</v>
      </c>
      <c r="I13" s="92">
        <v>1000000</v>
      </c>
      <c r="J13" s="146">
        <v>202212043</v>
      </c>
      <c r="K13" s="146" t="s">
        <v>518</v>
      </c>
      <c r="L13" s="148" t="s">
        <v>519</v>
      </c>
      <c r="M13" s="280" t="s">
        <v>369</v>
      </c>
      <c r="N13" s="73"/>
      <c r="O13" s="79"/>
    </row>
    <row r="14" spans="1:15" ht="27.75" customHeight="1" x14ac:dyDescent="0.4">
      <c r="A14" s="55"/>
      <c r="B14" s="278">
        <v>2026</v>
      </c>
      <c r="C14" s="68">
        <v>8</v>
      </c>
      <c r="D14" s="96" t="s">
        <v>516</v>
      </c>
      <c r="E14" s="279" t="s">
        <v>517</v>
      </c>
      <c r="F14" s="146" t="s">
        <v>16</v>
      </c>
      <c r="G14" s="146" t="s">
        <v>6</v>
      </c>
      <c r="H14" s="146" t="s">
        <v>419</v>
      </c>
      <c r="I14" s="92">
        <v>1000000</v>
      </c>
      <c r="J14" s="146">
        <v>202212043</v>
      </c>
      <c r="K14" s="146" t="s">
        <v>518</v>
      </c>
      <c r="L14" s="148" t="s">
        <v>519</v>
      </c>
      <c r="M14" s="280" t="s">
        <v>369</v>
      </c>
      <c r="N14" s="73"/>
      <c r="O14" s="79"/>
    </row>
    <row r="15" spans="1:15" ht="27.75" customHeight="1" x14ac:dyDescent="0.4">
      <c r="A15" s="55"/>
      <c r="B15" s="278">
        <v>2026</v>
      </c>
      <c r="C15" s="68">
        <v>9</v>
      </c>
      <c r="D15" s="96" t="s">
        <v>516</v>
      </c>
      <c r="E15" s="279" t="s">
        <v>517</v>
      </c>
      <c r="F15" s="146" t="s">
        <v>16</v>
      </c>
      <c r="G15" s="146" t="s">
        <v>6</v>
      </c>
      <c r="H15" s="146" t="s">
        <v>419</v>
      </c>
      <c r="I15" s="92">
        <v>1000000</v>
      </c>
      <c r="J15" s="146">
        <v>202212043</v>
      </c>
      <c r="K15" s="146" t="s">
        <v>518</v>
      </c>
      <c r="L15" s="148" t="s">
        <v>519</v>
      </c>
      <c r="M15" s="280" t="s">
        <v>369</v>
      </c>
      <c r="N15" s="73"/>
      <c r="O15" s="79"/>
    </row>
    <row r="16" spans="1:15" ht="27.75" customHeight="1" x14ac:dyDescent="0.4">
      <c r="A16" s="55"/>
      <c r="B16" s="278">
        <v>2026</v>
      </c>
      <c r="C16" s="147">
        <v>10</v>
      </c>
      <c r="D16" s="96" t="s">
        <v>516</v>
      </c>
      <c r="E16" s="279" t="s">
        <v>517</v>
      </c>
      <c r="F16" s="146" t="s">
        <v>16</v>
      </c>
      <c r="G16" s="146" t="s">
        <v>6</v>
      </c>
      <c r="H16" s="146" t="s">
        <v>419</v>
      </c>
      <c r="I16" s="92">
        <v>1000000</v>
      </c>
      <c r="J16" s="146">
        <v>202212043</v>
      </c>
      <c r="K16" s="146" t="s">
        <v>518</v>
      </c>
      <c r="L16" s="148" t="s">
        <v>519</v>
      </c>
      <c r="M16" s="280" t="s">
        <v>369</v>
      </c>
      <c r="N16" s="73"/>
      <c r="O16" s="79"/>
    </row>
    <row r="17" spans="1:15" ht="27.75" customHeight="1" x14ac:dyDescent="0.4">
      <c r="A17" s="55"/>
      <c r="B17" s="278">
        <v>2026</v>
      </c>
      <c r="C17" s="68">
        <v>11</v>
      </c>
      <c r="D17" s="96" t="s">
        <v>516</v>
      </c>
      <c r="E17" s="279" t="s">
        <v>517</v>
      </c>
      <c r="F17" s="146" t="s">
        <v>16</v>
      </c>
      <c r="G17" s="146" t="s">
        <v>6</v>
      </c>
      <c r="H17" s="146" t="s">
        <v>419</v>
      </c>
      <c r="I17" s="92">
        <v>1000000</v>
      </c>
      <c r="J17" s="146">
        <v>202212043</v>
      </c>
      <c r="K17" s="146" t="s">
        <v>518</v>
      </c>
      <c r="L17" s="148" t="s">
        <v>519</v>
      </c>
      <c r="M17" s="280" t="s">
        <v>369</v>
      </c>
      <c r="N17" s="73"/>
      <c r="O17" s="79"/>
    </row>
    <row r="18" spans="1:15" ht="27.75" customHeight="1" x14ac:dyDescent="0.4">
      <c r="A18" s="55"/>
      <c r="B18" s="278">
        <v>2026</v>
      </c>
      <c r="C18" s="68">
        <v>12</v>
      </c>
      <c r="D18" s="96" t="s">
        <v>516</v>
      </c>
      <c r="E18" s="279" t="s">
        <v>517</v>
      </c>
      <c r="F18" s="146" t="s">
        <v>16</v>
      </c>
      <c r="G18" s="146" t="s">
        <v>6</v>
      </c>
      <c r="H18" s="146" t="s">
        <v>419</v>
      </c>
      <c r="I18" s="92">
        <v>1000000</v>
      </c>
      <c r="J18" s="146">
        <v>202212043</v>
      </c>
      <c r="K18" s="146" t="s">
        <v>518</v>
      </c>
      <c r="L18" s="148" t="s">
        <v>519</v>
      </c>
      <c r="M18" s="280" t="s">
        <v>369</v>
      </c>
      <c r="N18" s="73"/>
      <c r="O18" s="79"/>
    </row>
    <row r="19" spans="1:15" ht="27.75" customHeight="1" x14ac:dyDescent="0.4">
      <c r="A19" s="55"/>
      <c r="B19" s="278">
        <v>2026</v>
      </c>
      <c r="C19" s="68">
        <v>2</v>
      </c>
      <c r="D19" s="96" t="s">
        <v>516</v>
      </c>
      <c r="E19" s="279" t="s">
        <v>520</v>
      </c>
      <c r="F19" s="146" t="s">
        <v>16</v>
      </c>
      <c r="G19" s="146" t="s">
        <v>6</v>
      </c>
      <c r="H19" s="146" t="s">
        <v>419</v>
      </c>
      <c r="I19" s="92">
        <v>3000000</v>
      </c>
      <c r="J19" s="146">
        <v>202212043</v>
      </c>
      <c r="K19" s="146" t="s">
        <v>518</v>
      </c>
      <c r="L19" s="148" t="s">
        <v>519</v>
      </c>
      <c r="M19" s="280" t="s">
        <v>369</v>
      </c>
      <c r="N19" s="73"/>
      <c r="O19" s="79"/>
    </row>
    <row r="20" spans="1:15" ht="27.75" customHeight="1" x14ac:dyDescent="0.4">
      <c r="A20" s="55"/>
      <c r="B20" s="278">
        <v>2026</v>
      </c>
      <c r="C20" s="68">
        <v>2</v>
      </c>
      <c r="D20" s="96" t="s">
        <v>516</v>
      </c>
      <c r="E20" s="279" t="s">
        <v>521</v>
      </c>
      <c r="F20" s="146" t="s">
        <v>16</v>
      </c>
      <c r="G20" s="146" t="s">
        <v>6</v>
      </c>
      <c r="H20" s="146" t="s">
        <v>28</v>
      </c>
      <c r="I20" s="92">
        <v>400000</v>
      </c>
      <c r="J20" s="146">
        <v>202212043</v>
      </c>
      <c r="K20" s="146" t="s">
        <v>518</v>
      </c>
      <c r="L20" s="148" t="s">
        <v>519</v>
      </c>
      <c r="M20" s="280" t="s">
        <v>369</v>
      </c>
      <c r="N20" s="73"/>
      <c r="O20" s="79"/>
    </row>
    <row r="21" spans="1:15" ht="27.75" customHeight="1" x14ac:dyDescent="0.4">
      <c r="A21" s="55"/>
      <c r="B21" s="278">
        <v>2026</v>
      </c>
      <c r="C21" s="68">
        <v>3</v>
      </c>
      <c r="D21" s="96" t="s">
        <v>516</v>
      </c>
      <c r="E21" s="279" t="s">
        <v>522</v>
      </c>
      <c r="F21" s="146" t="s">
        <v>204</v>
      </c>
      <c r="G21" s="146" t="s">
        <v>14</v>
      </c>
      <c r="H21" s="146" t="s">
        <v>27</v>
      </c>
      <c r="I21" s="92">
        <v>100000000</v>
      </c>
      <c r="J21" s="146">
        <v>2014081240</v>
      </c>
      <c r="K21" s="146" t="s">
        <v>523</v>
      </c>
      <c r="L21" s="148" t="s">
        <v>524</v>
      </c>
      <c r="M21" s="280"/>
      <c r="N21" s="73"/>
      <c r="O21" s="79"/>
    </row>
    <row r="22" spans="1:15" ht="27.75" customHeight="1" x14ac:dyDescent="0.4">
      <c r="A22" s="55"/>
      <c r="B22" s="278">
        <v>2026</v>
      </c>
      <c r="C22" s="147">
        <v>1</v>
      </c>
      <c r="D22" s="96" t="s">
        <v>516</v>
      </c>
      <c r="E22" s="279" t="s">
        <v>525</v>
      </c>
      <c r="F22" s="146" t="s">
        <v>16</v>
      </c>
      <c r="G22" s="146" t="s">
        <v>6</v>
      </c>
      <c r="H22" s="146" t="s">
        <v>419</v>
      </c>
      <c r="I22" s="92">
        <v>5000000</v>
      </c>
      <c r="J22" s="146">
        <v>201912044</v>
      </c>
      <c r="K22" s="146" t="s">
        <v>526</v>
      </c>
      <c r="L22" s="148" t="s">
        <v>527</v>
      </c>
      <c r="M22" s="280" t="s">
        <v>369</v>
      </c>
      <c r="N22" s="73"/>
      <c r="O22" s="79"/>
    </row>
    <row r="23" spans="1:15" ht="27.75" customHeight="1" x14ac:dyDescent="0.4">
      <c r="A23" s="55"/>
      <c r="B23" s="278">
        <v>2026</v>
      </c>
      <c r="C23" s="147">
        <v>1</v>
      </c>
      <c r="D23" s="96" t="s">
        <v>516</v>
      </c>
      <c r="E23" s="279" t="s">
        <v>528</v>
      </c>
      <c r="F23" s="146" t="s">
        <v>16</v>
      </c>
      <c r="G23" s="146" t="s">
        <v>6</v>
      </c>
      <c r="H23" s="146" t="s">
        <v>419</v>
      </c>
      <c r="I23" s="92">
        <v>5000000</v>
      </c>
      <c r="J23" s="146">
        <v>201912044</v>
      </c>
      <c r="K23" s="146" t="s">
        <v>526</v>
      </c>
      <c r="L23" s="148" t="s">
        <v>527</v>
      </c>
      <c r="M23" s="280" t="s">
        <v>369</v>
      </c>
      <c r="N23" s="73"/>
      <c r="O23" s="79"/>
    </row>
    <row r="24" spans="1:15" ht="27.75" customHeight="1" x14ac:dyDescent="0.4">
      <c r="A24" s="55"/>
      <c r="B24" s="278">
        <v>2026</v>
      </c>
      <c r="C24" s="147">
        <v>1</v>
      </c>
      <c r="D24" s="96" t="s">
        <v>516</v>
      </c>
      <c r="E24" s="279" t="s">
        <v>529</v>
      </c>
      <c r="F24" s="146" t="s">
        <v>16</v>
      </c>
      <c r="G24" s="146" t="s">
        <v>6</v>
      </c>
      <c r="H24" s="146" t="s">
        <v>419</v>
      </c>
      <c r="I24" s="92">
        <v>3000000</v>
      </c>
      <c r="J24" s="146">
        <v>201912044</v>
      </c>
      <c r="K24" s="146" t="s">
        <v>526</v>
      </c>
      <c r="L24" s="148" t="s">
        <v>527</v>
      </c>
      <c r="M24" s="280" t="s">
        <v>369</v>
      </c>
      <c r="N24" s="73"/>
      <c r="O24" s="79"/>
    </row>
    <row r="25" spans="1:15" ht="27.75" customHeight="1" x14ac:dyDescent="0.4">
      <c r="A25" s="55"/>
      <c r="B25" s="278">
        <v>2026</v>
      </c>
      <c r="C25" s="147">
        <v>1</v>
      </c>
      <c r="D25" s="96" t="s">
        <v>516</v>
      </c>
      <c r="E25" s="279" t="s">
        <v>530</v>
      </c>
      <c r="F25" s="146" t="s">
        <v>16</v>
      </c>
      <c r="G25" s="146" t="s">
        <v>6</v>
      </c>
      <c r="H25" s="146" t="s">
        <v>419</v>
      </c>
      <c r="I25" s="92">
        <v>5000000</v>
      </c>
      <c r="J25" s="146">
        <v>201912044</v>
      </c>
      <c r="K25" s="146" t="s">
        <v>526</v>
      </c>
      <c r="L25" s="148" t="s">
        <v>527</v>
      </c>
      <c r="M25" s="280" t="s">
        <v>369</v>
      </c>
      <c r="N25" s="73"/>
      <c r="O25" s="79"/>
    </row>
    <row r="26" spans="1:15" ht="27.75" customHeight="1" x14ac:dyDescent="0.4">
      <c r="A26" s="55"/>
      <c r="B26" s="278">
        <v>2026</v>
      </c>
      <c r="C26" s="147">
        <v>1</v>
      </c>
      <c r="D26" s="96" t="s">
        <v>516</v>
      </c>
      <c r="E26" s="279" t="s">
        <v>531</v>
      </c>
      <c r="F26" s="146" t="s">
        <v>16</v>
      </c>
      <c r="G26" s="146" t="s">
        <v>6</v>
      </c>
      <c r="H26" s="146" t="s">
        <v>419</v>
      </c>
      <c r="I26" s="92">
        <v>5000000</v>
      </c>
      <c r="J26" s="146">
        <v>201912044</v>
      </c>
      <c r="K26" s="146" t="s">
        <v>526</v>
      </c>
      <c r="L26" s="148" t="s">
        <v>527</v>
      </c>
      <c r="M26" s="280" t="s">
        <v>369</v>
      </c>
      <c r="N26" s="73"/>
      <c r="O26" s="79"/>
    </row>
    <row r="27" spans="1:15" ht="27.75" customHeight="1" x14ac:dyDescent="0.4">
      <c r="A27" s="55"/>
      <c r="B27" s="278">
        <v>2026</v>
      </c>
      <c r="C27" s="147">
        <v>1</v>
      </c>
      <c r="D27" s="96" t="s">
        <v>516</v>
      </c>
      <c r="E27" s="279" t="s">
        <v>532</v>
      </c>
      <c r="F27" s="146" t="s">
        <v>16</v>
      </c>
      <c r="G27" s="146" t="s">
        <v>6</v>
      </c>
      <c r="H27" s="146" t="s">
        <v>419</v>
      </c>
      <c r="I27" s="92">
        <v>3000000</v>
      </c>
      <c r="J27" s="146">
        <v>201912044</v>
      </c>
      <c r="K27" s="146" t="s">
        <v>526</v>
      </c>
      <c r="L27" s="148" t="s">
        <v>527</v>
      </c>
      <c r="M27" s="280" t="s">
        <v>369</v>
      </c>
      <c r="N27" s="73"/>
      <c r="O27" s="79"/>
    </row>
    <row r="28" spans="1:15" ht="27.75" customHeight="1" x14ac:dyDescent="0.4">
      <c r="A28" s="55"/>
      <c r="B28" s="278">
        <v>2026</v>
      </c>
      <c r="C28" s="68">
        <v>4</v>
      </c>
      <c r="D28" s="96" t="s">
        <v>516</v>
      </c>
      <c r="E28" s="281" t="s">
        <v>533</v>
      </c>
      <c r="F28" s="69" t="s">
        <v>24</v>
      </c>
      <c r="G28" s="69" t="s">
        <v>219</v>
      </c>
      <c r="H28" s="69" t="s">
        <v>27</v>
      </c>
      <c r="I28" s="54" t="s">
        <v>326</v>
      </c>
      <c r="J28" s="69"/>
      <c r="K28" s="69" t="s">
        <v>534</v>
      </c>
      <c r="L28" s="148" t="s">
        <v>535</v>
      </c>
      <c r="M28" s="253"/>
      <c r="N28" s="70" t="s">
        <v>239</v>
      </c>
      <c r="O28" s="79"/>
    </row>
    <row r="29" spans="1:15" x14ac:dyDescent="0.4">
      <c r="I29" s="298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'Z:\계약팀 공유폴더\6. 김형수\계약 관련업무\연간발주계획(2026)\발주계획 취합\[7. 발주계획서_기반시설본부.xlsx]참고'!#REF!</xm:f>
          </x14:formula1>
          <xm:sqref>F6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23"/>
  <sheetViews>
    <sheetView topLeftCell="C1" zoomScale="55" zoomScaleNormal="55" workbookViewId="0">
      <selection activeCell="E11" sqref="E11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6.09765625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ht="27.75" customHeight="1" thickTop="1" x14ac:dyDescent="0.4">
      <c r="A7" s="55"/>
      <c r="B7" s="278">
        <v>2026</v>
      </c>
      <c r="C7" s="231">
        <v>2</v>
      </c>
      <c r="D7" s="283" t="s">
        <v>536</v>
      </c>
      <c r="E7" s="285" t="s">
        <v>539</v>
      </c>
      <c r="F7" s="69" t="s">
        <v>24</v>
      </c>
      <c r="G7" s="69" t="s">
        <v>14</v>
      </c>
      <c r="H7" s="69" t="s">
        <v>27</v>
      </c>
      <c r="I7" s="92">
        <v>200000000</v>
      </c>
      <c r="J7" s="146">
        <v>201910020</v>
      </c>
      <c r="K7" s="146" t="s">
        <v>540</v>
      </c>
      <c r="L7" s="146" t="s">
        <v>541</v>
      </c>
      <c r="M7" s="284"/>
      <c r="N7" s="84"/>
      <c r="O7" s="91"/>
    </row>
    <row r="8" spans="1:15" ht="27.75" customHeight="1" x14ac:dyDescent="0.4">
      <c r="A8" s="55"/>
      <c r="B8" s="278">
        <v>2026</v>
      </c>
      <c r="C8" s="231">
        <v>2</v>
      </c>
      <c r="D8" s="283" t="s">
        <v>536</v>
      </c>
      <c r="E8" s="286" t="s">
        <v>542</v>
      </c>
      <c r="F8" s="69" t="s">
        <v>24</v>
      </c>
      <c r="G8" s="69" t="s">
        <v>14</v>
      </c>
      <c r="H8" s="69" t="s">
        <v>27</v>
      </c>
      <c r="I8" s="77">
        <v>128000000</v>
      </c>
      <c r="J8" s="69">
        <v>201912011</v>
      </c>
      <c r="K8" s="69" t="s">
        <v>543</v>
      </c>
      <c r="L8" s="69" t="s">
        <v>544</v>
      </c>
      <c r="M8" s="284"/>
      <c r="N8" s="84"/>
      <c r="O8" s="91"/>
    </row>
    <row r="9" spans="1:15" ht="27.75" customHeight="1" x14ac:dyDescent="0.4">
      <c r="A9" s="55"/>
      <c r="B9" s="278">
        <v>2026</v>
      </c>
      <c r="C9" s="231">
        <v>2</v>
      </c>
      <c r="D9" s="283" t="s">
        <v>536</v>
      </c>
      <c r="E9" s="287" t="s">
        <v>545</v>
      </c>
      <c r="F9" s="69" t="s">
        <v>16</v>
      </c>
      <c r="G9" s="69" t="s">
        <v>6</v>
      </c>
      <c r="H9" s="69" t="s">
        <v>29</v>
      </c>
      <c r="I9" s="54">
        <v>2000000</v>
      </c>
      <c r="J9" s="69">
        <v>2014081110</v>
      </c>
      <c r="K9" s="69" t="s">
        <v>546</v>
      </c>
      <c r="L9" s="69" t="s">
        <v>547</v>
      </c>
      <c r="M9" s="284"/>
      <c r="N9" s="70"/>
      <c r="O9" s="91"/>
    </row>
    <row r="10" spans="1:15" ht="27.75" customHeight="1" x14ac:dyDescent="0.4">
      <c r="A10" s="55"/>
      <c r="B10" s="278">
        <v>2026</v>
      </c>
      <c r="C10" s="231">
        <v>3</v>
      </c>
      <c r="D10" s="283" t="s">
        <v>536</v>
      </c>
      <c r="E10" s="286" t="s">
        <v>548</v>
      </c>
      <c r="F10" s="69" t="s">
        <v>16</v>
      </c>
      <c r="G10" s="69" t="s">
        <v>6</v>
      </c>
      <c r="H10" s="146" t="s">
        <v>419</v>
      </c>
      <c r="I10" s="77">
        <v>4900000</v>
      </c>
      <c r="J10" s="146">
        <v>201912003</v>
      </c>
      <c r="K10" s="146" t="s">
        <v>549</v>
      </c>
      <c r="L10" s="146" t="s">
        <v>550</v>
      </c>
      <c r="M10" s="288" t="s">
        <v>121</v>
      </c>
      <c r="N10" s="70"/>
      <c r="O10" s="91"/>
    </row>
    <row r="11" spans="1:15" ht="38.4" x14ac:dyDescent="0.4">
      <c r="A11" s="55"/>
      <c r="B11" s="278">
        <v>2026</v>
      </c>
      <c r="C11" s="231">
        <v>5</v>
      </c>
      <c r="D11" s="283" t="s">
        <v>536</v>
      </c>
      <c r="E11" s="287" t="s">
        <v>551</v>
      </c>
      <c r="F11" s="69" t="s">
        <v>24</v>
      </c>
      <c r="G11" s="69" t="s">
        <v>12</v>
      </c>
      <c r="H11" s="69" t="s">
        <v>25</v>
      </c>
      <c r="I11" s="78">
        <v>260000000</v>
      </c>
      <c r="J11" s="233" t="s">
        <v>552</v>
      </c>
      <c r="K11" s="233" t="s">
        <v>553</v>
      </c>
      <c r="L11" s="289" t="s">
        <v>554</v>
      </c>
      <c r="M11" s="290"/>
      <c r="N11" s="291" t="s">
        <v>239</v>
      </c>
      <c r="O11" s="91"/>
    </row>
    <row r="12" spans="1:15" ht="38.4" x14ac:dyDescent="0.4">
      <c r="A12" s="55"/>
      <c r="B12" s="278">
        <v>2026</v>
      </c>
      <c r="C12" s="231">
        <v>5</v>
      </c>
      <c r="D12" s="283" t="s">
        <v>536</v>
      </c>
      <c r="E12" s="287" t="s">
        <v>555</v>
      </c>
      <c r="F12" s="69" t="s">
        <v>24</v>
      </c>
      <c r="G12" s="69" t="s">
        <v>12</v>
      </c>
      <c r="H12" s="69" t="s">
        <v>25</v>
      </c>
      <c r="I12" s="78">
        <v>30000000</v>
      </c>
      <c r="J12" s="233" t="s">
        <v>556</v>
      </c>
      <c r="K12" s="233" t="s">
        <v>553</v>
      </c>
      <c r="L12" s="289" t="s">
        <v>554</v>
      </c>
      <c r="M12" s="290"/>
      <c r="N12" s="291" t="s">
        <v>239</v>
      </c>
      <c r="O12" s="91"/>
    </row>
    <row r="13" spans="1:15" ht="27.75" customHeight="1" x14ac:dyDescent="0.4">
      <c r="A13" s="55"/>
      <c r="B13" s="278">
        <v>2026</v>
      </c>
      <c r="C13" s="231">
        <v>5</v>
      </c>
      <c r="D13" s="283" t="s">
        <v>536</v>
      </c>
      <c r="E13" s="285" t="s">
        <v>557</v>
      </c>
      <c r="F13" s="69" t="s">
        <v>16</v>
      </c>
      <c r="G13" s="69" t="s">
        <v>6</v>
      </c>
      <c r="H13" s="69" t="s">
        <v>28</v>
      </c>
      <c r="I13" s="77">
        <v>9000000</v>
      </c>
      <c r="J13" s="146">
        <v>202212059</v>
      </c>
      <c r="K13" s="146" t="s">
        <v>537</v>
      </c>
      <c r="L13" s="146" t="s">
        <v>538</v>
      </c>
      <c r="M13" s="288" t="s">
        <v>121</v>
      </c>
      <c r="N13" s="70"/>
      <c r="O13" s="91"/>
    </row>
    <row r="14" spans="1:15" ht="27.75" customHeight="1" x14ac:dyDescent="0.4">
      <c r="A14" s="55"/>
      <c r="B14" s="278">
        <v>2026</v>
      </c>
      <c r="C14" s="231">
        <v>5</v>
      </c>
      <c r="D14" s="283" t="s">
        <v>536</v>
      </c>
      <c r="E14" s="287" t="s">
        <v>558</v>
      </c>
      <c r="F14" s="69" t="s">
        <v>16</v>
      </c>
      <c r="G14" s="69" t="s">
        <v>6</v>
      </c>
      <c r="H14" s="69" t="s">
        <v>29</v>
      </c>
      <c r="I14" s="54">
        <v>2000000</v>
      </c>
      <c r="J14" s="69">
        <v>2014081110</v>
      </c>
      <c r="K14" s="69" t="s">
        <v>546</v>
      </c>
      <c r="L14" s="69" t="s">
        <v>547</v>
      </c>
      <c r="M14" s="284"/>
      <c r="N14" s="70"/>
      <c r="O14" s="91"/>
    </row>
    <row r="15" spans="1:15" ht="27.75" customHeight="1" x14ac:dyDescent="0.4">
      <c r="A15" s="55"/>
      <c r="B15" s="278">
        <v>2026</v>
      </c>
      <c r="C15" s="231">
        <v>6</v>
      </c>
      <c r="D15" s="283" t="s">
        <v>536</v>
      </c>
      <c r="E15" s="287" t="s">
        <v>559</v>
      </c>
      <c r="F15" s="69" t="s">
        <v>24</v>
      </c>
      <c r="G15" s="69" t="s">
        <v>12</v>
      </c>
      <c r="H15" s="69" t="s">
        <v>25</v>
      </c>
      <c r="I15" s="54">
        <v>250000000</v>
      </c>
      <c r="J15" s="69">
        <v>202112041</v>
      </c>
      <c r="K15" s="69" t="s">
        <v>560</v>
      </c>
      <c r="L15" s="69" t="s">
        <v>561</v>
      </c>
      <c r="M15" s="284"/>
      <c r="N15" s="70" t="s">
        <v>239</v>
      </c>
      <c r="O15" s="91"/>
    </row>
    <row r="16" spans="1:15" ht="27.75" customHeight="1" x14ac:dyDescent="0.4">
      <c r="A16" s="55"/>
      <c r="B16" s="278">
        <v>2026</v>
      </c>
      <c r="C16" s="231">
        <v>8</v>
      </c>
      <c r="D16" s="283" t="s">
        <v>536</v>
      </c>
      <c r="E16" s="287" t="s">
        <v>562</v>
      </c>
      <c r="F16" s="69" t="s">
        <v>16</v>
      </c>
      <c r="G16" s="69" t="s">
        <v>6</v>
      </c>
      <c r="H16" s="69" t="s">
        <v>29</v>
      </c>
      <c r="I16" s="54">
        <v>2000000</v>
      </c>
      <c r="J16" s="69">
        <v>2014081110</v>
      </c>
      <c r="K16" s="69" t="s">
        <v>546</v>
      </c>
      <c r="L16" s="69" t="s">
        <v>547</v>
      </c>
      <c r="M16" s="284"/>
      <c r="N16" s="70"/>
      <c r="O16" s="91"/>
    </row>
    <row r="17" spans="1:15" ht="27.75" customHeight="1" x14ac:dyDescent="0.4">
      <c r="A17" s="55"/>
      <c r="B17" s="278">
        <v>2026</v>
      </c>
      <c r="C17" s="231">
        <v>11</v>
      </c>
      <c r="D17" s="283" t="s">
        <v>536</v>
      </c>
      <c r="E17" s="286" t="s">
        <v>563</v>
      </c>
      <c r="F17" s="69" t="s">
        <v>16</v>
      </c>
      <c r="G17" s="69" t="s">
        <v>6</v>
      </c>
      <c r="H17" s="146" t="s">
        <v>419</v>
      </c>
      <c r="I17" s="77">
        <v>9000000</v>
      </c>
      <c r="J17" s="146">
        <v>202212059</v>
      </c>
      <c r="K17" s="146" t="s">
        <v>537</v>
      </c>
      <c r="L17" s="146" t="s">
        <v>538</v>
      </c>
      <c r="M17" s="288" t="s">
        <v>121</v>
      </c>
      <c r="N17" s="70"/>
      <c r="O17" s="91"/>
    </row>
    <row r="18" spans="1:15" ht="27.75" customHeight="1" x14ac:dyDescent="0.4">
      <c r="A18" s="55"/>
      <c r="B18" s="278">
        <v>2026</v>
      </c>
      <c r="C18" s="231">
        <v>11</v>
      </c>
      <c r="D18" s="283" t="s">
        <v>536</v>
      </c>
      <c r="E18" s="287" t="s">
        <v>564</v>
      </c>
      <c r="F18" s="69" t="s">
        <v>16</v>
      </c>
      <c r="G18" s="69" t="s">
        <v>6</v>
      </c>
      <c r="H18" s="69" t="s">
        <v>29</v>
      </c>
      <c r="I18" s="54">
        <v>2000000</v>
      </c>
      <c r="J18" s="69">
        <v>2014081110</v>
      </c>
      <c r="K18" s="69" t="s">
        <v>546</v>
      </c>
      <c r="L18" s="69" t="s">
        <v>547</v>
      </c>
      <c r="M18" s="284"/>
      <c r="N18" s="70"/>
      <c r="O18" s="91"/>
    </row>
    <row r="19" spans="1:15" ht="27.75" customHeight="1" x14ac:dyDescent="0.4">
      <c r="A19" s="55"/>
      <c r="B19" s="278">
        <v>2026</v>
      </c>
      <c r="C19" s="231">
        <v>12</v>
      </c>
      <c r="D19" s="283" t="s">
        <v>536</v>
      </c>
      <c r="E19" s="292" t="s">
        <v>565</v>
      </c>
      <c r="F19" s="69" t="s">
        <v>16</v>
      </c>
      <c r="G19" s="69" t="s">
        <v>6</v>
      </c>
      <c r="H19" s="146" t="s">
        <v>419</v>
      </c>
      <c r="I19" s="92">
        <v>4500000</v>
      </c>
      <c r="J19" s="146">
        <v>201912018</v>
      </c>
      <c r="K19" s="146" t="s">
        <v>566</v>
      </c>
      <c r="L19" s="146" t="s">
        <v>567</v>
      </c>
      <c r="M19" s="288" t="s">
        <v>121</v>
      </c>
      <c r="N19" s="70"/>
      <c r="O19" s="91"/>
    </row>
    <row r="20" spans="1:15" ht="27.75" customHeight="1" x14ac:dyDescent="0.4">
      <c r="A20" s="55"/>
      <c r="B20" s="278">
        <v>2026</v>
      </c>
      <c r="C20" s="231">
        <v>12</v>
      </c>
      <c r="D20" s="283" t="s">
        <v>536</v>
      </c>
      <c r="E20" s="292" t="s">
        <v>568</v>
      </c>
      <c r="F20" s="69" t="s">
        <v>16</v>
      </c>
      <c r="G20" s="69" t="s">
        <v>6</v>
      </c>
      <c r="H20" s="146" t="s">
        <v>419</v>
      </c>
      <c r="I20" s="92">
        <v>4500000</v>
      </c>
      <c r="J20" s="146">
        <v>201912018</v>
      </c>
      <c r="K20" s="146" t="s">
        <v>566</v>
      </c>
      <c r="L20" s="146" t="s">
        <v>567</v>
      </c>
      <c r="M20" s="288" t="s">
        <v>121</v>
      </c>
      <c r="N20" s="70"/>
      <c r="O20" s="91"/>
    </row>
    <row r="21" spans="1:15" ht="27.75" customHeight="1" x14ac:dyDescent="0.4">
      <c r="A21" s="55"/>
      <c r="B21" s="278">
        <v>2026</v>
      </c>
      <c r="C21" s="231">
        <v>12</v>
      </c>
      <c r="D21" s="283" t="s">
        <v>536</v>
      </c>
      <c r="E21" s="292" t="s">
        <v>569</v>
      </c>
      <c r="F21" s="69" t="s">
        <v>16</v>
      </c>
      <c r="G21" s="69" t="s">
        <v>6</v>
      </c>
      <c r="H21" s="146" t="s">
        <v>419</v>
      </c>
      <c r="I21" s="92">
        <v>3000000</v>
      </c>
      <c r="J21" s="146">
        <v>201912018</v>
      </c>
      <c r="K21" s="146" t="s">
        <v>566</v>
      </c>
      <c r="L21" s="146" t="s">
        <v>567</v>
      </c>
      <c r="M21" s="288" t="s">
        <v>121</v>
      </c>
      <c r="N21" s="70"/>
      <c r="O21" s="91"/>
    </row>
    <row r="22" spans="1:15" ht="27.75" customHeight="1" x14ac:dyDescent="0.4">
      <c r="A22" s="55"/>
      <c r="B22" s="278">
        <v>2026</v>
      </c>
      <c r="C22" s="231">
        <v>12</v>
      </c>
      <c r="D22" s="283" t="s">
        <v>536</v>
      </c>
      <c r="E22" s="287" t="s">
        <v>570</v>
      </c>
      <c r="F22" s="69" t="s">
        <v>16</v>
      </c>
      <c r="G22" s="69" t="s">
        <v>6</v>
      </c>
      <c r="H22" s="69" t="s">
        <v>28</v>
      </c>
      <c r="I22" s="54">
        <v>6000000</v>
      </c>
      <c r="J22" s="69">
        <v>2014081110</v>
      </c>
      <c r="K22" s="69" t="s">
        <v>546</v>
      </c>
      <c r="L22" s="69" t="s">
        <v>547</v>
      </c>
      <c r="M22" s="293" t="s">
        <v>121</v>
      </c>
      <c r="N22" s="70"/>
      <c r="O22" s="91"/>
    </row>
    <row r="23" spans="1:15" x14ac:dyDescent="0.4">
      <c r="I23" s="298"/>
    </row>
  </sheetData>
  <mergeCells count="2">
    <mergeCell ref="A2:O2"/>
    <mergeCell ref="A4:O4"/>
  </mergeCells>
  <phoneticPr fontId="1" type="noConversion"/>
  <dataValidations count="2">
    <dataValidation type="list" allowBlank="1" showInputMessage="1" showErrorMessage="1" sqref="N11:N12 M10:M13 M17 M19:M21 N7:N8">
      <formula1>#REF!</formula1>
    </dataValidation>
    <dataValidation type="list" allowBlank="1" showInputMessage="1" showErrorMessage="1" sqref="M7:M8">
      <formula1>#REF!</formula1>
    </dataValidation>
  </dataValidations>
  <printOptions horizontalCentered="1"/>
  <pageMargins left="0.25" right="0.25" top="0.75" bottom="0.75" header="0.3" footer="0.3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'Z:\계약팀 공유폴더\6. 김형수\계약 관련업무\연간발주계획(2026)\발주계획 취합\[7. 발주계획서_기반시설본부.xlsx]참고'!#REF!</xm:f>
          </x14:formula1>
          <xm:sqref>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52"/>
  <sheetViews>
    <sheetView zoomScale="70" zoomScaleNormal="70" workbookViewId="0">
      <selection activeCell="B2" sqref="B2:L2"/>
    </sheetView>
  </sheetViews>
  <sheetFormatPr defaultRowHeight="17.399999999999999" x14ac:dyDescent="0.4"/>
  <cols>
    <col min="1" max="1" width="4" customWidth="1"/>
    <col min="2" max="2" width="39.09765625" customWidth="1"/>
    <col min="3" max="3" width="15.59765625" customWidth="1"/>
    <col min="4" max="4" width="9" customWidth="1"/>
    <col min="5" max="5" width="15.59765625" style="100" customWidth="1"/>
    <col min="7" max="7" width="15.59765625" style="100" customWidth="1"/>
    <col min="9" max="9" width="15.59765625" style="100" customWidth="1"/>
    <col min="11" max="11" width="15.59765625" style="100" customWidth="1"/>
    <col min="14" max="14" width="14" customWidth="1"/>
    <col min="15" max="15" width="18" customWidth="1"/>
    <col min="17" max="17" width="10.5" customWidth="1"/>
    <col min="20" max="20" width="9.69921875" bestFit="1" customWidth="1"/>
  </cols>
  <sheetData>
    <row r="1" spans="2:20" ht="18" thickBot="1" x14ac:dyDescent="0.45"/>
    <row r="2" spans="2:20" s="101" customFormat="1" ht="33" customHeight="1" thickBot="1" x14ac:dyDescent="0.45">
      <c r="B2" s="581" t="s">
        <v>208</v>
      </c>
      <c r="C2" s="582"/>
      <c r="D2" s="582"/>
      <c r="E2" s="582"/>
      <c r="F2" s="582"/>
      <c r="G2" s="582"/>
      <c r="H2" s="582"/>
      <c r="I2" s="582"/>
      <c r="J2" s="582"/>
      <c r="K2" s="582"/>
      <c r="L2" s="583"/>
      <c r="N2" s="596" t="s">
        <v>228</v>
      </c>
      <c r="O2" s="597"/>
      <c r="P2" s="597"/>
      <c r="Q2" s="598"/>
    </row>
    <row r="3" spans="2:20" ht="19.95" customHeight="1" x14ac:dyDescent="0.4">
      <c r="B3" s="584" t="s">
        <v>201</v>
      </c>
      <c r="C3" s="584" t="s">
        <v>202</v>
      </c>
      <c r="D3" s="584"/>
      <c r="E3" s="584"/>
      <c r="F3" s="584"/>
      <c r="G3" s="584" t="s">
        <v>203</v>
      </c>
      <c r="H3" s="584"/>
      <c r="I3" s="584" t="s">
        <v>204</v>
      </c>
      <c r="J3" s="584"/>
      <c r="K3" s="584" t="s">
        <v>207</v>
      </c>
      <c r="L3" s="584"/>
      <c r="N3" s="599" t="s">
        <v>211</v>
      </c>
      <c r="O3" s="600" t="s">
        <v>213</v>
      </c>
      <c r="P3" s="600" t="s">
        <v>210</v>
      </c>
      <c r="Q3" s="600" t="s">
        <v>226</v>
      </c>
    </row>
    <row r="4" spans="2:20" ht="19.95" customHeight="1" thickBot="1" x14ac:dyDescent="0.45">
      <c r="B4" s="591"/>
      <c r="C4" s="109" t="s">
        <v>209</v>
      </c>
      <c r="D4" s="109" t="s">
        <v>210</v>
      </c>
      <c r="E4" s="110" t="s">
        <v>205</v>
      </c>
      <c r="F4" s="109" t="s">
        <v>206</v>
      </c>
      <c r="G4" s="110" t="s">
        <v>205</v>
      </c>
      <c r="H4" s="109" t="s">
        <v>206</v>
      </c>
      <c r="I4" s="110" t="s">
        <v>205</v>
      </c>
      <c r="J4" s="109" t="s">
        <v>206</v>
      </c>
      <c r="K4" s="110" t="s">
        <v>205</v>
      </c>
      <c r="L4" s="109" t="s">
        <v>206</v>
      </c>
      <c r="N4" s="593"/>
      <c r="O4" s="595"/>
      <c r="P4" s="595"/>
      <c r="Q4" s="595"/>
    </row>
    <row r="5" spans="2:20" ht="19.95" customHeight="1" thickBot="1" x14ac:dyDescent="0.45">
      <c r="B5" s="443" t="s">
        <v>202</v>
      </c>
      <c r="C5" s="444"/>
      <c r="D5" s="444"/>
      <c r="E5" s="445">
        <f>G5+I5+K5</f>
        <v>38813459168.727272</v>
      </c>
      <c r="F5" s="445">
        <f>H5+J5+L5</f>
        <v>658</v>
      </c>
      <c r="G5" s="445">
        <f>$O$5</f>
        <v>126337200</v>
      </c>
      <c r="H5" s="445">
        <f>$P$5</f>
        <v>4</v>
      </c>
      <c r="I5" s="445">
        <f>$O$12</f>
        <v>29218050051.272728</v>
      </c>
      <c r="J5" s="445">
        <f>$P$12</f>
        <v>319</v>
      </c>
      <c r="K5" s="445">
        <f>$O$24</f>
        <v>9469071917.454546</v>
      </c>
      <c r="L5" s="446">
        <f>$P$24</f>
        <v>335</v>
      </c>
      <c r="N5" s="115" t="s">
        <v>212</v>
      </c>
      <c r="O5" s="105">
        <f>SUM(O6:O8)</f>
        <v>126337200</v>
      </c>
      <c r="P5" s="104">
        <f>SUM(P6:P8)</f>
        <v>4</v>
      </c>
      <c r="Q5" s="112">
        <v>1</v>
      </c>
    </row>
    <row r="6" spans="2:20" ht="19.95" customHeight="1" thickTop="1" x14ac:dyDescent="0.4">
      <c r="B6" s="102" t="s">
        <v>68</v>
      </c>
      <c r="C6" s="103">
        <f>$G6+$I6+$K6</f>
        <v>69460000</v>
      </c>
      <c r="D6" s="102">
        <f>$H6+$J6+$L6</f>
        <v>4</v>
      </c>
      <c r="E6" s="103">
        <f>$G6+$I6+$K6</f>
        <v>69460000</v>
      </c>
      <c r="F6" s="102">
        <f>$H6+$J6+$L6</f>
        <v>4</v>
      </c>
      <c r="G6" s="436">
        <f>SUMIFS('발주계획 합본'!$I$7:$I$664,'발주계획 합본'!$D$7:$D$664,$B6,'발주계획 합본'!$F$7:$F$664,"공사")</f>
        <v>0</v>
      </c>
      <c r="H6" s="436">
        <f>COUNTIFS('발주계획 합본'!$D$7:$D$664,$B6,'발주계획 합본'!$F$7:$F$664,"공사")</f>
        <v>0</v>
      </c>
      <c r="I6" s="436">
        <f>SUMIFS('발주계획 합본'!$I$7:$I$664,'발주계획 합본'!$D$7:$D$664,$B6,'발주계획 합본'!$F$7:$F$664,"용역")</f>
        <v>65500000</v>
      </c>
      <c r="J6" s="436">
        <f>COUNTIFS('발주계획 합본'!$D$7:$D$664,$B6,'발주계획 합본'!$F$7:$F$664,"용역")</f>
        <v>3</v>
      </c>
      <c r="K6" s="436">
        <f>SUMIFS('발주계획 합본'!$I$7:$I$664,'발주계획 합본'!$D$7:$D$664,$B6,'발주계획 합본'!$F$7:$F$664,"구매")</f>
        <v>3960000</v>
      </c>
      <c r="L6" s="436">
        <f>COUNTIFS('발주계획 합본'!$D$7:$D$664,$B6,'발주계획 합본'!$F$7:$F$664,"구매")</f>
        <v>1</v>
      </c>
      <c r="N6" s="116" t="s">
        <v>214</v>
      </c>
      <c r="O6" s="103">
        <f>SUMIFS('발주계획 합본'!$I$7:$I$980,'발주계획 합본'!$G$7:$G$980,$N6)</f>
        <v>0</v>
      </c>
      <c r="P6" s="102">
        <f>COUNTIF('발주계획 합본'!$G$7:$G$980,$N6)</f>
        <v>0</v>
      </c>
      <c r="Q6" s="111">
        <f>O6/$O$5</f>
        <v>0</v>
      </c>
    </row>
    <row r="7" spans="2:20" ht="19.95" customHeight="1" x14ac:dyDescent="0.4">
      <c r="B7" s="98" t="s">
        <v>69</v>
      </c>
      <c r="C7" s="99">
        <f>$G7+$I7+$K7</f>
        <v>0</v>
      </c>
      <c r="D7" s="98">
        <f>$H7+$J7+$L7</f>
        <v>0</v>
      </c>
      <c r="E7" s="99">
        <f>$G7+$I7+$K7</f>
        <v>0</v>
      </c>
      <c r="F7" s="98">
        <f>$H7+$J7+$L7</f>
        <v>0</v>
      </c>
      <c r="G7" s="437">
        <f>SUMIFS('발주계획 합본'!$I$7:$I$664,'발주계획 합본'!$D$7:$D$664,$B7,'발주계획 합본'!$F$7:$F$664,"공사")</f>
        <v>0</v>
      </c>
      <c r="H7" s="437">
        <f>COUNTIFS('발주계획 합본'!$D$7:$D$664,$B7,'발주계획 합본'!$F$7:$F$664,"공사")</f>
        <v>0</v>
      </c>
      <c r="I7" s="437">
        <f>SUMIFS('발주계획 합본'!$I$7:$I$664,'발주계획 합본'!$D$7:$D$664,$B7,'발주계획 합본'!$F$7:$F$664,"용역")</f>
        <v>0</v>
      </c>
      <c r="J7" s="437">
        <f>COUNTIFS('발주계획 합본'!$D$7:$D$664,$B7,'발주계획 합본'!$F$7:$F$664,"용역")</f>
        <v>0</v>
      </c>
      <c r="K7" s="437">
        <f>SUMIFS('발주계획 합본'!$I$7:$I$664,'발주계획 합본'!$D$7:$D$664,$B7,'발주계획 합본'!$F$7:$F$664,"구매")</f>
        <v>0</v>
      </c>
      <c r="L7" s="437">
        <f>COUNTIFS('발주계획 합본'!$D$7:$D$664,$B7,'발주계획 합본'!$F$7:$F$664,"구매")</f>
        <v>0</v>
      </c>
      <c r="N7" s="434" t="s">
        <v>1452</v>
      </c>
      <c r="O7" s="99">
        <f>SUMIFS('발주계획 합본'!$I$7:$I$980,'발주계획 합본'!$G$7:$G$980,$N7)</f>
        <v>0</v>
      </c>
      <c r="P7" s="98">
        <f>COUNTIF('발주계획 합본'!$G$7:$G$980,$N7)</f>
        <v>0</v>
      </c>
      <c r="Q7" s="447">
        <f t="shared" ref="Q7:Q8" si="0">O7/$O$5</f>
        <v>0</v>
      </c>
    </row>
    <row r="8" spans="2:20" ht="19.95" customHeight="1" x14ac:dyDescent="0.4">
      <c r="B8" s="98" t="s">
        <v>161</v>
      </c>
      <c r="C8" s="99">
        <f>$G8+$I8+$K8</f>
        <v>245100000</v>
      </c>
      <c r="D8" s="98">
        <f>$H8+$J8+$L8</f>
        <v>5</v>
      </c>
      <c r="E8" s="99">
        <f>$G8+$I8+$K8</f>
        <v>245100000</v>
      </c>
      <c r="F8" s="98">
        <f>$H8+$J8+$L8</f>
        <v>5</v>
      </c>
      <c r="G8" s="437">
        <f>SUMIFS('발주계획 합본'!$I$7:$I$664,'발주계획 합본'!$D$7:$D$664,$B8,'발주계획 합본'!$F$7:$F$664,"공사")</f>
        <v>0</v>
      </c>
      <c r="H8" s="437">
        <f>COUNTIFS('발주계획 합본'!$D$7:$D$664,$B8,'발주계획 합본'!$F$7:$F$664,"공사")</f>
        <v>0</v>
      </c>
      <c r="I8" s="437">
        <f>SUMIFS('발주계획 합본'!$I$7:$I$664,'발주계획 합본'!$D$7:$D$664,$B8,'발주계획 합본'!$F$7:$F$664,"용역")</f>
        <v>245100000</v>
      </c>
      <c r="J8" s="437">
        <f>COUNTIFS('발주계획 합본'!$D$7:$D$664,$B8,'발주계획 합본'!$F$7:$F$664,"용역")</f>
        <v>5</v>
      </c>
      <c r="K8" s="437">
        <f>SUMIFS('발주계획 합본'!$I$7:$I$664,'발주계획 합본'!$D$7:$D$664,$B8,'발주계획 합본'!$F$7:$F$664,"구매")</f>
        <v>0</v>
      </c>
      <c r="L8" s="437">
        <f>COUNTIFS('발주계획 합본'!$D$7:$D$664,$B8,'발주계획 합본'!$F$7:$F$664,"구매")</f>
        <v>0</v>
      </c>
      <c r="N8" s="434" t="s">
        <v>1453</v>
      </c>
      <c r="O8" s="99">
        <f>SUMIFS('발주계획 합본'!$I$7:$I$980,'발주계획 합본'!$G$7:$G$980,$N8)</f>
        <v>126337200</v>
      </c>
      <c r="P8" s="98">
        <f>COUNTIF('발주계획 합본'!$G$7:$G$980,$N8)</f>
        <v>4</v>
      </c>
      <c r="Q8" s="447">
        <f t="shared" si="0"/>
        <v>1</v>
      </c>
    </row>
    <row r="9" spans="2:20" ht="19.95" customHeight="1" thickBot="1" x14ac:dyDescent="0.45">
      <c r="B9" s="106" t="s">
        <v>70</v>
      </c>
      <c r="C9" s="107">
        <f>$G9+$I9+$K9</f>
        <v>1064749020</v>
      </c>
      <c r="D9" s="106">
        <f>$H9+$J9+$L9</f>
        <v>18</v>
      </c>
      <c r="E9" s="107">
        <f>$G9+$I9+$K9</f>
        <v>1064749020</v>
      </c>
      <c r="F9" s="106">
        <f>$H9+$J9+$L9</f>
        <v>18</v>
      </c>
      <c r="G9" s="438">
        <f>SUMIFS('발주계획 합본'!$I$7:$I$664,'발주계획 합본'!$D$7:$D$664,$B9,'발주계획 합본'!$F$7:$F$664,"공사")</f>
        <v>0</v>
      </c>
      <c r="H9" s="438">
        <f>COUNTIFS('발주계획 합본'!$D$7:$D$664,$B9,'발주계획 합본'!$F$7:$F$664,"공사")</f>
        <v>0</v>
      </c>
      <c r="I9" s="438">
        <f>SUMIFS('발주계획 합본'!$I$7:$I$664,'발주계획 합본'!$D$7:$D$664,$B9,'발주계획 합본'!$F$7:$F$664,"용역")</f>
        <v>1005275020</v>
      </c>
      <c r="J9" s="438">
        <f>COUNTIFS('발주계획 합본'!$D$7:$D$664,$B9,'발주계획 합본'!$F$7:$F$664,"용역")</f>
        <v>4</v>
      </c>
      <c r="K9" s="438">
        <f>SUMIFS('발주계획 합본'!$I$7:$I$664,'발주계획 합본'!$D$7:$D$664,$B9,'발주계획 합본'!$F$7:$F$664,"구매")</f>
        <v>59474000</v>
      </c>
      <c r="L9" s="438">
        <f>COUNTIFS('발주계획 합본'!$D$7:$D$664,$B9,'발주계획 합본'!$F$7:$F$664,"구매")</f>
        <v>14</v>
      </c>
    </row>
    <row r="10" spans="2:20" ht="19.95" customHeight="1" x14ac:dyDescent="0.4">
      <c r="B10" s="102" t="s">
        <v>71</v>
      </c>
      <c r="C10" s="585">
        <f>SUM(E10:E14)</f>
        <v>791053600</v>
      </c>
      <c r="D10" s="588">
        <f>SUM(F10:F14)</f>
        <v>32</v>
      </c>
      <c r="E10" s="103">
        <f t="shared" ref="E10:E19" si="1">G10+I10+K10</f>
        <v>49200000</v>
      </c>
      <c r="F10" s="102">
        <f t="shared" ref="F10:F19" si="2">H10+J10+L10</f>
        <v>4</v>
      </c>
      <c r="G10" s="436">
        <f>SUMIFS('발주계획 합본'!$I$7:$I$664,'발주계획 합본'!$D$7:$D$664,$B10,'발주계획 합본'!$F$7:$F$664,"공사")</f>
        <v>0</v>
      </c>
      <c r="H10" s="436">
        <f>COUNTIFS('발주계획 합본'!$D$7:$D$664,$B10,'발주계획 합본'!$F$7:$F$664,"공사")</f>
        <v>0</v>
      </c>
      <c r="I10" s="436">
        <f>SUMIFS('발주계획 합본'!$I$7:$I$664,'발주계획 합본'!$D$7:$D$664,$B10,'발주계획 합본'!$F$7:$F$664,"용역")</f>
        <v>40000000</v>
      </c>
      <c r="J10" s="436">
        <f>COUNTIFS('발주계획 합본'!$D$7:$D$664,$B10,'발주계획 합본'!$F$7:$F$664,"용역")</f>
        <v>2</v>
      </c>
      <c r="K10" s="436">
        <f>SUMIFS('발주계획 합본'!$I$7:$I$664,'발주계획 합본'!$D$7:$D$664,$B10,'발주계획 합본'!$F$7:$F$664,"구매")</f>
        <v>9200000</v>
      </c>
      <c r="L10" s="436">
        <f>COUNTIFS('발주계획 합본'!$D$7:$D$664,$B10,'발주계획 합본'!$F$7:$F$664,"구매")</f>
        <v>2</v>
      </c>
      <c r="N10" s="592" t="s">
        <v>215</v>
      </c>
      <c r="O10" s="594" t="s">
        <v>213</v>
      </c>
      <c r="P10" s="594" t="s">
        <v>210</v>
      </c>
      <c r="Q10" s="594" t="s">
        <v>226</v>
      </c>
    </row>
    <row r="11" spans="2:20" ht="19.95" customHeight="1" thickBot="1" x14ac:dyDescent="0.45">
      <c r="B11" s="98" t="s">
        <v>72</v>
      </c>
      <c r="C11" s="586"/>
      <c r="D11" s="586"/>
      <c r="E11" s="99">
        <f t="shared" si="1"/>
        <v>222280000</v>
      </c>
      <c r="F11" s="98">
        <f t="shared" si="2"/>
        <v>8</v>
      </c>
      <c r="G11" s="437">
        <f>SUMIFS('발주계획 합본'!$I$7:$I$664,'발주계획 합본'!$D$7:$D$664,$B11,'발주계획 합본'!$F$7:$F$664,"공사")</f>
        <v>0</v>
      </c>
      <c r="H11" s="437">
        <f>COUNTIFS('발주계획 합본'!$D$7:$D$664,$B11,'발주계획 합본'!$F$7:$F$664,"공사")</f>
        <v>0</v>
      </c>
      <c r="I11" s="437">
        <f>SUMIFS('발주계획 합본'!$I$7:$I$664,'발주계획 합본'!$D$7:$D$664,$B11,'발주계획 합본'!$F$7:$F$664,"용역")</f>
        <v>222280000</v>
      </c>
      <c r="J11" s="437">
        <f>COUNTIFS('발주계획 합본'!$D$7:$D$664,$B11,'발주계획 합본'!$F$7:$F$664,"용역")</f>
        <v>8</v>
      </c>
      <c r="K11" s="437">
        <f>SUMIFS('발주계획 합본'!$I$7:$I$664,'발주계획 합본'!$D$7:$D$664,$B11,'발주계획 합본'!$F$7:$F$664,"구매")</f>
        <v>0</v>
      </c>
      <c r="L11" s="437">
        <f>COUNTIFS('발주계획 합본'!$D$7:$D$664,$B11,'발주계획 합본'!$F$7:$F$664,"구매")</f>
        <v>0</v>
      </c>
      <c r="N11" s="593"/>
      <c r="O11" s="595"/>
      <c r="P11" s="595"/>
      <c r="Q11" s="595"/>
    </row>
    <row r="12" spans="2:20" ht="19.95" customHeight="1" thickBot="1" x14ac:dyDescent="0.45">
      <c r="B12" s="98" t="s">
        <v>185</v>
      </c>
      <c r="C12" s="586"/>
      <c r="D12" s="586"/>
      <c r="E12" s="99">
        <f t="shared" si="1"/>
        <v>404755500</v>
      </c>
      <c r="F12" s="98">
        <f t="shared" si="2"/>
        <v>10</v>
      </c>
      <c r="G12" s="437">
        <f>SUMIFS('발주계획 합본'!$I$7:$I$664,'발주계획 합본'!$D$7:$D$664,$B12,'발주계획 합본'!$F$7:$F$664,"공사")</f>
        <v>0</v>
      </c>
      <c r="H12" s="437">
        <f>COUNTIFS('발주계획 합본'!$D$7:$D$664,$B12,'발주계획 합본'!$F$7:$F$664,"공사")</f>
        <v>0</v>
      </c>
      <c r="I12" s="437">
        <f>SUMIFS('발주계획 합본'!$I$7:$I$664,'발주계획 합본'!$D$7:$D$664,$B12,'발주계획 합본'!$F$7:$F$664,"용역")</f>
        <v>395415500</v>
      </c>
      <c r="J12" s="437">
        <f>COUNTIFS('발주계획 합본'!$D$7:$D$664,$B12,'발주계획 합본'!$F$7:$F$664,"용역")</f>
        <v>8</v>
      </c>
      <c r="K12" s="437">
        <f>SUMIFS('발주계획 합본'!$I$7:$I$664,'발주계획 합본'!$D$7:$D$664,$B12,'발주계획 합본'!$F$7:$F$664,"구매")</f>
        <v>9340000</v>
      </c>
      <c r="L12" s="437">
        <f>COUNTIFS('발주계획 합본'!$D$7:$D$664,$B12,'발주계획 합본'!$F$7:$F$664,"구매")</f>
        <v>2</v>
      </c>
      <c r="N12" s="115" t="s">
        <v>212</v>
      </c>
      <c r="O12" s="105">
        <f>SUM(O13:O20)</f>
        <v>29218050051.272728</v>
      </c>
      <c r="P12" s="104">
        <f>SUM(P13:P21)</f>
        <v>319</v>
      </c>
      <c r="Q12" s="112">
        <f>SUM(Q13:Q18)</f>
        <v>0.99620337429070949</v>
      </c>
    </row>
    <row r="13" spans="2:20" ht="19.95" customHeight="1" x14ac:dyDescent="0.4">
      <c r="B13" s="98" t="s">
        <v>73</v>
      </c>
      <c r="C13" s="586"/>
      <c r="D13" s="586"/>
      <c r="E13" s="99">
        <f t="shared" si="1"/>
        <v>9000000</v>
      </c>
      <c r="F13" s="98">
        <f t="shared" si="2"/>
        <v>2</v>
      </c>
      <c r="G13" s="437">
        <f>SUMIFS('발주계획 합본'!$I$7:$I$664,'발주계획 합본'!$D$7:$D$664,$B13,'발주계획 합본'!$F$7:$F$664,"공사")</f>
        <v>0</v>
      </c>
      <c r="H13" s="437">
        <f>COUNTIFS('발주계획 합본'!$D$7:$D$664,$B13,'발주계획 합본'!$F$7:$F$664,"공사")</f>
        <v>0</v>
      </c>
      <c r="I13" s="437">
        <f>SUMIFS('발주계획 합본'!$I$7:$I$664,'발주계획 합본'!$D$7:$D$664,$B13,'발주계획 합본'!$F$7:$F$664,"용역")</f>
        <v>0</v>
      </c>
      <c r="J13" s="437">
        <f>COUNTIFS('발주계획 합본'!$D$7:$D$664,$B13,'발주계획 합본'!$F$7:$F$664,"용역")</f>
        <v>0</v>
      </c>
      <c r="K13" s="437">
        <f>SUMIFS('발주계획 합본'!$I$7:$I$664,'발주계획 합본'!$D$7:$D$664,$B13,'발주계획 합본'!$F$7:$F$664,"구매")</f>
        <v>9000000</v>
      </c>
      <c r="L13" s="437">
        <f>COUNTIFS('발주계획 합본'!$D$7:$D$664,$B13,'발주계획 합본'!$F$7:$F$664,"구매")</f>
        <v>2</v>
      </c>
      <c r="N13" s="116" t="s">
        <v>216</v>
      </c>
      <c r="O13" s="103">
        <f>SUMIFS('발주계획 합본'!$I$7:$I$980,'발주계획 합본'!$G$7:$G$980,$N13)</f>
        <v>6328099900</v>
      </c>
      <c r="P13" s="102">
        <f>COUNTIF('발주계획 합본'!$G$7:$G$980,$N13)</f>
        <v>73</v>
      </c>
      <c r="Q13" s="113">
        <f>O13/$O$12</f>
        <v>0.21658186938879415</v>
      </c>
    </row>
    <row r="14" spans="2:20" ht="19.95" customHeight="1" thickBot="1" x14ac:dyDescent="0.45">
      <c r="B14" s="106" t="s">
        <v>74</v>
      </c>
      <c r="C14" s="587"/>
      <c r="D14" s="587"/>
      <c r="E14" s="107">
        <f t="shared" si="1"/>
        <v>105818100</v>
      </c>
      <c r="F14" s="106">
        <f t="shared" si="2"/>
        <v>8</v>
      </c>
      <c r="G14" s="438">
        <f>SUMIFS('발주계획 합본'!$I$7:$I$664,'발주계획 합본'!$D$7:$D$664,$B14,'발주계획 합본'!$F$7:$F$664,"공사")</f>
        <v>0</v>
      </c>
      <c r="H14" s="438">
        <f>COUNTIFS('발주계획 합본'!$D$7:$D$664,$B14,'발주계획 합본'!$F$7:$F$664,"공사")</f>
        <v>0</v>
      </c>
      <c r="I14" s="438">
        <f>SUMIFS('발주계획 합본'!$I$7:$I$664,'발주계획 합본'!$D$7:$D$664,$B14,'발주계획 합본'!$F$7:$F$664,"용역")</f>
        <v>84248000</v>
      </c>
      <c r="J14" s="438">
        <f>COUNTIFS('발주계획 합본'!$D$7:$D$664,$B14,'발주계획 합본'!$F$7:$F$664,"용역")</f>
        <v>5</v>
      </c>
      <c r="K14" s="438">
        <f>SUMIFS('발주계획 합본'!$I$7:$I$664,'발주계획 합본'!$D$7:$D$664,$B14,'발주계획 합본'!$F$7:$F$664,"구매")</f>
        <v>21570100</v>
      </c>
      <c r="L14" s="438">
        <f>COUNTIFS('발주계획 합본'!$D$7:$D$664,$B14,'발주계획 합본'!$F$7:$F$664,"구매")</f>
        <v>3</v>
      </c>
      <c r="N14" s="97" t="s">
        <v>217</v>
      </c>
      <c r="O14" s="99">
        <f>SUMIFS('발주계획 합본'!$I$7:$I$980,'발주계획 합본'!$G$7:$G$980,$N14)</f>
        <v>3218475000</v>
      </c>
      <c r="P14" s="98">
        <f>COUNTIF('발주계획 합본'!$G$7:$G$980,$N14)</f>
        <v>29</v>
      </c>
      <c r="Q14" s="114">
        <f t="shared" ref="Q14:Q18" si="3">O14/$O$12</f>
        <v>0.11015365482474435</v>
      </c>
    </row>
    <row r="15" spans="2:20" ht="19.95" customHeight="1" x14ac:dyDescent="0.4">
      <c r="B15" s="439" t="s">
        <v>164</v>
      </c>
      <c r="C15" s="589">
        <f>SUM(E15:E19)</f>
        <v>5702615272</v>
      </c>
      <c r="D15" s="590">
        <f>SUM(F15:F19)</f>
        <v>80</v>
      </c>
      <c r="E15" s="108">
        <f t="shared" si="1"/>
        <v>180000000</v>
      </c>
      <c r="F15" s="439">
        <f t="shared" si="2"/>
        <v>2</v>
      </c>
      <c r="G15" s="440">
        <f>SUMIFS('발주계획 합본'!$I$7:$I$664,'발주계획 합본'!$D$7:$D$664,$B15,'발주계획 합본'!$F$7:$F$664,"공사")</f>
        <v>0</v>
      </c>
      <c r="H15" s="440">
        <f>COUNTIFS('발주계획 합본'!$D$7:$D$664,$B15,'발주계획 합본'!$F$7:$F$664,"공사")</f>
        <v>0</v>
      </c>
      <c r="I15" s="440">
        <f>SUMIFS('발주계획 합본'!$I$7:$I$664,'발주계획 합본'!$D$7:$D$664,$B15,'발주계획 합본'!$F$7:$F$664,"용역")</f>
        <v>180000000</v>
      </c>
      <c r="J15" s="440">
        <f>COUNTIFS('발주계획 합본'!$D$7:$D$664,$B15,'발주계획 합본'!$F$7:$F$664,"용역")</f>
        <v>2</v>
      </c>
      <c r="K15" s="440">
        <f>SUMIFS('발주계획 합본'!$I$7:$I$664,'발주계획 합본'!$D$7:$D$664,$B15,'발주계획 합본'!$F$7:$F$664,"구매")</f>
        <v>0</v>
      </c>
      <c r="L15" s="440">
        <f>COUNTIFS('발주계획 합본'!$D$7:$D$664,$B15,'발주계획 합본'!$F$7:$F$664,"구매")</f>
        <v>0</v>
      </c>
      <c r="N15" s="97" t="s">
        <v>218</v>
      </c>
      <c r="O15" s="99">
        <f>SUMIFS('발주계획 합본'!$I$7:$I$980,'발주계획 합본'!$G$7:$G$980,$N15)</f>
        <v>998659510</v>
      </c>
      <c r="P15" s="98">
        <f>COUNTIF('발주계획 합본'!$G$7:$G$980,$N15)</f>
        <v>7</v>
      </c>
      <c r="Q15" s="114">
        <f t="shared" si="3"/>
        <v>3.4179539984616418E-2</v>
      </c>
    </row>
    <row r="16" spans="2:20" ht="19.95" customHeight="1" x14ac:dyDescent="0.4">
      <c r="B16" s="98" t="s">
        <v>165</v>
      </c>
      <c r="C16" s="586"/>
      <c r="D16" s="586"/>
      <c r="E16" s="99">
        <f t="shared" si="1"/>
        <v>674500000</v>
      </c>
      <c r="F16" s="98">
        <f t="shared" si="2"/>
        <v>9</v>
      </c>
      <c r="G16" s="437">
        <f>SUMIFS('발주계획 합본'!$I$7:$I$664,'발주계획 합본'!$D$7:$D$664,$B16,'발주계획 합본'!$F$7:$F$664,"공사")</f>
        <v>0</v>
      </c>
      <c r="H16" s="437">
        <f>COUNTIFS('발주계획 합본'!$D$7:$D$664,$B16,'발주계획 합본'!$F$7:$F$664,"공사")</f>
        <v>0</v>
      </c>
      <c r="I16" s="437">
        <f>SUMIFS('발주계획 합본'!$I$7:$I$664,'발주계획 합본'!$D$7:$D$664,$B16,'발주계획 합본'!$F$7:$F$664,"용역")</f>
        <v>668000000</v>
      </c>
      <c r="J16" s="437">
        <f>COUNTIFS('발주계획 합본'!$D$7:$D$664,$B16,'발주계획 합본'!$F$7:$F$664,"용역")</f>
        <v>7</v>
      </c>
      <c r="K16" s="437">
        <f>SUMIFS('발주계획 합본'!$I$7:$I$664,'발주계획 합본'!$D$7:$D$664,$B16,'발주계획 합본'!$F$7:$F$664,"구매")</f>
        <v>6500000</v>
      </c>
      <c r="L16" s="437">
        <f>COUNTIFS('발주계획 합본'!$D$7:$D$664,$B16,'발주계획 합본'!$F$7:$F$664,"구매")</f>
        <v>2</v>
      </c>
      <c r="N16" s="97" t="s">
        <v>219</v>
      </c>
      <c r="O16" s="99">
        <f>SUMIFS('발주계획 합본'!$I$7:$I$980,'발주계획 합본'!$G$7:$G$980,$N16)</f>
        <v>10907202950</v>
      </c>
      <c r="P16" s="98">
        <f>COUNTIF('발주계획 합본'!$G$7:$G$980,$N16)</f>
        <v>138</v>
      </c>
      <c r="Q16" s="114">
        <f t="shared" si="3"/>
        <v>0.37330358907797428</v>
      </c>
      <c r="T16">
        <f>SUMIFS('발주계획 합본'!$I$7:$I$664,'발주계획 합본'!$D$7:$D$664,$B37,'발주계획 합본'!$F$7:$F$664,"공사")</f>
        <v>20000000</v>
      </c>
    </row>
    <row r="17" spans="1:17" ht="19.95" customHeight="1" x14ac:dyDescent="0.4">
      <c r="B17" s="98" t="s">
        <v>186</v>
      </c>
      <c r="C17" s="586"/>
      <c r="D17" s="586"/>
      <c r="E17" s="99">
        <f t="shared" si="1"/>
        <v>247000000</v>
      </c>
      <c r="F17" s="98">
        <f t="shared" si="2"/>
        <v>10</v>
      </c>
      <c r="G17" s="437">
        <f>SUMIFS('발주계획 합본'!$I$7:$I$664,'발주계획 합본'!$D$7:$D$664,$B17,'발주계획 합본'!$F$7:$F$664,"공사")</f>
        <v>0</v>
      </c>
      <c r="H17" s="437">
        <f>COUNTIFS('발주계획 합본'!$D$7:$D$664,$B17,'발주계획 합본'!$F$7:$F$664,"공사")</f>
        <v>0</v>
      </c>
      <c r="I17" s="437">
        <f>SUMIFS('발주계획 합본'!$I$7:$I$664,'발주계획 합본'!$D$7:$D$664,$B17,'발주계획 합본'!$F$7:$F$664,"용역")</f>
        <v>247000000</v>
      </c>
      <c r="J17" s="437">
        <f>COUNTIFS('발주계획 합본'!$D$7:$D$664,$B17,'발주계획 합본'!$F$7:$F$664,"용역")</f>
        <v>10</v>
      </c>
      <c r="K17" s="437">
        <f>SUMIFS('발주계획 합본'!$I$7:$I$664,'발주계획 합본'!$D$7:$D$664,$B17,'발주계획 합본'!$F$7:$F$664,"구매")</f>
        <v>0</v>
      </c>
      <c r="L17" s="437">
        <f>COUNTIFS('발주계획 합본'!$D$7:$D$664,$B17,'발주계획 합본'!$F$7:$F$664,"구매")</f>
        <v>0</v>
      </c>
      <c r="N17" s="97" t="s">
        <v>220</v>
      </c>
      <c r="O17" s="99">
        <f>SUMIFS('발주계획 합본'!$I$7:$I$980,'발주계획 합본'!$G$7:$G$980,$N17)</f>
        <v>628484107.27272725</v>
      </c>
      <c r="P17" s="98">
        <f>COUNTIF('발주계획 합본'!$G$7:$G$980,$N17)</f>
        <v>38</v>
      </c>
      <c r="Q17" s="114">
        <f t="shared" si="3"/>
        <v>2.1510131790788371E-2</v>
      </c>
    </row>
    <row r="18" spans="1:17" ht="19.95" customHeight="1" x14ac:dyDescent="0.4">
      <c r="B18" s="98" t="s">
        <v>58</v>
      </c>
      <c r="C18" s="586"/>
      <c r="D18" s="586"/>
      <c r="E18" s="99">
        <f t="shared" si="1"/>
        <v>545907762</v>
      </c>
      <c r="F18" s="98">
        <f t="shared" si="2"/>
        <v>37</v>
      </c>
      <c r="G18" s="437">
        <f>SUMIFS('발주계획 합본'!$I$7:$I$664,'발주계획 합본'!$D$7:$D$664,$B18,'발주계획 합본'!$F$7:$F$664,"공사")</f>
        <v>0</v>
      </c>
      <c r="H18" s="437">
        <f>COUNTIFS('발주계획 합본'!$D$7:$D$664,$B18,'발주계획 합본'!$F$7:$F$664,"공사")</f>
        <v>0</v>
      </c>
      <c r="I18" s="437">
        <f>SUMIFS('발주계획 합본'!$I$7:$I$664,'발주계획 합본'!$D$7:$D$664,$B18,'발주계획 합본'!$F$7:$F$664,"용역")</f>
        <v>221224500</v>
      </c>
      <c r="J18" s="437">
        <f>COUNTIFS('발주계획 합본'!$D$7:$D$664,$B18,'발주계획 합본'!$F$7:$F$664,"용역")</f>
        <v>12</v>
      </c>
      <c r="K18" s="437">
        <f>SUMIFS('발주계획 합본'!$I$7:$I$664,'발주계획 합본'!$D$7:$D$664,$B18,'발주계획 합본'!$F$7:$F$664,"구매")</f>
        <v>324683262</v>
      </c>
      <c r="L18" s="437">
        <f>COUNTIFS('발주계획 합본'!$D$7:$D$664,$B18,'발주계획 합본'!$F$7:$F$664,"구매")</f>
        <v>25</v>
      </c>
      <c r="N18" s="434" t="s">
        <v>221</v>
      </c>
      <c r="O18" s="99">
        <f>SUMIFS('발주계획 합본'!$I$7:$I$980,'발주계획 합본'!$G$7:$G$980,$N18)</f>
        <v>7026198584</v>
      </c>
      <c r="P18" s="98">
        <f>COUNTIF('발주계획 합본'!$G$7:$G$980,$N18)</f>
        <v>22</v>
      </c>
      <c r="Q18" s="114">
        <f t="shared" si="3"/>
        <v>0.24047458922379186</v>
      </c>
    </row>
    <row r="19" spans="1:17" ht="19.95" customHeight="1" thickBot="1" x14ac:dyDescent="0.45">
      <c r="B19" s="106" t="s">
        <v>229</v>
      </c>
      <c r="C19" s="587"/>
      <c r="D19" s="587"/>
      <c r="E19" s="107">
        <f t="shared" si="1"/>
        <v>4055207510</v>
      </c>
      <c r="F19" s="106">
        <f t="shared" si="2"/>
        <v>22</v>
      </c>
      <c r="G19" s="438">
        <f>SUMIFS('발주계획 합본'!$I$7:$I$664,'발주계획 합본'!$D$7:$D$664,$B19,'발주계획 합본'!$F$7:$F$664,"공사")</f>
        <v>0</v>
      </c>
      <c r="H19" s="438">
        <f>COUNTIFS('발주계획 합본'!$D$7:$D$664,$B19,'발주계획 합본'!$F$7:$F$664,"공사")</f>
        <v>0</v>
      </c>
      <c r="I19" s="438">
        <f>SUMIFS('발주계획 합본'!$I$7:$I$664,'발주계획 합본'!$D$7:$D$664,$B19,'발주계획 합본'!$F$7:$F$664,"용역")</f>
        <v>3246939510</v>
      </c>
      <c r="J19" s="438">
        <f>COUNTIFS('발주계획 합본'!$D$7:$D$664,$B19,'발주계획 합본'!$F$7:$F$664,"용역")</f>
        <v>10</v>
      </c>
      <c r="K19" s="438">
        <f>SUMIFS('발주계획 합본'!$I$7:$I$664,'발주계획 합본'!$D$7:$D$664,$B19,'발주계획 합본'!$F$7:$F$664,"구매")</f>
        <v>808268000</v>
      </c>
      <c r="L19" s="438">
        <f>COUNTIFS('발주계획 합본'!$D$7:$D$664,$B19,'발주계획 합본'!$F$7:$F$664,"구매")</f>
        <v>12</v>
      </c>
      <c r="N19" s="448" t="s">
        <v>1451</v>
      </c>
      <c r="O19" s="99">
        <f>SUMIFS('발주계획 합본'!$I$7:$I$980,'발주계획 합본'!$G$7:$G$980,$N19)</f>
        <v>7000000</v>
      </c>
      <c r="P19" s="98">
        <f>COUNTIF('발주계획 합본'!$G$7:$G$980,$N19)</f>
        <v>4</v>
      </c>
      <c r="Q19" s="114">
        <f t="shared" ref="Q19" si="4">O19/$O$12</f>
        <v>2.3957793171399823E-4</v>
      </c>
    </row>
    <row r="20" spans="1:17" ht="19.95" customHeight="1" x14ac:dyDescent="0.4">
      <c r="B20" s="439" t="s">
        <v>81</v>
      </c>
      <c r="C20" s="589">
        <f>SUM(E20:E22)</f>
        <v>1241300000</v>
      </c>
      <c r="D20" s="590">
        <f>SUM(F20:F22)</f>
        <v>42</v>
      </c>
      <c r="E20" s="108">
        <f t="shared" ref="E20:E52" si="5">G20+I20+K20</f>
        <v>141400000</v>
      </c>
      <c r="F20" s="439">
        <f t="shared" ref="F20:F52" si="6">H20+J20+L20</f>
        <v>22</v>
      </c>
      <c r="G20" s="440">
        <f>SUMIFS('발주계획 합본'!$I$7:$I$664,'발주계획 합본'!$D$7:$D$664,$B20,'발주계획 합본'!$F$7:$F$664,"공사")</f>
        <v>0</v>
      </c>
      <c r="H20" s="440">
        <f>COUNTIFS('발주계획 합본'!$D$7:$D$664,$B20,'발주계획 합본'!$F$7:$F$664,"공사")</f>
        <v>0</v>
      </c>
      <c r="I20" s="440">
        <f>SUMIFS('발주계획 합본'!$I$7:$I$664,'발주계획 합본'!$D$7:$D$664,$B20,'발주계획 합본'!$F$7:$F$664,"용역")</f>
        <v>100000000</v>
      </c>
      <c r="J20" s="440">
        <f>COUNTIFS('발주계획 합본'!$D$7:$D$664,$B20,'발주계획 합본'!$F$7:$F$664,"용역")</f>
        <v>2</v>
      </c>
      <c r="K20" s="440">
        <f>SUMIFS('발주계획 합본'!$I$7:$I$664,'발주계획 합본'!$D$7:$D$664,$B20,'발주계획 합본'!$F$7:$F$664,"구매")</f>
        <v>41400000</v>
      </c>
      <c r="L20" s="440">
        <f>COUNTIFS('발주계획 합본'!$D$7:$D$664,$B20,'발주계획 합본'!$F$7:$F$664,"구매")</f>
        <v>20</v>
      </c>
      <c r="N20" s="448" t="s">
        <v>1454</v>
      </c>
      <c r="O20" s="99">
        <f>SUMIFS('발주계획 합본'!$I$7:$I$980,'발주계획 합본'!$G$7:$G$980,$N20)</f>
        <v>103930000</v>
      </c>
      <c r="P20" s="98">
        <f>COUNTIF('발주계획 합본'!$G$7:$G$980,$N20)</f>
        <v>8</v>
      </c>
      <c r="Q20" s="114">
        <f t="shared" ref="Q20" si="7">O20/$O$12</f>
        <v>3.5570477775765481E-3</v>
      </c>
    </row>
    <row r="21" spans="1:17" ht="19.95" customHeight="1" x14ac:dyDescent="0.4">
      <c r="B21" s="98" t="s">
        <v>82</v>
      </c>
      <c r="C21" s="586"/>
      <c r="D21" s="586"/>
      <c r="E21" s="99">
        <f t="shared" si="5"/>
        <v>916900000</v>
      </c>
      <c r="F21" s="98">
        <f t="shared" si="6"/>
        <v>16</v>
      </c>
      <c r="G21" s="437">
        <f>SUMIFS('발주계획 합본'!$I$7:$I$664,'발주계획 합본'!$D$7:$D$664,$B21,'발주계획 합본'!$F$7:$F$664,"공사")</f>
        <v>0</v>
      </c>
      <c r="H21" s="437">
        <f>COUNTIFS('발주계획 합본'!$D$7:$D$664,$B21,'발주계획 합본'!$F$7:$F$664,"공사")</f>
        <v>0</v>
      </c>
      <c r="I21" s="437">
        <f>SUMIFS('발주계획 합본'!$I$7:$I$664,'발주계획 합본'!$D$7:$D$664,$B21,'발주계획 합본'!$F$7:$F$664,"용역")</f>
        <v>868000000</v>
      </c>
      <c r="J21" s="437">
        <f>COUNTIFS('발주계획 합본'!$D$7:$D$664,$B21,'발주계획 합본'!$F$7:$F$664,"용역")</f>
        <v>5</v>
      </c>
      <c r="K21" s="437">
        <f>SUMIFS('발주계획 합본'!$I$7:$I$664,'발주계획 합본'!$D$7:$D$664,$B21,'발주계획 합본'!$F$7:$F$664,"구매")</f>
        <v>48900000</v>
      </c>
      <c r="L21" s="437">
        <f>COUNTIFS('발주계획 합본'!$D$7:$D$664,$B21,'발주계획 합본'!$F$7:$F$664,"구매")</f>
        <v>11</v>
      </c>
    </row>
    <row r="22" spans="1:17" ht="19.95" customHeight="1" thickBot="1" x14ac:dyDescent="0.45">
      <c r="A22" s="9"/>
      <c r="B22" s="441" t="s">
        <v>83</v>
      </c>
      <c r="C22" s="587"/>
      <c r="D22" s="587"/>
      <c r="E22" s="442">
        <f t="shared" si="5"/>
        <v>183000000</v>
      </c>
      <c r="F22" s="435">
        <f t="shared" si="6"/>
        <v>4</v>
      </c>
      <c r="G22" s="438">
        <f>SUMIFS('발주계획 합본'!$I$7:$I$664,'발주계획 합본'!$D$7:$D$664,$B22,'발주계획 합본'!$F$7:$F$664,"공사")</f>
        <v>0</v>
      </c>
      <c r="H22" s="438">
        <f>COUNTIFS('발주계획 합본'!$D$7:$D$664,$B22,'발주계획 합본'!$F$7:$F$664,"공사")</f>
        <v>0</v>
      </c>
      <c r="I22" s="438">
        <f>SUMIFS('발주계획 합본'!$I$7:$I$664,'발주계획 합본'!$D$7:$D$664,$B22,'발주계획 합본'!$F$7:$F$664,"용역")</f>
        <v>150000000</v>
      </c>
      <c r="J22" s="438">
        <f>COUNTIFS('발주계획 합본'!$D$7:$D$664,$B22,'발주계획 합본'!$F$7:$F$664,"용역")</f>
        <v>1</v>
      </c>
      <c r="K22" s="438">
        <f>SUMIFS('발주계획 합본'!$I$7:$I$664,'발주계획 합본'!$D$7:$D$664,$B22,'발주계획 합본'!$F$7:$F$664,"구매")</f>
        <v>33000000</v>
      </c>
      <c r="L22" s="438">
        <f>COUNTIFS('발주계획 합본'!$D$7:$D$664,$B22,'발주계획 합본'!$F$7:$F$664,"구매")</f>
        <v>3</v>
      </c>
      <c r="N22" s="592" t="s">
        <v>227</v>
      </c>
      <c r="O22" s="594" t="s">
        <v>213</v>
      </c>
      <c r="P22" s="594" t="s">
        <v>210</v>
      </c>
      <c r="Q22" s="594" t="s">
        <v>226</v>
      </c>
    </row>
    <row r="23" spans="1:17" ht="19.95" customHeight="1" thickBot="1" x14ac:dyDescent="0.45">
      <c r="B23" s="439" t="s">
        <v>76</v>
      </c>
      <c r="C23" s="589">
        <f>SUM(E23:E25)</f>
        <v>2896155480</v>
      </c>
      <c r="D23" s="590">
        <f>SUM(F23:F25)</f>
        <v>44</v>
      </c>
      <c r="E23" s="108">
        <f t="shared" si="5"/>
        <v>2207300000</v>
      </c>
      <c r="F23" s="439">
        <f t="shared" si="6"/>
        <v>22</v>
      </c>
      <c r="G23" s="440">
        <f>SUMIFS('발주계획 합본'!$I$7:$I$664,'발주계획 합본'!$D$7:$D$664,$B23,'발주계획 합본'!$F$7:$F$664,"공사")</f>
        <v>0</v>
      </c>
      <c r="H23" s="440">
        <f>COUNTIFS('발주계획 합본'!$D$7:$D$664,$B23,'발주계획 합본'!$F$7:$F$664,"공사")</f>
        <v>0</v>
      </c>
      <c r="I23" s="440">
        <f>SUMIFS('발주계획 합본'!$I$7:$I$664,'발주계획 합본'!$D$7:$D$664,$B23,'발주계획 합본'!$F$7:$F$664,"용역")</f>
        <v>1603800000</v>
      </c>
      <c r="J23" s="440">
        <f>COUNTIFS('발주계획 합본'!$D$7:$D$664,$B23,'발주계획 합본'!$F$7:$F$664,"용역")</f>
        <v>16</v>
      </c>
      <c r="K23" s="440">
        <f>SUMIFS('발주계획 합본'!$I$7:$I$664,'발주계획 합본'!$D$7:$D$664,$B23,'발주계획 합본'!$F$7:$F$664,"구매")</f>
        <v>603500000</v>
      </c>
      <c r="L23" s="440">
        <f>COUNTIFS('발주계획 합본'!$D$7:$D$664,$B23,'발주계획 합본'!$F$7:$F$664,"구매")</f>
        <v>6</v>
      </c>
      <c r="N23" s="593"/>
      <c r="O23" s="595"/>
      <c r="P23" s="595"/>
      <c r="Q23" s="595"/>
    </row>
    <row r="24" spans="1:17" ht="19.95" customHeight="1" thickBot="1" x14ac:dyDescent="0.45">
      <c r="B24" s="98" t="s">
        <v>77</v>
      </c>
      <c r="C24" s="586"/>
      <c r="D24" s="586"/>
      <c r="E24" s="99">
        <f t="shared" si="5"/>
        <v>203199960</v>
      </c>
      <c r="F24" s="98">
        <f t="shared" si="6"/>
        <v>7</v>
      </c>
      <c r="G24" s="437">
        <f>SUMIFS('발주계획 합본'!$I$7:$I$664,'발주계획 합본'!$D$7:$D$664,$B24,'발주계획 합본'!$F$7:$F$664,"공사")</f>
        <v>0</v>
      </c>
      <c r="H24" s="437">
        <f>COUNTIFS('발주계획 합본'!$D$7:$D$664,$B24,'발주계획 합본'!$F$7:$F$664,"공사")</f>
        <v>0</v>
      </c>
      <c r="I24" s="437">
        <f>SUMIFS('발주계획 합본'!$I$7:$I$664,'발주계획 합본'!$D$7:$D$664,$B24,'발주계획 합본'!$F$7:$F$664,"용역")</f>
        <v>179199960</v>
      </c>
      <c r="J24" s="437">
        <f>COUNTIFS('발주계획 합본'!$D$7:$D$664,$B24,'발주계획 합본'!$F$7:$F$664,"용역")</f>
        <v>4</v>
      </c>
      <c r="K24" s="437">
        <f>SUMIFS('발주계획 합본'!$I$7:$I$664,'발주계획 합본'!$D$7:$D$664,$B24,'발주계획 합본'!$F$7:$F$664,"구매")</f>
        <v>24000000</v>
      </c>
      <c r="L24" s="437">
        <f>COUNTIFS('발주계획 합본'!$D$7:$D$664,$B24,'발주계획 합본'!$F$7:$F$664,"구매")</f>
        <v>3</v>
      </c>
      <c r="N24" s="115" t="s">
        <v>212</v>
      </c>
      <c r="O24" s="105">
        <f>SUM(O25:O28)</f>
        <v>9469071917.454546</v>
      </c>
      <c r="P24" s="104">
        <f>SUM(P25:P28)</f>
        <v>335</v>
      </c>
      <c r="Q24" s="112">
        <f>SUM(Q25:Q28)</f>
        <v>1</v>
      </c>
    </row>
    <row r="25" spans="1:17" ht="19.95" customHeight="1" thickBot="1" x14ac:dyDescent="0.45">
      <c r="A25" s="9"/>
      <c r="B25" s="441" t="s">
        <v>78</v>
      </c>
      <c r="C25" s="587"/>
      <c r="D25" s="587"/>
      <c r="E25" s="442">
        <f t="shared" si="5"/>
        <v>485655520</v>
      </c>
      <c r="F25" s="435">
        <f t="shared" si="6"/>
        <v>15</v>
      </c>
      <c r="G25" s="438">
        <f>SUMIFS('발주계획 합본'!$I$7:$I$664,'발주계획 합본'!$D$7:$D$664,$B25,'발주계획 합본'!$F$7:$F$664,"공사")</f>
        <v>0</v>
      </c>
      <c r="H25" s="438">
        <f>COUNTIFS('발주계획 합본'!$D$7:$D$664,$B25,'발주계획 합본'!$F$7:$F$664,"공사")</f>
        <v>0</v>
      </c>
      <c r="I25" s="438">
        <f>SUMIFS('발주계획 합본'!$I$7:$I$664,'발주계획 합본'!$D$7:$D$664,$B25,'발주계획 합본'!$F$7:$F$664,"용역")</f>
        <v>430955520</v>
      </c>
      <c r="J25" s="438">
        <f>COUNTIFS('발주계획 합본'!$D$7:$D$664,$B25,'발주계획 합본'!$F$7:$F$664,"용역")</f>
        <v>4</v>
      </c>
      <c r="K25" s="438">
        <f>SUMIFS('발주계획 합본'!$I$7:$I$664,'발주계획 합본'!$D$7:$D$664,$B25,'발주계획 합본'!$F$7:$F$664,"구매")</f>
        <v>54700000</v>
      </c>
      <c r="L25" s="438">
        <f>COUNTIFS('발주계획 합본'!$D$7:$D$664,$B25,'발주계획 합본'!$F$7:$F$664,"구매")</f>
        <v>11</v>
      </c>
      <c r="N25" s="116" t="s">
        <v>222</v>
      </c>
      <c r="O25" s="103">
        <f>SUMIFS('발주계획 합본'!$I$7:$I$980,'발주계획 합본'!$G$7:$G$980,$N25)</f>
        <v>2931531917.4545455</v>
      </c>
      <c r="P25" s="102">
        <f>COUNTIF('발주계획 합본'!$G$7:$G$980,$N25)</f>
        <v>296</v>
      </c>
      <c r="Q25" s="113">
        <f>O25/$O$24</f>
        <v>0.30959020514468677</v>
      </c>
    </row>
    <row r="26" spans="1:17" ht="19.95" customHeight="1" x14ac:dyDescent="0.4">
      <c r="B26" s="439" t="s">
        <v>85</v>
      </c>
      <c r="C26" s="589">
        <f>SUM(E26:E30)</f>
        <v>7414469240</v>
      </c>
      <c r="D26" s="590">
        <f>SUM(F26:F30)</f>
        <v>74</v>
      </c>
      <c r="E26" s="108">
        <f t="shared" si="5"/>
        <v>1185242040</v>
      </c>
      <c r="F26" s="439">
        <f t="shared" si="6"/>
        <v>19</v>
      </c>
      <c r="G26" s="440">
        <f>SUMIFS('발주계획 합본'!$I$7:$I$664,'발주계획 합본'!$D$7:$D$664,$B26,'발주계획 합본'!$F$7:$F$664,"공사")</f>
        <v>0</v>
      </c>
      <c r="H26" s="440">
        <f>COUNTIFS('발주계획 합본'!$D$7:$D$664,$B26,'발주계획 합본'!$F$7:$F$664,"공사")</f>
        <v>0</v>
      </c>
      <c r="I26" s="440">
        <f>SUMIFS('발주계획 합본'!$I$7:$I$664,'발주계획 합본'!$D$7:$D$664,$B26,'발주계획 합본'!$F$7:$F$664,"용역")</f>
        <v>1132326000</v>
      </c>
      <c r="J26" s="440">
        <f>COUNTIFS('발주계획 합본'!$D$7:$D$664,$B26,'발주계획 합본'!$F$7:$F$664,"용역")</f>
        <v>8</v>
      </c>
      <c r="K26" s="440">
        <f>SUMIFS('발주계획 합본'!$I$7:$I$664,'발주계획 합본'!$D$7:$D$664,$B26,'발주계획 합본'!$F$7:$F$664,"구매")</f>
        <v>52916040</v>
      </c>
      <c r="L26" s="440">
        <f>COUNTIFS('발주계획 합본'!$D$7:$D$664,$B26,'발주계획 합본'!$F$7:$F$664,"구매")</f>
        <v>11</v>
      </c>
      <c r="N26" s="97" t="s">
        <v>223</v>
      </c>
      <c r="O26" s="99">
        <f>SUMIFS('발주계획 합본'!$I$7:$I$980,'발주계획 합본'!$G$7:$G$980,$N26)</f>
        <v>566030000</v>
      </c>
      <c r="P26" s="98">
        <f>COUNTIF('발주계획 합본'!$G$7:$G$980,$N26)</f>
        <v>10</v>
      </c>
      <c r="Q26" s="114">
        <f>O26/$O$24</f>
        <v>5.9776713592873301E-2</v>
      </c>
    </row>
    <row r="27" spans="1:17" ht="19.95" customHeight="1" x14ac:dyDescent="0.4">
      <c r="B27" s="98" t="s">
        <v>188</v>
      </c>
      <c r="C27" s="586"/>
      <c r="D27" s="586"/>
      <c r="E27" s="99">
        <f t="shared" si="5"/>
        <v>1645107200</v>
      </c>
      <c r="F27" s="98">
        <f t="shared" si="6"/>
        <v>33</v>
      </c>
      <c r="G27" s="437">
        <f>SUMIFS('발주계획 합본'!$I$7:$I$664,'발주계획 합본'!$D$7:$D$664,$B27,'발주계획 합본'!$F$7:$F$664,"공사")</f>
        <v>0</v>
      </c>
      <c r="H27" s="437">
        <f>COUNTIFS('발주계획 합본'!$D$7:$D$664,$B27,'발주계획 합본'!$F$7:$F$664,"공사")</f>
        <v>0</v>
      </c>
      <c r="I27" s="437">
        <f>SUMIFS('발주계획 합본'!$I$7:$I$664,'발주계획 합본'!$D$7:$D$664,$B27,'발주계획 합본'!$F$7:$F$664,"용역")</f>
        <v>1509174400</v>
      </c>
      <c r="J27" s="437">
        <f>COUNTIFS('발주계획 합본'!$D$7:$D$664,$B27,'발주계획 합본'!$F$7:$F$664,"용역")</f>
        <v>11</v>
      </c>
      <c r="K27" s="437">
        <f>SUMIFS('발주계획 합본'!$I$7:$I$664,'발주계획 합본'!$D$7:$D$664,$B27,'발주계획 합본'!$F$7:$F$664,"구매")</f>
        <v>135932800</v>
      </c>
      <c r="L27" s="437">
        <f>COUNTIFS('발주계획 합본'!$D$7:$D$664,$B27,'발주계획 합본'!$F$7:$F$664,"구매")</f>
        <v>22</v>
      </c>
      <c r="N27" s="97" t="s">
        <v>224</v>
      </c>
      <c r="O27" s="99">
        <f>SUMIFS('발주계획 합본'!$I$7:$I$980,'발주계획 합본'!$G$7:$G$980,$N27)</f>
        <v>5128500000</v>
      </c>
      <c r="P27" s="98">
        <f>COUNTIF('발주계획 합본'!$G$7:$G$980,$N27)</f>
        <v>7</v>
      </c>
      <c r="Q27" s="114">
        <f>O27/$O$24</f>
        <v>0.54160534894095846</v>
      </c>
    </row>
    <row r="28" spans="1:17" ht="19.95" customHeight="1" x14ac:dyDescent="0.4">
      <c r="B28" s="98" t="s">
        <v>189</v>
      </c>
      <c r="C28" s="586"/>
      <c r="D28" s="586"/>
      <c r="E28" s="99">
        <f t="shared" si="5"/>
        <v>4465200000</v>
      </c>
      <c r="F28" s="98">
        <f t="shared" si="6"/>
        <v>15</v>
      </c>
      <c r="G28" s="437">
        <f>SUMIFS('발주계획 합본'!$I$7:$I$664,'발주계획 합본'!$D$7:$D$664,$B28,'발주계획 합본'!$F$7:$F$664,"공사")</f>
        <v>0</v>
      </c>
      <c r="H28" s="437">
        <f>COUNTIFS('발주계획 합본'!$D$7:$D$664,$B28,'발주계획 합본'!$F$7:$F$664,"공사")</f>
        <v>0</v>
      </c>
      <c r="I28" s="437">
        <f>SUMIFS('발주계획 합본'!$I$7:$I$664,'발주계획 합본'!$D$7:$D$664,$B28,'발주계획 합본'!$F$7:$F$664,"용역")</f>
        <v>4465200000</v>
      </c>
      <c r="J28" s="437">
        <f>COUNTIFS('발주계획 합본'!$D$7:$D$664,$B28,'발주계획 합본'!$F$7:$F$664,"용역")</f>
        <v>15</v>
      </c>
      <c r="K28" s="437">
        <f>SUMIFS('발주계획 합본'!$I$7:$I$664,'발주계획 합본'!$D$7:$D$664,$B28,'발주계획 합본'!$F$7:$F$664,"구매")</f>
        <v>0</v>
      </c>
      <c r="L28" s="437">
        <f>COUNTIFS('발주계획 합본'!$D$7:$D$664,$B28,'발주계획 합본'!$F$7:$F$664,"구매")</f>
        <v>0</v>
      </c>
      <c r="N28" s="97" t="s">
        <v>225</v>
      </c>
      <c r="O28" s="99">
        <f>SUMIFS('발주계획 합본'!$I$7:$I$980,'발주계획 합본'!$G$7:$G$980,$N28)</f>
        <v>843010000</v>
      </c>
      <c r="P28" s="98">
        <f>COUNTIF('발주계획 합본'!$G$7:$G$980,$N28)</f>
        <v>22</v>
      </c>
      <c r="Q28" s="114">
        <f>O28/$O$24</f>
        <v>8.9027732321481409E-2</v>
      </c>
    </row>
    <row r="29" spans="1:17" ht="19.95" customHeight="1" x14ac:dyDescent="0.4">
      <c r="B29" s="98" t="s">
        <v>801</v>
      </c>
      <c r="C29" s="586"/>
      <c r="D29" s="586"/>
      <c r="E29" s="99">
        <f t="shared" si="5"/>
        <v>52000000</v>
      </c>
      <c r="F29" s="98">
        <f t="shared" si="6"/>
        <v>3</v>
      </c>
      <c r="G29" s="437">
        <f>SUMIFS('발주계획 합본'!$I$7:$I$664,'발주계획 합본'!$D$7:$D$664,$B29,'발주계획 합본'!$F$7:$F$664,"공사")</f>
        <v>0</v>
      </c>
      <c r="H29" s="437">
        <f>COUNTIFS('발주계획 합본'!$D$7:$D$664,$B29,'발주계획 합본'!$F$7:$F$664,"공사")</f>
        <v>0</v>
      </c>
      <c r="I29" s="437">
        <f>SUMIFS('발주계획 합본'!$I$7:$I$664,'발주계획 합본'!$D$7:$D$664,$B29,'발주계획 합본'!$F$7:$F$664,"용역")</f>
        <v>36000000</v>
      </c>
      <c r="J29" s="437">
        <f>COUNTIFS('발주계획 합본'!$D$7:$D$664,$B29,'발주계획 합본'!$F$7:$F$664,"용역")</f>
        <v>2</v>
      </c>
      <c r="K29" s="437">
        <f>SUMIFS('발주계획 합본'!$I$7:$I$664,'발주계획 합본'!$D$7:$D$664,$B29,'발주계획 합본'!$F$7:$F$664,"구매")</f>
        <v>16000000</v>
      </c>
      <c r="L29" s="437">
        <f>COUNTIFS('발주계획 합본'!$D$7:$D$664,$B29,'발주계획 합본'!$F$7:$F$664,"구매")</f>
        <v>1</v>
      </c>
      <c r="N29" s="100"/>
    </row>
    <row r="30" spans="1:17" ht="19.95" customHeight="1" thickBot="1" x14ac:dyDescent="0.45">
      <c r="B30" s="106" t="s">
        <v>191</v>
      </c>
      <c r="C30" s="587"/>
      <c r="D30" s="587"/>
      <c r="E30" s="107">
        <f t="shared" si="5"/>
        <v>66920000</v>
      </c>
      <c r="F30" s="106">
        <f t="shared" si="6"/>
        <v>4</v>
      </c>
      <c r="G30" s="438">
        <f>SUMIFS('발주계획 합본'!$I$7:$I$664,'발주계획 합본'!$D$7:$D$664,$B30,'발주계획 합본'!$F$7:$F$664,"공사")</f>
        <v>0</v>
      </c>
      <c r="H30" s="438">
        <f>COUNTIFS('발주계획 합본'!$D$7:$D$664,$B30,'발주계획 합본'!$F$7:$F$664,"공사")</f>
        <v>0</v>
      </c>
      <c r="I30" s="438">
        <f>SUMIFS('발주계획 합본'!$I$7:$I$664,'발주계획 합본'!$D$7:$D$664,$B30,'발주계획 합본'!$F$7:$F$664,"용역")</f>
        <v>48400000</v>
      </c>
      <c r="J30" s="438">
        <f>COUNTIFS('발주계획 합본'!$D$7:$D$664,$B30,'발주계획 합본'!$F$7:$F$664,"용역")</f>
        <v>1</v>
      </c>
      <c r="K30" s="438">
        <f>SUMIFS('발주계획 합본'!$I$7:$I$664,'발주계획 합본'!$D$7:$D$664,$B30,'발주계획 합본'!$F$7:$F$664,"구매")</f>
        <v>18520000</v>
      </c>
      <c r="L30" s="438">
        <f>COUNTIFS('발주계획 합본'!$D$7:$D$664,$B30,'발주계획 합본'!$F$7:$F$664,"구매")</f>
        <v>3</v>
      </c>
    </row>
    <row r="31" spans="1:17" ht="19.95" customHeight="1" x14ac:dyDescent="0.4">
      <c r="B31" s="439" t="s">
        <v>230</v>
      </c>
      <c r="C31" s="589">
        <f>SUM(E31:E32)</f>
        <v>6319970000</v>
      </c>
      <c r="D31" s="590">
        <f>SUM(F31:F32)</f>
        <v>15</v>
      </c>
      <c r="E31" s="108">
        <f t="shared" si="5"/>
        <v>93970000</v>
      </c>
      <c r="F31" s="439">
        <f t="shared" si="6"/>
        <v>5</v>
      </c>
      <c r="G31" s="440">
        <f>SUMIFS('발주계획 합본'!$I$7:$I$664,'발주계획 합본'!$D$7:$D$664,$B31,'발주계획 합본'!$F$7:$F$664,"공사")</f>
        <v>0</v>
      </c>
      <c r="H31" s="440">
        <f>COUNTIFS('발주계획 합본'!$D$7:$D$664,$B31,'발주계획 합본'!$F$7:$F$664,"공사")</f>
        <v>0</v>
      </c>
      <c r="I31" s="440">
        <f>SUMIFS('발주계획 합본'!$I$7:$I$664,'발주계획 합본'!$D$7:$D$664,$B31,'발주계획 합본'!$F$7:$F$664,"용역")</f>
        <v>72000000</v>
      </c>
      <c r="J31" s="440">
        <f>COUNTIFS('발주계획 합본'!$D$7:$D$664,$B31,'발주계획 합본'!$F$7:$F$664,"용역")</f>
        <v>1</v>
      </c>
      <c r="K31" s="440">
        <f>SUMIFS('발주계획 합본'!$I$7:$I$664,'발주계획 합본'!$D$7:$D$664,$B31,'발주계획 합본'!$F$7:$F$664,"구매")</f>
        <v>21970000</v>
      </c>
      <c r="L31" s="440">
        <f>COUNTIFS('발주계획 합본'!$D$7:$D$664,$B31,'발주계획 합본'!$F$7:$F$664,"구매")</f>
        <v>4</v>
      </c>
    </row>
    <row r="32" spans="1:17" ht="19.95" customHeight="1" thickBot="1" x14ac:dyDescent="0.45">
      <c r="B32" s="106" t="s">
        <v>231</v>
      </c>
      <c r="C32" s="587"/>
      <c r="D32" s="587"/>
      <c r="E32" s="107">
        <f t="shared" si="5"/>
        <v>6226000000</v>
      </c>
      <c r="F32" s="106">
        <f t="shared" si="6"/>
        <v>10</v>
      </c>
      <c r="G32" s="438">
        <f>SUMIFS('발주계획 합본'!$I$7:$I$664,'발주계획 합본'!$D$7:$D$664,$B32,'발주계획 합본'!$F$7:$F$664,"공사")</f>
        <v>0</v>
      </c>
      <c r="H32" s="438">
        <f>COUNTIFS('발주계획 합본'!$D$7:$D$664,$B32,'발주계획 합본'!$F$7:$F$664,"공사")</f>
        <v>0</v>
      </c>
      <c r="I32" s="438">
        <f>SUMIFS('발주계획 합본'!$I$7:$I$664,'발주계획 합본'!$D$7:$D$664,$B32,'발주계획 합본'!$F$7:$F$664,"용역")</f>
        <v>530000000</v>
      </c>
      <c r="J32" s="438">
        <f>COUNTIFS('발주계획 합본'!$D$7:$D$664,$B32,'발주계획 합본'!$F$7:$F$664,"용역")</f>
        <v>2</v>
      </c>
      <c r="K32" s="438">
        <f>SUMIFS('발주계획 합본'!$I$7:$I$664,'발주계획 합본'!$D$7:$D$664,$B32,'발주계획 합본'!$F$7:$F$664,"구매")</f>
        <v>5696000000</v>
      </c>
      <c r="L32" s="438">
        <f>COUNTIFS('발주계획 합본'!$D$7:$D$664,$B32,'발주계획 합본'!$F$7:$F$664,"구매")</f>
        <v>8</v>
      </c>
    </row>
    <row r="33" spans="2:15" ht="19.95" customHeight="1" x14ac:dyDescent="0.4">
      <c r="B33" s="439" t="s">
        <v>192</v>
      </c>
      <c r="C33" s="589">
        <f>SUM(E33:E34)</f>
        <v>2148506584</v>
      </c>
      <c r="D33" s="590">
        <f>SUM(F33:F34)</f>
        <v>26</v>
      </c>
      <c r="E33" s="108">
        <f t="shared" si="5"/>
        <v>857140000</v>
      </c>
      <c r="F33" s="439">
        <f t="shared" si="6"/>
        <v>8</v>
      </c>
      <c r="G33" s="440">
        <f>SUMIFS('발주계획 합본'!$I$7:$I$664,'발주계획 합본'!$D$7:$D$664,$B33,'발주계획 합본'!$F$7:$F$664,"공사")</f>
        <v>0</v>
      </c>
      <c r="H33" s="440">
        <f>COUNTIFS('발주계획 합본'!$D$7:$D$664,$B33,'발주계획 합본'!$F$7:$F$664,"공사")</f>
        <v>0</v>
      </c>
      <c r="I33" s="440">
        <f>SUMIFS('발주계획 합본'!$I$7:$I$664,'발주계획 합본'!$D$7:$D$664,$B33,'발주계획 합본'!$F$7:$F$664,"용역")</f>
        <v>851100000</v>
      </c>
      <c r="J33" s="440">
        <f>COUNTIFS('발주계획 합본'!$D$7:$D$664,$B33,'발주계획 합본'!$F$7:$F$664,"용역")</f>
        <v>6</v>
      </c>
      <c r="K33" s="440">
        <f>SUMIFS('발주계획 합본'!$I$7:$I$664,'발주계획 합본'!$D$7:$D$664,$B33,'발주계획 합본'!$F$7:$F$664,"구매")</f>
        <v>6040000</v>
      </c>
      <c r="L33" s="440">
        <f>COUNTIFS('발주계획 합본'!$D$7:$D$664,$B33,'발주계획 합본'!$F$7:$F$664,"구매")</f>
        <v>2</v>
      </c>
    </row>
    <row r="34" spans="2:15" ht="19.95" customHeight="1" thickBot="1" x14ac:dyDescent="0.45">
      <c r="B34" s="106" t="s">
        <v>193</v>
      </c>
      <c r="C34" s="587"/>
      <c r="D34" s="587"/>
      <c r="E34" s="107">
        <f t="shared" si="5"/>
        <v>1291366584</v>
      </c>
      <c r="F34" s="106">
        <f t="shared" si="6"/>
        <v>18</v>
      </c>
      <c r="G34" s="438">
        <f>SUMIFS('발주계획 합본'!$I$7:$I$664,'발주계획 합본'!$D$7:$D$664,$B34,'발주계획 합본'!$F$7:$F$664,"공사")</f>
        <v>90000000</v>
      </c>
      <c r="H34" s="438">
        <f>COUNTIFS('발주계획 합본'!$D$7:$D$664,$B34,'발주계획 합본'!$F$7:$F$664,"공사")</f>
        <v>1</v>
      </c>
      <c r="I34" s="438">
        <f>SUMIFS('발주계획 합본'!$I$7:$I$664,'발주계획 합본'!$D$7:$D$664,$B34,'발주계획 합본'!$F$7:$F$664,"용역")</f>
        <v>1181866584</v>
      </c>
      <c r="J34" s="438">
        <f>COUNTIFS('발주계획 합본'!$D$7:$D$664,$B34,'발주계획 합본'!$F$7:$F$664,"용역")</f>
        <v>16</v>
      </c>
      <c r="K34" s="438">
        <f>SUMIFS('발주계획 합본'!$I$7:$I$664,'발주계획 합본'!$D$7:$D$664,$B34,'발주계획 합본'!$F$7:$F$664,"구매")</f>
        <v>19500000</v>
      </c>
      <c r="L34" s="438">
        <f>COUNTIFS('발주계획 합본'!$D$7:$D$664,$B34,'발주계획 합본'!$F$7:$F$664,"구매")</f>
        <v>1</v>
      </c>
      <c r="O34" s="100"/>
    </row>
    <row r="35" spans="2:15" ht="19.95" customHeight="1" x14ac:dyDescent="0.4">
      <c r="B35" s="439" t="s">
        <v>232</v>
      </c>
      <c r="C35" s="589">
        <f>SUM(E35:E36)</f>
        <v>478780000</v>
      </c>
      <c r="D35" s="590">
        <f>SUM(F35:F36)</f>
        <v>12</v>
      </c>
      <c r="E35" s="108">
        <f t="shared" si="5"/>
        <v>454940000</v>
      </c>
      <c r="F35" s="439">
        <f t="shared" si="6"/>
        <v>7</v>
      </c>
      <c r="G35" s="440">
        <f>SUMIFS('발주계획 합본'!$I$7:$I$664,'발주계획 합본'!$D$7:$D$664,$B35,'발주계획 합본'!$F$7:$F$664,"공사")</f>
        <v>0</v>
      </c>
      <c r="H35" s="440">
        <f>COUNTIFS('발주계획 합본'!$D$7:$D$664,$B35,'발주계획 합본'!$F$7:$F$664,"공사")</f>
        <v>0</v>
      </c>
      <c r="I35" s="440">
        <f>SUMIFS('발주계획 합본'!$I$7:$I$664,'발주계획 합본'!$D$7:$D$664,$B35,'발주계획 합본'!$F$7:$F$664,"용역")</f>
        <v>384000000</v>
      </c>
      <c r="J35" s="440">
        <f>COUNTIFS('발주계획 합본'!$D$7:$D$664,$B35,'발주계획 합본'!$F$7:$F$664,"용역")</f>
        <v>4</v>
      </c>
      <c r="K35" s="440">
        <f>SUMIFS('발주계획 합본'!$I$7:$I$664,'발주계획 합본'!$D$7:$D$664,$B35,'발주계획 합본'!$F$7:$F$664,"구매")</f>
        <v>70940000</v>
      </c>
      <c r="L35" s="440">
        <f>COUNTIFS('발주계획 합본'!$D$7:$D$664,$B35,'발주계획 합본'!$F$7:$F$664,"구매")</f>
        <v>3</v>
      </c>
      <c r="O35" s="100"/>
    </row>
    <row r="36" spans="2:15" ht="19.95" customHeight="1" thickBot="1" x14ac:dyDescent="0.45">
      <c r="B36" s="106" t="s">
        <v>233</v>
      </c>
      <c r="C36" s="587"/>
      <c r="D36" s="587"/>
      <c r="E36" s="107">
        <f t="shared" si="5"/>
        <v>23840000</v>
      </c>
      <c r="F36" s="106">
        <f t="shared" si="6"/>
        <v>5</v>
      </c>
      <c r="G36" s="438">
        <f>SUMIFS('발주계획 합본'!$I$7:$I$664,'발주계획 합본'!$D$7:$D$664,$B36,'발주계획 합본'!$F$7:$F$664,"공사")</f>
        <v>0</v>
      </c>
      <c r="H36" s="438">
        <f>COUNTIFS('발주계획 합본'!$D$7:$D$664,$B36,'발주계획 합본'!$F$7:$F$664,"공사")</f>
        <v>0</v>
      </c>
      <c r="I36" s="438">
        <f>SUMIFS('발주계획 합본'!$I$7:$I$664,'발주계획 합본'!$D$7:$D$664,$B36,'발주계획 합본'!$F$7:$F$664,"용역")</f>
        <v>10000000</v>
      </c>
      <c r="J36" s="438">
        <f>COUNTIFS('발주계획 합본'!$D$7:$D$664,$B36,'발주계획 합본'!$F$7:$F$664,"용역")</f>
        <v>3</v>
      </c>
      <c r="K36" s="438">
        <f>SUMIFS('발주계획 합본'!$I$7:$I$664,'발주계획 합본'!$D$7:$D$664,$B36,'발주계획 합본'!$F$7:$F$664,"구매")</f>
        <v>13840000</v>
      </c>
      <c r="L36" s="438">
        <f>COUNTIFS('발주계획 합본'!$D$7:$D$664,$B36,'발주계획 합본'!$F$7:$F$664,"구매")</f>
        <v>2</v>
      </c>
    </row>
    <row r="37" spans="2:15" ht="19.95" customHeight="1" x14ac:dyDescent="0.4">
      <c r="B37" s="439" t="s">
        <v>167</v>
      </c>
      <c r="C37" s="589">
        <f>SUM(E37:E39)</f>
        <v>72749520</v>
      </c>
      <c r="D37" s="590">
        <f>SUM(F37:F39)</f>
        <v>25</v>
      </c>
      <c r="E37" s="108">
        <f t="shared" si="5"/>
        <v>43649520</v>
      </c>
      <c r="F37" s="439">
        <f t="shared" si="6"/>
        <v>9</v>
      </c>
      <c r="G37" s="440">
        <f>SUMIFS('발주계획 합본'!$I$7:$I$664,'발주계획 합본'!$D$7:$D$664,$B37,'발주계획 합본'!$F$7:$F$664,"공사")</f>
        <v>20000000</v>
      </c>
      <c r="H37" s="440">
        <f>COUNTIFS('발주계획 합본'!$D$7:$D$664,$B37,'발주계획 합본'!$F$7:$F$664,"공사")</f>
        <v>1</v>
      </c>
      <c r="I37" s="440">
        <f>SUMIFS('발주계획 합본'!$I$7:$I$664,'발주계획 합본'!$D$7:$D$664,$B37,'발주계획 합본'!$F$7:$F$664,"용역")</f>
        <v>8350350</v>
      </c>
      <c r="J37" s="440">
        <f>COUNTIFS('발주계획 합본'!$D$7:$D$664,$B37,'발주계획 합본'!$F$7:$F$664,"용역")</f>
        <v>3</v>
      </c>
      <c r="K37" s="440">
        <f>SUMIFS('발주계획 합본'!$I$7:$I$664,'발주계획 합본'!$D$7:$D$664,$B37,'발주계획 합본'!$F$7:$F$664,"구매")</f>
        <v>15299170</v>
      </c>
      <c r="L37" s="440">
        <f>COUNTIFS('발주계획 합본'!$D$7:$D$664,$B37,'발주계획 합본'!$F$7:$F$664,"구매")</f>
        <v>5</v>
      </c>
    </row>
    <row r="38" spans="2:15" ht="19.95" customHeight="1" x14ac:dyDescent="0.4">
      <c r="B38" s="98" t="s">
        <v>194</v>
      </c>
      <c r="C38" s="586"/>
      <c r="D38" s="586"/>
      <c r="E38" s="99">
        <f t="shared" si="5"/>
        <v>13000000</v>
      </c>
      <c r="F38" s="98">
        <f t="shared" si="6"/>
        <v>7</v>
      </c>
      <c r="G38" s="437">
        <f>SUMIFS('발주계획 합본'!$I$7:$I$664,'발주계획 합본'!$D$7:$D$664,$B38,'발주계획 합본'!$F$7:$F$664,"공사")</f>
        <v>0</v>
      </c>
      <c r="H38" s="437">
        <f>COUNTIFS('발주계획 합본'!$D$7:$D$664,$B38,'발주계획 합본'!$F$7:$F$664,"공사")</f>
        <v>0</v>
      </c>
      <c r="I38" s="437">
        <f>SUMIFS('발주계획 합본'!$I$7:$I$664,'발주계획 합본'!$D$7:$D$664,"수도권지역본부 건설품질1실",'발주계획 합본'!$F$7:$F$664,"용역")</f>
        <v>0</v>
      </c>
      <c r="J38" s="437">
        <f>COUNTIFS('발주계획 합본'!$D$7:$D$664,"수도권지역본부 건설품질1실",'발주계획 합본'!$F$7:$F$664,"용역")</f>
        <v>0</v>
      </c>
      <c r="K38" s="437">
        <f>SUMIFS('발주계획 합본'!$I$7:$I$664,'발주계획 합본'!$D$7:$D$664,"수도권지역본부 건설품질1실",'발주계획 합본'!$F$7:$F$664,"구매")</f>
        <v>13000000</v>
      </c>
      <c r="L38" s="437">
        <f>COUNTIFS('발주계획 합본'!$D$7:$D$664,"수도권지역본부 건설품질1실",'발주계획 합본'!$F$7:$F$664,"구매")</f>
        <v>7</v>
      </c>
    </row>
    <row r="39" spans="2:15" ht="19.95" customHeight="1" thickBot="1" x14ac:dyDescent="0.45">
      <c r="B39" s="106" t="s">
        <v>195</v>
      </c>
      <c r="C39" s="587"/>
      <c r="D39" s="587"/>
      <c r="E39" s="107">
        <f t="shared" si="5"/>
        <v>16100000</v>
      </c>
      <c r="F39" s="106">
        <f t="shared" si="6"/>
        <v>9</v>
      </c>
      <c r="G39" s="438">
        <f>SUMIFS('발주계획 합본'!$I$7:$I$664,'발주계획 합본'!$D$7:$D$664,$B39,'발주계획 합본'!$F$7:$F$664,"공사")</f>
        <v>0</v>
      </c>
      <c r="H39" s="438">
        <f>COUNTIFS('발주계획 합본'!$D$7:$D$664,$B39,'발주계획 합본'!$F$7:$F$664,"공사")</f>
        <v>0</v>
      </c>
      <c r="I39" s="438">
        <f>SUMIFS('발주계획 합본'!$I$7:$I$664,'발주계획 합본'!$D$7:$D$664,"수도권지역본부 건설품질2실",'발주계획 합본'!$F$7:$F$664,"용역")</f>
        <v>3100000</v>
      </c>
      <c r="J39" s="438">
        <f>COUNTIFS('발주계획 합본'!$D$7:$D$664,"수도권지역본부 건설품질2실",'발주계획 합본'!$F$7:$F$664,"용역")</f>
        <v>1</v>
      </c>
      <c r="K39" s="438">
        <f>SUMIFS('발주계획 합본'!$I$7:$I$664,'발주계획 합본'!$D$7:$D$664,"수도권지역본부 건설품질2실",'발주계획 합본'!$F$7:$F$664,"구매")</f>
        <v>13000000</v>
      </c>
      <c r="L39" s="438">
        <f>COUNTIFS('발주계획 합본'!$D$7:$D$664,"수도권지역본부 건설품질2실",'발주계획 합본'!$F$7:$F$664,"구매")</f>
        <v>8</v>
      </c>
    </row>
    <row r="40" spans="2:15" ht="19.95" customHeight="1" x14ac:dyDescent="0.4">
      <c r="B40" s="439" t="s">
        <v>179</v>
      </c>
      <c r="C40" s="589">
        <f>SUM(E40:E43)</f>
        <v>2333370900</v>
      </c>
      <c r="D40" s="590">
        <f>SUM(F40:F43)</f>
        <v>67</v>
      </c>
      <c r="E40" s="108">
        <f t="shared" si="5"/>
        <v>1054600000</v>
      </c>
      <c r="F40" s="439">
        <f t="shared" si="6"/>
        <v>7</v>
      </c>
      <c r="G40" s="440">
        <f>SUMIFS('발주계획 합본'!$I$7:$I$664,'발주계획 합본'!$D$7:$D$664,$B40,'발주계획 합본'!$F$7:$F$664,"공사")</f>
        <v>0</v>
      </c>
      <c r="H40" s="440">
        <f>COUNTIFS('발주계획 합본'!$D$7:$D$664,$B40,'발주계획 합본'!$F$7:$F$664,"공사")</f>
        <v>0</v>
      </c>
      <c r="I40" s="440">
        <f>SUMIFS('발주계획 합본'!$I$7:$I$664,'발주계획 합본'!$D$7:$D$664,$B40,'발주계획 합본'!$F$7:$F$664,"용역")</f>
        <v>1054600000</v>
      </c>
      <c r="J40" s="440">
        <f>COUNTIFS('발주계획 합본'!$D$7:$D$664,$B40,'발주계획 합본'!$F$7:$F$664,"용역")</f>
        <v>7</v>
      </c>
      <c r="K40" s="440">
        <f>SUMIFS('발주계획 합본'!$I$7:$I$664,'발주계획 합본'!$D$7:$D$664,$B40,'발주계획 합본'!$F$7:$F$664,"구매")</f>
        <v>0</v>
      </c>
      <c r="L40" s="440">
        <f>COUNTIFS('발주계획 합본'!$D$7:$D$664,$B40,'발주계획 합본'!$F$7:$F$664,"구매")</f>
        <v>0</v>
      </c>
      <c r="N40" s="100"/>
    </row>
    <row r="41" spans="2:15" ht="19.95" customHeight="1" x14ac:dyDescent="0.4">
      <c r="B41" s="98" t="s">
        <v>196</v>
      </c>
      <c r="C41" s="586"/>
      <c r="D41" s="586"/>
      <c r="E41" s="99">
        <f t="shared" si="5"/>
        <v>65100000</v>
      </c>
      <c r="F41" s="98">
        <f t="shared" si="6"/>
        <v>20</v>
      </c>
      <c r="G41" s="437">
        <f>SUMIFS('발주계획 합본'!$I$7:$I$664,'발주계획 합본'!$D$7:$D$664,$B41,'발주계획 합본'!$F$7:$F$664,"공사")</f>
        <v>0</v>
      </c>
      <c r="H41" s="437">
        <f>COUNTIFS('발주계획 합본'!$D$7:$D$664,$B41,'발주계획 합본'!$F$7:$F$664,"공사")</f>
        <v>0</v>
      </c>
      <c r="I41" s="437">
        <f>SUMIFS('발주계획 합본'!$I$7:$I$664,'발주계획 합본'!$D$7:$D$664,$B41,'발주계획 합본'!$F$7:$F$664,"용역")</f>
        <v>0</v>
      </c>
      <c r="J41" s="437">
        <f>COUNTIFS('발주계획 합본'!$D$7:$D$664,$B41,'발주계획 합본'!$F$7:$F$664,"용역")</f>
        <v>0</v>
      </c>
      <c r="K41" s="437">
        <f>SUMIFS('발주계획 합본'!$I$7:$I$664,'발주계획 합본'!$D$7:$D$664,$B41,'발주계획 합본'!$F$7:$F$664,"구매")</f>
        <v>65100000</v>
      </c>
      <c r="L41" s="437">
        <f>COUNTIFS('발주계획 합본'!$D$7:$D$664,$B41,'발주계획 합본'!$F$7:$F$664,"구매")</f>
        <v>20</v>
      </c>
    </row>
    <row r="42" spans="2:15" ht="19.95" customHeight="1" x14ac:dyDescent="0.4">
      <c r="B42" s="98" t="s">
        <v>181</v>
      </c>
      <c r="C42" s="586"/>
      <c r="D42" s="586"/>
      <c r="E42" s="99">
        <f t="shared" si="5"/>
        <v>1197170900</v>
      </c>
      <c r="F42" s="98">
        <f t="shared" si="6"/>
        <v>34</v>
      </c>
      <c r="G42" s="437">
        <f>SUMIFS('발주계획 합본'!$I$7:$I$664,'발주계획 합본'!$D$7:$D$664,$B42,'발주계획 합본'!$F$7:$F$664,"공사")</f>
        <v>0</v>
      </c>
      <c r="H42" s="437">
        <f>COUNTIFS('발주계획 합본'!$D$7:$D$664,$B42,'발주계획 합본'!$F$7:$F$664,"공사")</f>
        <v>0</v>
      </c>
      <c r="I42" s="437">
        <f>SUMIFS('발주계획 합본'!$I$7:$I$664,'발주계획 합본'!$D$7:$D$664,$B42,'발주계획 합본'!$F$7:$F$664,"용역")</f>
        <v>1073480900</v>
      </c>
      <c r="J42" s="437">
        <f>COUNTIFS('발주계획 합본'!$D$7:$D$664,$B42,'발주계획 합본'!$F$7:$F$664,"용역")</f>
        <v>20</v>
      </c>
      <c r="K42" s="437">
        <f>SUMIFS('발주계획 합본'!$I$7:$I$664,'발주계획 합본'!$D$7:$D$664,$B42,'발주계획 합본'!$F$7:$F$664,"구매")</f>
        <v>123690000</v>
      </c>
      <c r="L42" s="437">
        <f>COUNTIFS('발주계획 합본'!$D$7:$D$664,$B42,'발주계획 합본'!$F$7:$F$664,"구매")</f>
        <v>14</v>
      </c>
    </row>
    <row r="43" spans="2:15" ht="19.95" customHeight="1" thickBot="1" x14ac:dyDescent="0.45">
      <c r="B43" s="106" t="s">
        <v>197</v>
      </c>
      <c r="C43" s="587"/>
      <c r="D43" s="587"/>
      <c r="E43" s="107">
        <f t="shared" si="5"/>
        <v>16500000</v>
      </c>
      <c r="F43" s="106">
        <f t="shared" si="6"/>
        <v>6</v>
      </c>
      <c r="G43" s="438">
        <f>SUMIFS('발주계획 합본'!$I$7:$I$664,'발주계획 합본'!$D$7:$D$664,$B43,'발주계획 합본'!$F$7:$F$664,"공사")</f>
        <v>0</v>
      </c>
      <c r="H43" s="438">
        <f>COUNTIFS('발주계획 합본'!$D$7:$D$664,$B43,'발주계획 합본'!$F$7:$F$664,"공사")</f>
        <v>0</v>
      </c>
      <c r="I43" s="438">
        <f>SUMIFS('발주계획 합본'!$I$7:$I$664,'발주계획 합본'!$D$7:$D$664,$B43,'발주계획 합본'!$F$7:$F$664,"용역")</f>
        <v>0</v>
      </c>
      <c r="J43" s="438">
        <f>COUNTIFS('발주계획 합본'!$D$7:$D$664,$B43,'발주계획 합본'!$F$7:$F$664,"용역")</f>
        <v>0</v>
      </c>
      <c r="K43" s="438">
        <f>SUMIFS('발주계획 합본'!$I$7:$I$664,'발주계획 합본'!$D$7:$D$664,$B43,'발주계획 합본'!$F$7:$F$664,"구매")</f>
        <v>16500000</v>
      </c>
      <c r="L43" s="438">
        <f>COUNTIFS('발주계획 합본'!$D$7:$D$664,$B43,'발주계획 합본'!$F$7:$F$664,"구매")</f>
        <v>6</v>
      </c>
    </row>
    <row r="44" spans="2:15" ht="19.95" customHeight="1" x14ac:dyDescent="0.4">
      <c r="B44" s="439" t="s">
        <v>170</v>
      </c>
      <c r="C44" s="589">
        <f>SUM(E44:E46)</f>
        <v>2528957700</v>
      </c>
      <c r="D44" s="590">
        <f>SUM(F44:F46)</f>
        <v>63</v>
      </c>
      <c r="E44" s="108">
        <f t="shared" si="5"/>
        <v>47015700</v>
      </c>
      <c r="F44" s="439">
        <f t="shared" si="6"/>
        <v>17</v>
      </c>
      <c r="G44" s="440">
        <f>SUMIFS('발주계획 합본'!$I$7:$I$664,'발주계획 합본'!$D$7:$D$664,$B44,'발주계획 합본'!$F$7:$F$664,"공사")</f>
        <v>16337200</v>
      </c>
      <c r="H44" s="440">
        <f>COUNTIFS('발주계획 합본'!$D$7:$D$664,$B44,'발주계획 합본'!$F$7:$F$664,"공사")</f>
        <v>2</v>
      </c>
      <c r="I44" s="440">
        <f>SUMIFS('발주계획 합본'!$I$7:$I$664,'발주계획 합본'!$D$7:$D$664,$B44,'발주계획 합본'!$F$7:$F$664,"용역")</f>
        <v>0</v>
      </c>
      <c r="J44" s="440">
        <f>COUNTIFS('발주계획 합본'!$D$7:$D$664,$B44,'발주계획 합본'!$F$7:$F$664,"용역")</f>
        <v>0</v>
      </c>
      <c r="K44" s="440">
        <f>SUMIFS('발주계획 합본'!$I$7:$I$664,'발주계획 합본'!$D$7:$D$664,$B44,'발주계획 합본'!$F$7:$F$664,"구매")</f>
        <v>30678500</v>
      </c>
      <c r="L44" s="440">
        <f>COUNTIFS('발주계획 합본'!$D$7:$D$664,$B44,'발주계획 합본'!$F$7:$F$664,"구매")</f>
        <v>15</v>
      </c>
    </row>
    <row r="45" spans="2:15" ht="19.95" customHeight="1" x14ac:dyDescent="0.4">
      <c r="B45" s="98" t="s">
        <v>198</v>
      </c>
      <c r="C45" s="586"/>
      <c r="D45" s="586"/>
      <c r="E45" s="99">
        <f t="shared" si="5"/>
        <v>36200000</v>
      </c>
      <c r="F45" s="98">
        <f t="shared" si="6"/>
        <v>12</v>
      </c>
      <c r="G45" s="437">
        <f>SUMIFS('발주계획 합본'!$I$7:$I$664,'발주계획 합본'!$D$7:$D$664,$B45,'발주계획 합본'!$F$7:$F$664,"공사")</f>
        <v>0</v>
      </c>
      <c r="H45" s="437">
        <f>COUNTIFS('발주계획 합본'!$D$7:$D$664,$B45,'발주계획 합본'!$F$7:$F$664,"공사")</f>
        <v>0</v>
      </c>
      <c r="I45" s="437">
        <f>SUMIFS('발주계획 합본'!$I$7:$I$664,'발주계획 합본'!$D$7:$D$664,$B45,'발주계획 합본'!$F$7:$F$664,"용역")</f>
        <v>0</v>
      </c>
      <c r="J45" s="437">
        <f>COUNTIFS('발주계획 합본'!$D$7:$D$664,$B45,'발주계획 합본'!$F$7:$F$664,"용역")</f>
        <v>0</v>
      </c>
      <c r="K45" s="437">
        <f>SUMIFS('발주계획 합본'!$I$7:$I$664,'발주계획 합본'!$D$7:$D$664,$B45,'발주계획 합본'!$F$7:$F$664,"구매")</f>
        <v>36200000</v>
      </c>
      <c r="L45" s="437">
        <f>COUNTIFS('발주계획 합본'!$D$7:$D$664,$B45,'발주계획 합본'!$F$7:$F$664,"구매")</f>
        <v>12</v>
      </c>
    </row>
    <row r="46" spans="2:15" ht="19.95" customHeight="1" thickBot="1" x14ac:dyDescent="0.45">
      <c r="B46" s="106" t="s">
        <v>172</v>
      </c>
      <c r="C46" s="587"/>
      <c r="D46" s="587"/>
      <c r="E46" s="107">
        <f t="shared" si="5"/>
        <v>2445742000</v>
      </c>
      <c r="F46" s="106">
        <f t="shared" si="6"/>
        <v>34</v>
      </c>
      <c r="G46" s="438">
        <f>SUMIFS('발주계획 합본'!$I$7:$I$664,'발주계획 합본'!$D$7:$D$664,$B46,'발주계획 합본'!$F$7:$F$664,"공사")</f>
        <v>0</v>
      </c>
      <c r="H46" s="438">
        <f>COUNTIFS('발주계획 합본'!$D$7:$D$664,$B46,'발주계획 합본'!$F$7:$F$664,"공사")</f>
        <v>0</v>
      </c>
      <c r="I46" s="438">
        <f>SUMIFS('발주계획 합본'!$I$7:$I$664,'발주계획 합본'!$D$7:$D$664,$B46,'발주계획 합본'!$F$7:$F$664,"용역")</f>
        <v>2368942000</v>
      </c>
      <c r="J46" s="438">
        <f>COUNTIFS('발주계획 합본'!$D$7:$D$664,$B46,'발주계획 합본'!$F$7:$F$664,"용역")</f>
        <v>27</v>
      </c>
      <c r="K46" s="438">
        <f>SUMIFS('발주계획 합본'!$I$7:$I$664,'발주계획 합본'!$D$7:$D$664,$B46,'발주계획 합본'!$F$7:$F$664,"구매")</f>
        <v>76800000</v>
      </c>
      <c r="L46" s="438">
        <f>COUNTIFS('발주계획 합본'!$D$7:$D$664,$B46,'발주계획 합본'!$F$7:$F$664,"구매")</f>
        <v>7</v>
      </c>
    </row>
    <row r="47" spans="2:15" ht="19.95" customHeight="1" x14ac:dyDescent="0.4">
      <c r="B47" s="439" t="s">
        <v>173</v>
      </c>
      <c r="C47" s="589">
        <f>SUM(E47:E49)</f>
        <v>1685515572.7272727</v>
      </c>
      <c r="D47" s="590">
        <f>SUM(F47:F49)</f>
        <v>83</v>
      </c>
      <c r="E47" s="108">
        <f t="shared" si="5"/>
        <v>611528300</v>
      </c>
      <c r="F47" s="439">
        <f t="shared" si="6"/>
        <v>14</v>
      </c>
      <c r="G47" s="440">
        <f>SUMIFS('발주계획 합본'!$I$7:$I$664,'발주계획 합본'!$D$7:$D$664,$B47,'발주계획 합본'!$F$7:$F$664,"공사")</f>
        <v>0</v>
      </c>
      <c r="H47" s="440">
        <f>COUNTIFS('발주계획 합본'!$D$7:$D$664,$B47,'발주계획 합본'!$F$7:$F$664,"공사")</f>
        <v>0</v>
      </c>
      <c r="I47" s="440">
        <f>SUMIFS('발주계획 합본'!$I$7:$I$664,'발주계획 합본'!$D$7:$D$664,$B47,'발주계획 합본'!$F$7:$F$664,"용역")</f>
        <v>570998300</v>
      </c>
      <c r="J47" s="440">
        <f>COUNTIFS('발주계획 합본'!$D$7:$D$664,$B47,'발주계획 합본'!$F$7:$F$664,"용역")</f>
        <v>5</v>
      </c>
      <c r="K47" s="440">
        <f>SUMIFS('발주계획 합본'!$I$7:$I$664,'발주계획 합본'!$D$7:$D$664,$B47,'발주계획 합본'!$F$7:$F$664,"구매")</f>
        <v>40530000</v>
      </c>
      <c r="L47" s="440">
        <f>COUNTIFS('발주계획 합본'!$D$7:$D$664,$B47,'발주계획 합본'!$F$7:$F$664,"구매")</f>
        <v>9</v>
      </c>
    </row>
    <row r="48" spans="2:15" ht="19.95" customHeight="1" x14ac:dyDescent="0.4">
      <c r="B48" s="98" t="s">
        <v>199</v>
      </c>
      <c r="C48" s="586"/>
      <c r="D48" s="586"/>
      <c r="E48" s="99">
        <f t="shared" si="5"/>
        <v>18610000</v>
      </c>
      <c r="F48" s="98">
        <f t="shared" si="6"/>
        <v>6</v>
      </c>
      <c r="G48" s="437">
        <f>SUMIFS('발주계획 합본'!$I$7:$I$664,'발주계획 합본'!$D$7:$D$664,$B48,'발주계획 합본'!$F$7:$F$664,"공사")</f>
        <v>0</v>
      </c>
      <c r="H48" s="437">
        <f>COUNTIFS('발주계획 합본'!$D$7:$D$664,$B48,'발주계획 합본'!$F$7:$F$664,"공사")</f>
        <v>0</v>
      </c>
      <c r="I48" s="437">
        <f>SUMIFS('발주계획 합본'!$I$7:$I$664,'발주계획 합본'!$D$7:$D$664,$B48,'발주계획 합본'!$F$7:$F$664,"용역")</f>
        <v>0</v>
      </c>
      <c r="J48" s="437">
        <f>COUNTIFS('발주계획 합본'!$D$7:$D$664,$B48,'발주계획 합본'!$F$7:$F$664,"용역")</f>
        <v>0</v>
      </c>
      <c r="K48" s="437">
        <f>SUMIFS('발주계획 합본'!$I$7:$I$664,'발주계획 합본'!$D$7:$D$664,$B48,'발주계획 합본'!$F$7:$F$664,"구매")</f>
        <v>18610000</v>
      </c>
      <c r="L48" s="437">
        <f>COUNTIFS('발주계획 합본'!$D$7:$D$664,$B48,'발주계획 합본'!$F$7:$F$664,"구매")</f>
        <v>6</v>
      </c>
    </row>
    <row r="49" spans="2:12" ht="19.95" customHeight="1" thickBot="1" x14ac:dyDescent="0.45">
      <c r="B49" s="106" t="s">
        <v>175</v>
      </c>
      <c r="C49" s="587"/>
      <c r="D49" s="587"/>
      <c r="E49" s="107">
        <f t="shared" si="5"/>
        <v>1055377272.7272727</v>
      </c>
      <c r="F49" s="106">
        <f t="shared" si="6"/>
        <v>63</v>
      </c>
      <c r="G49" s="438">
        <f>SUMIFS('발주계획 합본'!$I$7:$I$664,'발주계획 합본'!$D$7:$D$664,$B49,'발주계획 합본'!$F$7:$F$664,"공사")</f>
        <v>0</v>
      </c>
      <c r="H49" s="438">
        <f>COUNTIFS('발주계획 합본'!$D$7:$D$664,$B49,'발주계획 합본'!$F$7:$F$664,"공사")</f>
        <v>0</v>
      </c>
      <c r="I49" s="438">
        <f>SUMIFS('발주계획 합본'!$I$7:$I$664,'발주계획 합본'!$D$7:$D$664,$B49,'발주계획 합본'!$F$7:$F$664,"용역")</f>
        <v>966422727.27272725</v>
      </c>
      <c r="J49" s="438">
        <f>COUNTIFS('발주계획 합본'!$D$7:$D$664,$B49,'발주계획 합본'!$F$7:$F$664,"용역")</f>
        <v>44</v>
      </c>
      <c r="K49" s="438">
        <f>SUMIFS('발주계획 합본'!$I$7:$I$664,'발주계획 합본'!$D$7:$D$664,$B49,'발주계획 합본'!$F$7:$F$664,"구매")</f>
        <v>88954545.454545453</v>
      </c>
      <c r="L49" s="438">
        <f>COUNTIFS('발주계획 합본'!$D$7:$D$664,$B49,'발주계획 합본'!$F$7:$F$664,"구매")</f>
        <v>19</v>
      </c>
    </row>
    <row r="50" spans="2:12" ht="19.95" customHeight="1" x14ac:dyDescent="0.4">
      <c r="B50" s="439" t="s">
        <v>177</v>
      </c>
      <c r="C50" s="589">
        <f>SUM(E50:E52)</f>
        <v>3820706280</v>
      </c>
      <c r="D50" s="590">
        <f>SUM(F50:F52)</f>
        <v>68</v>
      </c>
      <c r="E50" s="108">
        <f t="shared" si="5"/>
        <v>3840500</v>
      </c>
      <c r="F50" s="439">
        <f t="shared" si="6"/>
        <v>3</v>
      </c>
      <c r="G50" s="440">
        <f>SUMIFS('발주계획 합본'!$I$7:$I$664,'발주계획 합본'!$D$7:$D$664,$B50,'발주계획 합본'!$F$7:$F$664,"공사")</f>
        <v>0</v>
      </c>
      <c r="H50" s="440">
        <f>COUNTIFS('발주계획 합본'!$D$7:$D$664,$B50,'발주계획 합본'!$F$7:$F$664,"공사")</f>
        <v>0</v>
      </c>
      <c r="I50" s="440">
        <f>SUMIFS('발주계획 합본'!$I$7:$I$664,'발주계획 합본'!$D$7:$D$664,$B50,'발주계획 합본'!$F$7:$F$664,"용역")</f>
        <v>0</v>
      </c>
      <c r="J50" s="440">
        <f>COUNTIFS('발주계획 합본'!$D$7:$D$664,$B50,'발주계획 합본'!$F$7:$F$664,"용역")</f>
        <v>0</v>
      </c>
      <c r="K50" s="440">
        <f>SUMIFS('발주계획 합본'!$I$7:$I$664,'발주계획 합본'!$D$7:$D$664,$B50,'발주계획 합본'!$F$7:$F$664,"구매")</f>
        <v>3840500</v>
      </c>
      <c r="L50" s="440">
        <f>COUNTIFS('발주계획 합본'!$D$7:$D$664,$B50,'발주계획 합본'!$F$7:$F$664,"구매")</f>
        <v>3</v>
      </c>
    </row>
    <row r="51" spans="2:12" ht="19.95" customHeight="1" x14ac:dyDescent="0.4">
      <c r="B51" s="98" t="s">
        <v>200</v>
      </c>
      <c r="C51" s="586"/>
      <c r="D51" s="586"/>
      <c r="E51" s="99">
        <f t="shared" si="5"/>
        <v>8500000</v>
      </c>
      <c r="F51" s="98">
        <f t="shared" si="6"/>
        <v>3</v>
      </c>
      <c r="G51" s="437">
        <f>SUMIFS('발주계획 합본'!$I$7:$I$664,'발주계획 합본'!$D$7:$D$664,$B51,'발주계획 합본'!$F$7:$F$664,"공사")</f>
        <v>0</v>
      </c>
      <c r="H51" s="437">
        <f>COUNTIFS('발주계획 합본'!$D$7:$D$664,$B51,'발주계획 합본'!$F$7:$F$664,"공사")</f>
        <v>0</v>
      </c>
      <c r="I51" s="437">
        <f>SUMIFS('발주계획 합본'!$I$7:$I$664,'발주계획 합본'!$D$7:$D$664,$B51,'발주계획 합본'!$F$7:$F$664,"용역")</f>
        <v>0</v>
      </c>
      <c r="J51" s="437">
        <f>COUNTIFS('발주계획 합본'!$D$7:$D$664,$B51,'발주계획 합본'!$F$7:$F$664,"용역")</f>
        <v>0</v>
      </c>
      <c r="K51" s="437">
        <f>SUMIFS('발주계획 합본'!$I$7:$I$664,'발주계획 합본'!$D$7:$D$664,$B51,'발주계획 합본'!$F$7:$F$664,"구매")</f>
        <v>8500000</v>
      </c>
      <c r="L51" s="437">
        <f>COUNTIFS('발주계획 합본'!$D$7:$D$664,$B51,'발주계획 합본'!$F$7:$F$664,"구매")</f>
        <v>3</v>
      </c>
    </row>
    <row r="52" spans="2:12" ht="19.95" customHeight="1" thickBot="1" x14ac:dyDescent="0.45">
      <c r="B52" s="106" t="s">
        <v>176</v>
      </c>
      <c r="C52" s="587"/>
      <c r="D52" s="587"/>
      <c r="E52" s="107">
        <f t="shared" si="5"/>
        <v>3808365780</v>
      </c>
      <c r="F52" s="106">
        <f t="shared" si="6"/>
        <v>62</v>
      </c>
      <c r="G52" s="438">
        <f>SUMIFS('발주계획 합본'!$I$7:$I$664,'발주계획 합본'!$D$7:$D$664,$B52,'발주계획 합본'!$F$7:$F$664,"공사")</f>
        <v>0</v>
      </c>
      <c r="H52" s="438">
        <f>COUNTIFS('발주계획 합본'!$D$7:$D$664,$B52,'발주계획 합본'!$F$7:$F$664,"공사")</f>
        <v>0</v>
      </c>
      <c r="I52" s="438">
        <f>SUMIFS('발주계획 합본'!$I$7:$I$664,'발주계획 합본'!$D$7:$D$664,$B52,'발주계획 합본'!$F$7:$F$664,"용역")</f>
        <v>2999150780</v>
      </c>
      <c r="J52" s="438">
        <f>COUNTIFS('발주계획 합본'!$D$7:$D$664,$B52,'발주계획 합본'!$F$7:$F$664,"용역")</f>
        <v>35</v>
      </c>
      <c r="K52" s="438">
        <f>SUMIFS('발주계획 합본'!$I$7:$I$664,'발주계획 합본'!$D$7:$D$664,$B52,'발주계획 합본'!$F$7:$F$664,"구매")</f>
        <v>809215000</v>
      </c>
      <c r="L52" s="438">
        <f>COUNTIFS('발주계획 합본'!$D$7:$D$664,$B52,'발주계획 합본'!$F$7:$F$664,"구매")</f>
        <v>27</v>
      </c>
    </row>
  </sheetData>
  <mergeCells count="45">
    <mergeCell ref="C20:C22"/>
    <mergeCell ref="D20:D22"/>
    <mergeCell ref="C23:C25"/>
    <mergeCell ref="D23:D25"/>
    <mergeCell ref="C26:C30"/>
    <mergeCell ref="D26:D30"/>
    <mergeCell ref="C40:C43"/>
    <mergeCell ref="C31:C32"/>
    <mergeCell ref="D31:D32"/>
    <mergeCell ref="C50:C52"/>
    <mergeCell ref="D50:D52"/>
    <mergeCell ref="C47:C49"/>
    <mergeCell ref="D47:D49"/>
    <mergeCell ref="C33:C34"/>
    <mergeCell ref="D33:D34"/>
    <mergeCell ref="D40:D43"/>
    <mergeCell ref="C44:C46"/>
    <mergeCell ref="D44:D46"/>
    <mergeCell ref="C35:C36"/>
    <mergeCell ref="D35:D36"/>
    <mergeCell ref="C37:C39"/>
    <mergeCell ref="D37:D39"/>
    <mergeCell ref="N2:Q2"/>
    <mergeCell ref="N3:N4"/>
    <mergeCell ref="O3:O4"/>
    <mergeCell ref="P3:P4"/>
    <mergeCell ref="Q3:Q4"/>
    <mergeCell ref="N10:N11"/>
    <mergeCell ref="O10:O11"/>
    <mergeCell ref="P10:P11"/>
    <mergeCell ref="Q10:Q11"/>
    <mergeCell ref="N22:N23"/>
    <mergeCell ref="O22:O23"/>
    <mergeCell ref="P22:P23"/>
    <mergeCell ref="Q22:Q23"/>
    <mergeCell ref="B2:L2"/>
    <mergeCell ref="C3:F3"/>
    <mergeCell ref="C10:C14"/>
    <mergeCell ref="D10:D14"/>
    <mergeCell ref="C15:C19"/>
    <mergeCell ref="D15:D19"/>
    <mergeCell ref="G3:H3"/>
    <mergeCell ref="I3:J3"/>
    <mergeCell ref="K3:L3"/>
    <mergeCell ref="B3:B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11"/>
  <sheetViews>
    <sheetView topLeftCell="C1" zoomScale="55" zoomScaleNormal="55" workbookViewId="0">
      <selection activeCell="F11" sqref="F11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6.09765625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ht="27.75" customHeight="1" thickTop="1" x14ac:dyDescent="0.4">
      <c r="A7" s="55"/>
      <c r="B7" s="168">
        <v>2026</v>
      </c>
      <c r="C7" s="169">
        <v>3</v>
      </c>
      <c r="D7" s="172" t="s">
        <v>83</v>
      </c>
      <c r="E7" s="172" t="s">
        <v>571</v>
      </c>
      <c r="F7" s="170" t="s">
        <v>24</v>
      </c>
      <c r="G7" s="170" t="s">
        <v>12</v>
      </c>
      <c r="H7" s="170" t="s">
        <v>25</v>
      </c>
      <c r="I7" s="54">
        <v>150000000</v>
      </c>
      <c r="J7" s="170">
        <v>202212045</v>
      </c>
      <c r="K7" s="170" t="s">
        <v>572</v>
      </c>
      <c r="L7" s="171" t="s">
        <v>573</v>
      </c>
      <c r="M7" s="294"/>
      <c r="N7" s="145" t="s">
        <v>239</v>
      </c>
      <c r="O7" s="161" t="s">
        <v>574</v>
      </c>
    </row>
    <row r="8" spans="1:15" ht="27.75" customHeight="1" x14ac:dyDescent="0.4">
      <c r="A8" s="55"/>
      <c r="B8" s="168">
        <v>2026</v>
      </c>
      <c r="C8" s="169">
        <v>6</v>
      </c>
      <c r="D8" s="172" t="s">
        <v>83</v>
      </c>
      <c r="E8" s="172" t="s">
        <v>575</v>
      </c>
      <c r="F8" s="170" t="s">
        <v>16</v>
      </c>
      <c r="G8" s="170" t="s">
        <v>3</v>
      </c>
      <c r="H8" s="170" t="s">
        <v>28</v>
      </c>
      <c r="I8" s="54">
        <v>18000000</v>
      </c>
      <c r="J8" s="170">
        <v>202212061</v>
      </c>
      <c r="K8" s="170" t="s">
        <v>576</v>
      </c>
      <c r="L8" s="171" t="s">
        <v>577</v>
      </c>
      <c r="M8" s="295" t="s">
        <v>121</v>
      </c>
      <c r="N8" s="160"/>
      <c r="O8" s="161"/>
    </row>
    <row r="9" spans="1:15" ht="27.75" customHeight="1" x14ac:dyDescent="0.4">
      <c r="A9" s="55"/>
      <c r="B9" s="168">
        <v>2026</v>
      </c>
      <c r="C9" s="169">
        <v>6</v>
      </c>
      <c r="D9" s="172" t="s">
        <v>83</v>
      </c>
      <c r="E9" s="172" t="s">
        <v>578</v>
      </c>
      <c r="F9" s="170" t="s">
        <v>16</v>
      </c>
      <c r="G9" s="170" t="s">
        <v>6</v>
      </c>
      <c r="H9" s="170" t="s">
        <v>28</v>
      </c>
      <c r="I9" s="54">
        <v>5000000</v>
      </c>
      <c r="J9" s="170">
        <v>202212061</v>
      </c>
      <c r="K9" s="170" t="s">
        <v>576</v>
      </c>
      <c r="L9" s="171" t="s">
        <v>577</v>
      </c>
      <c r="M9" s="295" t="s">
        <v>121</v>
      </c>
      <c r="N9" s="160"/>
      <c r="O9" s="161"/>
    </row>
    <row r="10" spans="1:15" ht="27.75" customHeight="1" x14ac:dyDescent="0.4">
      <c r="A10" s="55"/>
      <c r="B10" s="296">
        <v>2026</v>
      </c>
      <c r="C10" s="155">
        <v>6</v>
      </c>
      <c r="D10" s="152" t="s">
        <v>83</v>
      </c>
      <c r="E10" s="152" t="s">
        <v>579</v>
      </c>
      <c r="F10" s="153" t="s">
        <v>16</v>
      </c>
      <c r="G10" s="153" t="s">
        <v>3</v>
      </c>
      <c r="H10" s="153" t="s">
        <v>28</v>
      </c>
      <c r="I10" s="56">
        <v>10000000</v>
      </c>
      <c r="J10" s="153">
        <v>202212061</v>
      </c>
      <c r="K10" s="153" t="s">
        <v>576</v>
      </c>
      <c r="L10" s="154" t="s">
        <v>577</v>
      </c>
      <c r="M10" s="297" t="s">
        <v>121</v>
      </c>
      <c r="N10" s="156"/>
      <c r="O10" s="156"/>
    </row>
    <row r="11" spans="1:15" x14ac:dyDescent="0.4">
      <c r="I11" s="298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취합\[7. 발주계획서_기반시설본부.xlsx]참고'!#REF!</xm:f>
          </x14:formula1>
          <xm:sqref>M7:M10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취합\[7. 발주계획서_기반시설본부.xlsx]참고'!#REF!</xm:f>
          </x14:formula1>
          <xm:sqref>D7:D10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취합\[7. 발주계획서_기반시설본부.xlsx]참고'!#REF!</xm:f>
          </x14:formula1>
          <xm:sqref>N7:N10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취합\[7. 발주계획서_기반시설본부.xlsx]참고'!#REF!</xm:f>
          </x14:formula1>
          <xm:sqref>G7:G10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취합\[7. 발주계획서_기반시설본부.xlsx]참고'!#REF!</xm:f>
          </x14:formula1>
          <xm:sqref>C7:C10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취합\[7. 발주계획서_기반시설본부.xlsx]참고'!#REF!</xm:f>
          </x14:formula1>
          <xm:sqref>H7:H10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취합\[7. 발주계획서_기반시설본부.xlsx]참고'!#REF!</xm:f>
          </x14:formula1>
          <xm:sqref>F7:F10 F6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28"/>
  <sheetViews>
    <sheetView topLeftCell="C1" zoomScale="55" zoomScaleNormal="55" workbookViewId="0">
      <selection activeCell="E16" sqref="E16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58.8984375" bestFit="1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2.59765625" customWidth="1"/>
  </cols>
  <sheetData>
    <row r="2" spans="1:15" ht="15" customHeight="1" x14ac:dyDescent="0.4">
      <c r="A2" s="31"/>
    </row>
    <row r="3" spans="1:15" ht="32.25" customHeight="1" x14ac:dyDescent="0.4">
      <c r="A3" s="602" t="s">
        <v>66</v>
      </c>
      <c r="B3" s="602"/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</row>
    <row r="4" spans="1:15" ht="9.75" customHeight="1" x14ac:dyDescent="0.4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s="32" customFormat="1" ht="35.25" customHeight="1" thickBot="1" x14ac:dyDescent="0.45">
      <c r="A5" s="47"/>
      <c r="B5" s="48" t="s">
        <v>57</v>
      </c>
      <c r="C5" s="49" t="s">
        <v>67</v>
      </c>
      <c r="D5" s="49" t="s">
        <v>56</v>
      </c>
      <c r="E5" s="50" t="s">
        <v>55</v>
      </c>
      <c r="F5" s="49" t="s">
        <v>54</v>
      </c>
      <c r="G5" s="59" t="s">
        <v>157</v>
      </c>
      <c r="H5" s="59" t="s">
        <v>160</v>
      </c>
      <c r="I5" s="50" t="s">
        <v>53</v>
      </c>
      <c r="J5" s="50" t="s">
        <v>64</v>
      </c>
      <c r="K5" s="50" t="s">
        <v>52</v>
      </c>
      <c r="L5" s="50" t="s">
        <v>51</v>
      </c>
      <c r="M5" s="57" t="s">
        <v>50</v>
      </c>
      <c r="N5" s="60" t="s">
        <v>158</v>
      </c>
      <c r="O5" s="60" t="s">
        <v>159</v>
      </c>
    </row>
    <row r="6" spans="1:15" s="30" customFormat="1" ht="27" customHeight="1" thickTop="1" x14ac:dyDescent="0.4">
      <c r="A6" s="51"/>
      <c r="B6" s="168">
        <v>2026</v>
      </c>
      <c r="C6" s="169">
        <v>2</v>
      </c>
      <c r="D6" s="61" t="s">
        <v>581</v>
      </c>
      <c r="E6" s="172" t="s">
        <v>584</v>
      </c>
      <c r="F6" s="170" t="s">
        <v>16</v>
      </c>
      <c r="G6" s="170" t="s">
        <v>5</v>
      </c>
      <c r="H6" s="170" t="s">
        <v>29</v>
      </c>
      <c r="I6" s="54">
        <v>263000000</v>
      </c>
      <c r="J6" s="170">
        <v>202212036</v>
      </c>
      <c r="K6" s="170" t="s">
        <v>582</v>
      </c>
      <c r="L6" s="171" t="s">
        <v>583</v>
      </c>
      <c r="M6" s="149"/>
      <c r="N6" s="299" t="s">
        <v>239</v>
      </c>
      <c r="O6" s="299"/>
    </row>
    <row r="7" spans="1:15" s="30" customFormat="1" ht="27" customHeight="1" x14ac:dyDescent="0.4">
      <c r="A7" s="51"/>
      <c r="B7" s="168">
        <v>2026</v>
      </c>
      <c r="C7" s="169">
        <v>2</v>
      </c>
      <c r="D7" s="61" t="s">
        <v>76</v>
      </c>
      <c r="E7" s="186" t="s">
        <v>585</v>
      </c>
      <c r="F7" s="170" t="s">
        <v>204</v>
      </c>
      <c r="G7" s="170" t="s">
        <v>219</v>
      </c>
      <c r="H7" s="170" t="s">
        <v>586</v>
      </c>
      <c r="I7" s="52">
        <v>45000000</v>
      </c>
      <c r="J7" s="170">
        <v>202503010</v>
      </c>
      <c r="K7" s="170" t="s">
        <v>587</v>
      </c>
      <c r="L7" s="171" t="s">
        <v>588</v>
      </c>
      <c r="M7" s="149" t="s">
        <v>589</v>
      </c>
      <c r="N7" s="160" t="s">
        <v>235</v>
      </c>
      <c r="O7" s="160"/>
    </row>
    <row r="8" spans="1:15" s="30" customFormat="1" ht="27" customHeight="1" x14ac:dyDescent="0.4">
      <c r="A8" s="51"/>
      <c r="B8" s="168">
        <v>2026</v>
      </c>
      <c r="C8" s="169">
        <v>2</v>
      </c>
      <c r="D8" s="151" t="s">
        <v>76</v>
      </c>
      <c r="E8" s="172" t="s">
        <v>590</v>
      </c>
      <c r="F8" s="170" t="s">
        <v>204</v>
      </c>
      <c r="G8" s="170" t="s">
        <v>219</v>
      </c>
      <c r="H8" s="170" t="s">
        <v>586</v>
      </c>
      <c r="I8" s="54">
        <v>19800000</v>
      </c>
      <c r="J8" s="170">
        <v>202212054</v>
      </c>
      <c r="K8" s="170" t="s">
        <v>591</v>
      </c>
      <c r="L8" s="171" t="s">
        <v>592</v>
      </c>
      <c r="M8" s="149" t="s">
        <v>121</v>
      </c>
      <c r="N8" s="160" t="s">
        <v>235</v>
      </c>
      <c r="O8" s="161"/>
    </row>
    <row r="9" spans="1:15" ht="27.75" customHeight="1" x14ac:dyDescent="0.4">
      <c r="A9" s="55"/>
      <c r="B9" s="168">
        <v>2026</v>
      </c>
      <c r="C9" s="169">
        <v>2</v>
      </c>
      <c r="D9" s="151" t="s">
        <v>76</v>
      </c>
      <c r="E9" s="172" t="s">
        <v>593</v>
      </c>
      <c r="F9" s="170" t="s">
        <v>204</v>
      </c>
      <c r="G9" s="170" t="s">
        <v>218</v>
      </c>
      <c r="H9" s="170" t="s">
        <v>586</v>
      </c>
      <c r="I9" s="54">
        <v>9000000</v>
      </c>
      <c r="J9" s="170">
        <v>202212052</v>
      </c>
      <c r="K9" s="170" t="s">
        <v>594</v>
      </c>
      <c r="L9" s="171" t="s">
        <v>595</v>
      </c>
      <c r="M9" s="149" t="s">
        <v>589</v>
      </c>
      <c r="N9" s="160" t="s">
        <v>235</v>
      </c>
      <c r="O9" s="161"/>
    </row>
    <row r="10" spans="1:15" ht="27.75" customHeight="1" x14ac:dyDescent="0.4">
      <c r="A10" s="55"/>
      <c r="B10" s="168">
        <v>2026</v>
      </c>
      <c r="C10" s="169">
        <v>2</v>
      </c>
      <c r="D10" s="151" t="s">
        <v>581</v>
      </c>
      <c r="E10" s="186" t="s">
        <v>596</v>
      </c>
      <c r="F10" s="170" t="s">
        <v>24</v>
      </c>
      <c r="G10" s="170" t="s">
        <v>14</v>
      </c>
      <c r="H10" s="170" t="s">
        <v>25</v>
      </c>
      <c r="I10" s="54">
        <v>40000000</v>
      </c>
      <c r="J10" s="170">
        <v>202207053</v>
      </c>
      <c r="K10" s="170" t="s">
        <v>597</v>
      </c>
      <c r="L10" s="171" t="s">
        <v>598</v>
      </c>
      <c r="M10" s="149"/>
      <c r="N10" s="299" t="s">
        <v>235</v>
      </c>
      <c r="O10" s="300"/>
    </row>
    <row r="11" spans="1:15" ht="27.75" customHeight="1" x14ac:dyDescent="0.4">
      <c r="A11" s="55"/>
      <c r="B11" s="168">
        <v>2026</v>
      </c>
      <c r="C11" s="169">
        <v>2</v>
      </c>
      <c r="D11" s="151" t="s">
        <v>581</v>
      </c>
      <c r="E11" s="172" t="s">
        <v>599</v>
      </c>
      <c r="F11" s="170" t="s">
        <v>16</v>
      </c>
      <c r="G11" s="170" t="s">
        <v>6</v>
      </c>
      <c r="H11" s="170" t="s">
        <v>29</v>
      </c>
      <c r="I11" s="54">
        <v>6000000</v>
      </c>
      <c r="J11" s="170">
        <v>202207053</v>
      </c>
      <c r="K11" s="170" t="s">
        <v>597</v>
      </c>
      <c r="L11" s="171" t="s">
        <v>598</v>
      </c>
      <c r="M11" s="149"/>
      <c r="N11" s="299" t="s">
        <v>235</v>
      </c>
      <c r="O11" s="300"/>
    </row>
    <row r="12" spans="1:15" ht="27.75" customHeight="1" x14ac:dyDescent="0.4">
      <c r="A12" s="55"/>
      <c r="B12" s="168">
        <v>2026</v>
      </c>
      <c r="C12" s="169">
        <v>2</v>
      </c>
      <c r="D12" s="151" t="s">
        <v>76</v>
      </c>
      <c r="E12" s="172" t="s">
        <v>600</v>
      </c>
      <c r="F12" s="170" t="s">
        <v>24</v>
      </c>
      <c r="G12" s="170" t="s">
        <v>14</v>
      </c>
      <c r="H12" s="170" t="s">
        <v>28</v>
      </c>
      <c r="I12" s="54">
        <v>91000000</v>
      </c>
      <c r="J12" s="170">
        <v>202405008</v>
      </c>
      <c r="K12" s="170" t="s">
        <v>601</v>
      </c>
      <c r="L12" s="171" t="s">
        <v>602</v>
      </c>
      <c r="M12" s="149" t="s">
        <v>110</v>
      </c>
      <c r="N12" s="160" t="s">
        <v>235</v>
      </c>
      <c r="O12" s="161"/>
    </row>
    <row r="13" spans="1:15" ht="27.75" customHeight="1" x14ac:dyDescent="0.4">
      <c r="A13" s="55"/>
      <c r="B13" s="168">
        <v>2026</v>
      </c>
      <c r="C13" s="169">
        <v>2</v>
      </c>
      <c r="D13" s="151" t="s">
        <v>76</v>
      </c>
      <c r="E13" s="172" t="s">
        <v>603</v>
      </c>
      <c r="F13" s="170" t="s">
        <v>24</v>
      </c>
      <c r="G13" s="170" t="s">
        <v>14</v>
      </c>
      <c r="H13" s="170" t="s">
        <v>27</v>
      </c>
      <c r="I13" s="54">
        <v>61000000</v>
      </c>
      <c r="J13" s="170">
        <v>202405008</v>
      </c>
      <c r="K13" s="170" t="s">
        <v>601</v>
      </c>
      <c r="L13" s="171" t="s">
        <v>602</v>
      </c>
      <c r="M13" s="150"/>
      <c r="N13" s="160" t="s">
        <v>235</v>
      </c>
      <c r="O13" s="161"/>
    </row>
    <row r="14" spans="1:15" ht="27.75" customHeight="1" x14ac:dyDescent="0.4">
      <c r="A14" s="55"/>
      <c r="B14" s="168">
        <v>2026</v>
      </c>
      <c r="C14" s="169">
        <v>3</v>
      </c>
      <c r="D14" s="151" t="s">
        <v>581</v>
      </c>
      <c r="E14" s="301" t="s">
        <v>604</v>
      </c>
      <c r="F14" s="170" t="s">
        <v>24</v>
      </c>
      <c r="G14" s="170" t="s">
        <v>14</v>
      </c>
      <c r="H14" s="170" t="s">
        <v>25</v>
      </c>
      <c r="I14" s="54">
        <v>954000000</v>
      </c>
      <c r="J14" s="170">
        <v>202212036</v>
      </c>
      <c r="K14" s="170" t="s">
        <v>582</v>
      </c>
      <c r="L14" s="171" t="s">
        <v>583</v>
      </c>
      <c r="M14" s="149"/>
      <c r="N14" s="160" t="s">
        <v>235</v>
      </c>
      <c r="O14" s="161"/>
    </row>
    <row r="15" spans="1:15" ht="27.75" customHeight="1" x14ac:dyDescent="0.4">
      <c r="A15" s="55"/>
      <c r="B15" s="168">
        <v>2026</v>
      </c>
      <c r="C15" s="169">
        <v>3</v>
      </c>
      <c r="D15" s="151" t="s">
        <v>581</v>
      </c>
      <c r="E15" s="301" t="s">
        <v>605</v>
      </c>
      <c r="F15" s="170" t="s">
        <v>24</v>
      </c>
      <c r="G15" s="170" t="s">
        <v>14</v>
      </c>
      <c r="H15" s="170" t="s">
        <v>25</v>
      </c>
      <c r="I15" s="54">
        <v>90000000</v>
      </c>
      <c r="J15" s="170">
        <v>202212036</v>
      </c>
      <c r="K15" s="170" t="s">
        <v>582</v>
      </c>
      <c r="L15" s="171" t="s">
        <v>583</v>
      </c>
      <c r="M15" s="149"/>
      <c r="N15" s="160" t="s">
        <v>235</v>
      </c>
      <c r="O15" s="161"/>
    </row>
    <row r="16" spans="1:15" ht="27.75" customHeight="1" x14ac:dyDescent="0.4">
      <c r="A16" s="55"/>
      <c r="B16" s="168">
        <v>2026</v>
      </c>
      <c r="C16" s="169">
        <v>3</v>
      </c>
      <c r="D16" s="151" t="s">
        <v>76</v>
      </c>
      <c r="E16" s="172" t="s">
        <v>606</v>
      </c>
      <c r="F16" s="170" t="s">
        <v>207</v>
      </c>
      <c r="G16" s="170" t="s">
        <v>222</v>
      </c>
      <c r="H16" s="170" t="s">
        <v>29</v>
      </c>
      <c r="I16" s="54">
        <v>303600000</v>
      </c>
      <c r="J16" s="170">
        <v>202212025</v>
      </c>
      <c r="K16" s="170" t="s">
        <v>607</v>
      </c>
      <c r="L16" s="171" t="s">
        <v>608</v>
      </c>
      <c r="M16" s="149"/>
      <c r="N16" s="160" t="s">
        <v>235</v>
      </c>
      <c r="O16" s="161" t="s">
        <v>609</v>
      </c>
    </row>
    <row r="17" spans="1:15" ht="27.75" customHeight="1" x14ac:dyDescent="0.4">
      <c r="A17" s="55"/>
      <c r="B17" s="168">
        <v>2026</v>
      </c>
      <c r="C17" s="169">
        <v>3</v>
      </c>
      <c r="D17" s="151" t="s">
        <v>76</v>
      </c>
      <c r="E17" s="172" t="s">
        <v>610</v>
      </c>
      <c r="F17" s="170" t="s">
        <v>204</v>
      </c>
      <c r="G17" s="170" t="s">
        <v>219</v>
      </c>
      <c r="H17" s="170" t="s">
        <v>29</v>
      </c>
      <c r="I17" s="54">
        <v>100000000</v>
      </c>
      <c r="J17" s="170">
        <v>202212025</v>
      </c>
      <c r="K17" s="170" t="s">
        <v>607</v>
      </c>
      <c r="L17" s="171" t="s">
        <v>608</v>
      </c>
      <c r="M17" s="149"/>
      <c r="N17" s="160" t="s">
        <v>235</v>
      </c>
      <c r="O17" s="302" t="s">
        <v>611</v>
      </c>
    </row>
    <row r="18" spans="1:15" ht="27.75" customHeight="1" x14ac:dyDescent="0.4">
      <c r="A18" s="55"/>
      <c r="B18" s="168">
        <v>2026</v>
      </c>
      <c r="C18" s="169">
        <v>3</v>
      </c>
      <c r="D18" s="151" t="s">
        <v>76</v>
      </c>
      <c r="E18" s="172" t="s">
        <v>612</v>
      </c>
      <c r="F18" s="170" t="s">
        <v>204</v>
      </c>
      <c r="G18" s="170" t="s">
        <v>219</v>
      </c>
      <c r="H18" s="170" t="s">
        <v>28</v>
      </c>
      <c r="I18" s="54">
        <v>40000000</v>
      </c>
      <c r="J18" s="170">
        <v>202212025</v>
      </c>
      <c r="K18" s="170" t="s">
        <v>607</v>
      </c>
      <c r="L18" s="171" t="s">
        <v>608</v>
      </c>
      <c r="M18" s="149" t="s">
        <v>136</v>
      </c>
      <c r="N18" s="160" t="s">
        <v>235</v>
      </c>
      <c r="O18" s="161"/>
    </row>
    <row r="19" spans="1:15" ht="27.75" customHeight="1" x14ac:dyDescent="0.4">
      <c r="A19" s="55"/>
      <c r="B19" s="168">
        <v>2026</v>
      </c>
      <c r="C19" s="169">
        <v>5</v>
      </c>
      <c r="D19" s="151" t="s">
        <v>76</v>
      </c>
      <c r="E19" s="172" t="s">
        <v>613</v>
      </c>
      <c r="F19" s="170" t="s">
        <v>204</v>
      </c>
      <c r="G19" s="170" t="s">
        <v>219</v>
      </c>
      <c r="H19" s="170" t="s">
        <v>586</v>
      </c>
      <c r="I19" s="54">
        <v>20000000</v>
      </c>
      <c r="J19" s="170">
        <v>202212071</v>
      </c>
      <c r="K19" s="170" t="s">
        <v>614</v>
      </c>
      <c r="L19" s="171" t="s">
        <v>615</v>
      </c>
      <c r="M19" s="149" t="s">
        <v>121</v>
      </c>
      <c r="N19" s="160" t="s">
        <v>235</v>
      </c>
      <c r="O19" s="161"/>
    </row>
    <row r="20" spans="1:15" ht="27.75" customHeight="1" x14ac:dyDescent="0.4">
      <c r="A20" s="55"/>
      <c r="B20" s="168">
        <v>2026</v>
      </c>
      <c r="C20" s="169">
        <v>5</v>
      </c>
      <c r="D20" s="151" t="s">
        <v>76</v>
      </c>
      <c r="E20" s="172" t="s">
        <v>616</v>
      </c>
      <c r="F20" s="170" t="s">
        <v>204</v>
      </c>
      <c r="G20" s="170" t="s">
        <v>219</v>
      </c>
      <c r="H20" s="170" t="s">
        <v>617</v>
      </c>
      <c r="I20" s="54">
        <v>50000000</v>
      </c>
      <c r="J20" s="170">
        <v>202212054</v>
      </c>
      <c r="K20" s="170" t="s">
        <v>591</v>
      </c>
      <c r="L20" s="171" t="s">
        <v>592</v>
      </c>
      <c r="M20" s="149"/>
      <c r="N20" s="160" t="s">
        <v>235</v>
      </c>
      <c r="O20" s="161"/>
    </row>
    <row r="21" spans="1:15" ht="27.75" customHeight="1" x14ac:dyDescent="0.4">
      <c r="A21" s="55"/>
      <c r="B21" s="168">
        <v>2026</v>
      </c>
      <c r="C21" s="169">
        <v>5</v>
      </c>
      <c r="D21" s="151" t="s">
        <v>76</v>
      </c>
      <c r="E21" s="172" t="s">
        <v>618</v>
      </c>
      <c r="F21" s="170" t="s">
        <v>16</v>
      </c>
      <c r="G21" s="170" t="s">
        <v>6</v>
      </c>
      <c r="H21" s="170" t="s">
        <v>29</v>
      </c>
      <c r="I21" s="54">
        <v>5400000</v>
      </c>
      <c r="J21" s="170">
        <v>202212054</v>
      </c>
      <c r="K21" s="170" t="s">
        <v>591</v>
      </c>
      <c r="L21" s="171" t="s">
        <v>592</v>
      </c>
      <c r="M21" s="149"/>
      <c r="N21" s="160" t="s">
        <v>235</v>
      </c>
      <c r="O21" s="161"/>
    </row>
    <row r="22" spans="1:15" ht="27.75" customHeight="1" x14ac:dyDescent="0.4">
      <c r="A22" s="55"/>
      <c r="B22" s="168">
        <v>2026</v>
      </c>
      <c r="C22" s="169">
        <v>6</v>
      </c>
      <c r="D22" s="151" t="s">
        <v>76</v>
      </c>
      <c r="E22" s="172" t="s">
        <v>619</v>
      </c>
      <c r="F22" s="170" t="s">
        <v>204</v>
      </c>
      <c r="G22" s="170" t="s">
        <v>219</v>
      </c>
      <c r="H22" s="170" t="s">
        <v>28</v>
      </c>
      <c r="I22" s="54">
        <v>50000000</v>
      </c>
      <c r="J22" s="170">
        <v>202212025</v>
      </c>
      <c r="K22" s="170" t="s">
        <v>607</v>
      </c>
      <c r="L22" s="171" t="s">
        <v>608</v>
      </c>
      <c r="M22" s="149" t="s">
        <v>136</v>
      </c>
      <c r="N22" s="160" t="s">
        <v>235</v>
      </c>
      <c r="O22" s="161"/>
    </row>
    <row r="23" spans="1:15" ht="27.75" customHeight="1" x14ac:dyDescent="0.4">
      <c r="A23" s="55"/>
      <c r="B23" s="168">
        <v>2026</v>
      </c>
      <c r="C23" s="169">
        <v>6</v>
      </c>
      <c r="D23" s="151" t="s">
        <v>76</v>
      </c>
      <c r="E23" s="172" t="s">
        <v>620</v>
      </c>
      <c r="F23" s="170" t="s">
        <v>16</v>
      </c>
      <c r="G23" s="170" t="s">
        <v>222</v>
      </c>
      <c r="H23" s="170" t="s">
        <v>419</v>
      </c>
      <c r="I23" s="54">
        <v>12000000</v>
      </c>
      <c r="J23" s="170">
        <v>202212054</v>
      </c>
      <c r="K23" s="170" t="s">
        <v>591</v>
      </c>
      <c r="L23" s="171" t="s">
        <v>592</v>
      </c>
      <c r="M23" s="149"/>
      <c r="N23" s="160" t="s">
        <v>235</v>
      </c>
      <c r="O23" s="161"/>
    </row>
    <row r="24" spans="1:15" ht="27.75" customHeight="1" x14ac:dyDescent="0.4">
      <c r="A24" s="55"/>
      <c r="B24" s="168">
        <v>2026</v>
      </c>
      <c r="C24" s="169">
        <v>9</v>
      </c>
      <c r="D24" s="151" t="s">
        <v>76</v>
      </c>
      <c r="E24" s="172" t="s">
        <v>621</v>
      </c>
      <c r="F24" s="170" t="s">
        <v>24</v>
      </c>
      <c r="G24" s="170" t="s">
        <v>15</v>
      </c>
      <c r="H24" s="170" t="s">
        <v>586</v>
      </c>
      <c r="I24" s="54">
        <v>16000000</v>
      </c>
      <c r="J24" s="170">
        <v>201801450</v>
      </c>
      <c r="K24" s="170" t="s">
        <v>622</v>
      </c>
      <c r="L24" s="171" t="s">
        <v>623</v>
      </c>
      <c r="M24" s="149" t="s">
        <v>121</v>
      </c>
      <c r="N24" s="160" t="s">
        <v>235</v>
      </c>
      <c r="O24" s="161"/>
    </row>
    <row r="25" spans="1:15" ht="27.75" customHeight="1" x14ac:dyDescent="0.4">
      <c r="A25" s="55"/>
      <c r="B25" s="168">
        <v>2026</v>
      </c>
      <c r="C25" s="169">
        <v>11</v>
      </c>
      <c r="D25" s="151" t="s">
        <v>76</v>
      </c>
      <c r="E25" s="172" t="s">
        <v>624</v>
      </c>
      <c r="F25" s="170" t="s">
        <v>204</v>
      </c>
      <c r="G25" s="170" t="s">
        <v>15</v>
      </c>
      <c r="H25" s="170" t="s">
        <v>586</v>
      </c>
      <c r="I25" s="54">
        <v>3000000</v>
      </c>
      <c r="J25" s="170">
        <v>201801450</v>
      </c>
      <c r="K25" s="170" t="s">
        <v>622</v>
      </c>
      <c r="L25" s="171" t="s">
        <v>623</v>
      </c>
      <c r="M25" s="149" t="s">
        <v>121</v>
      </c>
      <c r="N25" s="160" t="s">
        <v>235</v>
      </c>
      <c r="O25" s="161"/>
    </row>
    <row r="26" spans="1:15" ht="27.75" customHeight="1" x14ac:dyDescent="0.4">
      <c r="A26" s="55"/>
      <c r="B26" s="168">
        <v>2026</v>
      </c>
      <c r="C26" s="169">
        <v>11</v>
      </c>
      <c r="D26" s="151" t="s">
        <v>76</v>
      </c>
      <c r="E26" s="172" t="s">
        <v>625</v>
      </c>
      <c r="F26" s="170" t="s">
        <v>16</v>
      </c>
      <c r="G26" s="170" t="s">
        <v>6</v>
      </c>
      <c r="H26" s="170" t="s">
        <v>29</v>
      </c>
      <c r="I26" s="54">
        <v>13500000</v>
      </c>
      <c r="J26" s="170">
        <v>201801450</v>
      </c>
      <c r="K26" s="170" t="s">
        <v>622</v>
      </c>
      <c r="L26" s="171" t="s">
        <v>623</v>
      </c>
      <c r="M26" s="149"/>
      <c r="N26" s="160" t="s">
        <v>235</v>
      </c>
      <c r="O26" s="161" t="s">
        <v>609</v>
      </c>
    </row>
    <row r="27" spans="1:15" ht="27.75" customHeight="1" x14ac:dyDescent="0.4">
      <c r="A27" s="55"/>
      <c r="B27" s="168">
        <v>2026</v>
      </c>
      <c r="C27" s="169">
        <v>12</v>
      </c>
      <c r="D27" s="151" t="s">
        <v>76</v>
      </c>
      <c r="E27" s="172" t="s">
        <v>626</v>
      </c>
      <c r="F27" s="170" t="s">
        <v>204</v>
      </c>
      <c r="G27" s="170" t="s">
        <v>219</v>
      </c>
      <c r="H27" s="170" t="s">
        <v>586</v>
      </c>
      <c r="I27" s="54">
        <v>15000000</v>
      </c>
      <c r="J27" s="170">
        <v>202112061</v>
      </c>
      <c r="K27" s="170" t="s">
        <v>627</v>
      </c>
      <c r="L27" s="171" t="s">
        <v>628</v>
      </c>
      <c r="M27" s="149" t="s">
        <v>121</v>
      </c>
      <c r="N27" s="160" t="s">
        <v>235</v>
      </c>
      <c r="O27" s="161"/>
    </row>
    <row r="28" spans="1:15" ht="27.75" customHeight="1" x14ac:dyDescent="0.4">
      <c r="A28" s="55"/>
      <c r="B28" s="184">
        <v>2026</v>
      </c>
      <c r="C28" s="155"/>
      <c r="D28" s="152"/>
      <c r="E28" s="152"/>
      <c r="F28" s="153"/>
      <c r="G28" s="153"/>
      <c r="H28" s="153"/>
      <c r="I28" s="56"/>
      <c r="J28" s="153"/>
      <c r="K28" s="153"/>
      <c r="L28" s="154"/>
      <c r="M28" s="308"/>
      <c r="N28" s="156"/>
      <c r="O28" s="58"/>
    </row>
  </sheetData>
  <autoFilter ref="B5:O5">
    <sortState ref="B6:O53">
      <sortCondition ref="C5"/>
    </sortState>
  </autoFilter>
  <mergeCells count="1">
    <mergeCell ref="A3:O3"/>
  </mergeCells>
  <phoneticPr fontId="1" type="noConversion"/>
  <dataValidations count="1">
    <dataValidation type="list" allowBlank="1" showInputMessage="1" showErrorMessage="1" sqref="M15 M18:M25 M28 M6:M13 H6:H27 N6:N28 F5:F25 C6:D25 F28:H28 G6:G25 C28:D28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'C:\Users\user\Downloads\[(작성본) 발주계획서(스마트 안전장비 지원사업).xlsx]참고'!#REF!</xm:f>
          </x14:formula1>
          <xm:sqref>F26:G27 C26:D27 M26:M27</xm:sqref>
        </x14:dataValidation>
        <x14:dataValidation type="list" allowBlank="1" showInputMessage="1" showErrorMessage="1">
          <x14:formula1>
            <xm:f>'C:\Users\user\Downloads\[발주계획서_건설안전관리실_홍보.xlsx]참고'!#REF!</xm:f>
          </x14:formula1>
          <xm:sqref>M14 M16:M17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13"/>
  <sheetViews>
    <sheetView topLeftCell="C1" zoomScale="55" zoomScaleNormal="55" workbookViewId="0">
      <selection activeCell="E9" sqref="E9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58.8984375" bestFit="1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2.59765625" customWidth="1"/>
  </cols>
  <sheetData>
    <row r="2" spans="1:15" ht="15" customHeight="1" x14ac:dyDescent="0.4">
      <c r="A2" s="31"/>
    </row>
    <row r="3" spans="1:15" ht="32.25" customHeight="1" x14ac:dyDescent="0.4">
      <c r="A3" s="602" t="s">
        <v>66</v>
      </c>
      <c r="B3" s="602"/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</row>
    <row r="4" spans="1:15" ht="9.75" customHeight="1" x14ac:dyDescent="0.4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s="32" customFormat="1" ht="35.25" customHeight="1" thickBot="1" x14ac:dyDescent="0.45">
      <c r="A5" s="47"/>
      <c r="B5" s="48" t="s">
        <v>57</v>
      </c>
      <c r="C5" s="49" t="s">
        <v>67</v>
      </c>
      <c r="D5" s="49" t="s">
        <v>56</v>
      </c>
      <c r="E5" s="50" t="s">
        <v>55</v>
      </c>
      <c r="F5" s="49" t="s">
        <v>54</v>
      </c>
      <c r="G5" s="59" t="s">
        <v>157</v>
      </c>
      <c r="H5" s="59" t="s">
        <v>160</v>
      </c>
      <c r="I5" s="50" t="s">
        <v>53</v>
      </c>
      <c r="J5" s="50" t="s">
        <v>64</v>
      </c>
      <c r="K5" s="50" t="s">
        <v>52</v>
      </c>
      <c r="L5" s="50" t="s">
        <v>51</v>
      </c>
      <c r="M5" s="57" t="s">
        <v>50</v>
      </c>
      <c r="N5" s="60" t="s">
        <v>158</v>
      </c>
      <c r="O5" s="60" t="s">
        <v>159</v>
      </c>
    </row>
    <row r="6" spans="1:15" ht="27.75" customHeight="1" thickTop="1" x14ac:dyDescent="0.4">
      <c r="A6" s="55"/>
      <c r="B6" s="168">
        <v>2026</v>
      </c>
      <c r="C6" s="169">
        <v>2</v>
      </c>
      <c r="D6" s="151" t="s">
        <v>629</v>
      </c>
      <c r="E6" s="172" t="s">
        <v>630</v>
      </c>
      <c r="F6" s="170" t="s">
        <v>24</v>
      </c>
      <c r="G6" s="170" t="s">
        <v>10</v>
      </c>
      <c r="H6" s="170" t="s">
        <v>27</v>
      </c>
      <c r="I6" s="66">
        <v>50000000</v>
      </c>
      <c r="J6" s="170">
        <v>202405016</v>
      </c>
      <c r="K6" s="170" t="s">
        <v>631</v>
      </c>
      <c r="L6" s="171" t="s">
        <v>632</v>
      </c>
      <c r="M6" s="150"/>
      <c r="N6" s="160"/>
      <c r="O6" s="161"/>
    </row>
    <row r="7" spans="1:15" ht="27.75" customHeight="1" x14ac:dyDescent="0.4">
      <c r="A7" s="55"/>
      <c r="B7" s="168">
        <v>2026</v>
      </c>
      <c r="C7" s="169">
        <v>2</v>
      </c>
      <c r="D7" s="151" t="s">
        <v>629</v>
      </c>
      <c r="E7" s="172" t="s">
        <v>633</v>
      </c>
      <c r="F7" s="170" t="s">
        <v>24</v>
      </c>
      <c r="G7" s="170" t="s">
        <v>10</v>
      </c>
      <c r="H7" s="170" t="s">
        <v>27</v>
      </c>
      <c r="I7" s="66">
        <v>100000000</v>
      </c>
      <c r="J7" s="170">
        <v>202012091</v>
      </c>
      <c r="K7" s="170" t="s">
        <v>634</v>
      </c>
      <c r="L7" s="171" t="s">
        <v>635</v>
      </c>
      <c r="M7" s="150"/>
      <c r="N7" s="160"/>
      <c r="O7" s="161"/>
    </row>
    <row r="8" spans="1:15" ht="27.75" customHeight="1" x14ac:dyDescent="0.4">
      <c r="A8" s="55"/>
      <c r="B8" s="168">
        <v>2026</v>
      </c>
      <c r="C8" s="169">
        <v>6</v>
      </c>
      <c r="D8" s="151" t="s">
        <v>629</v>
      </c>
      <c r="E8" s="172" t="s">
        <v>636</v>
      </c>
      <c r="F8" s="170" t="s">
        <v>16</v>
      </c>
      <c r="G8" s="170" t="s">
        <v>6</v>
      </c>
      <c r="H8" s="170" t="s">
        <v>29</v>
      </c>
      <c r="I8" s="66">
        <v>4000000</v>
      </c>
      <c r="J8" s="170">
        <v>2018121210</v>
      </c>
      <c r="K8" s="170" t="s">
        <v>637</v>
      </c>
      <c r="L8" s="171" t="s">
        <v>638</v>
      </c>
      <c r="M8" s="150"/>
      <c r="N8" s="160"/>
      <c r="O8" s="161"/>
    </row>
    <row r="9" spans="1:15" ht="27.75" customHeight="1" x14ac:dyDescent="0.4">
      <c r="A9" s="55"/>
      <c r="B9" s="168">
        <v>2026</v>
      </c>
      <c r="C9" s="169">
        <v>6</v>
      </c>
      <c r="D9" s="151" t="s">
        <v>77</v>
      </c>
      <c r="E9" s="172" t="s">
        <v>639</v>
      </c>
      <c r="F9" s="170" t="s">
        <v>16</v>
      </c>
      <c r="G9" s="170" t="s">
        <v>6</v>
      </c>
      <c r="H9" s="170" t="s">
        <v>29</v>
      </c>
      <c r="I9" s="66">
        <v>15000000</v>
      </c>
      <c r="J9" s="170">
        <v>2018121210</v>
      </c>
      <c r="K9" s="170" t="s">
        <v>637</v>
      </c>
      <c r="L9" s="171" t="s">
        <v>638</v>
      </c>
      <c r="M9" s="150"/>
      <c r="N9" s="160"/>
      <c r="O9" s="161"/>
    </row>
    <row r="10" spans="1:15" ht="27.75" customHeight="1" x14ac:dyDescent="0.4">
      <c r="A10" s="55"/>
      <c r="B10" s="168">
        <v>2026</v>
      </c>
      <c r="C10" s="169">
        <v>12</v>
      </c>
      <c r="D10" s="151" t="s">
        <v>629</v>
      </c>
      <c r="E10" s="172" t="s">
        <v>640</v>
      </c>
      <c r="F10" s="170" t="s">
        <v>16</v>
      </c>
      <c r="G10" s="170" t="s">
        <v>6</v>
      </c>
      <c r="H10" s="170" t="s">
        <v>29</v>
      </c>
      <c r="I10" s="66">
        <v>5000000</v>
      </c>
      <c r="J10" s="170">
        <v>202112076</v>
      </c>
      <c r="K10" s="170" t="s">
        <v>641</v>
      </c>
      <c r="L10" s="171" t="s">
        <v>638</v>
      </c>
      <c r="M10" s="150"/>
      <c r="N10" s="160"/>
      <c r="O10" s="161"/>
    </row>
    <row r="11" spans="1:15" ht="27.75" customHeight="1" x14ac:dyDescent="0.4">
      <c r="A11" s="55"/>
      <c r="B11" s="168">
        <v>2026</v>
      </c>
      <c r="C11" s="169">
        <v>1</v>
      </c>
      <c r="D11" s="151" t="s">
        <v>629</v>
      </c>
      <c r="E11" s="172" t="s">
        <v>642</v>
      </c>
      <c r="F11" s="170" t="s">
        <v>16</v>
      </c>
      <c r="G11" s="170" t="s">
        <v>15</v>
      </c>
      <c r="H11" s="170" t="s">
        <v>29</v>
      </c>
      <c r="I11" s="66">
        <f>1622220*12</f>
        <v>19466640</v>
      </c>
      <c r="J11" s="170">
        <v>202112076</v>
      </c>
      <c r="K11" s="170" t="s">
        <v>641</v>
      </c>
      <c r="L11" s="171" t="s">
        <v>632</v>
      </c>
      <c r="M11" s="150"/>
      <c r="N11" s="160"/>
      <c r="O11" s="161"/>
    </row>
    <row r="12" spans="1:15" ht="27.75" customHeight="1" x14ac:dyDescent="0.4">
      <c r="A12" s="55"/>
      <c r="B12" s="168">
        <v>2026</v>
      </c>
      <c r="C12" s="169">
        <v>2</v>
      </c>
      <c r="D12" s="151" t="s">
        <v>629</v>
      </c>
      <c r="E12" s="172" t="s">
        <v>643</v>
      </c>
      <c r="F12" s="170" t="s">
        <v>16</v>
      </c>
      <c r="G12" s="170" t="s">
        <v>15</v>
      </c>
      <c r="H12" s="170" t="s">
        <v>29</v>
      </c>
      <c r="I12" s="66">
        <f>1622220*12/2</f>
        <v>9733320</v>
      </c>
      <c r="J12" s="170">
        <v>202112076</v>
      </c>
      <c r="K12" s="170" t="s">
        <v>641</v>
      </c>
      <c r="L12" s="171" t="s">
        <v>638</v>
      </c>
      <c r="M12" s="150"/>
      <c r="N12" s="160"/>
      <c r="O12" s="161"/>
    </row>
    <row r="13" spans="1:15" ht="27.75" customHeight="1" x14ac:dyDescent="0.4">
      <c r="A13" s="55"/>
      <c r="B13" s="184">
        <v>2026</v>
      </c>
      <c r="C13" s="155"/>
      <c r="D13" s="152"/>
      <c r="E13" s="152"/>
      <c r="F13" s="153"/>
      <c r="G13" s="153"/>
      <c r="H13" s="153"/>
      <c r="I13" s="56"/>
      <c r="J13" s="153"/>
      <c r="K13" s="153"/>
      <c r="L13" s="154"/>
      <c r="M13" s="308"/>
      <c r="N13" s="156"/>
      <c r="O13" s="58"/>
    </row>
  </sheetData>
  <autoFilter ref="B5:O5">
    <sortState ref="B6:O53">
      <sortCondition ref="C5"/>
    </sortState>
  </autoFilter>
  <mergeCells count="1">
    <mergeCell ref="A3:O3"/>
  </mergeCells>
  <phoneticPr fontId="1" type="noConversion"/>
  <dataValidations count="7">
    <dataValidation type="list" allowBlank="1" showInputMessage="1" showErrorMessage="1" sqref="F5 F13">
      <formula1>#REF!</formula1>
    </dataValidation>
    <dataValidation type="list" allowBlank="1" showInputMessage="1" showErrorMessage="1" sqref="C13">
      <formula1>#REF!</formula1>
    </dataValidation>
    <dataValidation type="list" allowBlank="1" showInputMessage="1" showErrorMessage="1" sqref="G13">
      <formula1>#REF!</formula1>
    </dataValidation>
    <dataValidation type="list" allowBlank="1" showInputMessage="1" showErrorMessage="1" sqref="D13">
      <formula1>#REF!</formula1>
    </dataValidation>
    <dataValidation type="list" allowBlank="1" showInputMessage="1" showErrorMessage="1" sqref="M6:M12 M13">
      <formula1>#REF!</formula1>
    </dataValidation>
    <dataValidation type="list" allowBlank="1" showInputMessage="1" showErrorMessage="1" sqref="H6:H13">
      <formula1>#REF!</formula1>
    </dataValidation>
    <dataValidation type="list" allowBlank="1" showInputMessage="1" showErrorMessage="1" sqref="N6:N13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'\\172.10.115.180\건설안전본부\000. 건설안전기획부\100. ========== (★자료공유용★)\## 이은빈 공유 中\★ 1. 문서관리(건설안전본부) - 26년\(01월30일) 운영지원실_2026년도 연간발주계획 제출 요청\files\[첨부_2_2. (건설품질관리실)발주계획서.xlsx]참고'!#REF!</xm:f>
          </x14:formula1>
          <xm:sqref>C6:D12 F6:G12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21"/>
  <sheetViews>
    <sheetView topLeftCell="C4" zoomScale="55" zoomScaleNormal="55" workbookViewId="0">
      <selection activeCell="E8" sqref="E8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58.8984375" bestFit="1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2.59765625" customWidth="1"/>
  </cols>
  <sheetData>
    <row r="2" spans="1:15" ht="15" customHeight="1" x14ac:dyDescent="0.4">
      <c r="A2" s="31"/>
    </row>
    <row r="3" spans="1:15" ht="32.25" customHeight="1" x14ac:dyDescent="0.4">
      <c r="A3" s="602" t="s">
        <v>66</v>
      </c>
      <c r="B3" s="602"/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</row>
    <row r="4" spans="1:15" ht="9.75" customHeight="1" x14ac:dyDescent="0.4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s="32" customFormat="1" ht="35.25" customHeight="1" thickBot="1" x14ac:dyDescent="0.45">
      <c r="A5" s="47"/>
      <c r="B5" s="48" t="s">
        <v>57</v>
      </c>
      <c r="C5" s="49" t="s">
        <v>67</v>
      </c>
      <c r="D5" s="49" t="s">
        <v>56</v>
      </c>
      <c r="E5" s="50" t="s">
        <v>55</v>
      </c>
      <c r="F5" s="49" t="s">
        <v>54</v>
      </c>
      <c r="G5" s="59" t="s">
        <v>157</v>
      </c>
      <c r="H5" s="59" t="s">
        <v>160</v>
      </c>
      <c r="I5" s="50" t="s">
        <v>53</v>
      </c>
      <c r="J5" s="50" t="s">
        <v>64</v>
      </c>
      <c r="K5" s="50" t="s">
        <v>52</v>
      </c>
      <c r="L5" s="50" t="s">
        <v>51</v>
      </c>
      <c r="M5" s="57" t="s">
        <v>50</v>
      </c>
      <c r="N5" s="60" t="s">
        <v>158</v>
      </c>
      <c r="O5" s="60" t="s">
        <v>159</v>
      </c>
    </row>
    <row r="6" spans="1:15" ht="27.75" customHeight="1" thickTop="1" x14ac:dyDescent="0.4">
      <c r="A6" s="55"/>
      <c r="B6" s="168">
        <v>2026</v>
      </c>
      <c r="C6" s="169">
        <v>1</v>
      </c>
      <c r="D6" s="151" t="s">
        <v>644</v>
      </c>
      <c r="E6" s="172" t="s">
        <v>645</v>
      </c>
      <c r="F6" s="170" t="s">
        <v>16</v>
      </c>
      <c r="G6" s="170" t="s">
        <v>6</v>
      </c>
      <c r="H6" s="170" t="s">
        <v>29</v>
      </c>
      <c r="I6" s="67">
        <v>1468950</v>
      </c>
      <c r="J6" s="170">
        <v>202405020</v>
      </c>
      <c r="K6" s="170" t="s">
        <v>646</v>
      </c>
      <c r="L6" s="171" t="s">
        <v>647</v>
      </c>
      <c r="M6" s="303"/>
      <c r="N6" s="160"/>
      <c r="O6" s="161"/>
    </row>
    <row r="7" spans="1:15" ht="27.75" customHeight="1" x14ac:dyDescent="0.4">
      <c r="A7" s="55"/>
      <c r="B7" s="168">
        <v>2026</v>
      </c>
      <c r="C7" s="169">
        <v>2</v>
      </c>
      <c r="D7" s="151" t="s">
        <v>644</v>
      </c>
      <c r="E7" s="172" t="s">
        <v>648</v>
      </c>
      <c r="F7" s="170" t="s">
        <v>16</v>
      </c>
      <c r="G7" s="170" t="s">
        <v>6</v>
      </c>
      <c r="H7" s="170" t="s">
        <v>29</v>
      </c>
      <c r="I7" s="67">
        <v>1531050</v>
      </c>
      <c r="J7" s="170">
        <v>202405020</v>
      </c>
      <c r="K7" s="170" t="s">
        <v>646</v>
      </c>
      <c r="L7" s="171" t="s">
        <v>647</v>
      </c>
      <c r="M7" s="303"/>
      <c r="N7" s="160"/>
      <c r="O7" s="161"/>
    </row>
    <row r="8" spans="1:15" ht="27.75" customHeight="1" x14ac:dyDescent="0.4">
      <c r="A8" s="55"/>
      <c r="B8" s="168">
        <v>2026</v>
      </c>
      <c r="C8" s="169">
        <v>2</v>
      </c>
      <c r="D8" s="151" t="s">
        <v>644</v>
      </c>
      <c r="E8" s="172" t="s">
        <v>649</v>
      </c>
      <c r="F8" s="170" t="s">
        <v>207</v>
      </c>
      <c r="G8" s="170" t="s">
        <v>6</v>
      </c>
      <c r="H8" s="170" t="s">
        <v>29</v>
      </c>
      <c r="I8" s="54">
        <v>4000000</v>
      </c>
      <c r="J8" s="170">
        <v>202206028</v>
      </c>
      <c r="K8" s="170" t="s">
        <v>650</v>
      </c>
      <c r="L8" s="171" t="s">
        <v>651</v>
      </c>
      <c r="M8" s="303"/>
      <c r="N8" s="160"/>
      <c r="O8" s="161"/>
    </row>
    <row r="9" spans="1:15" ht="27.75" customHeight="1" x14ac:dyDescent="0.4">
      <c r="A9" s="55"/>
      <c r="B9" s="168">
        <v>2026</v>
      </c>
      <c r="C9" s="169">
        <v>3</v>
      </c>
      <c r="D9" s="151" t="s">
        <v>644</v>
      </c>
      <c r="E9" s="172" t="s">
        <v>652</v>
      </c>
      <c r="F9" s="170" t="s">
        <v>24</v>
      </c>
      <c r="G9" s="170" t="s">
        <v>11</v>
      </c>
      <c r="H9" s="170" t="s">
        <v>617</v>
      </c>
      <c r="I9" s="67">
        <v>37000000</v>
      </c>
      <c r="J9" s="170">
        <v>202405020</v>
      </c>
      <c r="K9" s="170" t="s">
        <v>646</v>
      </c>
      <c r="L9" s="171" t="s">
        <v>647</v>
      </c>
      <c r="M9" s="303"/>
      <c r="N9" s="160"/>
      <c r="O9" s="161"/>
    </row>
    <row r="10" spans="1:15" ht="27.75" customHeight="1" x14ac:dyDescent="0.4">
      <c r="A10" s="55"/>
      <c r="B10" s="168">
        <v>2026</v>
      </c>
      <c r="C10" s="169">
        <v>4</v>
      </c>
      <c r="D10" s="151" t="s">
        <v>644</v>
      </c>
      <c r="E10" s="172" t="s">
        <v>653</v>
      </c>
      <c r="F10" s="170" t="s">
        <v>207</v>
      </c>
      <c r="G10" s="170" t="s">
        <v>6</v>
      </c>
      <c r="H10" s="170" t="s">
        <v>29</v>
      </c>
      <c r="I10" s="54">
        <v>1000000</v>
      </c>
      <c r="J10" s="170">
        <v>202206028</v>
      </c>
      <c r="K10" s="170" t="s">
        <v>650</v>
      </c>
      <c r="L10" s="171" t="s">
        <v>651</v>
      </c>
      <c r="M10" s="304"/>
      <c r="N10" s="160"/>
      <c r="O10" s="161"/>
    </row>
    <row r="11" spans="1:15" ht="27.75" customHeight="1" x14ac:dyDescent="0.4">
      <c r="A11" s="55"/>
      <c r="B11" s="168">
        <v>2026</v>
      </c>
      <c r="C11" s="169">
        <v>5</v>
      </c>
      <c r="D11" s="151" t="s">
        <v>644</v>
      </c>
      <c r="E11" s="172" t="s">
        <v>654</v>
      </c>
      <c r="F11" s="170" t="s">
        <v>24</v>
      </c>
      <c r="G11" s="170" t="s">
        <v>14</v>
      </c>
      <c r="H11" s="170" t="s">
        <v>25</v>
      </c>
      <c r="I11" s="67">
        <v>371000000</v>
      </c>
      <c r="J11" s="170">
        <v>202405020</v>
      </c>
      <c r="K11" s="170" t="s">
        <v>646</v>
      </c>
      <c r="L11" s="171" t="s">
        <v>647</v>
      </c>
      <c r="M11" s="303"/>
      <c r="N11" s="160"/>
      <c r="O11" s="161"/>
    </row>
    <row r="12" spans="1:15" ht="27.75" customHeight="1" x14ac:dyDescent="0.4">
      <c r="A12" s="55"/>
      <c r="B12" s="168">
        <v>2026</v>
      </c>
      <c r="C12" s="169">
        <v>6</v>
      </c>
      <c r="D12" s="151" t="s">
        <v>644</v>
      </c>
      <c r="E12" s="172" t="s">
        <v>655</v>
      </c>
      <c r="F12" s="170" t="s">
        <v>16</v>
      </c>
      <c r="G12" s="170" t="s">
        <v>6</v>
      </c>
      <c r="H12" s="170" t="s">
        <v>29</v>
      </c>
      <c r="I12" s="54">
        <v>1000000</v>
      </c>
      <c r="J12" s="170">
        <v>202206028</v>
      </c>
      <c r="K12" s="170" t="s">
        <v>650</v>
      </c>
      <c r="L12" s="171" t="s">
        <v>651</v>
      </c>
      <c r="M12" s="303"/>
      <c r="N12" s="160"/>
      <c r="O12" s="161"/>
    </row>
    <row r="13" spans="1:15" ht="27.75" customHeight="1" x14ac:dyDescent="0.4">
      <c r="A13" s="55"/>
      <c r="B13" s="168">
        <v>2026</v>
      </c>
      <c r="C13" s="169">
        <v>7</v>
      </c>
      <c r="D13" s="151" t="s">
        <v>644</v>
      </c>
      <c r="E13" s="172" t="s">
        <v>656</v>
      </c>
      <c r="F13" s="170" t="s">
        <v>24</v>
      </c>
      <c r="G13" s="170" t="s">
        <v>15</v>
      </c>
      <c r="H13" s="170" t="s">
        <v>586</v>
      </c>
      <c r="I13" s="67">
        <v>5000000</v>
      </c>
      <c r="J13" s="170">
        <v>202405020</v>
      </c>
      <c r="K13" s="170" t="s">
        <v>646</v>
      </c>
      <c r="L13" s="171" t="s">
        <v>647</v>
      </c>
      <c r="M13" s="305" t="s">
        <v>137</v>
      </c>
      <c r="N13" s="160"/>
      <c r="O13" s="161"/>
    </row>
    <row r="14" spans="1:15" ht="27.75" customHeight="1" x14ac:dyDescent="0.4">
      <c r="A14" s="55"/>
      <c r="B14" s="168">
        <v>2026</v>
      </c>
      <c r="C14" s="169">
        <v>7</v>
      </c>
      <c r="D14" s="151" t="s">
        <v>644</v>
      </c>
      <c r="E14" s="172" t="s">
        <v>657</v>
      </c>
      <c r="F14" s="170" t="s">
        <v>207</v>
      </c>
      <c r="G14" s="170" t="s">
        <v>6</v>
      </c>
      <c r="H14" s="170" t="s">
        <v>29</v>
      </c>
      <c r="I14" s="54">
        <v>2700000</v>
      </c>
      <c r="J14" s="170">
        <v>2018061100</v>
      </c>
      <c r="K14" s="170" t="s">
        <v>658</v>
      </c>
      <c r="L14" s="171" t="s">
        <v>659</v>
      </c>
      <c r="M14" s="303"/>
      <c r="N14" s="160"/>
      <c r="O14" s="161"/>
    </row>
    <row r="15" spans="1:15" ht="27.75" customHeight="1" x14ac:dyDescent="0.4">
      <c r="A15" s="55"/>
      <c r="B15" s="168">
        <v>2026</v>
      </c>
      <c r="C15" s="169">
        <v>9</v>
      </c>
      <c r="D15" s="151" t="s">
        <v>644</v>
      </c>
      <c r="E15" s="172" t="s">
        <v>660</v>
      </c>
      <c r="F15" s="170" t="s">
        <v>24</v>
      </c>
      <c r="G15" s="170" t="s">
        <v>15</v>
      </c>
      <c r="H15" s="170" t="s">
        <v>586</v>
      </c>
      <c r="I15" s="54">
        <v>17955520</v>
      </c>
      <c r="J15" s="170">
        <v>202306010</v>
      </c>
      <c r="K15" s="170" t="s">
        <v>661</v>
      </c>
      <c r="L15" s="171" t="s">
        <v>662</v>
      </c>
      <c r="M15" s="306" t="s">
        <v>137</v>
      </c>
      <c r="N15" s="160"/>
      <c r="O15" s="161"/>
    </row>
    <row r="16" spans="1:15" ht="27.75" customHeight="1" x14ac:dyDescent="0.4">
      <c r="A16" s="55"/>
      <c r="B16" s="168">
        <v>2026</v>
      </c>
      <c r="C16" s="169">
        <v>9</v>
      </c>
      <c r="D16" s="151" t="s">
        <v>644</v>
      </c>
      <c r="E16" s="172" t="s">
        <v>663</v>
      </c>
      <c r="F16" s="170" t="s">
        <v>207</v>
      </c>
      <c r="G16" s="170" t="s">
        <v>6</v>
      </c>
      <c r="H16" s="170" t="s">
        <v>29</v>
      </c>
      <c r="I16" s="54">
        <v>1000000</v>
      </c>
      <c r="J16" s="170">
        <v>202306010</v>
      </c>
      <c r="K16" s="170" t="s">
        <v>664</v>
      </c>
      <c r="L16" s="171" t="s">
        <v>665</v>
      </c>
      <c r="M16" s="303"/>
      <c r="N16" s="160"/>
      <c r="O16" s="161"/>
    </row>
    <row r="17" spans="1:15" ht="27.75" customHeight="1" x14ac:dyDescent="0.4">
      <c r="A17" s="55"/>
      <c r="B17" s="168">
        <v>2026</v>
      </c>
      <c r="C17" s="169">
        <v>10</v>
      </c>
      <c r="D17" s="151" t="s">
        <v>644</v>
      </c>
      <c r="E17" s="172" t="s">
        <v>666</v>
      </c>
      <c r="F17" s="170" t="s">
        <v>16</v>
      </c>
      <c r="G17" s="170" t="s">
        <v>6</v>
      </c>
      <c r="H17" s="170" t="s">
        <v>29</v>
      </c>
      <c r="I17" s="54">
        <v>1000000</v>
      </c>
      <c r="J17" s="170">
        <v>202206028</v>
      </c>
      <c r="K17" s="170" t="s">
        <v>650</v>
      </c>
      <c r="L17" s="171" t="s">
        <v>651</v>
      </c>
      <c r="M17" s="303"/>
      <c r="N17" s="160"/>
      <c r="O17" s="161"/>
    </row>
    <row r="18" spans="1:15" ht="27.75" customHeight="1" x14ac:dyDescent="0.4">
      <c r="A18" s="55"/>
      <c r="B18" s="168">
        <v>2026</v>
      </c>
      <c r="C18" s="169">
        <v>11</v>
      </c>
      <c r="D18" s="151" t="s">
        <v>644</v>
      </c>
      <c r="E18" s="172" t="s">
        <v>667</v>
      </c>
      <c r="F18" s="170" t="s">
        <v>16</v>
      </c>
      <c r="G18" s="170" t="s">
        <v>6</v>
      </c>
      <c r="H18" s="170" t="s">
        <v>586</v>
      </c>
      <c r="I18" s="54">
        <v>20000000</v>
      </c>
      <c r="J18" s="170">
        <v>202503003</v>
      </c>
      <c r="K18" s="170" t="s">
        <v>664</v>
      </c>
      <c r="L18" s="171" t="s">
        <v>665</v>
      </c>
      <c r="M18" s="306" t="s">
        <v>121</v>
      </c>
      <c r="N18" s="160"/>
      <c r="O18" s="161"/>
    </row>
    <row r="19" spans="1:15" ht="27.75" customHeight="1" x14ac:dyDescent="0.4">
      <c r="A19" s="55"/>
      <c r="B19" s="168">
        <v>2026</v>
      </c>
      <c r="C19" s="169">
        <v>11</v>
      </c>
      <c r="D19" s="151" t="s">
        <v>644</v>
      </c>
      <c r="E19" s="307" t="s">
        <v>668</v>
      </c>
      <c r="F19" s="170" t="s">
        <v>207</v>
      </c>
      <c r="G19" s="170" t="s">
        <v>222</v>
      </c>
      <c r="H19" s="170" t="s">
        <v>586</v>
      </c>
      <c r="I19" s="54">
        <v>20000000</v>
      </c>
      <c r="J19" s="170">
        <v>202503003</v>
      </c>
      <c r="K19" s="170" t="s">
        <v>664</v>
      </c>
      <c r="L19" s="171" t="s">
        <v>665</v>
      </c>
      <c r="M19" s="306" t="s">
        <v>121</v>
      </c>
      <c r="N19" s="160"/>
      <c r="O19" s="161"/>
    </row>
    <row r="20" spans="1:15" ht="27.75" customHeight="1" x14ac:dyDescent="0.4">
      <c r="A20" s="55"/>
      <c r="B20" s="168">
        <v>2026</v>
      </c>
      <c r="C20" s="169">
        <v>12</v>
      </c>
      <c r="D20" s="151" t="s">
        <v>644</v>
      </c>
      <c r="E20" s="172" t="s">
        <v>669</v>
      </c>
      <c r="F20" s="170" t="s">
        <v>16</v>
      </c>
      <c r="G20" s="170" t="s">
        <v>6</v>
      </c>
      <c r="H20" s="170" t="s">
        <v>29</v>
      </c>
      <c r="I20" s="54">
        <v>1000000</v>
      </c>
      <c r="J20" s="170">
        <v>202206028</v>
      </c>
      <c r="K20" s="170" t="s">
        <v>650</v>
      </c>
      <c r="L20" s="171" t="s">
        <v>651</v>
      </c>
      <c r="M20" s="303"/>
      <c r="N20" s="160"/>
      <c r="O20" s="161"/>
    </row>
    <row r="21" spans="1:15" ht="27.75" customHeight="1" x14ac:dyDescent="0.4">
      <c r="A21" s="55"/>
      <c r="B21" s="184">
        <v>2026</v>
      </c>
      <c r="C21" s="155"/>
      <c r="D21" s="152"/>
      <c r="E21" s="152"/>
      <c r="F21" s="153"/>
      <c r="G21" s="153"/>
      <c r="H21" s="153"/>
      <c r="I21" s="56"/>
      <c r="J21" s="153"/>
      <c r="K21" s="153"/>
      <c r="L21" s="154"/>
      <c r="M21" s="308"/>
      <c r="N21" s="156"/>
      <c r="O21" s="58"/>
    </row>
  </sheetData>
  <autoFilter ref="B5:O5">
    <sortState ref="B6:O53">
      <sortCondition ref="C5"/>
    </sortState>
  </autoFilter>
  <mergeCells count="1">
    <mergeCell ref="A3:O3"/>
  </mergeCells>
  <phoneticPr fontId="1" type="noConversion"/>
  <dataValidations count="7">
    <dataValidation type="list" allowBlank="1" showInputMessage="1" showErrorMessage="1" sqref="M21">
      <formula1>#REF!</formula1>
    </dataValidation>
    <dataValidation type="list" allowBlank="1" showInputMessage="1" showErrorMessage="1" sqref="D21">
      <formula1>#REF!</formula1>
    </dataValidation>
    <dataValidation type="list" allowBlank="1" showInputMessage="1" showErrorMessage="1" sqref="G21">
      <formula1>#REF!</formula1>
    </dataValidation>
    <dataValidation type="list" allowBlank="1" showInputMessage="1" showErrorMessage="1" sqref="C21">
      <formula1>#REF!</formula1>
    </dataValidation>
    <dataValidation type="list" allowBlank="1" showInputMessage="1" showErrorMessage="1" sqref="F5 F21">
      <formula1>#REF!</formula1>
    </dataValidation>
    <dataValidation type="list" allowBlank="1" showInputMessage="1" showErrorMessage="1" sqref="N6:N21">
      <formula1>#REF!</formula1>
    </dataValidation>
    <dataValidation type="list" allowBlank="1" showInputMessage="1" showErrorMessage="1" sqref="H6:H21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'[붙임_발주계획서(건설안전평가실).xlsx]참고'!#REF!</xm:f>
          </x14:formula1>
          <xm:sqref>M6:M20 C6:D20 F6:G20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41"/>
  <sheetViews>
    <sheetView topLeftCell="A3" zoomScale="55" zoomScaleNormal="55" workbookViewId="0">
      <selection activeCell="B14" sqref="B14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style="94" customWidth="1"/>
    <col min="4" max="4" width="31.19921875" style="94" customWidth="1"/>
    <col min="5" max="5" width="38.19921875" style="94" customWidth="1"/>
    <col min="6" max="6" width="11.19921875" style="94" bestFit="1" customWidth="1"/>
    <col min="7" max="7" width="33.19921875" style="94" customWidth="1"/>
    <col min="8" max="8" width="31.59765625" style="94" bestFit="1" customWidth="1"/>
    <col min="9" max="9" width="18.5" style="94" customWidth="1"/>
    <col min="10" max="10" width="16.3984375" style="94" bestFit="1" customWidth="1"/>
    <col min="11" max="11" width="15.5" style="94" bestFit="1" customWidth="1"/>
    <col min="12" max="12" width="18" style="94" customWidth="1"/>
    <col min="13" max="13" width="93.19921875" style="94" bestFit="1" customWidth="1"/>
    <col min="14" max="14" width="32" style="94" customWidth="1"/>
    <col min="15" max="15" width="30.3984375" style="94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ht="27.75" customHeight="1" thickTop="1" x14ac:dyDescent="0.4">
      <c r="A7" s="55"/>
      <c r="B7" s="168">
        <v>2026</v>
      </c>
      <c r="C7" s="309">
        <v>1</v>
      </c>
      <c r="D7" s="310" t="s">
        <v>85</v>
      </c>
      <c r="E7" s="310" t="s">
        <v>670</v>
      </c>
      <c r="F7" s="164" t="s">
        <v>207</v>
      </c>
      <c r="G7" s="164" t="s">
        <v>222</v>
      </c>
      <c r="H7" s="164" t="s">
        <v>586</v>
      </c>
      <c r="I7" s="77">
        <v>5057040</v>
      </c>
      <c r="J7" s="164">
        <v>202503019</v>
      </c>
      <c r="K7" s="164" t="s">
        <v>671</v>
      </c>
      <c r="L7" s="164" t="s">
        <v>672</v>
      </c>
      <c r="M7" s="306" t="s">
        <v>121</v>
      </c>
      <c r="N7" s="311"/>
      <c r="O7" s="312"/>
    </row>
    <row r="8" spans="1:15" ht="27.75" customHeight="1" x14ac:dyDescent="0.4">
      <c r="A8" s="55"/>
      <c r="B8" s="168">
        <v>2026</v>
      </c>
      <c r="C8" s="309">
        <v>2</v>
      </c>
      <c r="D8" s="310" t="s">
        <v>85</v>
      </c>
      <c r="E8" s="310" t="s">
        <v>673</v>
      </c>
      <c r="F8" s="164" t="s">
        <v>207</v>
      </c>
      <c r="G8" s="164" t="s">
        <v>6</v>
      </c>
      <c r="H8" s="164" t="s">
        <v>29</v>
      </c>
      <c r="I8" s="77">
        <v>2700000</v>
      </c>
      <c r="J8" s="164">
        <v>202503019</v>
      </c>
      <c r="K8" s="164" t="s">
        <v>671</v>
      </c>
      <c r="L8" s="164" t="s">
        <v>672</v>
      </c>
      <c r="M8" s="306" t="s">
        <v>121</v>
      </c>
      <c r="N8" s="311"/>
      <c r="O8" s="312"/>
    </row>
    <row r="9" spans="1:15" ht="27.75" customHeight="1" x14ac:dyDescent="0.4">
      <c r="A9" s="55"/>
      <c r="B9" s="168">
        <v>2026</v>
      </c>
      <c r="C9" s="309">
        <v>4</v>
      </c>
      <c r="D9" s="310" t="s">
        <v>85</v>
      </c>
      <c r="E9" s="310" t="s">
        <v>674</v>
      </c>
      <c r="F9" s="164" t="s">
        <v>207</v>
      </c>
      <c r="G9" s="164" t="s">
        <v>222</v>
      </c>
      <c r="H9" s="164" t="s">
        <v>29</v>
      </c>
      <c r="I9" s="77">
        <v>4999500</v>
      </c>
      <c r="J9" s="164">
        <v>202212062</v>
      </c>
      <c r="K9" s="164" t="s">
        <v>675</v>
      </c>
      <c r="L9" s="164" t="s">
        <v>676</v>
      </c>
      <c r="M9" s="306" t="s">
        <v>121</v>
      </c>
      <c r="N9" s="311"/>
      <c r="O9" s="312"/>
    </row>
    <row r="10" spans="1:15" ht="27.75" customHeight="1" x14ac:dyDescent="0.4">
      <c r="A10" s="55"/>
      <c r="B10" s="168">
        <v>2026</v>
      </c>
      <c r="C10" s="309">
        <v>4</v>
      </c>
      <c r="D10" s="310" t="s">
        <v>85</v>
      </c>
      <c r="E10" s="310" t="s">
        <v>677</v>
      </c>
      <c r="F10" s="164" t="s">
        <v>204</v>
      </c>
      <c r="G10" s="164" t="s">
        <v>14</v>
      </c>
      <c r="H10" s="164" t="s">
        <v>586</v>
      </c>
      <c r="I10" s="77">
        <v>13420000</v>
      </c>
      <c r="J10" s="164">
        <v>202405010</v>
      </c>
      <c r="K10" s="164" t="s">
        <v>678</v>
      </c>
      <c r="L10" s="164" t="s">
        <v>679</v>
      </c>
      <c r="M10" s="306" t="s">
        <v>121</v>
      </c>
      <c r="N10" s="311"/>
      <c r="O10" s="312"/>
    </row>
    <row r="11" spans="1:15" ht="27.75" customHeight="1" x14ac:dyDescent="0.4">
      <c r="A11" s="55"/>
      <c r="B11" s="168">
        <v>2026</v>
      </c>
      <c r="C11" s="309">
        <v>6</v>
      </c>
      <c r="D11" s="310" t="s">
        <v>85</v>
      </c>
      <c r="E11" s="310" t="s">
        <v>680</v>
      </c>
      <c r="F11" s="164" t="s">
        <v>207</v>
      </c>
      <c r="G11" s="164" t="s">
        <v>222</v>
      </c>
      <c r="H11" s="164" t="s">
        <v>29</v>
      </c>
      <c r="I11" s="77">
        <v>5000000</v>
      </c>
      <c r="J11" s="164">
        <v>202212062</v>
      </c>
      <c r="K11" s="164" t="s">
        <v>681</v>
      </c>
      <c r="L11" s="164" t="s">
        <v>682</v>
      </c>
      <c r="M11" s="306" t="s">
        <v>121</v>
      </c>
      <c r="N11" s="311"/>
      <c r="O11" s="312"/>
    </row>
    <row r="12" spans="1:15" ht="27.75" customHeight="1" x14ac:dyDescent="0.4">
      <c r="A12" s="55"/>
      <c r="B12" s="168">
        <v>2026</v>
      </c>
      <c r="C12" s="309">
        <v>9</v>
      </c>
      <c r="D12" s="310" t="s">
        <v>85</v>
      </c>
      <c r="E12" s="310" t="s">
        <v>683</v>
      </c>
      <c r="F12" s="164" t="s">
        <v>207</v>
      </c>
      <c r="G12" s="164" t="s">
        <v>222</v>
      </c>
      <c r="H12" s="164" t="s">
        <v>29</v>
      </c>
      <c r="I12" s="77">
        <v>4999500</v>
      </c>
      <c r="J12" s="164">
        <v>202212062</v>
      </c>
      <c r="K12" s="164" t="s">
        <v>675</v>
      </c>
      <c r="L12" s="164" t="s">
        <v>676</v>
      </c>
      <c r="M12" s="306" t="s">
        <v>121</v>
      </c>
      <c r="N12" s="311"/>
      <c r="O12" s="312"/>
    </row>
    <row r="13" spans="1:15" ht="27.75" customHeight="1" x14ac:dyDescent="0.4">
      <c r="A13" s="55"/>
      <c r="B13" s="168">
        <v>2026</v>
      </c>
      <c r="C13" s="309">
        <v>12</v>
      </c>
      <c r="D13" s="310" t="s">
        <v>85</v>
      </c>
      <c r="E13" s="310" t="s">
        <v>684</v>
      </c>
      <c r="F13" s="164" t="s">
        <v>204</v>
      </c>
      <c r="G13" s="164" t="s">
        <v>11</v>
      </c>
      <c r="H13" s="164" t="s">
        <v>27</v>
      </c>
      <c r="I13" s="77">
        <v>60000000</v>
      </c>
      <c r="J13" s="164">
        <v>201208001</v>
      </c>
      <c r="K13" s="164" t="s">
        <v>685</v>
      </c>
      <c r="L13" s="164" t="s">
        <v>686</v>
      </c>
      <c r="M13" s="306"/>
      <c r="N13" s="311"/>
      <c r="O13" s="312"/>
    </row>
    <row r="14" spans="1:15" ht="27.75" customHeight="1" x14ac:dyDescent="0.4">
      <c r="A14" s="55"/>
      <c r="B14" s="168">
        <v>2026</v>
      </c>
      <c r="C14" s="309">
        <v>4</v>
      </c>
      <c r="D14" s="310" t="s">
        <v>687</v>
      </c>
      <c r="E14" s="310" t="s">
        <v>688</v>
      </c>
      <c r="F14" s="164" t="s">
        <v>24</v>
      </c>
      <c r="G14" s="164" t="s">
        <v>12</v>
      </c>
      <c r="H14" s="164" t="s">
        <v>25</v>
      </c>
      <c r="I14" s="121">
        <v>885820000</v>
      </c>
      <c r="J14" s="164">
        <v>199609010</v>
      </c>
      <c r="K14" s="164" t="s">
        <v>689</v>
      </c>
      <c r="L14" s="164" t="s">
        <v>690</v>
      </c>
      <c r="M14" s="306"/>
      <c r="N14" s="311" t="s">
        <v>239</v>
      </c>
      <c r="O14" s="312" t="s">
        <v>691</v>
      </c>
    </row>
    <row r="15" spans="1:15" ht="27.75" customHeight="1" x14ac:dyDescent="0.4">
      <c r="A15" s="55"/>
      <c r="B15" s="168">
        <v>2026</v>
      </c>
      <c r="C15" s="309">
        <v>12</v>
      </c>
      <c r="D15" s="310" t="s">
        <v>687</v>
      </c>
      <c r="E15" s="310" t="s">
        <v>692</v>
      </c>
      <c r="F15" s="164" t="s">
        <v>16</v>
      </c>
      <c r="G15" s="164" t="s">
        <v>6</v>
      </c>
      <c r="H15" s="164" t="s">
        <v>28</v>
      </c>
      <c r="I15" s="121">
        <v>8000000</v>
      </c>
      <c r="J15" s="164">
        <v>202306017</v>
      </c>
      <c r="K15" s="164" t="s">
        <v>693</v>
      </c>
      <c r="L15" s="164" t="s">
        <v>694</v>
      </c>
      <c r="M15" s="306" t="s">
        <v>121</v>
      </c>
      <c r="N15" s="311"/>
      <c r="O15" s="312"/>
    </row>
    <row r="16" spans="1:15" ht="27.75" customHeight="1" x14ac:dyDescent="0.4">
      <c r="A16" s="55"/>
      <c r="B16" s="168">
        <v>2026</v>
      </c>
      <c r="C16" s="309">
        <v>3</v>
      </c>
      <c r="D16" s="310" t="s">
        <v>687</v>
      </c>
      <c r="E16" s="310" t="s">
        <v>695</v>
      </c>
      <c r="F16" s="164" t="s">
        <v>16</v>
      </c>
      <c r="G16" s="164" t="s">
        <v>3</v>
      </c>
      <c r="H16" s="164" t="s">
        <v>29</v>
      </c>
      <c r="I16" s="121">
        <v>5000000</v>
      </c>
      <c r="J16" s="164">
        <v>202306017</v>
      </c>
      <c r="K16" s="164" t="s">
        <v>693</v>
      </c>
      <c r="L16" s="164" t="s">
        <v>694</v>
      </c>
      <c r="M16" s="306"/>
      <c r="N16" s="311"/>
      <c r="O16" s="312"/>
    </row>
    <row r="17" spans="1:15" ht="27.75" customHeight="1" x14ac:dyDescent="0.4">
      <c r="A17" s="55"/>
      <c r="B17" s="168">
        <v>2026</v>
      </c>
      <c r="C17" s="313">
        <v>3</v>
      </c>
      <c r="D17" s="314" t="s">
        <v>85</v>
      </c>
      <c r="E17" s="314" t="s">
        <v>696</v>
      </c>
      <c r="F17" s="146" t="s">
        <v>204</v>
      </c>
      <c r="G17" s="146" t="s">
        <v>11</v>
      </c>
      <c r="H17" s="146" t="s">
        <v>617</v>
      </c>
      <c r="I17" s="77">
        <v>130000000</v>
      </c>
      <c r="J17" s="146">
        <v>202112078</v>
      </c>
      <c r="K17" s="146" t="s">
        <v>697</v>
      </c>
      <c r="L17" s="146" t="s">
        <v>698</v>
      </c>
      <c r="M17" s="315"/>
      <c r="N17" s="316"/>
      <c r="O17" s="317" t="s">
        <v>699</v>
      </c>
    </row>
    <row r="18" spans="1:15" ht="27.75" customHeight="1" x14ac:dyDescent="0.4">
      <c r="A18" s="55"/>
      <c r="B18" s="168">
        <v>2026</v>
      </c>
      <c r="C18" s="313">
        <v>3</v>
      </c>
      <c r="D18" s="314" t="s">
        <v>85</v>
      </c>
      <c r="E18" s="314" t="s">
        <v>700</v>
      </c>
      <c r="F18" s="146" t="s">
        <v>204</v>
      </c>
      <c r="G18" s="146" t="s">
        <v>11</v>
      </c>
      <c r="H18" s="146" t="s">
        <v>617</v>
      </c>
      <c r="I18" s="77">
        <v>30000000</v>
      </c>
      <c r="J18" s="146">
        <v>202112078</v>
      </c>
      <c r="K18" s="146" t="s">
        <v>697</v>
      </c>
      <c r="L18" s="146" t="s">
        <v>698</v>
      </c>
      <c r="M18" s="315"/>
      <c r="N18" s="316"/>
      <c r="O18" s="317" t="s">
        <v>699</v>
      </c>
    </row>
    <row r="19" spans="1:15" ht="27.75" customHeight="1" x14ac:dyDescent="0.4">
      <c r="A19" s="55"/>
      <c r="B19" s="168">
        <v>2026</v>
      </c>
      <c r="C19" s="309">
        <v>2</v>
      </c>
      <c r="D19" s="310" t="s">
        <v>687</v>
      </c>
      <c r="E19" s="310" t="s">
        <v>701</v>
      </c>
      <c r="F19" s="164" t="s">
        <v>24</v>
      </c>
      <c r="G19" s="164" t="s">
        <v>15</v>
      </c>
      <c r="H19" s="164" t="s">
        <v>29</v>
      </c>
      <c r="I19" s="87">
        <v>1386000</v>
      </c>
      <c r="J19" s="164">
        <v>202110106</v>
      </c>
      <c r="K19" s="164" t="s">
        <v>702</v>
      </c>
      <c r="L19" s="164" t="s">
        <v>703</v>
      </c>
      <c r="M19" s="306" t="s">
        <v>121</v>
      </c>
      <c r="N19" s="311"/>
      <c r="O19" s="312"/>
    </row>
    <row r="20" spans="1:15" ht="27.75" customHeight="1" x14ac:dyDescent="0.4">
      <c r="A20" s="55"/>
      <c r="B20" s="168">
        <v>2026</v>
      </c>
      <c r="C20" s="309">
        <v>5</v>
      </c>
      <c r="D20" s="310" t="s">
        <v>687</v>
      </c>
      <c r="E20" s="310" t="s">
        <v>704</v>
      </c>
      <c r="F20" s="164" t="s">
        <v>16</v>
      </c>
      <c r="G20" s="164" t="s">
        <v>6</v>
      </c>
      <c r="H20" s="164" t="s">
        <v>29</v>
      </c>
      <c r="I20" s="87">
        <v>1740000</v>
      </c>
      <c r="J20" s="164">
        <v>202212062</v>
      </c>
      <c r="K20" s="164" t="s">
        <v>702</v>
      </c>
      <c r="L20" s="164" t="s">
        <v>703</v>
      </c>
      <c r="M20" s="306" t="s">
        <v>121</v>
      </c>
      <c r="N20" s="311"/>
      <c r="O20" s="312"/>
    </row>
    <row r="21" spans="1:15" ht="27.75" customHeight="1" x14ac:dyDescent="0.4">
      <c r="A21" s="55"/>
      <c r="B21" s="168">
        <v>2026</v>
      </c>
      <c r="C21" s="309">
        <v>8</v>
      </c>
      <c r="D21" s="310" t="s">
        <v>687</v>
      </c>
      <c r="E21" s="310" t="s">
        <v>705</v>
      </c>
      <c r="F21" s="164" t="s">
        <v>16</v>
      </c>
      <c r="G21" s="164" t="s">
        <v>6</v>
      </c>
      <c r="H21" s="164" t="s">
        <v>28</v>
      </c>
      <c r="I21" s="87">
        <v>5220000</v>
      </c>
      <c r="J21" s="164">
        <v>202212062</v>
      </c>
      <c r="K21" s="164" t="s">
        <v>702</v>
      </c>
      <c r="L21" s="164" t="s">
        <v>703</v>
      </c>
      <c r="M21" s="306" t="s">
        <v>121</v>
      </c>
      <c r="N21" s="311"/>
      <c r="O21" s="312"/>
    </row>
    <row r="22" spans="1:15" ht="27.75" customHeight="1" x14ac:dyDescent="0.4">
      <c r="A22" s="55"/>
      <c r="B22" s="168">
        <v>2026</v>
      </c>
      <c r="C22" s="309">
        <v>11</v>
      </c>
      <c r="D22" s="310" t="s">
        <v>687</v>
      </c>
      <c r="E22" s="310" t="s">
        <v>706</v>
      </c>
      <c r="F22" s="164" t="s">
        <v>16</v>
      </c>
      <c r="G22" s="164" t="s">
        <v>6</v>
      </c>
      <c r="H22" s="164" t="s">
        <v>28</v>
      </c>
      <c r="I22" s="87">
        <v>5200000</v>
      </c>
      <c r="J22" s="164">
        <v>202212062</v>
      </c>
      <c r="K22" s="164" t="s">
        <v>702</v>
      </c>
      <c r="L22" s="164" t="s">
        <v>703</v>
      </c>
      <c r="M22" s="306" t="s">
        <v>121</v>
      </c>
      <c r="N22" s="311"/>
      <c r="O22" s="312"/>
    </row>
    <row r="23" spans="1:15" ht="27.75" customHeight="1" x14ac:dyDescent="0.4">
      <c r="A23" s="55"/>
      <c r="B23" s="168">
        <v>2026</v>
      </c>
      <c r="C23" s="309">
        <v>6</v>
      </c>
      <c r="D23" s="310" t="s">
        <v>85</v>
      </c>
      <c r="E23" s="310" t="s">
        <v>707</v>
      </c>
      <c r="F23" s="164" t="s">
        <v>207</v>
      </c>
      <c r="G23" s="164" t="s">
        <v>5</v>
      </c>
      <c r="H23" s="164" t="s">
        <v>586</v>
      </c>
      <c r="I23" s="77">
        <v>5000000</v>
      </c>
      <c r="J23" s="164">
        <v>202110106</v>
      </c>
      <c r="K23" s="164" t="s">
        <v>708</v>
      </c>
      <c r="L23" s="164" t="s">
        <v>703</v>
      </c>
      <c r="M23" s="306" t="s">
        <v>121</v>
      </c>
      <c r="N23" s="311"/>
      <c r="O23" s="312"/>
    </row>
    <row r="24" spans="1:15" ht="27.75" customHeight="1" x14ac:dyDescent="0.4">
      <c r="A24" s="55"/>
      <c r="B24" s="168">
        <v>2026</v>
      </c>
      <c r="C24" s="309">
        <v>6</v>
      </c>
      <c r="D24" s="310" t="s">
        <v>687</v>
      </c>
      <c r="E24" s="310" t="s">
        <v>709</v>
      </c>
      <c r="F24" s="164" t="s">
        <v>24</v>
      </c>
      <c r="G24" s="164" t="s">
        <v>14</v>
      </c>
      <c r="H24" s="164" t="s">
        <v>28</v>
      </c>
      <c r="I24" s="87">
        <v>10500000</v>
      </c>
      <c r="J24" s="164">
        <v>202110106</v>
      </c>
      <c r="K24" s="164" t="s">
        <v>702</v>
      </c>
      <c r="L24" s="164" t="s">
        <v>703</v>
      </c>
      <c r="M24" s="306" t="s">
        <v>121</v>
      </c>
      <c r="N24" s="311"/>
      <c r="O24" s="312"/>
    </row>
    <row r="25" spans="1:15" ht="27.75" customHeight="1" x14ac:dyDescent="0.4">
      <c r="A25" s="55"/>
      <c r="B25" s="168">
        <v>2026</v>
      </c>
      <c r="C25" s="309">
        <v>3</v>
      </c>
      <c r="D25" s="310" t="s">
        <v>687</v>
      </c>
      <c r="E25" s="310" t="s">
        <v>710</v>
      </c>
      <c r="F25" s="164" t="s">
        <v>24</v>
      </c>
      <c r="G25" s="164" t="s">
        <v>15</v>
      </c>
      <c r="H25" s="164" t="s">
        <v>29</v>
      </c>
      <c r="I25" s="121">
        <v>1200000</v>
      </c>
      <c r="J25" s="164">
        <v>201912067</v>
      </c>
      <c r="K25" s="164" t="s">
        <v>702</v>
      </c>
      <c r="L25" s="164" t="s">
        <v>711</v>
      </c>
      <c r="M25" s="306" t="s">
        <v>121</v>
      </c>
      <c r="N25" s="311"/>
      <c r="O25" s="312"/>
    </row>
    <row r="26" spans="1:15" ht="27.75" customHeight="1" x14ac:dyDescent="0.4">
      <c r="A26" s="55"/>
      <c r="B26" s="168">
        <v>2026</v>
      </c>
      <c r="C26" s="169"/>
      <c r="D26" s="151"/>
      <c r="E26" s="151"/>
      <c r="F26" s="170"/>
      <c r="G26" s="170"/>
      <c r="H26" s="170"/>
      <c r="I26" s="54"/>
      <c r="J26" s="170"/>
      <c r="K26" s="170"/>
      <c r="L26" s="170"/>
      <c r="M26" s="150"/>
      <c r="N26" s="145"/>
      <c r="O26" s="62"/>
    </row>
    <row r="27" spans="1:15" ht="27.75" customHeight="1" x14ac:dyDescent="0.4">
      <c r="A27" s="55"/>
      <c r="B27" s="168">
        <v>2026</v>
      </c>
      <c r="C27" s="169"/>
      <c r="D27" s="151"/>
      <c r="E27" s="151"/>
      <c r="F27" s="170"/>
      <c r="G27" s="170"/>
      <c r="H27" s="170"/>
      <c r="I27" s="54"/>
      <c r="J27" s="170"/>
      <c r="K27" s="170"/>
      <c r="L27" s="170"/>
      <c r="M27" s="150"/>
      <c r="N27" s="145"/>
      <c r="O27" s="62"/>
    </row>
    <row r="28" spans="1:15" ht="27.75" customHeight="1" x14ac:dyDescent="0.4">
      <c r="A28" s="55"/>
      <c r="B28" s="168">
        <v>2026</v>
      </c>
      <c r="C28" s="169"/>
      <c r="D28" s="151"/>
      <c r="E28" s="151"/>
      <c r="F28" s="170"/>
      <c r="G28" s="170"/>
      <c r="H28" s="170"/>
      <c r="I28" s="54"/>
      <c r="J28" s="170"/>
      <c r="K28" s="170"/>
      <c r="L28" s="170"/>
      <c r="M28" s="150"/>
      <c r="N28" s="145"/>
      <c r="O28" s="62"/>
    </row>
    <row r="29" spans="1:15" ht="27.75" customHeight="1" x14ac:dyDescent="0.4">
      <c r="A29" s="55"/>
      <c r="B29" s="168">
        <v>2026</v>
      </c>
      <c r="C29" s="169"/>
      <c r="D29" s="151"/>
      <c r="E29" s="151"/>
      <c r="F29" s="170"/>
      <c r="G29" s="170"/>
      <c r="H29" s="170"/>
      <c r="I29" s="54"/>
      <c r="J29" s="170"/>
      <c r="K29" s="170"/>
      <c r="L29" s="170"/>
      <c r="M29" s="150"/>
      <c r="N29" s="145"/>
      <c r="O29" s="62"/>
    </row>
    <row r="30" spans="1:15" ht="27.75" customHeight="1" x14ac:dyDescent="0.4">
      <c r="A30" s="55"/>
      <c r="B30" s="168">
        <v>2026</v>
      </c>
      <c r="C30" s="169"/>
      <c r="D30" s="151"/>
      <c r="E30" s="151"/>
      <c r="F30" s="170"/>
      <c r="G30" s="170"/>
      <c r="H30" s="170"/>
      <c r="I30" s="54"/>
      <c r="J30" s="170"/>
      <c r="K30" s="170"/>
      <c r="L30" s="170"/>
      <c r="M30" s="150"/>
      <c r="N30" s="145"/>
      <c r="O30" s="62"/>
    </row>
    <row r="31" spans="1:15" ht="27.75" customHeight="1" x14ac:dyDescent="0.4">
      <c r="A31" s="55"/>
      <c r="B31" s="168">
        <v>2026</v>
      </c>
      <c r="C31" s="169"/>
      <c r="D31" s="151"/>
      <c r="E31" s="151"/>
      <c r="F31" s="170"/>
      <c r="G31" s="170"/>
      <c r="H31" s="170"/>
      <c r="I31" s="54"/>
      <c r="J31" s="170"/>
      <c r="K31" s="170"/>
      <c r="L31" s="170"/>
      <c r="M31" s="150"/>
      <c r="N31" s="145"/>
      <c r="O31" s="62"/>
    </row>
    <row r="32" spans="1:15" ht="27.75" customHeight="1" x14ac:dyDescent="0.4">
      <c r="A32" s="55"/>
      <c r="B32" s="168">
        <v>2026</v>
      </c>
      <c r="C32" s="169"/>
      <c r="D32" s="151"/>
      <c r="E32" s="151"/>
      <c r="F32" s="170"/>
      <c r="G32" s="170"/>
      <c r="H32" s="170"/>
      <c r="I32" s="54"/>
      <c r="J32" s="170"/>
      <c r="K32" s="170"/>
      <c r="L32" s="170"/>
      <c r="M32" s="150"/>
      <c r="N32" s="145"/>
      <c r="O32" s="62"/>
    </row>
    <row r="33" spans="1:15" ht="27.75" customHeight="1" x14ac:dyDescent="0.4">
      <c r="A33" s="55"/>
      <c r="B33" s="168">
        <v>2026</v>
      </c>
      <c r="C33" s="169"/>
      <c r="D33" s="151"/>
      <c r="E33" s="151"/>
      <c r="F33" s="170"/>
      <c r="G33" s="170"/>
      <c r="H33" s="170"/>
      <c r="I33" s="54"/>
      <c r="J33" s="170"/>
      <c r="K33" s="170"/>
      <c r="L33" s="170"/>
      <c r="M33" s="150"/>
      <c r="N33" s="145"/>
      <c r="O33" s="62"/>
    </row>
    <row r="34" spans="1:15" ht="27.75" customHeight="1" x14ac:dyDescent="0.4">
      <c r="A34" s="55"/>
      <c r="B34" s="168">
        <v>2026</v>
      </c>
      <c r="C34" s="169"/>
      <c r="D34" s="151"/>
      <c r="E34" s="151"/>
      <c r="F34" s="170"/>
      <c r="G34" s="170"/>
      <c r="H34" s="170"/>
      <c r="I34" s="54"/>
      <c r="J34" s="170"/>
      <c r="K34" s="170"/>
      <c r="L34" s="170"/>
      <c r="M34" s="150"/>
      <c r="N34" s="145"/>
      <c r="O34" s="62"/>
    </row>
    <row r="35" spans="1:15" ht="27.75" customHeight="1" x14ac:dyDescent="0.4">
      <c r="A35" s="55"/>
      <c r="B35" s="168">
        <v>2026</v>
      </c>
      <c r="C35" s="169"/>
      <c r="D35" s="151"/>
      <c r="E35" s="151"/>
      <c r="F35" s="170"/>
      <c r="G35" s="170"/>
      <c r="H35" s="170"/>
      <c r="I35" s="54"/>
      <c r="J35" s="170"/>
      <c r="K35" s="170"/>
      <c r="L35" s="170"/>
      <c r="M35" s="150"/>
      <c r="N35" s="145"/>
      <c r="O35" s="62"/>
    </row>
    <row r="36" spans="1:15" ht="27.75" customHeight="1" x14ac:dyDescent="0.4">
      <c r="A36" s="55"/>
      <c r="B36" s="168">
        <v>2026</v>
      </c>
      <c r="C36" s="169"/>
      <c r="D36" s="151"/>
      <c r="E36" s="151"/>
      <c r="F36" s="170"/>
      <c r="G36" s="170"/>
      <c r="H36" s="170"/>
      <c r="I36" s="54"/>
      <c r="J36" s="170"/>
      <c r="K36" s="170"/>
      <c r="L36" s="170"/>
      <c r="M36" s="150"/>
      <c r="N36" s="145"/>
      <c r="O36" s="62"/>
    </row>
    <row r="37" spans="1:15" ht="27.75" customHeight="1" x14ac:dyDescent="0.4">
      <c r="A37" s="55"/>
      <c r="B37" s="168">
        <v>2026</v>
      </c>
      <c r="C37" s="169"/>
      <c r="D37" s="151"/>
      <c r="E37" s="151"/>
      <c r="F37" s="170"/>
      <c r="G37" s="170"/>
      <c r="H37" s="170"/>
      <c r="I37" s="54"/>
      <c r="J37" s="170"/>
      <c r="K37" s="170"/>
      <c r="L37" s="170"/>
      <c r="M37" s="150"/>
      <c r="N37" s="145"/>
      <c r="O37" s="62"/>
    </row>
    <row r="38" spans="1:15" ht="27.75" customHeight="1" x14ac:dyDescent="0.4">
      <c r="A38" s="55"/>
      <c r="B38" s="168">
        <v>2026</v>
      </c>
      <c r="C38" s="169"/>
      <c r="D38" s="151"/>
      <c r="E38" s="151"/>
      <c r="F38" s="170"/>
      <c r="G38" s="170"/>
      <c r="H38" s="170"/>
      <c r="I38" s="54"/>
      <c r="J38" s="170"/>
      <c r="K38" s="170"/>
      <c r="L38" s="170"/>
      <c r="M38" s="150"/>
      <c r="N38" s="145"/>
      <c r="O38" s="62"/>
    </row>
    <row r="39" spans="1:15" ht="27.75" customHeight="1" x14ac:dyDescent="0.4">
      <c r="A39" s="55"/>
      <c r="B39" s="168">
        <v>2026</v>
      </c>
      <c r="C39" s="169"/>
      <c r="D39" s="151"/>
      <c r="E39" s="151"/>
      <c r="F39" s="170"/>
      <c r="G39" s="170"/>
      <c r="H39" s="170"/>
      <c r="I39" s="54"/>
      <c r="J39" s="170"/>
      <c r="K39" s="170"/>
      <c r="L39" s="170"/>
      <c r="M39" s="150"/>
      <c r="N39" s="145"/>
      <c r="O39" s="62"/>
    </row>
    <row r="40" spans="1:15" ht="27.75" customHeight="1" x14ac:dyDescent="0.4">
      <c r="A40" s="55"/>
      <c r="B40" s="168">
        <v>2026</v>
      </c>
      <c r="C40" s="169"/>
      <c r="D40" s="151"/>
      <c r="E40" s="151"/>
      <c r="F40" s="170"/>
      <c r="G40" s="170"/>
      <c r="H40" s="170"/>
      <c r="I40" s="54"/>
      <c r="J40" s="170"/>
      <c r="K40" s="170"/>
      <c r="L40" s="170"/>
      <c r="M40" s="150"/>
      <c r="N40" s="145"/>
      <c r="O40" s="62"/>
    </row>
    <row r="41" spans="1:15" ht="27.75" customHeight="1" x14ac:dyDescent="0.4">
      <c r="A41" s="55"/>
      <c r="B41" s="168">
        <v>2026</v>
      </c>
      <c r="C41" s="155"/>
      <c r="D41" s="95"/>
      <c r="E41" s="95"/>
      <c r="F41" s="153"/>
      <c r="G41" s="153"/>
      <c r="H41" s="153"/>
      <c r="I41" s="56"/>
      <c r="J41" s="153"/>
      <c r="K41" s="153"/>
      <c r="L41" s="153"/>
      <c r="M41" s="150"/>
      <c r="N41" s="83"/>
      <c r="O41" s="318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8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발주계획서_건축시설본부\[발주계획서_건축시설관리실.xlsx]참고'!#REF!</xm:f>
          </x14:formula1>
          <xm:sqref>N7:N16 N19:N41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발주계획서_건축시설본부\[발주계획서_건축시설관리실.xlsx]참고'!#REF!</xm:f>
          </x14:formula1>
          <xm:sqref>M7:M16 M19:M41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발주계획서_건축시설본부\[발주계획서_건축시설관리실.xlsx]참고'!#REF!</xm:f>
          </x14:formula1>
          <xm:sqref>G7:G16 G19:G41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발주계획서_건축시설본부\[발주계획서_건축시설관리실.xlsx]참고'!#REF!</xm:f>
          </x14:formula1>
          <xm:sqref>C7:C16 C19:C41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발주계획서_건축시설본부\[발주계획서_건축시설관리실.xlsx]참고'!#REF!</xm:f>
          </x14:formula1>
          <xm:sqref>H7:H16 H19:H41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발주계획서_건축시설본부\[발주계획서_건축시설관리실.xlsx]참고'!#REF!</xm:f>
          </x14:formula1>
          <xm:sqref>F6:F16 F19:F41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발주계획서_건축시설본부\[발주계획서_건축시설관리실.xlsx]참고'!#REF!</xm:f>
          </x14:formula1>
          <xm:sqref>D7:D16 D19:D41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47"/>
  <sheetViews>
    <sheetView topLeftCell="A4" zoomScale="55" zoomScaleNormal="55" workbookViewId="0">
      <selection activeCell="A19" sqref="A19:XFD19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19.09765625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s="30" customFormat="1" ht="27" customHeight="1" thickTop="1" x14ac:dyDescent="0.4">
      <c r="A7" s="51"/>
      <c r="B7" s="168">
        <v>2026</v>
      </c>
      <c r="C7" s="169">
        <v>1</v>
      </c>
      <c r="D7" s="186" t="s">
        <v>712</v>
      </c>
      <c r="E7" s="186" t="s">
        <v>713</v>
      </c>
      <c r="F7" s="170" t="s">
        <v>16</v>
      </c>
      <c r="G7" s="170" t="s">
        <v>6</v>
      </c>
      <c r="H7" s="170" t="s">
        <v>28</v>
      </c>
      <c r="I7" s="52">
        <v>10968000</v>
      </c>
      <c r="J7" s="170">
        <v>202112075</v>
      </c>
      <c r="K7" s="170" t="s">
        <v>714</v>
      </c>
      <c r="L7" s="171" t="s">
        <v>715</v>
      </c>
      <c r="M7" s="132" t="s">
        <v>136</v>
      </c>
      <c r="N7" s="160" t="s">
        <v>235</v>
      </c>
      <c r="O7" s="160"/>
    </row>
    <row r="8" spans="1:15" s="30" customFormat="1" ht="27" customHeight="1" x14ac:dyDescent="0.4">
      <c r="A8" s="51"/>
      <c r="B8" s="168">
        <v>2026</v>
      </c>
      <c r="C8" s="169">
        <v>1</v>
      </c>
      <c r="D8" s="186" t="s">
        <v>712</v>
      </c>
      <c r="E8" s="172" t="s">
        <v>716</v>
      </c>
      <c r="F8" s="170" t="s">
        <v>24</v>
      </c>
      <c r="G8" s="170" t="s">
        <v>15</v>
      </c>
      <c r="H8" s="170" t="s">
        <v>28</v>
      </c>
      <c r="I8" s="54">
        <v>1540000</v>
      </c>
      <c r="J8" s="170">
        <v>202405024</v>
      </c>
      <c r="K8" s="170" t="s">
        <v>717</v>
      </c>
      <c r="L8" s="171" t="s">
        <v>718</v>
      </c>
      <c r="M8" s="295" t="s">
        <v>121</v>
      </c>
      <c r="N8" s="160" t="s">
        <v>235</v>
      </c>
      <c r="O8" s="161"/>
    </row>
    <row r="9" spans="1:15" ht="27.75" customHeight="1" x14ac:dyDescent="0.4">
      <c r="A9" s="55"/>
      <c r="B9" s="168">
        <v>2026</v>
      </c>
      <c r="C9" s="169">
        <v>1</v>
      </c>
      <c r="D9" s="186" t="s">
        <v>712</v>
      </c>
      <c r="E9" s="172" t="s">
        <v>719</v>
      </c>
      <c r="F9" s="170" t="s">
        <v>16</v>
      </c>
      <c r="G9" s="170" t="s">
        <v>6</v>
      </c>
      <c r="H9" s="170" t="s">
        <v>29</v>
      </c>
      <c r="I9" s="54">
        <v>1694000</v>
      </c>
      <c r="J9" s="170">
        <v>202408037</v>
      </c>
      <c r="K9" s="170" t="s">
        <v>720</v>
      </c>
      <c r="L9" s="171" t="s">
        <v>721</v>
      </c>
      <c r="M9" s="295" t="s">
        <v>121</v>
      </c>
      <c r="N9" s="160" t="s">
        <v>235</v>
      </c>
      <c r="O9" s="161"/>
    </row>
    <row r="10" spans="1:15" ht="27.75" customHeight="1" x14ac:dyDescent="0.4">
      <c r="A10" s="55"/>
      <c r="B10" s="168">
        <v>2026</v>
      </c>
      <c r="C10" s="169">
        <v>1</v>
      </c>
      <c r="D10" s="186" t="s">
        <v>712</v>
      </c>
      <c r="E10" s="172" t="s">
        <v>722</v>
      </c>
      <c r="F10" s="170" t="s">
        <v>24</v>
      </c>
      <c r="G10" s="170" t="s">
        <v>15</v>
      </c>
      <c r="H10" s="170" t="s">
        <v>29</v>
      </c>
      <c r="I10" s="54">
        <v>48374400</v>
      </c>
      <c r="J10" s="170">
        <v>2018041410</v>
      </c>
      <c r="K10" s="170" t="s">
        <v>723</v>
      </c>
      <c r="L10" s="171" t="s">
        <v>724</v>
      </c>
      <c r="M10" s="295"/>
      <c r="N10" s="160" t="s">
        <v>235</v>
      </c>
      <c r="O10" s="161"/>
    </row>
    <row r="11" spans="1:15" ht="27.75" customHeight="1" x14ac:dyDescent="0.4">
      <c r="A11" s="55"/>
      <c r="B11" s="168">
        <v>2026</v>
      </c>
      <c r="C11" s="169">
        <v>2</v>
      </c>
      <c r="D11" s="186" t="s">
        <v>712</v>
      </c>
      <c r="E11" s="172" t="s">
        <v>725</v>
      </c>
      <c r="F11" s="170" t="s">
        <v>24</v>
      </c>
      <c r="G11" s="170" t="s">
        <v>14</v>
      </c>
      <c r="H11" s="170" t="s">
        <v>29</v>
      </c>
      <c r="I11" s="54">
        <v>3700000</v>
      </c>
      <c r="J11" s="170">
        <v>202112075</v>
      </c>
      <c r="K11" s="170" t="s">
        <v>714</v>
      </c>
      <c r="L11" s="171" t="s">
        <v>715</v>
      </c>
      <c r="M11" s="212" t="s">
        <v>121</v>
      </c>
      <c r="N11" s="160" t="s">
        <v>235</v>
      </c>
      <c r="O11" s="161"/>
    </row>
    <row r="12" spans="1:15" ht="27.75" customHeight="1" x14ac:dyDescent="0.4">
      <c r="A12" s="55"/>
      <c r="B12" s="168">
        <v>2026</v>
      </c>
      <c r="C12" s="169">
        <v>2</v>
      </c>
      <c r="D12" s="186" t="s">
        <v>712</v>
      </c>
      <c r="E12" s="172" t="s">
        <v>726</v>
      </c>
      <c r="F12" s="170" t="s">
        <v>16</v>
      </c>
      <c r="G12" s="170" t="s">
        <v>6</v>
      </c>
      <c r="H12" s="170" t="s">
        <v>29</v>
      </c>
      <c r="I12" s="54">
        <v>3240000</v>
      </c>
      <c r="J12" s="170">
        <v>2018041410</v>
      </c>
      <c r="K12" s="170" t="s">
        <v>723</v>
      </c>
      <c r="L12" s="171" t="s">
        <v>724</v>
      </c>
      <c r="M12" s="319"/>
      <c r="N12" s="160" t="s">
        <v>235</v>
      </c>
      <c r="O12" s="161"/>
    </row>
    <row r="13" spans="1:15" ht="27.75" customHeight="1" x14ac:dyDescent="0.4">
      <c r="A13" s="55"/>
      <c r="B13" s="168">
        <v>2026</v>
      </c>
      <c r="C13" s="169">
        <v>2</v>
      </c>
      <c r="D13" s="186" t="s">
        <v>712</v>
      </c>
      <c r="E13" s="172" t="s">
        <v>727</v>
      </c>
      <c r="F13" s="170" t="s">
        <v>16</v>
      </c>
      <c r="G13" s="170" t="s">
        <v>6</v>
      </c>
      <c r="H13" s="170" t="s">
        <v>29</v>
      </c>
      <c r="I13" s="54">
        <v>3730800</v>
      </c>
      <c r="J13" s="170">
        <v>202112075</v>
      </c>
      <c r="K13" s="170" t="s">
        <v>714</v>
      </c>
      <c r="L13" s="171" t="s">
        <v>715</v>
      </c>
      <c r="M13" s="295" t="s">
        <v>121</v>
      </c>
      <c r="N13" s="160" t="s">
        <v>235</v>
      </c>
      <c r="O13" s="161"/>
    </row>
    <row r="14" spans="1:15" ht="27.75" customHeight="1" x14ac:dyDescent="0.4">
      <c r="A14" s="55"/>
      <c r="B14" s="168">
        <v>2026</v>
      </c>
      <c r="C14" s="169">
        <v>3</v>
      </c>
      <c r="D14" s="186" t="s">
        <v>712</v>
      </c>
      <c r="E14" s="172" t="s">
        <v>728</v>
      </c>
      <c r="F14" s="170" t="s">
        <v>24</v>
      </c>
      <c r="G14" s="170" t="s">
        <v>10</v>
      </c>
      <c r="H14" s="170" t="s">
        <v>25</v>
      </c>
      <c r="I14" s="54">
        <v>1240000000</v>
      </c>
      <c r="J14" s="170">
        <v>201910025</v>
      </c>
      <c r="K14" s="170" t="s">
        <v>729</v>
      </c>
      <c r="L14" s="171" t="s">
        <v>730</v>
      </c>
      <c r="M14" s="319"/>
      <c r="N14" s="160" t="s">
        <v>235</v>
      </c>
      <c r="O14" s="161"/>
    </row>
    <row r="15" spans="1:15" ht="27.75" customHeight="1" x14ac:dyDescent="0.4">
      <c r="A15" s="55"/>
      <c r="B15" s="168">
        <v>2026</v>
      </c>
      <c r="C15" s="169">
        <v>3</v>
      </c>
      <c r="D15" s="186" t="s">
        <v>712</v>
      </c>
      <c r="E15" s="172" t="s">
        <v>731</v>
      </c>
      <c r="F15" s="170" t="s">
        <v>16</v>
      </c>
      <c r="G15" s="170" t="s">
        <v>6</v>
      </c>
      <c r="H15" s="170" t="s">
        <v>29</v>
      </c>
      <c r="I15" s="54">
        <v>3200000</v>
      </c>
      <c r="J15" s="170">
        <v>2018041410</v>
      </c>
      <c r="K15" s="170" t="s">
        <v>723</v>
      </c>
      <c r="L15" s="171" t="s">
        <v>724</v>
      </c>
      <c r="M15" s="295"/>
      <c r="N15" s="160" t="s">
        <v>235</v>
      </c>
      <c r="O15" s="161"/>
    </row>
    <row r="16" spans="1:15" ht="27.75" customHeight="1" x14ac:dyDescent="0.4">
      <c r="A16" s="55"/>
      <c r="B16" s="168">
        <v>2026</v>
      </c>
      <c r="C16" s="169">
        <v>4</v>
      </c>
      <c r="D16" s="186" t="s">
        <v>712</v>
      </c>
      <c r="E16" s="172" t="s">
        <v>732</v>
      </c>
      <c r="F16" s="170" t="s">
        <v>24</v>
      </c>
      <c r="G16" s="170" t="s">
        <v>14</v>
      </c>
      <c r="H16" s="170" t="s">
        <v>733</v>
      </c>
      <c r="I16" s="54">
        <v>3500000</v>
      </c>
      <c r="J16" s="170">
        <v>202408037</v>
      </c>
      <c r="K16" s="170" t="s">
        <v>720</v>
      </c>
      <c r="L16" s="171" t="s">
        <v>721</v>
      </c>
      <c r="M16" s="295" t="s">
        <v>121</v>
      </c>
      <c r="N16" s="160" t="s">
        <v>235</v>
      </c>
      <c r="O16" s="161"/>
    </row>
    <row r="17" spans="1:15" ht="27.75" customHeight="1" x14ac:dyDescent="0.4">
      <c r="A17" s="55"/>
      <c r="B17" s="168">
        <v>2026</v>
      </c>
      <c r="C17" s="169">
        <v>4</v>
      </c>
      <c r="D17" s="186" t="s">
        <v>712</v>
      </c>
      <c r="E17" s="172" t="s">
        <v>734</v>
      </c>
      <c r="F17" s="170" t="s">
        <v>16</v>
      </c>
      <c r="G17" s="170" t="s">
        <v>6</v>
      </c>
      <c r="H17" s="170" t="s">
        <v>29</v>
      </c>
      <c r="I17" s="54">
        <v>2500000</v>
      </c>
      <c r="J17" s="170">
        <v>201910025</v>
      </c>
      <c r="K17" s="170" t="s">
        <v>729</v>
      </c>
      <c r="L17" s="171" t="s">
        <v>730</v>
      </c>
      <c r="M17" s="295"/>
      <c r="N17" s="160" t="s">
        <v>235</v>
      </c>
      <c r="O17" s="161"/>
    </row>
    <row r="18" spans="1:15" ht="27.75" customHeight="1" x14ac:dyDescent="0.4">
      <c r="A18" s="55"/>
      <c r="B18" s="168">
        <v>2026</v>
      </c>
      <c r="C18" s="169">
        <v>4</v>
      </c>
      <c r="D18" s="186" t="s">
        <v>712</v>
      </c>
      <c r="E18" s="172" t="s">
        <v>735</v>
      </c>
      <c r="F18" s="170" t="s">
        <v>16</v>
      </c>
      <c r="G18" s="170" t="s">
        <v>736</v>
      </c>
      <c r="H18" s="170" t="s">
        <v>28</v>
      </c>
      <c r="I18" s="54">
        <v>152060000</v>
      </c>
      <c r="J18" s="170">
        <v>202503005</v>
      </c>
      <c r="K18" s="170" t="s">
        <v>737</v>
      </c>
      <c r="L18" s="171" t="s">
        <v>738</v>
      </c>
      <c r="M18" s="295" t="s">
        <v>739</v>
      </c>
      <c r="N18" s="160" t="s">
        <v>235</v>
      </c>
      <c r="O18" s="161"/>
    </row>
    <row r="19" spans="1:15" ht="27.75" customHeight="1" x14ac:dyDescent="0.4">
      <c r="A19" s="55"/>
      <c r="B19" s="168">
        <v>2026</v>
      </c>
      <c r="C19" s="169">
        <v>5</v>
      </c>
      <c r="D19" s="186" t="s">
        <v>712</v>
      </c>
      <c r="E19" s="172" t="s">
        <v>740</v>
      </c>
      <c r="F19" s="170" t="s">
        <v>16</v>
      </c>
      <c r="G19" s="170" t="s">
        <v>6</v>
      </c>
      <c r="H19" s="170" t="s">
        <v>29</v>
      </c>
      <c r="I19" s="54">
        <v>1200000</v>
      </c>
      <c r="J19" s="170">
        <v>2018041410</v>
      </c>
      <c r="K19" s="170" t="s">
        <v>723</v>
      </c>
      <c r="L19" s="171" t="s">
        <v>724</v>
      </c>
      <c r="M19" s="295"/>
      <c r="N19" s="160" t="s">
        <v>235</v>
      </c>
      <c r="O19" s="161"/>
    </row>
    <row r="20" spans="1:15" ht="27.75" customHeight="1" x14ac:dyDescent="0.4">
      <c r="A20" s="55"/>
      <c r="B20" s="168">
        <v>2026</v>
      </c>
      <c r="C20" s="169">
        <v>5</v>
      </c>
      <c r="D20" s="186" t="s">
        <v>712</v>
      </c>
      <c r="E20" s="172" t="s">
        <v>741</v>
      </c>
      <c r="F20" s="170" t="s">
        <v>16</v>
      </c>
      <c r="G20" s="170" t="s">
        <v>6</v>
      </c>
      <c r="H20" s="170" t="s">
        <v>29</v>
      </c>
      <c r="I20" s="54">
        <v>7500000</v>
      </c>
      <c r="J20" s="170">
        <v>201910025</v>
      </c>
      <c r="K20" s="170" t="s">
        <v>729</v>
      </c>
      <c r="L20" s="171" t="s">
        <v>730</v>
      </c>
      <c r="M20" s="295" t="s">
        <v>121</v>
      </c>
      <c r="N20" s="160" t="s">
        <v>235</v>
      </c>
      <c r="O20" s="161"/>
    </row>
    <row r="21" spans="1:15" ht="27.75" customHeight="1" x14ac:dyDescent="0.4">
      <c r="A21" s="55"/>
      <c r="B21" s="168">
        <v>2026</v>
      </c>
      <c r="C21" s="169">
        <v>5</v>
      </c>
      <c r="D21" s="186" t="s">
        <v>712</v>
      </c>
      <c r="E21" s="172" t="s">
        <v>742</v>
      </c>
      <c r="F21" s="170" t="s">
        <v>16</v>
      </c>
      <c r="G21" s="170" t="s">
        <v>6</v>
      </c>
      <c r="H21" s="170" t="s">
        <v>29</v>
      </c>
      <c r="I21" s="54">
        <v>1100000</v>
      </c>
      <c r="J21" s="170">
        <v>2018041410</v>
      </c>
      <c r="K21" s="170" t="s">
        <v>723</v>
      </c>
      <c r="L21" s="171" t="s">
        <v>724</v>
      </c>
      <c r="M21" s="319"/>
      <c r="N21" s="160" t="s">
        <v>235</v>
      </c>
      <c r="O21" s="161"/>
    </row>
    <row r="22" spans="1:15" ht="27.75" customHeight="1" x14ac:dyDescent="0.4">
      <c r="A22" s="55"/>
      <c r="B22" s="168">
        <v>2026</v>
      </c>
      <c r="C22" s="169">
        <v>6</v>
      </c>
      <c r="D22" s="186" t="s">
        <v>712</v>
      </c>
      <c r="E22" s="172" t="s">
        <v>743</v>
      </c>
      <c r="F22" s="170" t="s">
        <v>16</v>
      </c>
      <c r="G22" s="170" t="s">
        <v>6</v>
      </c>
      <c r="H22" s="170" t="s">
        <v>29</v>
      </c>
      <c r="I22" s="54">
        <v>9000000</v>
      </c>
      <c r="J22" s="170">
        <v>2018041410</v>
      </c>
      <c r="K22" s="170" t="s">
        <v>723</v>
      </c>
      <c r="L22" s="171" t="s">
        <v>724</v>
      </c>
      <c r="M22" s="295"/>
      <c r="N22" s="160" t="s">
        <v>235</v>
      </c>
      <c r="O22" s="161"/>
    </row>
    <row r="23" spans="1:15" ht="27.75" customHeight="1" x14ac:dyDescent="0.4">
      <c r="A23" s="55"/>
      <c r="B23" s="168">
        <v>2026</v>
      </c>
      <c r="C23" s="169">
        <v>6</v>
      </c>
      <c r="D23" s="186" t="s">
        <v>712</v>
      </c>
      <c r="E23" s="172" t="s">
        <v>744</v>
      </c>
      <c r="F23" s="170" t="s">
        <v>16</v>
      </c>
      <c r="G23" s="170" t="s">
        <v>6</v>
      </c>
      <c r="H23" s="170" t="s">
        <v>29</v>
      </c>
      <c r="I23" s="54">
        <v>1800000</v>
      </c>
      <c r="J23" s="170">
        <v>2018041410</v>
      </c>
      <c r="K23" s="170" t="s">
        <v>723</v>
      </c>
      <c r="L23" s="171" t="s">
        <v>724</v>
      </c>
      <c r="M23" s="319"/>
      <c r="N23" s="160" t="s">
        <v>235</v>
      </c>
      <c r="O23" s="161"/>
    </row>
    <row r="24" spans="1:15" ht="27.75" customHeight="1" x14ac:dyDescent="0.4">
      <c r="A24" s="55"/>
      <c r="B24" s="168">
        <v>2026</v>
      </c>
      <c r="C24" s="169">
        <v>6</v>
      </c>
      <c r="D24" s="186" t="s">
        <v>712</v>
      </c>
      <c r="E24" s="172" t="s">
        <v>745</v>
      </c>
      <c r="F24" s="170" t="s">
        <v>24</v>
      </c>
      <c r="G24" s="170" t="s">
        <v>5</v>
      </c>
      <c r="H24" s="170" t="s">
        <v>28</v>
      </c>
      <c r="I24" s="54">
        <v>22000000</v>
      </c>
      <c r="J24" s="170">
        <v>2015121130</v>
      </c>
      <c r="K24" s="170" t="s">
        <v>746</v>
      </c>
      <c r="L24" s="171" t="s">
        <v>747</v>
      </c>
      <c r="M24" s="295" t="s">
        <v>748</v>
      </c>
      <c r="N24" s="160" t="s">
        <v>239</v>
      </c>
      <c r="O24" s="161"/>
    </row>
    <row r="25" spans="1:15" ht="27.75" customHeight="1" x14ac:dyDescent="0.4">
      <c r="A25" s="55"/>
      <c r="B25" s="168">
        <v>2026</v>
      </c>
      <c r="C25" s="169">
        <v>9</v>
      </c>
      <c r="D25" s="186" t="s">
        <v>712</v>
      </c>
      <c r="E25" s="172" t="s">
        <v>749</v>
      </c>
      <c r="F25" s="170" t="s">
        <v>24</v>
      </c>
      <c r="G25" s="170" t="s">
        <v>13</v>
      </c>
      <c r="H25" s="170" t="s">
        <v>28</v>
      </c>
      <c r="I25" s="54">
        <v>24000000</v>
      </c>
      <c r="J25" s="170">
        <v>2018041410</v>
      </c>
      <c r="K25" s="170" t="s">
        <v>723</v>
      </c>
      <c r="L25" s="171" t="s">
        <v>724</v>
      </c>
      <c r="M25" s="295" t="s">
        <v>271</v>
      </c>
      <c r="N25" s="160" t="s">
        <v>235</v>
      </c>
      <c r="O25" s="161"/>
    </row>
    <row r="26" spans="1:15" ht="27.75" customHeight="1" x14ac:dyDescent="0.4">
      <c r="A26" s="55"/>
      <c r="B26" s="168">
        <v>2026</v>
      </c>
      <c r="C26" s="169">
        <v>10</v>
      </c>
      <c r="D26" s="186" t="s">
        <v>712</v>
      </c>
      <c r="E26" s="172" t="s">
        <v>750</v>
      </c>
      <c r="F26" s="170" t="s">
        <v>16</v>
      </c>
      <c r="G26" s="170" t="s">
        <v>6</v>
      </c>
      <c r="H26" s="170" t="s">
        <v>29</v>
      </c>
      <c r="I26" s="54">
        <v>3100000</v>
      </c>
      <c r="J26" s="170">
        <v>2018041410</v>
      </c>
      <c r="K26" s="170" t="s">
        <v>723</v>
      </c>
      <c r="L26" s="171" t="s">
        <v>724</v>
      </c>
      <c r="M26" s="295"/>
      <c r="N26" s="160" t="s">
        <v>235</v>
      </c>
      <c r="O26" s="161"/>
    </row>
    <row r="27" spans="1:15" ht="27.75" customHeight="1" x14ac:dyDescent="0.4">
      <c r="A27" s="55"/>
      <c r="B27" s="168">
        <v>2026</v>
      </c>
      <c r="C27" s="169">
        <v>10</v>
      </c>
      <c r="D27" s="186" t="s">
        <v>712</v>
      </c>
      <c r="E27" s="172" t="s">
        <v>751</v>
      </c>
      <c r="F27" s="170" t="s">
        <v>16</v>
      </c>
      <c r="G27" s="170" t="s">
        <v>6</v>
      </c>
      <c r="H27" s="170" t="s">
        <v>29</v>
      </c>
      <c r="I27" s="54">
        <v>6000000</v>
      </c>
      <c r="J27" s="170">
        <v>2018041410</v>
      </c>
      <c r="K27" s="170" t="s">
        <v>723</v>
      </c>
      <c r="L27" s="171" t="s">
        <v>724</v>
      </c>
      <c r="M27" s="295" t="s">
        <v>121</v>
      </c>
      <c r="N27" s="160" t="s">
        <v>235</v>
      </c>
      <c r="O27" s="161"/>
    </row>
    <row r="28" spans="1:15" ht="27.75" customHeight="1" x14ac:dyDescent="0.4">
      <c r="A28" s="55"/>
      <c r="B28" s="168">
        <v>2026</v>
      </c>
      <c r="C28" s="169">
        <v>10</v>
      </c>
      <c r="D28" s="186" t="s">
        <v>712</v>
      </c>
      <c r="E28" s="172" t="s">
        <v>752</v>
      </c>
      <c r="F28" s="170" t="s">
        <v>16</v>
      </c>
      <c r="G28" s="170" t="s">
        <v>6</v>
      </c>
      <c r="H28" s="170" t="s">
        <v>29</v>
      </c>
      <c r="I28" s="54">
        <v>2000000</v>
      </c>
      <c r="J28" s="170">
        <v>2018041410</v>
      </c>
      <c r="K28" s="170" t="s">
        <v>723</v>
      </c>
      <c r="L28" s="171" t="s">
        <v>724</v>
      </c>
      <c r="M28" s="295"/>
      <c r="N28" s="160" t="s">
        <v>235</v>
      </c>
      <c r="O28" s="161"/>
    </row>
    <row r="29" spans="1:15" ht="27.75" customHeight="1" x14ac:dyDescent="0.4">
      <c r="A29" s="55"/>
      <c r="B29" s="168">
        <v>2026</v>
      </c>
      <c r="C29" s="169">
        <v>10</v>
      </c>
      <c r="D29" s="186" t="s">
        <v>712</v>
      </c>
      <c r="E29" s="172" t="s">
        <v>753</v>
      </c>
      <c r="F29" s="170" t="s">
        <v>16</v>
      </c>
      <c r="G29" s="170" t="s">
        <v>6</v>
      </c>
      <c r="H29" s="170" t="s">
        <v>29</v>
      </c>
      <c r="I29" s="54">
        <v>4900000</v>
      </c>
      <c r="J29" s="170">
        <v>2018041410</v>
      </c>
      <c r="K29" s="170" t="s">
        <v>723</v>
      </c>
      <c r="L29" s="171" t="s">
        <v>724</v>
      </c>
      <c r="M29" s="295" t="s">
        <v>121</v>
      </c>
      <c r="N29" s="160" t="s">
        <v>235</v>
      </c>
      <c r="O29" s="161"/>
    </row>
    <row r="30" spans="1:15" ht="27.75" customHeight="1" x14ac:dyDescent="0.4">
      <c r="A30" s="55"/>
      <c r="B30" s="168">
        <v>2026</v>
      </c>
      <c r="C30" s="169">
        <v>10</v>
      </c>
      <c r="D30" s="186" t="s">
        <v>712</v>
      </c>
      <c r="E30" s="172" t="s">
        <v>754</v>
      </c>
      <c r="F30" s="170" t="s">
        <v>16</v>
      </c>
      <c r="G30" s="170" t="s">
        <v>6</v>
      </c>
      <c r="H30" s="170" t="s">
        <v>29</v>
      </c>
      <c r="I30" s="54">
        <v>4000000</v>
      </c>
      <c r="J30" s="170">
        <v>202112075</v>
      </c>
      <c r="K30" s="170" t="s">
        <v>714</v>
      </c>
      <c r="L30" s="171" t="s">
        <v>715</v>
      </c>
      <c r="M30" s="295" t="s">
        <v>136</v>
      </c>
      <c r="N30" s="160" t="s">
        <v>235</v>
      </c>
      <c r="O30" s="161"/>
    </row>
    <row r="31" spans="1:15" ht="27.75" customHeight="1" x14ac:dyDescent="0.4">
      <c r="A31" s="55"/>
      <c r="B31" s="168">
        <v>2026</v>
      </c>
      <c r="C31" s="169">
        <v>10</v>
      </c>
      <c r="D31" s="186" t="s">
        <v>712</v>
      </c>
      <c r="E31" s="172" t="s">
        <v>755</v>
      </c>
      <c r="F31" s="170" t="s">
        <v>24</v>
      </c>
      <c r="G31" s="170" t="s">
        <v>13</v>
      </c>
      <c r="H31" s="170" t="s">
        <v>29</v>
      </c>
      <c r="I31" s="54">
        <v>4500000</v>
      </c>
      <c r="J31" s="170">
        <v>201910025</v>
      </c>
      <c r="K31" s="170" t="s">
        <v>729</v>
      </c>
      <c r="L31" s="171" t="s">
        <v>730</v>
      </c>
      <c r="M31" s="295"/>
      <c r="N31" s="160" t="s">
        <v>239</v>
      </c>
      <c r="O31" s="161"/>
    </row>
    <row r="32" spans="1:15" ht="27.75" customHeight="1" x14ac:dyDescent="0.4">
      <c r="A32" s="55"/>
      <c r="B32" s="168">
        <v>2026</v>
      </c>
      <c r="C32" s="169">
        <v>11</v>
      </c>
      <c r="D32" s="186" t="s">
        <v>712</v>
      </c>
      <c r="E32" s="172" t="s">
        <v>756</v>
      </c>
      <c r="F32" s="170" t="s">
        <v>16</v>
      </c>
      <c r="G32" s="170" t="s">
        <v>6</v>
      </c>
      <c r="H32" s="170" t="s">
        <v>25</v>
      </c>
      <c r="I32" s="54">
        <v>50000000</v>
      </c>
      <c r="J32" s="170">
        <v>202112075</v>
      </c>
      <c r="K32" s="170" t="s">
        <v>714</v>
      </c>
      <c r="L32" s="171" t="s">
        <v>715</v>
      </c>
      <c r="M32" s="295"/>
      <c r="N32" s="160" t="s">
        <v>235</v>
      </c>
      <c r="O32" s="161"/>
    </row>
    <row r="33" spans="1:15" ht="27.75" customHeight="1" x14ac:dyDescent="0.4">
      <c r="A33" s="55"/>
      <c r="B33" s="168">
        <v>2026</v>
      </c>
      <c r="C33" s="169">
        <v>11</v>
      </c>
      <c r="D33" s="186" t="s">
        <v>712</v>
      </c>
      <c r="E33" s="172" t="s">
        <v>757</v>
      </c>
      <c r="F33" s="170" t="s">
        <v>16</v>
      </c>
      <c r="G33" s="170" t="s">
        <v>6</v>
      </c>
      <c r="H33" s="170" t="s">
        <v>29</v>
      </c>
      <c r="I33" s="54">
        <v>1500000</v>
      </c>
      <c r="J33" s="170">
        <v>202112075</v>
      </c>
      <c r="K33" s="170" t="s">
        <v>714</v>
      </c>
      <c r="L33" s="171" t="s">
        <v>715</v>
      </c>
      <c r="M33" s="295" t="s">
        <v>136</v>
      </c>
      <c r="N33" s="160" t="s">
        <v>235</v>
      </c>
      <c r="O33" s="161"/>
    </row>
    <row r="34" spans="1:15" ht="27.75" customHeight="1" x14ac:dyDescent="0.4">
      <c r="A34" s="55"/>
      <c r="B34" s="168">
        <v>2026</v>
      </c>
      <c r="C34" s="169">
        <v>11</v>
      </c>
      <c r="D34" s="186" t="s">
        <v>712</v>
      </c>
      <c r="E34" s="172" t="s">
        <v>758</v>
      </c>
      <c r="F34" s="170" t="s">
        <v>16</v>
      </c>
      <c r="G34" s="170" t="s">
        <v>6</v>
      </c>
      <c r="H34" s="170" t="s">
        <v>29</v>
      </c>
      <c r="I34" s="54">
        <v>2500000</v>
      </c>
      <c r="J34" s="170">
        <v>202112075</v>
      </c>
      <c r="K34" s="170" t="s">
        <v>714</v>
      </c>
      <c r="L34" s="171" t="s">
        <v>715</v>
      </c>
      <c r="M34" s="295" t="s">
        <v>136</v>
      </c>
      <c r="N34" s="160" t="s">
        <v>235</v>
      </c>
      <c r="O34" s="161"/>
    </row>
    <row r="35" spans="1:15" ht="27.75" customHeight="1" x14ac:dyDescent="0.4">
      <c r="A35" s="55"/>
      <c r="B35" s="168">
        <v>2026</v>
      </c>
      <c r="C35" s="169">
        <v>11</v>
      </c>
      <c r="D35" s="186" t="s">
        <v>712</v>
      </c>
      <c r="E35" s="202" t="s">
        <v>759</v>
      </c>
      <c r="F35" s="170" t="s">
        <v>16</v>
      </c>
      <c r="G35" s="170" t="s">
        <v>6</v>
      </c>
      <c r="H35" s="170" t="s">
        <v>29</v>
      </c>
      <c r="I35" s="54">
        <v>2000000</v>
      </c>
      <c r="J35" s="170">
        <v>2018041410</v>
      </c>
      <c r="K35" s="170" t="s">
        <v>723</v>
      </c>
      <c r="L35" s="171" t="s">
        <v>724</v>
      </c>
      <c r="M35" s="295"/>
      <c r="N35" s="160" t="s">
        <v>235</v>
      </c>
      <c r="O35" s="161"/>
    </row>
    <row r="36" spans="1:15" ht="27.75" customHeight="1" x14ac:dyDescent="0.4">
      <c r="A36" s="55"/>
      <c r="B36" s="168">
        <v>2026</v>
      </c>
      <c r="C36" s="169">
        <v>11</v>
      </c>
      <c r="D36" s="186" t="s">
        <v>712</v>
      </c>
      <c r="E36" s="172" t="s">
        <v>760</v>
      </c>
      <c r="F36" s="170" t="s">
        <v>24</v>
      </c>
      <c r="G36" s="170" t="s">
        <v>14</v>
      </c>
      <c r="H36" s="170" t="s">
        <v>28</v>
      </c>
      <c r="I36" s="54">
        <v>7500000</v>
      </c>
      <c r="J36" s="170">
        <v>202112075</v>
      </c>
      <c r="K36" s="170" t="s">
        <v>714</v>
      </c>
      <c r="L36" s="171" t="s">
        <v>715</v>
      </c>
      <c r="M36" s="295" t="s">
        <v>121</v>
      </c>
      <c r="N36" s="160" t="s">
        <v>235</v>
      </c>
      <c r="O36" s="161"/>
    </row>
    <row r="37" spans="1:15" ht="27.75" customHeight="1" x14ac:dyDescent="0.4">
      <c r="A37" s="55"/>
      <c r="B37" s="168">
        <v>2026</v>
      </c>
      <c r="C37" s="169">
        <v>12</v>
      </c>
      <c r="D37" s="186" t="s">
        <v>712</v>
      </c>
      <c r="E37" s="172" t="s">
        <v>761</v>
      </c>
      <c r="F37" s="170" t="s">
        <v>16</v>
      </c>
      <c r="G37" s="170" t="s">
        <v>6</v>
      </c>
      <c r="H37" s="170" t="s">
        <v>29</v>
      </c>
      <c r="I37" s="54">
        <v>9000000</v>
      </c>
      <c r="J37" s="170">
        <v>202408037</v>
      </c>
      <c r="K37" s="170" t="s">
        <v>720</v>
      </c>
      <c r="L37" s="171" t="s">
        <v>721</v>
      </c>
      <c r="M37" s="295" t="s">
        <v>121</v>
      </c>
      <c r="N37" s="160" t="s">
        <v>235</v>
      </c>
      <c r="O37" s="161"/>
    </row>
    <row r="38" spans="1:15" ht="27.75" customHeight="1" x14ac:dyDescent="0.4">
      <c r="A38" s="55"/>
      <c r="B38" s="168">
        <v>2026</v>
      </c>
      <c r="C38" s="169">
        <v>12</v>
      </c>
      <c r="D38" s="186" t="s">
        <v>712</v>
      </c>
      <c r="E38" s="172" t="s">
        <v>762</v>
      </c>
      <c r="F38" s="170" t="s">
        <v>16</v>
      </c>
      <c r="G38" s="170" t="s">
        <v>6</v>
      </c>
      <c r="H38" s="170" t="s">
        <v>29</v>
      </c>
      <c r="I38" s="54">
        <v>5000000</v>
      </c>
      <c r="J38" s="170">
        <v>2018041410</v>
      </c>
      <c r="K38" s="170" t="s">
        <v>723</v>
      </c>
      <c r="L38" s="171" t="s">
        <v>724</v>
      </c>
      <c r="M38" s="295"/>
      <c r="N38" s="160" t="s">
        <v>235</v>
      </c>
      <c r="O38" s="161"/>
    </row>
    <row r="39" spans="1:15" ht="27.75" customHeight="1" x14ac:dyDescent="0.4">
      <c r="A39" s="55"/>
      <c r="B39" s="296">
        <v>2026</v>
      </c>
      <c r="C39" s="155">
        <v>12</v>
      </c>
      <c r="D39" s="152" t="s">
        <v>712</v>
      </c>
      <c r="E39" s="152" t="s">
        <v>763</v>
      </c>
      <c r="F39" s="153" t="s">
        <v>24</v>
      </c>
      <c r="G39" s="153" t="s">
        <v>14</v>
      </c>
      <c r="H39" s="153" t="s">
        <v>28</v>
      </c>
      <c r="I39" s="56">
        <v>2000000</v>
      </c>
      <c r="J39" s="153">
        <v>2018041410</v>
      </c>
      <c r="K39" s="153" t="s">
        <v>723</v>
      </c>
      <c r="L39" s="154" t="s">
        <v>724</v>
      </c>
      <c r="M39" s="297" t="s">
        <v>121</v>
      </c>
      <c r="N39" s="156" t="s">
        <v>235</v>
      </c>
      <c r="O39" s="156"/>
    </row>
    <row r="40" spans="1:15" ht="27.75" customHeight="1" x14ac:dyDescent="0.4">
      <c r="A40" s="55"/>
    </row>
    <row r="41" spans="1:15" ht="27.75" customHeight="1" x14ac:dyDescent="0.4">
      <c r="A41" s="55"/>
    </row>
    <row r="42" spans="1:15" ht="27.75" customHeight="1" x14ac:dyDescent="0.4">
      <c r="A42" s="55"/>
    </row>
    <row r="43" spans="1:15" ht="27.75" customHeight="1" x14ac:dyDescent="0.4">
      <c r="A43" s="55"/>
    </row>
    <row r="44" spans="1:15" ht="27.75" customHeight="1" x14ac:dyDescent="0.4">
      <c r="A44" s="55"/>
    </row>
    <row r="45" spans="1:15" ht="27.75" customHeight="1" x14ac:dyDescent="0.4">
      <c r="A45" s="55"/>
    </row>
    <row r="46" spans="1:15" ht="27.75" customHeight="1" x14ac:dyDescent="0.4">
      <c r="A46" s="55"/>
    </row>
    <row r="47" spans="1:15" ht="27.75" customHeight="1" x14ac:dyDescent="0.4">
      <c r="A47" s="55"/>
    </row>
  </sheetData>
  <mergeCells count="2">
    <mergeCell ref="A2:O2"/>
    <mergeCell ref="A4:O4"/>
  </mergeCells>
  <phoneticPr fontId="1" type="noConversion"/>
  <dataValidations count="1">
    <dataValidation type="list" allowBlank="1" showInputMessage="1" showErrorMessage="1" sqref="M7">
      <formula1>#REF!</formula1>
    </dataValidation>
  </dataValidations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'C:\Users\user\Downloads\[(작성중)2. (양식)발주계획서_건축안전관리실_소규모.xlsx]참고'!#REF!</xm:f>
          </x14:formula1>
          <xm:sqref>G33:G34 M33:M34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발주계획서_건축시설본부\[발주계획서_건축안전관리실.xlsx]참고'!#REF!</xm:f>
          </x14:formula1>
          <xm:sqref>M8:M11 M22 M13 M15:M17 M19:M20 M24:M32 M35:M39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발주계획서_건축시설본부\[발주계획서_건축안전관리실.xlsx]참고'!#REF!</xm:f>
          </x14:formula1>
          <xm:sqref>D7:D17 D19:D39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발주계획서_건축시설본부\[발주계획서_건축안전관리실.xlsx]참고'!#REF!</xm:f>
          </x14:formula1>
          <xm:sqref>N7:N17 N19:N39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발주계획서_건축시설본부\[발주계획서_건축안전관리실.xlsx]참고'!#REF!</xm:f>
          </x14:formula1>
          <xm:sqref>G7:G17 G35:G39 G19:G32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발주계획서_건축시설본부\[발주계획서_건축안전관리실.xlsx]참고'!#REF!</xm:f>
          </x14:formula1>
          <xm:sqref>C7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발주계획서_건축시설본부\[발주계획서_건축안전관리실.xlsx]참고'!#REF!</xm:f>
          </x14:formula1>
          <xm:sqref>H7:H17 H19:H39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발주계획서_건축시설본부\[발주계획서_건축안전관리실.xlsx]참고'!#REF!</xm:f>
          </x14:formula1>
          <xm:sqref>F6:F17 F19:F39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발주계획서_건축시설본부\[발주계획서_건축안전관리실.xlsx]참고'!#REF!</xm:f>
          </x14:formula1>
          <xm:sqref>C8:C39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23"/>
  <sheetViews>
    <sheetView zoomScale="55" zoomScaleNormal="55" workbookViewId="0">
      <selection activeCell="A15" sqref="A15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s="30" customFormat="1" ht="27.9" customHeight="1" thickTop="1" x14ac:dyDescent="0.4">
      <c r="A7" s="51"/>
      <c r="B7" s="168">
        <v>2026</v>
      </c>
      <c r="C7" s="169">
        <v>2</v>
      </c>
      <c r="D7" s="172" t="s">
        <v>764</v>
      </c>
      <c r="E7" s="172" t="s">
        <v>765</v>
      </c>
      <c r="F7" s="170" t="s">
        <v>24</v>
      </c>
      <c r="G7" s="170" t="s">
        <v>14</v>
      </c>
      <c r="H7" s="170" t="s">
        <v>27</v>
      </c>
      <c r="I7" s="54">
        <v>300000000</v>
      </c>
      <c r="J7" s="170">
        <v>202110091</v>
      </c>
      <c r="K7" s="170" t="s">
        <v>766</v>
      </c>
      <c r="L7" s="170" t="s">
        <v>767</v>
      </c>
      <c r="M7" s="295"/>
      <c r="N7" s="299"/>
      <c r="O7" s="299"/>
    </row>
    <row r="8" spans="1:15" s="30" customFormat="1" ht="27.9" customHeight="1" x14ac:dyDescent="0.4">
      <c r="A8" s="51"/>
      <c r="B8" s="168">
        <v>2026</v>
      </c>
      <c r="C8" s="169">
        <v>2</v>
      </c>
      <c r="D8" s="172" t="s">
        <v>764</v>
      </c>
      <c r="E8" s="172" t="s">
        <v>768</v>
      </c>
      <c r="F8" s="170" t="s">
        <v>24</v>
      </c>
      <c r="G8" s="170" t="s">
        <v>14</v>
      </c>
      <c r="H8" s="170" t="s">
        <v>769</v>
      </c>
      <c r="I8" s="54">
        <v>288000000</v>
      </c>
      <c r="J8" s="170">
        <v>202212066</v>
      </c>
      <c r="K8" s="170" t="s">
        <v>770</v>
      </c>
      <c r="L8" s="170" t="s">
        <v>771</v>
      </c>
      <c r="M8" s="295"/>
      <c r="N8" s="299"/>
      <c r="O8" s="300"/>
    </row>
    <row r="9" spans="1:15" ht="27.9" customHeight="1" x14ac:dyDescent="0.4">
      <c r="A9" s="55"/>
      <c r="B9" s="168">
        <v>2026</v>
      </c>
      <c r="C9" s="169">
        <v>2</v>
      </c>
      <c r="D9" s="172" t="s">
        <v>764</v>
      </c>
      <c r="E9" s="172" t="s">
        <v>772</v>
      </c>
      <c r="F9" s="170" t="s">
        <v>24</v>
      </c>
      <c r="G9" s="170" t="s">
        <v>219</v>
      </c>
      <c r="H9" s="170" t="s">
        <v>769</v>
      </c>
      <c r="I9" s="54">
        <v>400000000</v>
      </c>
      <c r="J9" s="170">
        <v>202508003</v>
      </c>
      <c r="K9" s="170" t="s">
        <v>773</v>
      </c>
      <c r="L9" s="170" t="s">
        <v>774</v>
      </c>
      <c r="M9" s="295"/>
      <c r="N9" s="188" t="s">
        <v>239</v>
      </c>
      <c r="O9" s="300"/>
    </row>
    <row r="10" spans="1:15" ht="27.9" customHeight="1" x14ac:dyDescent="0.4">
      <c r="A10" s="55"/>
      <c r="B10" s="168">
        <v>2026</v>
      </c>
      <c r="C10" s="169">
        <v>3</v>
      </c>
      <c r="D10" s="186" t="s">
        <v>764</v>
      </c>
      <c r="E10" s="186" t="s">
        <v>775</v>
      </c>
      <c r="F10" s="170" t="s">
        <v>24</v>
      </c>
      <c r="G10" s="170" t="s">
        <v>11</v>
      </c>
      <c r="H10" s="170" t="s">
        <v>776</v>
      </c>
      <c r="I10" s="52">
        <v>165000000</v>
      </c>
      <c r="J10" s="170">
        <v>202212070</v>
      </c>
      <c r="K10" s="170" t="s">
        <v>777</v>
      </c>
      <c r="L10" s="170" t="s">
        <v>778</v>
      </c>
      <c r="M10" s="295"/>
      <c r="N10" s="188" t="s">
        <v>239</v>
      </c>
      <c r="O10" s="300"/>
    </row>
    <row r="11" spans="1:15" ht="27.9" customHeight="1" x14ac:dyDescent="0.4">
      <c r="A11" s="55"/>
      <c r="B11" s="168">
        <v>2026</v>
      </c>
      <c r="C11" s="169">
        <v>3</v>
      </c>
      <c r="D11" s="186" t="s">
        <v>189</v>
      </c>
      <c r="E11" s="186" t="s">
        <v>779</v>
      </c>
      <c r="F11" s="170" t="s">
        <v>204</v>
      </c>
      <c r="G11" s="170" t="s">
        <v>217</v>
      </c>
      <c r="H11" s="170" t="s">
        <v>617</v>
      </c>
      <c r="I11" s="54">
        <v>200000000</v>
      </c>
      <c r="J11" s="170">
        <v>202212070</v>
      </c>
      <c r="K11" s="170" t="s">
        <v>777</v>
      </c>
      <c r="L11" s="170" t="s">
        <v>778</v>
      </c>
      <c r="M11" s="295"/>
      <c r="N11" s="188" t="s">
        <v>239</v>
      </c>
      <c r="O11" s="300"/>
    </row>
    <row r="12" spans="1:15" ht="27.9" customHeight="1" x14ac:dyDescent="0.4">
      <c r="A12" s="55"/>
      <c r="B12" s="168">
        <v>2026</v>
      </c>
      <c r="C12" s="169">
        <v>3</v>
      </c>
      <c r="D12" s="186" t="s">
        <v>764</v>
      </c>
      <c r="E12" s="186" t="s">
        <v>780</v>
      </c>
      <c r="F12" s="170" t="s">
        <v>24</v>
      </c>
      <c r="G12" s="170" t="s">
        <v>14</v>
      </c>
      <c r="H12" s="170" t="s">
        <v>617</v>
      </c>
      <c r="I12" s="54">
        <v>33000000</v>
      </c>
      <c r="J12" s="170">
        <v>202212070</v>
      </c>
      <c r="K12" s="170" t="s">
        <v>777</v>
      </c>
      <c r="L12" s="170" t="s">
        <v>778</v>
      </c>
      <c r="M12" s="295"/>
      <c r="N12" s="299"/>
      <c r="O12" s="300"/>
    </row>
    <row r="13" spans="1:15" ht="27.9" customHeight="1" x14ac:dyDescent="0.4">
      <c r="A13" s="55"/>
      <c r="B13" s="168">
        <v>2026</v>
      </c>
      <c r="C13" s="169">
        <v>3</v>
      </c>
      <c r="D13" s="186" t="s">
        <v>764</v>
      </c>
      <c r="E13" s="186" t="s">
        <v>781</v>
      </c>
      <c r="F13" s="170" t="s">
        <v>24</v>
      </c>
      <c r="G13" s="170" t="s">
        <v>219</v>
      </c>
      <c r="H13" s="170" t="s">
        <v>617</v>
      </c>
      <c r="I13" s="54">
        <v>44000000</v>
      </c>
      <c r="J13" s="170">
        <v>202212070</v>
      </c>
      <c r="K13" s="170" t="s">
        <v>777</v>
      </c>
      <c r="L13" s="170" t="s">
        <v>778</v>
      </c>
      <c r="M13" s="295"/>
      <c r="N13" s="299"/>
      <c r="O13" s="300"/>
    </row>
    <row r="14" spans="1:15" ht="27.9" customHeight="1" x14ac:dyDescent="0.4">
      <c r="A14" s="55"/>
      <c r="B14" s="168">
        <v>2026</v>
      </c>
      <c r="C14" s="169">
        <v>3</v>
      </c>
      <c r="D14" s="186" t="s">
        <v>764</v>
      </c>
      <c r="E14" s="186" t="s">
        <v>782</v>
      </c>
      <c r="F14" s="170" t="s">
        <v>24</v>
      </c>
      <c r="G14" s="170" t="s">
        <v>14</v>
      </c>
      <c r="H14" s="170" t="s">
        <v>776</v>
      </c>
      <c r="I14" s="52">
        <v>50000000</v>
      </c>
      <c r="J14" s="170">
        <v>202112065</v>
      </c>
      <c r="K14" s="170" t="s">
        <v>783</v>
      </c>
      <c r="L14" s="170" t="s">
        <v>784</v>
      </c>
      <c r="M14" s="295"/>
      <c r="N14" s="299"/>
      <c r="O14" s="300"/>
    </row>
    <row r="15" spans="1:15" ht="27.9" customHeight="1" x14ac:dyDescent="0.4">
      <c r="A15" s="55"/>
      <c r="B15" s="168">
        <v>2026</v>
      </c>
      <c r="C15" s="169">
        <v>3</v>
      </c>
      <c r="D15" s="172" t="s">
        <v>764</v>
      </c>
      <c r="E15" s="172" t="s">
        <v>785</v>
      </c>
      <c r="F15" s="170" t="s">
        <v>24</v>
      </c>
      <c r="G15" s="170" t="s">
        <v>14</v>
      </c>
      <c r="H15" s="170" t="s">
        <v>786</v>
      </c>
      <c r="I15" s="54">
        <v>2000000</v>
      </c>
      <c r="J15" s="170">
        <v>202112065</v>
      </c>
      <c r="K15" s="170" t="s">
        <v>783</v>
      </c>
      <c r="L15" s="170" t="s">
        <v>784</v>
      </c>
      <c r="M15" s="295"/>
      <c r="N15" s="299"/>
      <c r="O15" s="300"/>
    </row>
    <row r="16" spans="1:15" ht="27.9" customHeight="1" x14ac:dyDescent="0.4">
      <c r="A16" s="55"/>
      <c r="B16" s="168">
        <v>2026</v>
      </c>
      <c r="C16" s="169">
        <v>6</v>
      </c>
      <c r="D16" s="172" t="s">
        <v>764</v>
      </c>
      <c r="E16" s="172" t="s">
        <v>787</v>
      </c>
      <c r="F16" s="170" t="s">
        <v>24</v>
      </c>
      <c r="G16" s="170" t="s">
        <v>14</v>
      </c>
      <c r="H16" s="170" t="s">
        <v>776</v>
      </c>
      <c r="I16" s="320">
        <v>133200000</v>
      </c>
      <c r="J16" s="170">
        <v>202509042</v>
      </c>
      <c r="K16" s="170" t="s">
        <v>788</v>
      </c>
      <c r="L16" s="170" t="s">
        <v>789</v>
      </c>
      <c r="M16" s="295"/>
      <c r="N16" s="299"/>
      <c r="O16" s="300"/>
    </row>
    <row r="17" spans="1:15" ht="27.9" customHeight="1" x14ac:dyDescent="0.4">
      <c r="A17" s="55"/>
      <c r="B17" s="168">
        <v>2026</v>
      </c>
      <c r="C17" s="169">
        <v>8</v>
      </c>
      <c r="D17" s="172" t="s">
        <v>764</v>
      </c>
      <c r="E17" s="172" t="s">
        <v>790</v>
      </c>
      <c r="F17" s="170" t="s">
        <v>24</v>
      </c>
      <c r="G17" s="170" t="s">
        <v>12</v>
      </c>
      <c r="H17" s="170" t="s">
        <v>769</v>
      </c>
      <c r="I17" s="54">
        <v>400000000</v>
      </c>
      <c r="J17" s="170">
        <v>202212069</v>
      </c>
      <c r="K17" s="170" t="s">
        <v>791</v>
      </c>
      <c r="L17" s="170" t="s">
        <v>792</v>
      </c>
      <c r="M17" s="295"/>
      <c r="N17" s="299"/>
      <c r="O17" s="300"/>
    </row>
    <row r="18" spans="1:15" ht="27.9" customHeight="1" x14ac:dyDescent="0.4">
      <c r="A18" s="55"/>
      <c r="B18" s="168">
        <v>2026</v>
      </c>
      <c r="C18" s="169">
        <v>8</v>
      </c>
      <c r="D18" s="172" t="s">
        <v>764</v>
      </c>
      <c r="E18" s="172" t="s">
        <v>793</v>
      </c>
      <c r="F18" s="170" t="s">
        <v>24</v>
      </c>
      <c r="G18" s="170" t="s">
        <v>12</v>
      </c>
      <c r="H18" s="170" t="s">
        <v>769</v>
      </c>
      <c r="I18" s="54">
        <v>1800000000</v>
      </c>
      <c r="J18" s="170">
        <v>202212069</v>
      </c>
      <c r="K18" s="170" t="s">
        <v>791</v>
      </c>
      <c r="L18" s="170" t="s">
        <v>792</v>
      </c>
      <c r="M18" s="295"/>
      <c r="N18" s="299"/>
      <c r="O18" s="300"/>
    </row>
    <row r="19" spans="1:15" ht="27.9" customHeight="1" x14ac:dyDescent="0.4">
      <c r="A19" s="55"/>
      <c r="B19" s="168">
        <v>2026</v>
      </c>
      <c r="C19" s="169">
        <v>10</v>
      </c>
      <c r="D19" s="172" t="s">
        <v>189</v>
      </c>
      <c r="E19" s="172" t="s">
        <v>794</v>
      </c>
      <c r="F19" s="170" t="s">
        <v>24</v>
      </c>
      <c r="G19" s="170" t="s">
        <v>15</v>
      </c>
      <c r="H19" s="170" t="s">
        <v>776</v>
      </c>
      <c r="I19" s="54">
        <v>200000000</v>
      </c>
      <c r="J19" s="170">
        <v>202207043</v>
      </c>
      <c r="K19" s="170" t="s">
        <v>795</v>
      </c>
      <c r="L19" s="170" t="s">
        <v>796</v>
      </c>
      <c r="M19" s="295"/>
      <c r="N19" s="299"/>
      <c r="O19" s="300"/>
    </row>
    <row r="20" spans="1:15" ht="27.9" customHeight="1" x14ac:dyDescent="0.4">
      <c r="A20" s="55"/>
      <c r="B20" s="168">
        <v>2026</v>
      </c>
      <c r="C20" s="169">
        <v>11</v>
      </c>
      <c r="D20" s="186" t="s">
        <v>764</v>
      </c>
      <c r="E20" s="186" t="s">
        <v>797</v>
      </c>
      <c r="F20" s="170" t="s">
        <v>24</v>
      </c>
      <c r="G20" s="170" t="s">
        <v>14</v>
      </c>
      <c r="H20" s="170" t="s">
        <v>25</v>
      </c>
      <c r="I20" s="75">
        <v>300000000</v>
      </c>
      <c r="J20" s="170">
        <v>199505210</v>
      </c>
      <c r="K20" s="170" t="s">
        <v>798</v>
      </c>
      <c r="L20" s="170" t="s">
        <v>799</v>
      </c>
      <c r="M20" s="295"/>
      <c r="N20" s="299"/>
      <c r="O20" s="300"/>
    </row>
    <row r="21" spans="1:15" ht="27.9" customHeight="1" x14ac:dyDescent="0.4">
      <c r="A21" s="55"/>
      <c r="B21" s="168">
        <v>2026</v>
      </c>
      <c r="C21" s="169">
        <v>12</v>
      </c>
      <c r="D21" s="172" t="s">
        <v>189</v>
      </c>
      <c r="E21" s="172" t="s">
        <v>800</v>
      </c>
      <c r="F21" s="170" t="s">
        <v>24</v>
      </c>
      <c r="G21" s="170" t="s">
        <v>12</v>
      </c>
      <c r="H21" s="170" t="s">
        <v>27</v>
      </c>
      <c r="I21" s="54">
        <v>150000000</v>
      </c>
      <c r="J21" s="170">
        <v>202212069</v>
      </c>
      <c r="K21" s="170" t="s">
        <v>791</v>
      </c>
      <c r="L21" s="170" t="s">
        <v>792</v>
      </c>
      <c r="M21" s="295"/>
      <c r="N21" s="299"/>
      <c r="O21" s="300"/>
    </row>
    <row r="22" spans="1:15" ht="27.9" customHeight="1" x14ac:dyDescent="0.4">
      <c r="A22" s="55"/>
      <c r="B22" s="168">
        <v>2026</v>
      </c>
      <c r="C22" s="169"/>
      <c r="D22" s="172"/>
      <c r="E22" s="172"/>
      <c r="F22" s="170"/>
      <c r="G22" s="170"/>
      <c r="H22" s="170"/>
      <c r="I22" s="54"/>
      <c r="J22" s="170"/>
      <c r="K22" s="170"/>
      <c r="L22" s="171"/>
      <c r="M22" s="295"/>
      <c r="N22" s="299"/>
      <c r="O22" s="300"/>
    </row>
    <row r="23" spans="1:15" ht="27.75" customHeight="1" x14ac:dyDescent="0.4">
      <c r="A23" s="55"/>
      <c r="B23" s="168">
        <v>2026</v>
      </c>
      <c r="C23" s="169"/>
      <c r="D23" s="172"/>
      <c r="E23" s="172"/>
      <c r="F23" s="170"/>
      <c r="G23" s="170"/>
      <c r="H23" s="170"/>
      <c r="I23" s="54"/>
      <c r="J23" s="170"/>
      <c r="K23" s="170"/>
      <c r="L23" s="171"/>
      <c r="M23" s="295"/>
      <c r="N23" s="299"/>
      <c r="O23" s="300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'C:\Users\user\Downloads\[연간발주계획서_김용만.xlsx]참고'!#REF!</xm:f>
          </x14:formula1>
          <xm:sqref>F8:G9 F16:G16 C8:D9 C16:D16</xm:sqref>
        </x14:dataValidation>
        <x14:dataValidation type="list" allowBlank="1" showInputMessage="1" showErrorMessage="1">
          <x14:formula1>
            <xm:f>'[첨부_2_2. (양식)발주계획서(양재혁).xlsx]참고'!#REF!</xm:f>
          </x14:formula1>
          <xm:sqref>C7:D7 F7:G7</xm:sqref>
        </x14:dataValidation>
        <x14:dataValidation type="list" allowBlank="1" showInputMessage="1" showErrorMessage="1">
          <x14:formula1>
            <xm:f>'\\172.10.124.43\data3\01. 녹색건축실\2026년\00. 주무(26년)\000. 주무(26년)\19. (01.29) 26년 연간발주계획 제출\2. 작성 및 수정\[첨부_2_2. (민간GR)발주계획서_한승희.xlsx]참고'!#REF!</xm:f>
          </x14:formula1>
          <xm:sqref>C14:D15 F14:G15</xm:sqref>
        </x14:dataValidation>
        <x14:dataValidation type="list" allowBlank="1" showInputMessage="1" showErrorMessage="1">
          <x14:formula1>
            <xm:f>'\\172.10.124.43\data3\01. 녹색건축실\2026년\00. 주무(26년)\000. 주무(26년)\19. (01.29) 26년 연간발주계획 제출\2. 작성 및 수정\[첨부_2_2. (양식)발주계획서_ 용현종.xlsx]참고'!#REF!</xm:f>
          </x14:formula1>
          <xm:sqref>C10:D13 F10:G13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발주계획서_건축시설본부\[발주계획서_녹색건축실.xlsx]참고'!#REF!</xm:f>
          </x14:formula1>
          <xm:sqref>M7:M23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발주계획서_건축시설본부\[발주계획서_녹색건축실.xlsx]참고'!#REF!</xm:f>
          </x14:formula1>
          <xm:sqref>D17:D23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발주계획서_건축시설본부\[발주계획서_녹색건축실.xlsx]참고'!#REF!</xm:f>
          </x14:formula1>
          <xm:sqref>N7:N23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발주계획서_건축시설본부\[발주계획서_녹색건축실.xlsx]참고'!#REF!</xm:f>
          </x14:formula1>
          <xm:sqref>G17:G23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발주계획서_건축시설본부\[발주계획서_녹색건축실.xlsx]참고'!#REF!</xm:f>
          </x14:formula1>
          <xm:sqref>C17:C23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발주계획서_건축시설본부\[발주계획서_녹색건축실.xlsx]참고'!#REF!</xm:f>
          </x14:formula1>
          <xm:sqref>H22:H23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발주계획서_건축시설본부\[발주계획서_녹색건축실.xlsx]참고'!#REF!</xm:f>
          </x14:formula1>
          <xm:sqref>F6 F17:F23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9"/>
  <sheetViews>
    <sheetView zoomScale="40" zoomScaleNormal="40" workbookViewId="0">
      <selection activeCell="H20" sqref="H20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218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321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ht="27.75" customHeight="1" thickTop="1" x14ac:dyDescent="0.4">
      <c r="A7" s="323"/>
      <c r="B7" s="168">
        <v>2026</v>
      </c>
      <c r="C7" s="169">
        <v>5</v>
      </c>
      <c r="D7" s="172" t="s">
        <v>801</v>
      </c>
      <c r="E7" s="172" t="s">
        <v>802</v>
      </c>
      <c r="F7" s="170" t="s">
        <v>24</v>
      </c>
      <c r="G7" s="170" t="s">
        <v>12</v>
      </c>
      <c r="H7" s="170" t="s">
        <v>27</v>
      </c>
      <c r="I7" s="54">
        <v>30000000</v>
      </c>
      <c r="J7" s="170">
        <v>2008030050</v>
      </c>
      <c r="K7" s="170" t="s">
        <v>803</v>
      </c>
      <c r="L7" s="171" t="s">
        <v>804</v>
      </c>
      <c r="M7" s="173"/>
      <c r="N7" s="160" t="s">
        <v>235</v>
      </c>
      <c r="O7" s="161"/>
    </row>
    <row r="8" spans="1:15" ht="27.75" customHeight="1" x14ac:dyDescent="0.4">
      <c r="A8" s="55"/>
      <c r="B8" s="168">
        <v>2026</v>
      </c>
      <c r="C8" s="169">
        <v>5</v>
      </c>
      <c r="D8" s="172" t="s">
        <v>801</v>
      </c>
      <c r="E8" s="172" t="s">
        <v>805</v>
      </c>
      <c r="F8" s="170" t="s">
        <v>24</v>
      </c>
      <c r="G8" s="170" t="s">
        <v>14</v>
      </c>
      <c r="H8" s="170" t="s">
        <v>28</v>
      </c>
      <c r="I8" s="54">
        <v>6000000</v>
      </c>
      <c r="J8" s="170">
        <v>200501188</v>
      </c>
      <c r="K8" s="170" t="s">
        <v>806</v>
      </c>
      <c r="L8" s="171" t="s">
        <v>807</v>
      </c>
      <c r="M8" s="167" t="s">
        <v>121</v>
      </c>
      <c r="N8" s="160"/>
      <c r="O8" s="161"/>
    </row>
    <row r="9" spans="1:15" ht="27.75" customHeight="1" x14ac:dyDescent="0.4">
      <c r="A9" s="55"/>
      <c r="B9" s="184">
        <v>2026</v>
      </c>
      <c r="C9" s="63">
        <v>10</v>
      </c>
      <c r="D9" s="152" t="s">
        <v>801</v>
      </c>
      <c r="E9" s="152" t="s">
        <v>808</v>
      </c>
      <c r="F9" s="64" t="s">
        <v>16</v>
      </c>
      <c r="G9" s="64" t="s">
        <v>6</v>
      </c>
      <c r="H9" s="64" t="s">
        <v>29</v>
      </c>
      <c r="I9" s="56">
        <v>16000000</v>
      </c>
      <c r="J9" s="64">
        <v>200501188</v>
      </c>
      <c r="K9" s="64" t="s">
        <v>806</v>
      </c>
      <c r="L9" s="324" t="s">
        <v>807</v>
      </c>
      <c r="M9" s="185"/>
      <c r="N9" s="65"/>
      <c r="O9" s="156" t="s">
        <v>809</v>
      </c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발주계획서_건축시설본부\[발주계획서_하심위사무국.xlsx]참고'!#REF!</xm:f>
          </x14:formula1>
          <xm:sqref>M7:M9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발주계획서_건축시설본부\[발주계획서_하심위사무국.xlsx]참고'!#REF!</xm:f>
          </x14:formula1>
          <xm:sqref>D7:D9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발주계획서_건축시설본부\[발주계획서_하심위사무국.xlsx]참고'!#REF!</xm:f>
          </x14:formula1>
          <xm:sqref>N7:N9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발주계획서_건축시설본부\[발주계획서_하심위사무국.xlsx]참고'!#REF!</xm:f>
          </x14:formula1>
          <xm:sqref>G7:G9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발주계획서_건축시설본부\[발주계획서_하심위사무국.xlsx]참고'!#REF!</xm:f>
          </x14:formula1>
          <xm:sqref>C7:C9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발주계획서_건축시설본부\[발주계획서_하심위사무국.xlsx]참고'!#REF!</xm:f>
          </x14:formula1>
          <xm:sqref>H7:H9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발주계획서_건축시설본부\[발주계획서_하심위사무국.xlsx]참고'!#REF!</xm:f>
          </x14:formula1>
          <xm:sqref>F6:F9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47"/>
  <sheetViews>
    <sheetView zoomScale="55" zoomScaleNormal="55" workbookViewId="0">
      <selection activeCell="H11" sqref="H11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43.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ht="27.75" customHeight="1" thickTop="1" x14ac:dyDescent="0.4">
      <c r="A7" s="55"/>
      <c r="B7" s="168">
        <v>2026</v>
      </c>
      <c r="C7" s="169">
        <v>2</v>
      </c>
      <c r="D7" s="172" t="s">
        <v>810</v>
      </c>
      <c r="E7" s="172" t="s">
        <v>811</v>
      </c>
      <c r="F7" s="170" t="s">
        <v>16</v>
      </c>
      <c r="G7" s="170" t="s">
        <v>6</v>
      </c>
      <c r="H7" s="170" t="s">
        <v>28</v>
      </c>
      <c r="I7" s="54">
        <v>7520000</v>
      </c>
      <c r="J7" s="170">
        <v>202509017</v>
      </c>
      <c r="K7" s="170" t="s">
        <v>812</v>
      </c>
      <c r="L7" s="171" t="s">
        <v>813</v>
      </c>
      <c r="M7" s="295" t="s">
        <v>121</v>
      </c>
      <c r="N7" s="145" t="s">
        <v>235</v>
      </c>
      <c r="O7" s="62" t="s">
        <v>814</v>
      </c>
    </row>
    <row r="8" spans="1:15" ht="27.75" customHeight="1" x14ac:dyDescent="0.4">
      <c r="A8" s="55"/>
      <c r="B8" s="168">
        <v>2026</v>
      </c>
      <c r="C8" s="169">
        <v>3</v>
      </c>
      <c r="D8" s="172" t="s">
        <v>810</v>
      </c>
      <c r="E8" s="172" t="s">
        <v>815</v>
      </c>
      <c r="F8" s="170" t="s">
        <v>24</v>
      </c>
      <c r="G8" s="170" t="s">
        <v>12</v>
      </c>
      <c r="H8" s="170" t="s">
        <v>27</v>
      </c>
      <c r="I8" s="54">
        <v>48400000</v>
      </c>
      <c r="J8" s="170">
        <v>2012121520</v>
      </c>
      <c r="K8" s="170" t="s">
        <v>816</v>
      </c>
      <c r="L8" s="171" t="s">
        <v>817</v>
      </c>
      <c r="M8" s="295"/>
      <c r="N8" s="145" t="s">
        <v>239</v>
      </c>
      <c r="O8" s="62" t="s">
        <v>818</v>
      </c>
    </row>
    <row r="9" spans="1:15" ht="27.75" customHeight="1" x14ac:dyDescent="0.4">
      <c r="A9" s="55"/>
      <c r="B9" s="168">
        <v>2026</v>
      </c>
      <c r="C9" s="169">
        <v>11</v>
      </c>
      <c r="D9" s="172" t="s">
        <v>810</v>
      </c>
      <c r="E9" s="172" t="s">
        <v>819</v>
      </c>
      <c r="F9" s="170" t="s">
        <v>16</v>
      </c>
      <c r="G9" s="170" t="s">
        <v>6</v>
      </c>
      <c r="H9" s="170" t="s">
        <v>28</v>
      </c>
      <c r="I9" s="54">
        <v>5500000</v>
      </c>
      <c r="J9" s="170">
        <v>202509017</v>
      </c>
      <c r="K9" s="170" t="s">
        <v>812</v>
      </c>
      <c r="L9" s="171" t="s">
        <v>813</v>
      </c>
      <c r="M9" s="295" t="s">
        <v>121</v>
      </c>
      <c r="N9" s="145" t="s">
        <v>235</v>
      </c>
      <c r="O9" s="62" t="s">
        <v>814</v>
      </c>
    </row>
    <row r="10" spans="1:15" ht="27.75" customHeight="1" x14ac:dyDescent="0.4">
      <c r="A10" s="55"/>
      <c r="B10" s="168">
        <v>2026</v>
      </c>
      <c r="C10" s="169">
        <v>11</v>
      </c>
      <c r="D10" s="172" t="s">
        <v>810</v>
      </c>
      <c r="E10" s="172" t="s">
        <v>820</v>
      </c>
      <c r="F10" s="170" t="s">
        <v>16</v>
      </c>
      <c r="G10" s="170" t="s">
        <v>6</v>
      </c>
      <c r="H10" s="170" t="s">
        <v>28</v>
      </c>
      <c r="I10" s="54">
        <v>5500000</v>
      </c>
      <c r="J10" s="170">
        <v>202509017</v>
      </c>
      <c r="K10" s="170" t="s">
        <v>812</v>
      </c>
      <c r="L10" s="171" t="s">
        <v>813</v>
      </c>
      <c r="M10" s="295" t="s">
        <v>121</v>
      </c>
      <c r="N10" s="145" t="s">
        <v>235</v>
      </c>
      <c r="O10" s="62" t="s">
        <v>814</v>
      </c>
    </row>
    <row r="11" spans="1:15" ht="27.75" customHeight="1" x14ac:dyDescent="0.4">
      <c r="A11" s="55"/>
      <c r="B11" s="168">
        <v>2026</v>
      </c>
      <c r="C11" s="169"/>
      <c r="D11" s="172"/>
      <c r="E11" s="172"/>
      <c r="F11" s="170"/>
      <c r="G11" s="170"/>
      <c r="H11" s="170"/>
      <c r="I11" s="54"/>
      <c r="J11" s="170"/>
      <c r="K11" s="170"/>
      <c r="L11" s="171"/>
      <c r="M11" s="173"/>
      <c r="N11" s="160"/>
      <c r="O11" s="161"/>
    </row>
    <row r="12" spans="1:15" ht="27.75" customHeight="1" x14ac:dyDescent="0.4">
      <c r="A12" s="55"/>
      <c r="B12" s="168">
        <v>2026</v>
      </c>
      <c r="C12" s="169"/>
      <c r="D12" s="172"/>
      <c r="E12" s="172"/>
      <c r="F12" s="170"/>
      <c r="G12" s="170"/>
      <c r="H12" s="170"/>
      <c r="I12" s="54"/>
      <c r="J12" s="170"/>
      <c r="K12" s="170"/>
      <c r="L12" s="171"/>
      <c r="M12" s="173"/>
      <c r="N12" s="160"/>
      <c r="O12" s="161"/>
    </row>
    <row r="13" spans="1:15" ht="27.75" customHeight="1" x14ac:dyDescent="0.4">
      <c r="A13" s="55"/>
      <c r="B13" s="168">
        <v>2026</v>
      </c>
      <c r="C13" s="169"/>
      <c r="D13" s="172"/>
      <c r="E13" s="172"/>
      <c r="F13" s="170"/>
      <c r="G13" s="170"/>
      <c r="H13" s="170"/>
      <c r="I13" s="54"/>
      <c r="J13" s="170"/>
      <c r="K13" s="170"/>
      <c r="L13" s="171"/>
      <c r="M13" s="173"/>
      <c r="N13" s="160"/>
      <c r="O13" s="161"/>
    </row>
    <row r="14" spans="1:15" ht="27.75" customHeight="1" x14ac:dyDescent="0.4">
      <c r="A14" s="55"/>
      <c r="B14" s="168">
        <v>2026</v>
      </c>
      <c r="C14" s="169"/>
      <c r="D14" s="172"/>
      <c r="E14" s="172"/>
      <c r="F14" s="170"/>
      <c r="G14" s="170"/>
      <c r="H14" s="170"/>
      <c r="I14" s="54"/>
      <c r="J14" s="170"/>
      <c r="K14" s="170"/>
      <c r="L14" s="171"/>
      <c r="M14" s="173"/>
      <c r="N14" s="160"/>
      <c r="O14" s="161"/>
    </row>
    <row r="15" spans="1:15" ht="27.75" customHeight="1" x14ac:dyDescent="0.4">
      <c r="A15" s="55"/>
      <c r="B15" s="168">
        <v>2026</v>
      </c>
      <c r="C15" s="169"/>
      <c r="D15" s="172"/>
      <c r="E15" s="172"/>
      <c r="F15" s="170"/>
      <c r="G15" s="170"/>
      <c r="H15" s="170"/>
      <c r="I15" s="54"/>
      <c r="J15" s="170"/>
      <c r="K15" s="170"/>
      <c r="L15" s="171"/>
      <c r="M15" s="173"/>
      <c r="N15" s="160"/>
      <c r="O15" s="161"/>
    </row>
    <row r="16" spans="1:15" ht="27.75" customHeight="1" x14ac:dyDescent="0.4">
      <c r="A16" s="55"/>
      <c r="B16" s="168">
        <v>2026</v>
      </c>
      <c r="C16" s="169"/>
      <c r="D16" s="172"/>
      <c r="E16" s="172"/>
      <c r="F16" s="170"/>
      <c r="G16" s="170"/>
      <c r="H16" s="170"/>
      <c r="I16" s="54"/>
      <c r="J16" s="170"/>
      <c r="K16" s="170"/>
      <c r="L16" s="171"/>
      <c r="M16" s="173"/>
      <c r="N16" s="160"/>
      <c r="O16" s="161"/>
    </row>
    <row r="17" spans="1:15" ht="27.75" customHeight="1" x14ac:dyDescent="0.4">
      <c r="A17" s="55"/>
      <c r="B17" s="168">
        <v>2026</v>
      </c>
      <c r="C17" s="169"/>
      <c r="D17" s="172"/>
      <c r="E17" s="172"/>
      <c r="F17" s="170"/>
      <c r="G17" s="170"/>
      <c r="H17" s="170"/>
      <c r="I17" s="54"/>
      <c r="J17" s="170"/>
      <c r="K17" s="170"/>
      <c r="L17" s="171"/>
      <c r="M17" s="173"/>
      <c r="N17" s="160"/>
      <c r="O17" s="161"/>
    </row>
    <row r="18" spans="1:15" ht="27.75" customHeight="1" x14ac:dyDescent="0.4">
      <c r="A18" s="55"/>
      <c r="B18" s="168">
        <v>2026</v>
      </c>
      <c r="C18" s="169"/>
      <c r="D18" s="172"/>
      <c r="E18" s="172"/>
      <c r="F18" s="170"/>
      <c r="G18" s="170"/>
      <c r="H18" s="170"/>
      <c r="I18" s="54"/>
      <c r="J18" s="170"/>
      <c r="K18" s="170"/>
      <c r="L18" s="171"/>
      <c r="M18" s="173"/>
      <c r="N18" s="160"/>
      <c r="O18" s="161"/>
    </row>
    <row r="19" spans="1:15" ht="27.75" customHeight="1" x14ac:dyDescent="0.4">
      <c r="A19" s="55"/>
      <c r="B19" s="168">
        <v>2026</v>
      </c>
      <c r="C19" s="169"/>
      <c r="D19" s="172"/>
      <c r="E19" s="172"/>
      <c r="F19" s="170"/>
      <c r="G19" s="170"/>
      <c r="H19" s="170"/>
      <c r="I19" s="54"/>
      <c r="J19" s="170"/>
      <c r="K19" s="170"/>
      <c r="L19" s="171"/>
      <c r="M19" s="173"/>
      <c r="N19" s="160"/>
      <c r="O19" s="161"/>
    </row>
    <row r="20" spans="1:15" ht="27.75" customHeight="1" x14ac:dyDescent="0.4">
      <c r="A20" s="55"/>
      <c r="B20" s="168">
        <v>2026</v>
      </c>
      <c r="C20" s="169"/>
      <c r="D20" s="172"/>
      <c r="E20" s="172"/>
      <c r="F20" s="170"/>
      <c r="G20" s="170"/>
      <c r="H20" s="170"/>
      <c r="I20" s="54"/>
      <c r="J20" s="170"/>
      <c r="K20" s="170"/>
      <c r="L20" s="171"/>
      <c r="M20" s="173"/>
      <c r="N20" s="160"/>
      <c r="O20" s="161"/>
    </row>
    <row r="21" spans="1:15" ht="27.75" customHeight="1" x14ac:dyDescent="0.4">
      <c r="A21" s="55"/>
      <c r="B21" s="168">
        <v>2026</v>
      </c>
      <c r="C21" s="169"/>
      <c r="D21" s="172"/>
      <c r="E21" s="172"/>
      <c r="F21" s="170"/>
      <c r="G21" s="170"/>
      <c r="H21" s="170"/>
      <c r="I21" s="54"/>
      <c r="J21" s="170"/>
      <c r="K21" s="170"/>
      <c r="L21" s="171"/>
      <c r="M21" s="173"/>
      <c r="N21" s="160"/>
      <c r="O21" s="161"/>
    </row>
    <row r="22" spans="1:15" ht="27.75" customHeight="1" x14ac:dyDescent="0.4">
      <c r="A22" s="55"/>
      <c r="B22" s="168">
        <v>2026</v>
      </c>
      <c r="C22" s="169"/>
      <c r="D22" s="172"/>
      <c r="E22" s="172"/>
      <c r="F22" s="170"/>
      <c r="G22" s="170"/>
      <c r="H22" s="170"/>
      <c r="I22" s="54"/>
      <c r="J22" s="170"/>
      <c r="K22" s="170"/>
      <c r="L22" s="171"/>
      <c r="M22" s="173"/>
      <c r="N22" s="160"/>
      <c r="O22" s="161"/>
    </row>
    <row r="23" spans="1:15" ht="27.75" customHeight="1" x14ac:dyDescent="0.4">
      <c r="A23" s="55"/>
      <c r="B23" s="168">
        <v>2026</v>
      </c>
      <c r="C23" s="169"/>
      <c r="D23" s="172"/>
      <c r="E23" s="172"/>
      <c r="F23" s="170"/>
      <c r="G23" s="170"/>
      <c r="H23" s="170"/>
      <c r="I23" s="54"/>
      <c r="J23" s="170"/>
      <c r="K23" s="170"/>
      <c r="L23" s="171"/>
      <c r="M23" s="173"/>
      <c r="N23" s="160"/>
      <c r="O23" s="161"/>
    </row>
    <row r="24" spans="1:15" ht="27.75" customHeight="1" x14ac:dyDescent="0.4">
      <c r="A24" s="55"/>
      <c r="B24" s="168">
        <v>2026</v>
      </c>
      <c r="C24" s="169"/>
      <c r="D24" s="172"/>
      <c r="E24" s="172"/>
      <c r="F24" s="170"/>
      <c r="G24" s="170"/>
      <c r="H24" s="170"/>
      <c r="I24" s="54"/>
      <c r="J24" s="170"/>
      <c r="K24" s="170"/>
      <c r="L24" s="171"/>
      <c r="M24" s="173"/>
      <c r="N24" s="160"/>
      <c r="O24" s="161"/>
    </row>
    <row r="25" spans="1:15" ht="27.75" customHeight="1" x14ac:dyDescent="0.4">
      <c r="A25" s="55"/>
      <c r="B25" s="168">
        <v>2026</v>
      </c>
      <c r="C25" s="169"/>
      <c r="D25" s="172"/>
      <c r="E25" s="172"/>
      <c r="F25" s="170"/>
      <c r="G25" s="170"/>
      <c r="H25" s="170"/>
      <c r="I25" s="54"/>
      <c r="J25" s="170"/>
      <c r="K25" s="170"/>
      <c r="L25" s="171"/>
      <c r="M25" s="173"/>
      <c r="N25" s="160"/>
      <c r="O25" s="161"/>
    </row>
    <row r="26" spans="1:15" ht="27.75" customHeight="1" x14ac:dyDescent="0.4">
      <c r="A26" s="55"/>
      <c r="B26" s="168">
        <v>2026</v>
      </c>
      <c r="C26" s="169"/>
      <c r="D26" s="172"/>
      <c r="E26" s="172"/>
      <c r="F26" s="170"/>
      <c r="G26" s="170"/>
      <c r="H26" s="170"/>
      <c r="I26" s="54"/>
      <c r="J26" s="170"/>
      <c r="K26" s="170"/>
      <c r="L26" s="171"/>
      <c r="M26" s="173"/>
      <c r="N26" s="160"/>
      <c r="O26" s="161"/>
    </row>
    <row r="27" spans="1:15" ht="27.75" customHeight="1" x14ac:dyDescent="0.4">
      <c r="A27" s="55"/>
      <c r="B27" s="168">
        <v>2026</v>
      </c>
      <c r="C27" s="169"/>
      <c r="D27" s="172"/>
      <c r="E27" s="172"/>
      <c r="F27" s="170"/>
      <c r="G27" s="170"/>
      <c r="H27" s="170"/>
      <c r="I27" s="54"/>
      <c r="J27" s="170"/>
      <c r="K27" s="170"/>
      <c r="L27" s="171"/>
      <c r="M27" s="173"/>
      <c r="N27" s="160"/>
      <c r="O27" s="161"/>
    </row>
    <row r="28" spans="1:15" ht="27.75" customHeight="1" x14ac:dyDescent="0.4">
      <c r="A28" s="55"/>
      <c r="B28" s="168">
        <v>2026</v>
      </c>
      <c r="C28" s="169"/>
      <c r="D28" s="172"/>
      <c r="E28" s="172"/>
      <c r="F28" s="170"/>
      <c r="G28" s="170"/>
      <c r="H28" s="170"/>
      <c r="I28" s="54"/>
      <c r="J28" s="170"/>
      <c r="K28" s="170"/>
      <c r="L28" s="171"/>
      <c r="M28" s="173"/>
      <c r="N28" s="160"/>
      <c r="O28" s="161"/>
    </row>
    <row r="29" spans="1:15" ht="27.75" customHeight="1" x14ac:dyDescent="0.4">
      <c r="A29" s="55"/>
      <c r="B29" s="168">
        <v>2026</v>
      </c>
      <c r="C29" s="169"/>
      <c r="D29" s="172"/>
      <c r="E29" s="172"/>
      <c r="F29" s="170"/>
      <c r="G29" s="170"/>
      <c r="H29" s="170"/>
      <c r="I29" s="54"/>
      <c r="J29" s="170"/>
      <c r="K29" s="170"/>
      <c r="L29" s="171"/>
      <c r="M29" s="173"/>
      <c r="N29" s="160"/>
      <c r="O29" s="161"/>
    </row>
    <row r="30" spans="1:15" ht="27.75" customHeight="1" x14ac:dyDescent="0.4">
      <c r="A30" s="55"/>
      <c r="B30" s="168">
        <v>2026</v>
      </c>
      <c r="C30" s="169"/>
      <c r="D30" s="172"/>
      <c r="E30" s="172"/>
      <c r="F30" s="170"/>
      <c r="G30" s="170"/>
      <c r="H30" s="170"/>
      <c r="I30" s="54"/>
      <c r="J30" s="170"/>
      <c r="K30" s="170"/>
      <c r="L30" s="171"/>
      <c r="M30" s="173"/>
      <c r="N30" s="160"/>
      <c r="O30" s="161"/>
    </row>
    <row r="31" spans="1:15" ht="27.75" customHeight="1" x14ac:dyDescent="0.4">
      <c r="A31" s="55"/>
      <c r="B31" s="168">
        <v>2026</v>
      </c>
      <c r="C31" s="169"/>
      <c r="D31" s="172"/>
      <c r="E31" s="172"/>
      <c r="F31" s="170"/>
      <c r="G31" s="170"/>
      <c r="H31" s="170"/>
      <c r="I31" s="54"/>
      <c r="J31" s="170"/>
      <c r="K31" s="170"/>
      <c r="L31" s="171"/>
      <c r="M31" s="173"/>
      <c r="N31" s="160"/>
      <c r="O31" s="161"/>
    </row>
    <row r="32" spans="1:15" ht="27.75" customHeight="1" x14ac:dyDescent="0.4">
      <c r="A32" s="55"/>
      <c r="B32" s="168">
        <v>2026</v>
      </c>
      <c r="C32" s="169"/>
      <c r="D32" s="172"/>
      <c r="E32" s="172"/>
      <c r="F32" s="170"/>
      <c r="G32" s="170"/>
      <c r="H32" s="170"/>
      <c r="I32" s="54"/>
      <c r="J32" s="170"/>
      <c r="K32" s="170"/>
      <c r="L32" s="171"/>
      <c r="M32" s="173"/>
      <c r="N32" s="160"/>
      <c r="O32" s="161"/>
    </row>
    <row r="33" spans="1:15" ht="27.75" customHeight="1" x14ac:dyDescent="0.4">
      <c r="A33" s="55"/>
      <c r="B33" s="168">
        <v>2026</v>
      </c>
      <c r="C33" s="169"/>
      <c r="D33" s="172"/>
      <c r="E33" s="172"/>
      <c r="F33" s="170"/>
      <c r="G33" s="170"/>
      <c r="H33" s="170"/>
      <c r="I33" s="54"/>
      <c r="J33" s="170"/>
      <c r="K33" s="170"/>
      <c r="L33" s="171"/>
      <c r="M33" s="173"/>
      <c r="N33" s="160"/>
      <c r="O33" s="161"/>
    </row>
    <row r="34" spans="1:15" ht="27.75" customHeight="1" x14ac:dyDescent="0.4">
      <c r="A34" s="55"/>
      <c r="B34" s="168">
        <v>2026</v>
      </c>
      <c r="C34" s="169"/>
      <c r="D34" s="172"/>
      <c r="E34" s="172"/>
      <c r="F34" s="170"/>
      <c r="G34" s="170"/>
      <c r="H34" s="170"/>
      <c r="I34" s="54"/>
      <c r="J34" s="170"/>
      <c r="K34" s="170"/>
      <c r="L34" s="171"/>
      <c r="M34" s="173"/>
      <c r="N34" s="160"/>
      <c r="O34" s="161"/>
    </row>
    <row r="35" spans="1:15" ht="27.75" customHeight="1" x14ac:dyDescent="0.4">
      <c r="A35" s="55"/>
      <c r="B35" s="168">
        <v>2026</v>
      </c>
      <c r="C35" s="169"/>
      <c r="D35" s="172"/>
      <c r="E35" s="172"/>
      <c r="F35" s="170"/>
      <c r="G35" s="170"/>
      <c r="H35" s="170"/>
      <c r="I35" s="54"/>
      <c r="J35" s="170"/>
      <c r="K35" s="170"/>
      <c r="L35" s="171"/>
      <c r="M35" s="173"/>
      <c r="N35" s="160"/>
      <c r="O35" s="161"/>
    </row>
    <row r="36" spans="1:15" ht="27.75" customHeight="1" x14ac:dyDescent="0.4">
      <c r="A36" s="55"/>
      <c r="B36" s="168">
        <v>2026</v>
      </c>
      <c r="C36" s="169"/>
      <c r="D36" s="172"/>
      <c r="E36" s="172"/>
      <c r="F36" s="170"/>
      <c r="G36" s="170"/>
      <c r="H36" s="170"/>
      <c r="I36" s="54"/>
      <c r="J36" s="170"/>
      <c r="K36" s="170"/>
      <c r="L36" s="171"/>
      <c r="M36" s="173"/>
      <c r="N36" s="160"/>
      <c r="O36" s="161"/>
    </row>
    <row r="37" spans="1:15" ht="27.75" customHeight="1" x14ac:dyDescent="0.4">
      <c r="A37" s="55"/>
      <c r="B37" s="168">
        <v>2026</v>
      </c>
      <c r="C37" s="169"/>
      <c r="D37" s="172"/>
      <c r="E37" s="172"/>
      <c r="F37" s="170"/>
      <c r="G37" s="170"/>
      <c r="H37" s="170"/>
      <c r="I37" s="54"/>
      <c r="J37" s="170"/>
      <c r="K37" s="170"/>
      <c r="L37" s="171"/>
      <c r="M37" s="173"/>
      <c r="N37" s="160"/>
      <c r="O37" s="161"/>
    </row>
    <row r="38" spans="1:15" ht="27.75" customHeight="1" x14ac:dyDescent="0.4">
      <c r="A38" s="55"/>
      <c r="B38" s="168">
        <v>2026</v>
      </c>
      <c r="C38" s="169"/>
      <c r="D38" s="172"/>
      <c r="E38" s="172"/>
      <c r="F38" s="170"/>
      <c r="G38" s="170"/>
      <c r="H38" s="170"/>
      <c r="I38" s="54"/>
      <c r="J38" s="170"/>
      <c r="K38" s="170"/>
      <c r="L38" s="171"/>
      <c r="M38" s="173"/>
      <c r="N38" s="160"/>
      <c r="O38" s="161"/>
    </row>
    <row r="39" spans="1:15" ht="27.75" customHeight="1" x14ac:dyDescent="0.4">
      <c r="A39" s="55"/>
      <c r="B39" s="168">
        <v>2026</v>
      </c>
      <c r="C39" s="169"/>
      <c r="D39" s="172"/>
      <c r="E39" s="172"/>
      <c r="F39" s="170"/>
      <c r="G39" s="170"/>
      <c r="H39" s="170"/>
      <c r="I39" s="54"/>
      <c r="J39" s="170"/>
      <c r="K39" s="170"/>
      <c r="L39" s="171"/>
      <c r="M39" s="173"/>
      <c r="N39" s="160"/>
      <c r="O39" s="161"/>
    </row>
    <row r="40" spans="1:15" ht="27.75" customHeight="1" x14ac:dyDescent="0.4">
      <c r="A40" s="55"/>
      <c r="B40" s="168">
        <v>2026</v>
      </c>
      <c r="C40" s="169"/>
      <c r="D40" s="172"/>
      <c r="E40" s="172"/>
      <c r="F40" s="170"/>
      <c r="G40" s="170"/>
      <c r="H40" s="170"/>
      <c r="I40" s="54"/>
      <c r="J40" s="170"/>
      <c r="K40" s="170"/>
      <c r="L40" s="171"/>
      <c r="M40" s="173"/>
      <c r="N40" s="160"/>
      <c r="O40" s="161"/>
    </row>
    <row r="41" spans="1:15" ht="27.75" customHeight="1" x14ac:dyDescent="0.4">
      <c r="A41" s="55"/>
      <c r="B41" s="168">
        <v>2026</v>
      </c>
      <c r="C41" s="169"/>
      <c r="D41" s="172"/>
      <c r="E41" s="172"/>
      <c r="F41" s="170"/>
      <c r="G41" s="170"/>
      <c r="H41" s="170"/>
      <c r="I41" s="54"/>
      <c r="J41" s="170"/>
      <c r="K41" s="170"/>
      <c r="L41" s="171"/>
      <c r="M41" s="173"/>
      <c r="N41" s="160"/>
      <c r="O41" s="161"/>
    </row>
    <row r="42" spans="1:15" ht="27.75" customHeight="1" x14ac:dyDescent="0.4">
      <c r="A42" s="55"/>
      <c r="B42" s="168">
        <v>2026</v>
      </c>
      <c r="C42" s="169"/>
      <c r="D42" s="172"/>
      <c r="E42" s="172"/>
      <c r="F42" s="170"/>
      <c r="G42" s="170"/>
      <c r="H42" s="170"/>
      <c r="I42" s="54"/>
      <c r="J42" s="170"/>
      <c r="K42" s="170"/>
      <c r="L42" s="171"/>
      <c r="M42" s="173"/>
      <c r="N42" s="160"/>
      <c r="O42" s="161"/>
    </row>
    <row r="43" spans="1:15" ht="27.75" customHeight="1" x14ac:dyDescent="0.4">
      <c r="A43" s="55"/>
      <c r="B43" s="168">
        <v>2026</v>
      </c>
      <c r="C43" s="169"/>
      <c r="D43" s="172"/>
      <c r="E43" s="172"/>
      <c r="F43" s="170"/>
      <c r="G43" s="170"/>
      <c r="H43" s="170"/>
      <c r="I43" s="54"/>
      <c r="J43" s="170"/>
      <c r="K43" s="170"/>
      <c r="L43" s="171"/>
      <c r="M43" s="173"/>
      <c r="N43" s="160"/>
      <c r="O43" s="161"/>
    </row>
    <row r="44" spans="1:15" ht="27.75" customHeight="1" x14ac:dyDescent="0.4">
      <c r="A44" s="55"/>
      <c r="B44" s="168">
        <v>2026</v>
      </c>
      <c r="C44" s="169"/>
      <c r="D44" s="172"/>
      <c r="E44" s="172"/>
      <c r="F44" s="170"/>
      <c r="G44" s="170"/>
      <c r="H44" s="170"/>
      <c r="I44" s="54"/>
      <c r="J44" s="170"/>
      <c r="K44" s="170"/>
      <c r="L44" s="171"/>
      <c r="M44" s="173"/>
      <c r="N44" s="160"/>
      <c r="O44" s="161"/>
    </row>
    <row r="45" spans="1:15" ht="27.75" customHeight="1" x14ac:dyDescent="0.4">
      <c r="A45" s="55"/>
      <c r="B45" s="168">
        <v>2026</v>
      </c>
      <c r="C45" s="169"/>
      <c r="D45" s="172"/>
      <c r="E45" s="172"/>
      <c r="F45" s="170"/>
      <c r="G45" s="170"/>
      <c r="H45" s="170"/>
      <c r="I45" s="54"/>
      <c r="J45" s="170"/>
      <c r="K45" s="170"/>
      <c r="L45" s="171"/>
      <c r="M45" s="173"/>
      <c r="N45" s="160"/>
      <c r="O45" s="161"/>
    </row>
    <row r="46" spans="1:15" ht="27.75" customHeight="1" x14ac:dyDescent="0.4">
      <c r="A46" s="55"/>
      <c r="B46" s="168">
        <v>2026</v>
      </c>
      <c r="C46" s="169"/>
      <c r="D46" s="172"/>
      <c r="E46" s="172"/>
      <c r="F46" s="170"/>
      <c r="G46" s="170"/>
      <c r="H46" s="170"/>
      <c r="I46" s="54"/>
      <c r="J46" s="170"/>
      <c r="K46" s="170"/>
      <c r="L46" s="171"/>
      <c r="M46" s="173"/>
      <c r="N46" s="160"/>
      <c r="O46" s="161"/>
    </row>
    <row r="47" spans="1:15" ht="27.75" customHeight="1" x14ac:dyDescent="0.4">
      <c r="A47" s="55"/>
      <c r="B47" s="168">
        <v>2026</v>
      </c>
      <c r="C47" s="155"/>
      <c r="D47" s="152"/>
      <c r="E47" s="152"/>
      <c r="F47" s="153"/>
      <c r="G47" s="153"/>
      <c r="H47" s="153"/>
      <c r="I47" s="56"/>
      <c r="J47" s="153"/>
      <c r="K47" s="153"/>
      <c r="L47" s="154"/>
      <c r="M47" s="173"/>
      <c r="N47" s="156"/>
      <c r="O47" s="58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발주계획서_건축시설본부\[발주계획서_건축분쟁사무국.xlsx]참고'!#REF!</xm:f>
          </x14:formula1>
          <xm:sqref>M7:M47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발주계획서_건축시설본부\[발주계획서_건축분쟁사무국.xlsx]참고'!#REF!</xm:f>
          </x14:formula1>
          <xm:sqref>D7:D47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발주계획서_건축시설본부\[발주계획서_건축분쟁사무국.xlsx]참고'!#REF!</xm:f>
          </x14:formula1>
          <xm:sqref>N7:N47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발주계획서_건축시설본부\[발주계획서_건축분쟁사무국.xlsx]참고'!#REF!</xm:f>
          </x14:formula1>
          <xm:sqref>G7:G47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발주계획서_건축시설본부\[발주계획서_건축분쟁사무국.xlsx]참고'!#REF!</xm:f>
          </x14:formula1>
          <xm:sqref>C7:C47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발주계획서_건축시설본부\[발주계획서_건축분쟁사무국.xlsx]참고'!#REF!</xm:f>
          </x14:formula1>
          <xm:sqref>H7:H47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취합\9. 발주계획서_건축시설본부\[발주계획서_건축분쟁사무국.xlsx]참고'!#REF!</xm:f>
          </x14:formula1>
          <xm:sqref>F6:F47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9"/>
  <sheetViews>
    <sheetView topLeftCell="A4" zoomScale="40" zoomScaleNormal="40" workbookViewId="0">
      <selection activeCell="C5" sqref="C5:O9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32.25" customHeight="1" x14ac:dyDescent="0.4">
      <c r="A2" s="602" t="s">
        <v>66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</row>
    <row r="3" spans="1:15" ht="9.75" customHeight="1" x14ac:dyDescent="0.4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s="32" customFormat="1" ht="35.25" customHeight="1" x14ac:dyDescent="0.4">
      <c r="A4" s="47"/>
      <c r="B4" s="325" t="s">
        <v>57</v>
      </c>
      <c r="C4" s="326" t="s">
        <v>67</v>
      </c>
      <c r="D4" s="326" t="s">
        <v>56</v>
      </c>
      <c r="E4" s="325" t="s">
        <v>55</v>
      </c>
      <c r="F4" s="326" t="s">
        <v>54</v>
      </c>
      <c r="G4" s="327" t="s">
        <v>157</v>
      </c>
      <c r="H4" s="327" t="s">
        <v>160</v>
      </c>
      <c r="I4" s="325" t="s">
        <v>53</v>
      </c>
      <c r="J4" s="325" t="s">
        <v>64</v>
      </c>
      <c r="K4" s="325" t="s">
        <v>52</v>
      </c>
      <c r="L4" s="325" t="s">
        <v>51</v>
      </c>
      <c r="M4" s="326" t="s">
        <v>50</v>
      </c>
      <c r="N4" s="328" t="s">
        <v>158</v>
      </c>
      <c r="O4" s="328" t="s">
        <v>159</v>
      </c>
    </row>
    <row r="5" spans="1:15" ht="27.75" customHeight="1" x14ac:dyDescent="0.4">
      <c r="A5" s="55"/>
      <c r="B5" s="329">
        <v>2026</v>
      </c>
      <c r="C5" s="335">
        <v>3</v>
      </c>
      <c r="D5" s="336" t="s">
        <v>822</v>
      </c>
      <c r="E5" s="336" t="s">
        <v>823</v>
      </c>
      <c r="F5" s="337" t="s">
        <v>16</v>
      </c>
      <c r="G5" s="337" t="s">
        <v>3</v>
      </c>
      <c r="H5" s="337" t="s">
        <v>28</v>
      </c>
      <c r="I5" s="338">
        <v>8000000</v>
      </c>
      <c r="J5" s="337">
        <v>2017121690</v>
      </c>
      <c r="K5" s="337" t="s">
        <v>824</v>
      </c>
      <c r="L5" s="339" t="s">
        <v>825</v>
      </c>
      <c r="M5" s="340" t="s">
        <v>121</v>
      </c>
      <c r="N5" s="332" t="s">
        <v>821</v>
      </c>
      <c r="O5" s="341"/>
    </row>
    <row r="6" spans="1:15" ht="27.75" customHeight="1" x14ac:dyDescent="0.4">
      <c r="A6" s="55"/>
      <c r="B6" s="329">
        <v>2026</v>
      </c>
      <c r="C6" s="335">
        <v>12</v>
      </c>
      <c r="D6" s="336" t="s">
        <v>822</v>
      </c>
      <c r="E6" s="336" t="s">
        <v>826</v>
      </c>
      <c r="F6" s="337" t="s">
        <v>16</v>
      </c>
      <c r="G6" s="337" t="s">
        <v>3</v>
      </c>
      <c r="H6" s="337" t="s">
        <v>28</v>
      </c>
      <c r="I6" s="338">
        <v>8000000</v>
      </c>
      <c r="J6" s="337">
        <v>202503001</v>
      </c>
      <c r="K6" s="337" t="s">
        <v>827</v>
      </c>
      <c r="L6" s="339" t="s">
        <v>828</v>
      </c>
      <c r="M6" s="340" t="s">
        <v>271</v>
      </c>
      <c r="N6" s="332" t="s">
        <v>821</v>
      </c>
      <c r="O6" s="341"/>
    </row>
    <row r="7" spans="1:15" ht="27.75" customHeight="1" x14ac:dyDescent="0.4">
      <c r="A7" s="55"/>
      <c r="B7" s="329">
        <v>2026</v>
      </c>
      <c r="C7" s="335">
        <v>12</v>
      </c>
      <c r="D7" s="336" t="s">
        <v>822</v>
      </c>
      <c r="E7" s="336" t="s">
        <v>829</v>
      </c>
      <c r="F7" s="337" t="s">
        <v>16</v>
      </c>
      <c r="G7" s="337" t="s">
        <v>3</v>
      </c>
      <c r="H7" s="337" t="s">
        <v>28</v>
      </c>
      <c r="I7" s="338">
        <v>2970000</v>
      </c>
      <c r="J7" s="337">
        <v>202503001</v>
      </c>
      <c r="K7" s="337" t="s">
        <v>827</v>
      </c>
      <c r="L7" s="339" t="s">
        <v>828</v>
      </c>
      <c r="M7" s="340" t="s">
        <v>121</v>
      </c>
      <c r="N7" s="332" t="s">
        <v>821</v>
      </c>
      <c r="O7" s="341"/>
    </row>
    <row r="8" spans="1:15" ht="27.75" customHeight="1" x14ac:dyDescent="0.4">
      <c r="A8" s="55"/>
      <c r="B8" s="329">
        <v>2026</v>
      </c>
      <c r="C8" s="335">
        <v>12</v>
      </c>
      <c r="D8" s="336" t="s">
        <v>822</v>
      </c>
      <c r="E8" s="336" t="s">
        <v>830</v>
      </c>
      <c r="F8" s="337" t="s">
        <v>16</v>
      </c>
      <c r="G8" s="337" t="s">
        <v>3</v>
      </c>
      <c r="H8" s="337" t="s">
        <v>28</v>
      </c>
      <c r="I8" s="338">
        <v>3000000</v>
      </c>
      <c r="J8" s="337">
        <v>202503001</v>
      </c>
      <c r="K8" s="337" t="s">
        <v>827</v>
      </c>
      <c r="L8" s="339" t="s">
        <v>828</v>
      </c>
      <c r="M8" s="340" t="s">
        <v>121</v>
      </c>
      <c r="N8" s="332" t="s">
        <v>821</v>
      </c>
      <c r="O8" s="341"/>
    </row>
    <row r="9" spans="1:15" ht="27.75" customHeight="1" x14ac:dyDescent="0.4">
      <c r="A9" s="55"/>
      <c r="B9" s="329">
        <v>2026</v>
      </c>
      <c r="C9" s="335">
        <v>5</v>
      </c>
      <c r="D9" s="336" t="s">
        <v>822</v>
      </c>
      <c r="E9" s="336" t="s">
        <v>831</v>
      </c>
      <c r="F9" s="337" t="s">
        <v>24</v>
      </c>
      <c r="G9" s="337" t="s">
        <v>14</v>
      </c>
      <c r="H9" s="337" t="s">
        <v>27</v>
      </c>
      <c r="I9" s="338">
        <v>72000000</v>
      </c>
      <c r="J9" s="337">
        <v>201912034</v>
      </c>
      <c r="K9" s="337" t="s">
        <v>832</v>
      </c>
      <c r="L9" s="339" t="s">
        <v>833</v>
      </c>
      <c r="M9" s="331"/>
      <c r="N9" s="332" t="s">
        <v>821</v>
      </c>
      <c r="O9" s="341"/>
    </row>
  </sheetData>
  <mergeCells count="1">
    <mergeCell ref="A2:O2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취합\[10. 발주계획서(지하안전관리단).xlsx]참고'!#REF!</xm:f>
          </x14:formula1>
          <xm:sqref>M5:M9</xm:sqref>
        </x14:dataValidation>
        <x14:dataValidation type="list" allowBlank="1" showInputMessage="1" showErrorMessage="1">
          <x14:formula1>
            <xm:f>'[(양식) 2025년 발주계획서_지하안전관리실.xlsx]참고'!#REF!</xm:f>
          </x14:formula1>
          <xm:sqref>N5:N9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취합\[10. 발주계획서(지하안전관리단).xlsx]참고'!#REF!</xm:f>
          </x14:formula1>
          <xm:sqref>D5:D9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취합\[10. 발주계획서(지하안전관리단).xlsx]참고'!#REF!</xm:f>
          </x14:formula1>
          <xm:sqref>G5:G9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취합\[10. 발주계획서(지하안전관리단).xlsx]참고'!#REF!</xm:f>
          </x14:formula1>
          <xm:sqref>C5:C9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취합\[10. 발주계획서(지하안전관리단).xlsx]참고'!#REF!</xm:f>
          </x14:formula1>
          <xm:sqref>H5:H9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취합\[10. 발주계획서(지하안전관리단).xlsx]참고'!#REF!</xm:f>
          </x14:formula1>
          <xm:sqref>F4:F9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C000"/>
    <pageSetUpPr fitToPage="1"/>
  </sheetPr>
  <dimension ref="A1:O680"/>
  <sheetViews>
    <sheetView tabSelected="1" topLeftCell="A3" zoomScale="40" zoomScaleNormal="40" workbookViewId="0">
      <selection activeCell="A4" sqref="A4:O4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style="94" customWidth="1"/>
    <col min="5" max="5" width="38.19921875" style="573" customWidth="1"/>
    <col min="6" max="6" width="11.19921875" style="94" bestFit="1" customWidth="1"/>
    <col min="7" max="7" width="36.5" style="94" customWidth="1"/>
    <col min="8" max="8" width="31.59765625" style="94" bestFit="1" customWidth="1"/>
    <col min="9" max="9" width="18.5" style="216" customWidth="1"/>
    <col min="10" max="10" width="16.3984375" style="94" bestFit="1" customWidth="1"/>
    <col min="11" max="11" width="15.5" style="94" bestFit="1" customWidth="1"/>
    <col min="12" max="12" width="18" style="94" customWidth="1"/>
    <col min="13" max="13" width="93.19921875" style="613" bestFit="1" customWidth="1"/>
    <col min="14" max="14" width="35.5" style="94" customWidth="1"/>
    <col min="15" max="15" width="30.3984375" style="94" bestFit="1" customWidth="1"/>
  </cols>
  <sheetData>
    <row r="1" spans="1:15" hidden="1" x14ac:dyDescent="0.4">
      <c r="E1" s="125"/>
      <c r="M1" s="94"/>
    </row>
    <row r="2" spans="1:15" ht="180.75" hidden="1" customHeight="1" x14ac:dyDescent="0.4">
      <c r="A2" s="601" t="s">
        <v>183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3"/>
      <c r="F4" s="602"/>
      <c r="G4" s="602"/>
      <c r="H4" s="602"/>
      <c r="I4" s="602"/>
      <c r="J4" s="602"/>
      <c r="K4" s="602"/>
      <c r="L4" s="602"/>
      <c r="M4" s="614"/>
      <c r="N4" s="602"/>
      <c r="O4" s="602"/>
    </row>
    <row r="5" spans="1:15" ht="9.75" customHeight="1" thickBot="1" x14ac:dyDescent="0.45">
      <c r="A5" s="33"/>
      <c r="B5" s="218"/>
      <c r="C5" s="218"/>
      <c r="D5" s="218"/>
      <c r="E5" s="574"/>
      <c r="F5" s="218"/>
      <c r="G5" s="218"/>
      <c r="H5" s="218"/>
      <c r="I5" s="475"/>
      <c r="J5" s="218"/>
      <c r="K5" s="218"/>
      <c r="L5" s="218"/>
      <c r="M5" s="615"/>
      <c r="N5" s="218"/>
      <c r="O5" s="218"/>
    </row>
    <row r="6" spans="1:15" s="32" customFormat="1" ht="35.25" customHeight="1" thickBot="1" x14ac:dyDescent="0.45">
      <c r="A6" s="47"/>
      <c r="B6" s="476" t="s">
        <v>57</v>
      </c>
      <c r="C6" s="477" t="s">
        <v>67</v>
      </c>
      <c r="D6" s="477" t="s">
        <v>56</v>
      </c>
      <c r="E6" s="478" t="s">
        <v>55</v>
      </c>
      <c r="F6" s="477" t="s">
        <v>54</v>
      </c>
      <c r="G6" s="479" t="s">
        <v>157</v>
      </c>
      <c r="H6" s="479" t="s">
        <v>160</v>
      </c>
      <c r="I6" s="480" t="s">
        <v>53</v>
      </c>
      <c r="J6" s="478" t="s">
        <v>64</v>
      </c>
      <c r="K6" s="478" t="s">
        <v>52</v>
      </c>
      <c r="L6" s="478" t="s">
        <v>51</v>
      </c>
      <c r="M6" s="616" t="s">
        <v>50</v>
      </c>
      <c r="N6" s="481" t="s">
        <v>158</v>
      </c>
      <c r="O6" s="482" t="s">
        <v>159</v>
      </c>
    </row>
    <row r="7" spans="1:15" s="30" customFormat="1" ht="27" customHeight="1" thickTop="1" x14ac:dyDescent="0.4">
      <c r="A7" s="117"/>
      <c r="B7" s="483">
        <v>2026</v>
      </c>
      <c r="C7" s="472">
        <v>1</v>
      </c>
      <c r="D7" s="473" t="s">
        <v>516</v>
      </c>
      <c r="E7" s="474" t="s">
        <v>530</v>
      </c>
      <c r="F7" s="473" t="s">
        <v>16</v>
      </c>
      <c r="G7" s="473" t="s">
        <v>6</v>
      </c>
      <c r="H7" s="473" t="s">
        <v>419</v>
      </c>
      <c r="I7" s="537">
        <v>5000000</v>
      </c>
      <c r="J7" s="473">
        <v>201912044</v>
      </c>
      <c r="K7" s="473" t="s">
        <v>526</v>
      </c>
      <c r="L7" s="473" t="s">
        <v>527</v>
      </c>
      <c r="M7" s="473" t="s">
        <v>369</v>
      </c>
      <c r="N7" s="557" t="s">
        <v>1464</v>
      </c>
      <c r="O7" s="558"/>
    </row>
    <row r="8" spans="1:15" s="30" customFormat="1" ht="27" customHeight="1" x14ac:dyDescent="0.4">
      <c r="A8" s="53"/>
      <c r="B8" s="484">
        <v>2026</v>
      </c>
      <c r="C8" s="334">
        <v>1</v>
      </c>
      <c r="D8" s="431" t="s">
        <v>516</v>
      </c>
      <c r="E8" s="432" t="s">
        <v>525</v>
      </c>
      <c r="F8" s="431" t="s">
        <v>16</v>
      </c>
      <c r="G8" s="431" t="s">
        <v>6</v>
      </c>
      <c r="H8" s="431" t="s">
        <v>419</v>
      </c>
      <c r="I8" s="538">
        <v>5000000</v>
      </c>
      <c r="J8" s="431">
        <v>201912044</v>
      </c>
      <c r="K8" s="431" t="s">
        <v>526</v>
      </c>
      <c r="L8" s="431" t="s">
        <v>527</v>
      </c>
      <c r="M8" s="431" t="s">
        <v>369</v>
      </c>
      <c r="N8" s="557" t="s">
        <v>1464</v>
      </c>
      <c r="O8" s="486"/>
    </row>
    <row r="9" spans="1:15" ht="27" customHeight="1" x14ac:dyDescent="0.4">
      <c r="A9" s="123"/>
      <c r="B9" s="484">
        <v>2026</v>
      </c>
      <c r="C9" s="371">
        <v>1</v>
      </c>
      <c r="D9" s="372" t="s">
        <v>70</v>
      </c>
      <c r="E9" s="430" t="s">
        <v>329</v>
      </c>
      <c r="F9" s="372" t="s">
        <v>207</v>
      </c>
      <c r="G9" s="372" t="s">
        <v>6</v>
      </c>
      <c r="H9" s="372" t="s">
        <v>25</v>
      </c>
      <c r="I9" s="467">
        <v>2024000</v>
      </c>
      <c r="J9" s="372">
        <v>202112023</v>
      </c>
      <c r="K9" s="372" t="s">
        <v>330</v>
      </c>
      <c r="L9" s="372" t="s">
        <v>331</v>
      </c>
      <c r="M9" s="372"/>
      <c r="N9" s="557" t="s">
        <v>1464</v>
      </c>
      <c r="O9" s="494"/>
    </row>
    <row r="10" spans="1:15" s="30" customFormat="1" ht="27" customHeight="1" x14ac:dyDescent="0.4">
      <c r="A10" s="117"/>
      <c r="B10" s="484">
        <v>2026</v>
      </c>
      <c r="C10" s="371">
        <v>1</v>
      </c>
      <c r="D10" s="372" t="s">
        <v>1344</v>
      </c>
      <c r="E10" s="430" t="s">
        <v>1348</v>
      </c>
      <c r="F10" s="372" t="s">
        <v>24</v>
      </c>
      <c r="G10" s="372" t="s">
        <v>12</v>
      </c>
      <c r="H10" s="372" t="s">
        <v>27</v>
      </c>
      <c r="I10" s="539">
        <v>83530000</v>
      </c>
      <c r="J10" s="372">
        <v>201912055</v>
      </c>
      <c r="K10" s="372" t="s">
        <v>1349</v>
      </c>
      <c r="L10" s="372" t="s">
        <v>1350</v>
      </c>
      <c r="M10" s="372"/>
      <c r="N10" s="557" t="s">
        <v>1464</v>
      </c>
      <c r="O10" s="559" t="s">
        <v>1351</v>
      </c>
    </row>
    <row r="11" spans="1:15" s="30" customFormat="1" ht="27" customHeight="1" x14ac:dyDescent="0.4">
      <c r="A11" s="117"/>
      <c r="B11" s="484">
        <v>2026</v>
      </c>
      <c r="C11" s="371">
        <v>1</v>
      </c>
      <c r="D11" s="372" t="s">
        <v>1344</v>
      </c>
      <c r="E11" s="430" t="s">
        <v>1352</v>
      </c>
      <c r="F11" s="372" t="s">
        <v>24</v>
      </c>
      <c r="G11" s="372" t="s">
        <v>10</v>
      </c>
      <c r="H11" s="372" t="s">
        <v>25</v>
      </c>
      <c r="I11" s="538">
        <v>1136300000</v>
      </c>
      <c r="J11" s="372">
        <v>2015121420</v>
      </c>
      <c r="K11" s="372" t="s">
        <v>1353</v>
      </c>
      <c r="L11" s="372" t="s">
        <v>1354</v>
      </c>
      <c r="M11" s="372"/>
      <c r="N11" s="557" t="s">
        <v>1464</v>
      </c>
      <c r="O11" s="559"/>
    </row>
    <row r="12" spans="1:15" ht="27" customHeight="1" x14ac:dyDescent="0.4">
      <c r="A12" s="118"/>
      <c r="B12" s="484">
        <v>2026</v>
      </c>
      <c r="C12" s="335">
        <v>1</v>
      </c>
      <c r="D12" s="329" t="s">
        <v>404</v>
      </c>
      <c r="E12" s="336" t="s">
        <v>405</v>
      </c>
      <c r="F12" s="329" t="s">
        <v>406</v>
      </c>
      <c r="G12" s="329" t="s">
        <v>407</v>
      </c>
      <c r="H12" s="329" t="s">
        <v>27</v>
      </c>
      <c r="I12" s="456">
        <v>73972500</v>
      </c>
      <c r="J12" s="329">
        <v>2012121550</v>
      </c>
      <c r="K12" s="329" t="s">
        <v>408</v>
      </c>
      <c r="L12" s="329" t="s">
        <v>409</v>
      </c>
      <c r="M12" s="462"/>
      <c r="N12" s="557" t="s">
        <v>1464</v>
      </c>
      <c r="O12" s="487" t="s">
        <v>410</v>
      </c>
    </row>
    <row r="13" spans="1:15" ht="27" customHeight="1" x14ac:dyDescent="0.4">
      <c r="A13" s="55"/>
      <c r="B13" s="484">
        <v>2026</v>
      </c>
      <c r="C13" s="335">
        <v>1</v>
      </c>
      <c r="D13" s="329" t="s">
        <v>854</v>
      </c>
      <c r="E13" s="336" t="s">
        <v>864</v>
      </c>
      <c r="F13" s="329" t="s">
        <v>24</v>
      </c>
      <c r="G13" s="329" t="s">
        <v>11</v>
      </c>
      <c r="H13" s="329" t="s">
        <v>27</v>
      </c>
      <c r="I13" s="522">
        <v>202100000</v>
      </c>
      <c r="J13" s="329">
        <v>2014011240</v>
      </c>
      <c r="K13" s="329" t="s">
        <v>865</v>
      </c>
      <c r="L13" s="329" t="s">
        <v>866</v>
      </c>
      <c r="M13" s="372"/>
      <c r="N13" s="557" t="s">
        <v>1464</v>
      </c>
      <c r="O13" s="487"/>
    </row>
    <row r="14" spans="1:15" ht="27" customHeight="1" x14ac:dyDescent="0.4">
      <c r="A14" s="55"/>
      <c r="B14" s="484">
        <v>2026</v>
      </c>
      <c r="C14" s="371">
        <v>1</v>
      </c>
      <c r="D14" s="372" t="s">
        <v>259</v>
      </c>
      <c r="E14" s="430" t="s">
        <v>268</v>
      </c>
      <c r="F14" s="372" t="s">
        <v>16</v>
      </c>
      <c r="G14" s="372" t="s">
        <v>3</v>
      </c>
      <c r="H14" s="372" t="s">
        <v>28</v>
      </c>
      <c r="I14" s="521">
        <v>8140000</v>
      </c>
      <c r="J14" s="372">
        <v>202012133</v>
      </c>
      <c r="K14" s="372" t="s">
        <v>269</v>
      </c>
      <c r="L14" s="372" t="s">
        <v>270</v>
      </c>
      <c r="M14" s="372" t="s">
        <v>271</v>
      </c>
      <c r="N14" s="557" t="s">
        <v>1464</v>
      </c>
      <c r="O14" s="494"/>
    </row>
    <row r="15" spans="1:15" ht="27" customHeight="1" x14ac:dyDescent="0.4">
      <c r="A15" s="55"/>
      <c r="B15" s="484">
        <v>2026</v>
      </c>
      <c r="C15" s="371">
        <v>1</v>
      </c>
      <c r="D15" s="372" t="s">
        <v>85</v>
      </c>
      <c r="E15" s="430" t="s">
        <v>670</v>
      </c>
      <c r="F15" s="372" t="s">
        <v>207</v>
      </c>
      <c r="G15" s="372" t="s">
        <v>222</v>
      </c>
      <c r="H15" s="372" t="s">
        <v>586</v>
      </c>
      <c r="I15" s="538">
        <v>5057040</v>
      </c>
      <c r="J15" s="372">
        <v>202503019</v>
      </c>
      <c r="K15" s="372" t="s">
        <v>671</v>
      </c>
      <c r="L15" s="372" t="s">
        <v>672</v>
      </c>
      <c r="M15" s="372" t="s">
        <v>121</v>
      </c>
      <c r="N15" s="557" t="s">
        <v>1464</v>
      </c>
      <c r="O15" s="494"/>
    </row>
    <row r="16" spans="1:15" ht="27" customHeight="1" x14ac:dyDescent="0.4">
      <c r="A16" s="55"/>
      <c r="B16" s="485">
        <v>2026</v>
      </c>
      <c r="C16" s="371">
        <v>1</v>
      </c>
      <c r="D16" s="372" t="s">
        <v>241</v>
      </c>
      <c r="E16" s="430" t="s">
        <v>352</v>
      </c>
      <c r="F16" s="372" t="s">
        <v>16</v>
      </c>
      <c r="G16" s="372" t="s">
        <v>6</v>
      </c>
      <c r="H16" s="372" t="s">
        <v>29</v>
      </c>
      <c r="I16" s="467">
        <v>4000000</v>
      </c>
      <c r="J16" s="372">
        <v>202212012</v>
      </c>
      <c r="K16" s="372" t="s">
        <v>353</v>
      </c>
      <c r="L16" s="372" t="s">
        <v>354</v>
      </c>
      <c r="M16" s="372"/>
      <c r="N16" s="557" t="s">
        <v>1464</v>
      </c>
      <c r="O16" s="494"/>
    </row>
    <row r="17" spans="1:15" s="30" customFormat="1" ht="27" customHeight="1" x14ac:dyDescent="0.4">
      <c r="A17" s="117"/>
      <c r="B17" s="484">
        <v>2026</v>
      </c>
      <c r="C17" s="330">
        <v>1</v>
      </c>
      <c r="D17" s="333" t="s">
        <v>875</v>
      </c>
      <c r="E17" s="342" t="s">
        <v>881</v>
      </c>
      <c r="F17" s="333" t="s">
        <v>24</v>
      </c>
      <c r="G17" s="333" t="s">
        <v>11</v>
      </c>
      <c r="H17" s="333" t="s">
        <v>877</v>
      </c>
      <c r="I17" s="522">
        <v>125500000</v>
      </c>
      <c r="J17" s="333">
        <v>202012129</v>
      </c>
      <c r="K17" s="333" t="s">
        <v>882</v>
      </c>
      <c r="L17" s="333" t="s">
        <v>883</v>
      </c>
      <c r="M17" s="431"/>
      <c r="N17" s="557" t="s">
        <v>1464</v>
      </c>
      <c r="O17" s="486" t="s">
        <v>884</v>
      </c>
    </row>
    <row r="18" spans="1:15" s="30" customFormat="1" ht="27" customHeight="1" x14ac:dyDescent="0.4">
      <c r="A18" s="117"/>
      <c r="B18" s="484">
        <v>2026</v>
      </c>
      <c r="C18" s="335">
        <v>1</v>
      </c>
      <c r="D18" s="329" t="s">
        <v>629</v>
      </c>
      <c r="E18" s="336" t="s">
        <v>642</v>
      </c>
      <c r="F18" s="329" t="s">
        <v>1456</v>
      </c>
      <c r="G18" s="329" t="s">
        <v>15</v>
      </c>
      <c r="H18" s="329" t="s">
        <v>1459</v>
      </c>
      <c r="I18" s="540">
        <f>1622220*12</f>
        <v>19466640</v>
      </c>
      <c r="J18" s="329">
        <v>202112076</v>
      </c>
      <c r="K18" s="329" t="s">
        <v>641</v>
      </c>
      <c r="L18" s="329" t="s">
        <v>632</v>
      </c>
      <c r="M18" s="462" t="s">
        <v>121</v>
      </c>
      <c r="N18" s="557" t="s">
        <v>1464</v>
      </c>
      <c r="O18" s="487"/>
    </row>
    <row r="19" spans="1:15" ht="27" customHeight="1" x14ac:dyDescent="0.4">
      <c r="A19" s="123"/>
      <c r="B19" s="484">
        <v>2026</v>
      </c>
      <c r="C19" s="335">
        <v>1</v>
      </c>
      <c r="D19" s="329" t="s">
        <v>404</v>
      </c>
      <c r="E19" s="459" t="s">
        <v>417</v>
      </c>
      <c r="F19" s="329" t="s">
        <v>24</v>
      </c>
      <c r="G19" s="329" t="s">
        <v>14</v>
      </c>
      <c r="H19" s="329" t="s">
        <v>28</v>
      </c>
      <c r="I19" s="460">
        <v>3000000</v>
      </c>
      <c r="J19" s="329">
        <v>2018011260</v>
      </c>
      <c r="K19" s="329" t="s">
        <v>415</v>
      </c>
      <c r="L19" s="329" t="s">
        <v>413</v>
      </c>
      <c r="M19" s="462" t="s">
        <v>121</v>
      </c>
      <c r="N19" s="557" t="s">
        <v>1464</v>
      </c>
      <c r="O19" s="487"/>
    </row>
    <row r="20" spans="1:15" ht="27" customHeight="1" x14ac:dyDescent="0.4">
      <c r="A20" s="119"/>
      <c r="B20" s="484">
        <v>2026</v>
      </c>
      <c r="C20" s="335">
        <v>1</v>
      </c>
      <c r="D20" s="329" t="s">
        <v>404</v>
      </c>
      <c r="E20" s="459" t="s">
        <v>411</v>
      </c>
      <c r="F20" s="329" t="s">
        <v>24</v>
      </c>
      <c r="G20" s="329" t="s">
        <v>14</v>
      </c>
      <c r="H20" s="329" t="s">
        <v>28</v>
      </c>
      <c r="I20" s="460">
        <v>1992000</v>
      </c>
      <c r="J20" s="329">
        <v>201903004</v>
      </c>
      <c r="K20" s="329" t="s">
        <v>412</v>
      </c>
      <c r="L20" s="329" t="s">
        <v>413</v>
      </c>
      <c r="M20" s="462" t="s">
        <v>121</v>
      </c>
      <c r="N20" s="557" t="s">
        <v>1464</v>
      </c>
      <c r="O20" s="487"/>
    </row>
    <row r="21" spans="1:15" ht="27" customHeight="1" x14ac:dyDescent="0.4">
      <c r="A21" s="118"/>
      <c r="B21" s="484">
        <v>2026</v>
      </c>
      <c r="C21" s="335">
        <v>1</v>
      </c>
      <c r="D21" s="329" t="s">
        <v>404</v>
      </c>
      <c r="E21" s="459" t="s">
        <v>414</v>
      </c>
      <c r="F21" s="329" t="s">
        <v>24</v>
      </c>
      <c r="G21" s="329" t="s">
        <v>14</v>
      </c>
      <c r="H21" s="329" t="s">
        <v>28</v>
      </c>
      <c r="I21" s="460">
        <v>3960000</v>
      </c>
      <c r="J21" s="329">
        <v>2018011260</v>
      </c>
      <c r="K21" s="329" t="s">
        <v>415</v>
      </c>
      <c r="L21" s="329" t="s">
        <v>413</v>
      </c>
      <c r="M21" s="462" t="s">
        <v>416</v>
      </c>
      <c r="N21" s="557" t="s">
        <v>1464</v>
      </c>
      <c r="O21" s="487"/>
    </row>
    <row r="22" spans="1:15" ht="27" customHeight="1" x14ac:dyDescent="0.4">
      <c r="A22" s="55"/>
      <c r="B22" s="484">
        <v>2026</v>
      </c>
      <c r="C22" s="335">
        <v>1</v>
      </c>
      <c r="D22" s="329" t="s">
        <v>854</v>
      </c>
      <c r="E22" s="336" t="s">
        <v>861</v>
      </c>
      <c r="F22" s="329" t="s">
        <v>24</v>
      </c>
      <c r="G22" s="329" t="s">
        <v>11</v>
      </c>
      <c r="H22" s="329" t="s">
        <v>27</v>
      </c>
      <c r="I22" s="522">
        <v>129000000</v>
      </c>
      <c r="J22" s="329">
        <v>202112019</v>
      </c>
      <c r="K22" s="329" t="s">
        <v>862</v>
      </c>
      <c r="L22" s="329" t="s">
        <v>863</v>
      </c>
      <c r="M22" s="372"/>
      <c r="N22" s="557" t="s">
        <v>1464</v>
      </c>
      <c r="O22" s="487"/>
    </row>
    <row r="23" spans="1:15" ht="27" customHeight="1" x14ac:dyDescent="0.4">
      <c r="A23" s="55"/>
      <c r="B23" s="484">
        <v>2026</v>
      </c>
      <c r="C23" s="335">
        <v>1</v>
      </c>
      <c r="D23" s="329" t="s">
        <v>644</v>
      </c>
      <c r="E23" s="336" t="s">
        <v>645</v>
      </c>
      <c r="F23" s="329" t="s">
        <v>16</v>
      </c>
      <c r="G23" s="329" t="s">
        <v>6</v>
      </c>
      <c r="H23" s="329" t="s">
        <v>29</v>
      </c>
      <c r="I23" s="541">
        <v>1468950</v>
      </c>
      <c r="J23" s="329">
        <v>202405020</v>
      </c>
      <c r="K23" s="329" t="s">
        <v>646</v>
      </c>
      <c r="L23" s="329" t="s">
        <v>647</v>
      </c>
      <c r="M23" s="372"/>
      <c r="N23" s="557" t="s">
        <v>1464</v>
      </c>
      <c r="O23" s="487"/>
    </row>
    <row r="24" spans="1:15" ht="27" customHeight="1" x14ac:dyDescent="0.4">
      <c r="A24" s="123"/>
      <c r="B24" s="484">
        <v>2026</v>
      </c>
      <c r="C24" s="335">
        <v>1</v>
      </c>
      <c r="D24" s="329" t="s">
        <v>969</v>
      </c>
      <c r="E24" s="336" t="s">
        <v>970</v>
      </c>
      <c r="F24" s="329" t="s">
        <v>16</v>
      </c>
      <c r="G24" s="329" t="s">
        <v>6</v>
      </c>
      <c r="H24" s="329" t="s">
        <v>29</v>
      </c>
      <c r="I24" s="522">
        <v>1000000</v>
      </c>
      <c r="J24" s="329">
        <v>202206020</v>
      </c>
      <c r="K24" s="329" t="s">
        <v>971</v>
      </c>
      <c r="L24" s="329" t="s">
        <v>972</v>
      </c>
      <c r="M24" s="462"/>
      <c r="N24" s="557" t="s">
        <v>1464</v>
      </c>
      <c r="O24" s="487"/>
    </row>
    <row r="25" spans="1:15" ht="27" customHeight="1" x14ac:dyDescent="0.4">
      <c r="A25" s="123"/>
      <c r="B25" s="484">
        <v>2026</v>
      </c>
      <c r="C25" s="330">
        <v>1</v>
      </c>
      <c r="D25" s="333" t="s">
        <v>875</v>
      </c>
      <c r="E25" s="342" t="s">
        <v>876</v>
      </c>
      <c r="F25" s="333" t="s">
        <v>24</v>
      </c>
      <c r="G25" s="333" t="s">
        <v>11</v>
      </c>
      <c r="H25" s="333" t="s">
        <v>877</v>
      </c>
      <c r="I25" s="522">
        <v>104000000</v>
      </c>
      <c r="J25" s="333">
        <v>202112020</v>
      </c>
      <c r="K25" s="333" t="s">
        <v>878</v>
      </c>
      <c r="L25" s="333" t="s">
        <v>879</v>
      </c>
      <c r="M25" s="431"/>
      <c r="N25" s="557" t="s">
        <v>1464</v>
      </c>
      <c r="O25" s="486" t="s">
        <v>880</v>
      </c>
    </row>
    <row r="26" spans="1:15" ht="27" customHeight="1" x14ac:dyDescent="0.4">
      <c r="A26" s="55"/>
      <c r="B26" s="484">
        <v>2026</v>
      </c>
      <c r="C26" s="335">
        <v>1</v>
      </c>
      <c r="D26" s="329" t="s">
        <v>1202</v>
      </c>
      <c r="E26" s="336" t="s">
        <v>1209</v>
      </c>
      <c r="F26" s="329" t="s">
        <v>1455</v>
      </c>
      <c r="G26" s="329" t="s">
        <v>18</v>
      </c>
      <c r="H26" s="329" t="s">
        <v>1459</v>
      </c>
      <c r="I26" s="522">
        <v>2500000</v>
      </c>
      <c r="J26" s="329">
        <v>2014121490</v>
      </c>
      <c r="K26" s="329" t="s">
        <v>1204</v>
      </c>
      <c r="L26" s="329" t="s">
        <v>1205</v>
      </c>
      <c r="M26" s="462" t="s">
        <v>121</v>
      </c>
      <c r="N26" s="557" t="s">
        <v>1464</v>
      </c>
      <c r="O26" s="560"/>
    </row>
    <row r="27" spans="1:15" ht="27" customHeight="1" x14ac:dyDescent="0.4">
      <c r="A27" s="118"/>
      <c r="B27" s="484">
        <v>2026</v>
      </c>
      <c r="C27" s="335">
        <v>1</v>
      </c>
      <c r="D27" s="329" t="s">
        <v>712</v>
      </c>
      <c r="E27" s="336" t="s">
        <v>713</v>
      </c>
      <c r="F27" s="329" t="s">
        <v>16</v>
      </c>
      <c r="G27" s="329" t="s">
        <v>6</v>
      </c>
      <c r="H27" s="329" t="s">
        <v>28</v>
      </c>
      <c r="I27" s="522">
        <v>10968000</v>
      </c>
      <c r="J27" s="329">
        <v>202112075</v>
      </c>
      <c r="K27" s="329" t="s">
        <v>714</v>
      </c>
      <c r="L27" s="329" t="s">
        <v>715</v>
      </c>
      <c r="M27" s="462" t="s">
        <v>136</v>
      </c>
      <c r="N27" s="557" t="s">
        <v>1464</v>
      </c>
      <c r="O27" s="487"/>
    </row>
    <row r="28" spans="1:15" ht="27" customHeight="1" x14ac:dyDescent="0.4">
      <c r="A28" s="55"/>
      <c r="B28" s="484">
        <v>2026</v>
      </c>
      <c r="C28" s="334">
        <v>1</v>
      </c>
      <c r="D28" s="431" t="s">
        <v>1015</v>
      </c>
      <c r="E28" s="432" t="s">
        <v>1016</v>
      </c>
      <c r="F28" s="431" t="s">
        <v>24</v>
      </c>
      <c r="G28" s="431" t="s">
        <v>10</v>
      </c>
      <c r="H28" s="431" t="s">
        <v>28</v>
      </c>
      <c r="I28" s="538">
        <v>18000000</v>
      </c>
      <c r="J28" s="431">
        <v>201912022</v>
      </c>
      <c r="K28" s="431" t="s">
        <v>1017</v>
      </c>
      <c r="L28" s="431" t="s">
        <v>1018</v>
      </c>
      <c r="M28" s="431" t="s">
        <v>121</v>
      </c>
      <c r="N28" s="557" t="s">
        <v>1464</v>
      </c>
      <c r="O28" s="487"/>
    </row>
    <row r="29" spans="1:15" ht="27" customHeight="1" x14ac:dyDescent="0.4">
      <c r="A29" s="118"/>
      <c r="B29" s="484">
        <v>2026</v>
      </c>
      <c r="C29" s="335">
        <v>1</v>
      </c>
      <c r="D29" s="329" t="s">
        <v>712</v>
      </c>
      <c r="E29" s="336" t="s">
        <v>716</v>
      </c>
      <c r="F29" s="329" t="s">
        <v>24</v>
      </c>
      <c r="G29" s="329" t="s">
        <v>15</v>
      </c>
      <c r="H29" s="329" t="s">
        <v>28</v>
      </c>
      <c r="I29" s="522">
        <v>1540000</v>
      </c>
      <c r="J29" s="329">
        <v>202405024</v>
      </c>
      <c r="K29" s="329" t="s">
        <v>717</v>
      </c>
      <c r="L29" s="329" t="s">
        <v>718</v>
      </c>
      <c r="M29" s="372" t="s">
        <v>121</v>
      </c>
      <c r="N29" s="557" t="s">
        <v>1464</v>
      </c>
      <c r="O29" s="487"/>
    </row>
    <row r="30" spans="1:15" ht="27" customHeight="1" x14ac:dyDescent="0.4">
      <c r="A30" s="55"/>
      <c r="B30" s="484">
        <v>2026</v>
      </c>
      <c r="C30" s="371">
        <v>1</v>
      </c>
      <c r="D30" s="372" t="s">
        <v>1093</v>
      </c>
      <c r="E30" s="430" t="s">
        <v>1094</v>
      </c>
      <c r="F30" s="372" t="s">
        <v>16</v>
      </c>
      <c r="G30" s="372" t="s">
        <v>6</v>
      </c>
      <c r="H30" s="372" t="s">
        <v>28</v>
      </c>
      <c r="I30" s="538">
        <v>4500000</v>
      </c>
      <c r="J30" s="372">
        <v>202509032</v>
      </c>
      <c r="K30" s="372" t="s">
        <v>1095</v>
      </c>
      <c r="L30" s="372" t="s">
        <v>1096</v>
      </c>
      <c r="M30" s="372" t="s">
        <v>121</v>
      </c>
      <c r="N30" s="557" t="s">
        <v>1464</v>
      </c>
      <c r="O30" s="494"/>
    </row>
    <row r="31" spans="1:15" s="30" customFormat="1" ht="27" customHeight="1" x14ac:dyDescent="0.4">
      <c r="A31" s="117"/>
      <c r="B31" s="484">
        <v>2026</v>
      </c>
      <c r="C31" s="335">
        <v>1</v>
      </c>
      <c r="D31" s="329" t="s">
        <v>712</v>
      </c>
      <c r="E31" s="336" t="s">
        <v>719</v>
      </c>
      <c r="F31" s="329" t="s">
        <v>16</v>
      </c>
      <c r="G31" s="329" t="s">
        <v>6</v>
      </c>
      <c r="H31" s="329" t="s">
        <v>29</v>
      </c>
      <c r="I31" s="522">
        <v>1694000</v>
      </c>
      <c r="J31" s="329">
        <v>202408037</v>
      </c>
      <c r="K31" s="329" t="s">
        <v>720</v>
      </c>
      <c r="L31" s="329" t="s">
        <v>721</v>
      </c>
      <c r="M31" s="372" t="s">
        <v>121</v>
      </c>
      <c r="N31" s="557" t="s">
        <v>1464</v>
      </c>
      <c r="O31" s="487"/>
    </row>
    <row r="32" spans="1:15" s="30" customFormat="1" ht="27" customHeight="1" x14ac:dyDescent="0.4">
      <c r="A32" s="117"/>
      <c r="B32" s="484">
        <v>2026</v>
      </c>
      <c r="C32" s="334">
        <v>1</v>
      </c>
      <c r="D32" s="431" t="s">
        <v>516</v>
      </c>
      <c r="E32" s="432" t="s">
        <v>532</v>
      </c>
      <c r="F32" s="431" t="s">
        <v>16</v>
      </c>
      <c r="G32" s="431" t="s">
        <v>6</v>
      </c>
      <c r="H32" s="431" t="s">
        <v>419</v>
      </c>
      <c r="I32" s="538">
        <v>3000000</v>
      </c>
      <c r="J32" s="431">
        <v>201912044</v>
      </c>
      <c r="K32" s="431" t="s">
        <v>526</v>
      </c>
      <c r="L32" s="431" t="s">
        <v>527</v>
      </c>
      <c r="M32" s="431" t="s">
        <v>369</v>
      </c>
      <c r="N32" s="557" t="s">
        <v>1464</v>
      </c>
      <c r="O32" s="486"/>
    </row>
    <row r="33" spans="1:15" ht="27" customHeight="1" x14ac:dyDescent="0.4">
      <c r="A33" s="55"/>
      <c r="B33" s="484">
        <v>2026</v>
      </c>
      <c r="C33" s="334">
        <v>1</v>
      </c>
      <c r="D33" s="431" t="s">
        <v>516</v>
      </c>
      <c r="E33" s="432" t="s">
        <v>529</v>
      </c>
      <c r="F33" s="431" t="s">
        <v>16</v>
      </c>
      <c r="G33" s="431" t="s">
        <v>6</v>
      </c>
      <c r="H33" s="431" t="s">
        <v>419</v>
      </c>
      <c r="I33" s="538">
        <v>3000000</v>
      </c>
      <c r="J33" s="431">
        <v>201912044</v>
      </c>
      <c r="K33" s="431" t="s">
        <v>526</v>
      </c>
      <c r="L33" s="431" t="s">
        <v>527</v>
      </c>
      <c r="M33" s="431" t="s">
        <v>369</v>
      </c>
      <c r="N33" s="557" t="s">
        <v>1464</v>
      </c>
      <c r="O33" s="486"/>
    </row>
    <row r="34" spans="1:15" ht="27" customHeight="1" x14ac:dyDescent="0.4">
      <c r="A34" s="55"/>
      <c r="B34" s="484">
        <v>2026</v>
      </c>
      <c r="C34" s="334">
        <v>1</v>
      </c>
      <c r="D34" s="431" t="s">
        <v>516</v>
      </c>
      <c r="E34" s="432" t="s">
        <v>531</v>
      </c>
      <c r="F34" s="431" t="s">
        <v>16</v>
      </c>
      <c r="G34" s="431" t="s">
        <v>6</v>
      </c>
      <c r="H34" s="431" t="s">
        <v>419</v>
      </c>
      <c r="I34" s="538">
        <v>5000000</v>
      </c>
      <c r="J34" s="431">
        <v>201912044</v>
      </c>
      <c r="K34" s="431" t="s">
        <v>526</v>
      </c>
      <c r="L34" s="431" t="s">
        <v>527</v>
      </c>
      <c r="M34" s="431" t="s">
        <v>369</v>
      </c>
      <c r="N34" s="557" t="s">
        <v>1464</v>
      </c>
      <c r="O34" s="486"/>
    </row>
    <row r="35" spans="1:15" ht="27" customHeight="1" x14ac:dyDescent="0.4">
      <c r="A35" s="55"/>
      <c r="B35" s="484">
        <v>2026</v>
      </c>
      <c r="C35" s="334">
        <v>1</v>
      </c>
      <c r="D35" s="431" t="s">
        <v>516</v>
      </c>
      <c r="E35" s="432" t="s">
        <v>528</v>
      </c>
      <c r="F35" s="431" t="s">
        <v>16</v>
      </c>
      <c r="G35" s="431" t="s">
        <v>6</v>
      </c>
      <c r="H35" s="431" t="s">
        <v>419</v>
      </c>
      <c r="I35" s="538">
        <v>5000000</v>
      </c>
      <c r="J35" s="431">
        <v>201912044</v>
      </c>
      <c r="K35" s="431" t="s">
        <v>526</v>
      </c>
      <c r="L35" s="431" t="s">
        <v>527</v>
      </c>
      <c r="M35" s="431" t="s">
        <v>369</v>
      </c>
      <c r="N35" s="557" t="s">
        <v>1464</v>
      </c>
      <c r="O35" s="486"/>
    </row>
    <row r="36" spans="1:15" s="30" customFormat="1" ht="27" customHeight="1" x14ac:dyDescent="0.4">
      <c r="A36" s="53"/>
      <c r="B36" s="485">
        <v>2026</v>
      </c>
      <c r="C36" s="335">
        <v>1</v>
      </c>
      <c r="D36" s="329" t="s">
        <v>470</v>
      </c>
      <c r="E36" s="336" t="s">
        <v>475</v>
      </c>
      <c r="F36" s="329" t="s">
        <v>16</v>
      </c>
      <c r="G36" s="329" t="s">
        <v>6</v>
      </c>
      <c r="H36" s="329" t="s">
        <v>29</v>
      </c>
      <c r="I36" s="542">
        <v>14000000</v>
      </c>
      <c r="J36" s="329">
        <v>202509026</v>
      </c>
      <c r="K36" s="329" t="s">
        <v>472</v>
      </c>
      <c r="L36" s="329" t="s">
        <v>473</v>
      </c>
      <c r="M36" s="372"/>
      <c r="N36" s="557" t="s">
        <v>1464</v>
      </c>
      <c r="O36" s="487"/>
    </row>
    <row r="37" spans="1:15" ht="27" customHeight="1" x14ac:dyDescent="0.4">
      <c r="A37" s="123"/>
      <c r="B37" s="484">
        <v>2026</v>
      </c>
      <c r="C37" s="371">
        <v>1</v>
      </c>
      <c r="D37" s="372" t="s">
        <v>1234</v>
      </c>
      <c r="E37" s="430" t="s">
        <v>1235</v>
      </c>
      <c r="F37" s="372" t="s">
        <v>24</v>
      </c>
      <c r="G37" s="372" t="s">
        <v>14</v>
      </c>
      <c r="H37" s="372" t="s">
        <v>27</v>
      </c>
      <c r="I37" s="538">
        <v>29340000</v>
      </c>
      <c r="J37" s="372">
        <v>2015071260</v>
      </c>
      <c r="K37" s="372" t="s">
        <v>1236</v>
      </c>
      <c r="L37" s="372" t="s">
        <v>1237</v>
      </c>
      <c r="M37" s="372"/>
      <c r="N37" s="557" t="s">
        <v>1464</v>
      </c>
      <c r="O37" s="487"/>
    </row>
    <row r="38" spans="1:15" ht="27" customHeight="1" x14ac:dyDescent="0.4">
      <c r="A38" s="123"/>
      <c r="B38" s="484">
        <v>2026</v>
      </c>
      <c r="C38" s="334">
        <v>1</v>
      </c>
      <c r="D38" s="431" t="s">
        <v>516</v>
      </c>
      <c r="E38" s="432" t="s">
        <v>517</v>
      </c>
      <c r="F38" s="431" t="s">
        <v>16</v>
      </c>
      <c r="G38" s="431" t="s">
        <v>6</v>
      </c>
      <c r="H38" s="431" t="s">
        <v>419</v>
      </c>
      <c r="I38" s="538">
        <v>1000000</v>
      </c>
      <c r="J38" s="431">
        <v>202212043</v>
      </c>
      <c r="K38" s="431" t="s">
        <v>518</v>
      </c>
      <c r="L38" s="431" t="s">
        <v>519</v>
      </c>
      <c r="M38" s="431" t="s">
        <v>369</v>
      </c>
      <c r="N38" s="557" t="s">
        <v>1464</v>
      </c>
      <c r="O38" s="486"/>
    </row>
    <row r="39" spans="1:15" ht="27" customHeight="1" x14ac:dyDescent="0.4">
      <c r="A39" s="55"/>
      <c r="B39" s="484">
        <v>2026</v>
      </c>
      <c r="C39" s="371">
        <v>1</v>
      </c>
      <c r="D39" s="372" t="s">
        <v>288</v>
      </c>
      <c r="E39" s="430" t="s">
        <v>296</v>
      </c>
      <c r="F39" s="372" t="s">
        <v>24</v>
      </c>
      <c r="G39" s="372" t="s">
        <v>14</v>
      </c>
      <c r="H39" s="372" t="s">
        <v>28</v>
      </c>
      <c r="I39" s="521">
        <v>19998000</v>
      </c>
      <c r="J39" s="372">
        <v>202212035</v>
      </c>
      <c r="K39" s="372" t="s">
        <v>297</v>
      </c>
      <c r="L39" s="372" t="s">
        <v>294</v>
      </c>
      <c r="M39" s="372" t="s">
        <v>121</v>
      </c>
      <c r="N39" s="557" t="s">
        <v>1464</v>
      </c>
      <c r="O39" s="494"/>
    </row>
    <row r="40" spans="1:15" ht="27" customHeight="1" x14ac:dyDescent="0.4">
      <c r="A40" s="119"/>
      <c r="B40" s="484">
        <v>2026</v>
      </c>
      <c r="C40" s="371">
        <v>1</v>
      </c>
      <c r="D40" s="372" t="s">
        <v>288</v>
      </c>
      <c r="E40" s="430" t="s">
        <v>292</v>
      </c>
      <c r="F40" s="372" t="s">
        <v>24</v>
      </c>
      <c r="G40" s="372" t="s">
        <v>10</v>
      </c>
      <c r="H40" s="372" t="s">
        <v>28</v>
      </c>
      <c r="I40" s="521">
        <v>19800000</v>
      </c>
      <c r="J40" s="372">
        <v>202112063</v>
      </c>
      <c r="K40" s="372" t="s">
        <v>293</v>
      </c>
      <c r="L40" s="372" t="s">
        <v>294</v>
      </c>
      <c r="M40" s="372" t="s">
        <v>121</v>
      </c>
      <c r="N40" s="557" t="s">
        <v>1464</v>
      </c>
      <c r="O40" s="494"/>
    </row>
    <row r="41" spans="1:15" ht="27" customHeight="1" x14ac:dyDescent="0.4">
      <c r="A41" s="118"/>
      <c r="B41" s="484">
        <v>2026</v>
      </c>
      <c r="C41" s="371">
        <v>1</v>
      </c>
      <c r="D41" s="372" t="s">
        <v>288</v>
      </c>
      <c r="E41" s="430" t="s">
        <v>289</v>
      </c>
      <c r="F41" s="372" t="s">
        <v>16</v>
      </c>
      <c r="G41" s="372" t="s">
        <v>6</v>
      </c>
      <c r="H41" s="372" t="s">
        <v>29</v>
      </c>
      <c r="I41" s="521">
        <v>1570100</v>
      </c>
      <c r="J41" s="372">
        <v>202212014</v>
      </c>
      <c r="K41" s="372" t="s">
        <v>290</v>
      </c>
      <c r="L41" s="372" t="s">
        <v>291</v>
      </c>
      <c r="M41" s="372"/>
      <c r="N41" s="557" t="s">
        <v>1464</v>
      </c>
      <c r="O41" s="494"/>
    </row>
    <row r="42" spans="1:15" ht="27" customHeight="1" x14ac:dyDescent="0.4">
      <c r="A42" s="55"/>
      <c r="B42" s="484">
        <v>2026</v>
      </c>
      <c r="C42" s="330">
        <v>1</v>
      </c>
      <c r="D42" s="333" t="s">
        <v>875</v>
      </c>
      <c r="E42" s="342" t="s">
        <v>885</v>
      </c>
      <c r="F42" s="333" t="s">
        <v>24</v>
      </c>
      <c r="G42" s="333" t="s">
        <v>11</v>
      </c>
      <c r="H42" s="333" t="s">
        <v>877</v>
      </c>
      <c r="I42" s="522">
        <v>163875000</v>
      </c>
      <c r="J42" s="333">
        <v>202207048</v>
      </c>
      <c r="K42" s="333" t="s">
        <v>886</v>
      </c>
      <c r="L42" s="333" t="s">
        <v>887</v>
      </c>
      <c r="M42" s="431"/>
      <c r="N42" s="557" t="s">
        <v>1464</v>
      </c>
      <c r="O42" s="486" t="s">
        <v>888</v>
      </c>
    </row>
    <row r="43" spans="1:15" ht="27" customHeight="1" x14ac:dyDescent="0.4">
      <c r="A43" s="118"/>
      <c r="B43" s="484">
        <v>2026</v>
      </c>
      <c r="C43" s="371">
        <v>1</v>
      </c>
      <c r="D43" s="372" t="s">
        <v>70</v>
      </c>
      <c r="E43" s="430" t="s">
        <v>332</v>
      </c>
      <c r="F43" s="372" t="s">
        <v>207</v>
      </c>
      <c r="G43" s="372" t="s">
        <v>6</v>
      </c>
      <c r="H43" s="372" t="s">
        <v>29</v>
      </c>
      <c r="I43" s="467">
        <v>1120000</v>
      </c>
      <c r="J43" s="372">
        <v>202405026</v>
      </c>
      <c r="K43" s="372" t="s">
        <v>333</v>
      </c>
      <c r="L43" s="372" t="s">
        <v>334</v>
      </c>
      <c r="M43" s="372"/>
      <c r="N43" s="557" t="s">
        <v>1464</v>
      </c>
      <c r="O43" s="494"/>
    </row>
    <row r="44" spans="1:15" s="30" customFormat="1" ht="27" customHeight="1" x14ac:dyDescent="0.4">
      <c r="A44" s="53"/>
      <c r="B44" s="484">
        <v>2026</v>
      </c>
      <c r="C44" s="371">
        <v>1</v>
      </c>
      <c r="D44" s="372" t="s">
        <v>259</v>
      </c>
      <c r="E44" s="430" t="s">
        <v>260</v>
      </c>
      <c r="F44" s="372" t="s">
        <v>24</v>
      </c>
      <c r="G44" s="372" t="s">
        <v>11</v>
      </c>
      <c r="H44" s="372" t="s">
        <v>27</v>
      </c>
      <c r="I44" s="521">
        <v>98000000</v>
      </c>
      <c r="J44" s="372">
        <v>2012121350</v>
      </c>
      <c r="K44" s="372" t="s">
        <v>261</v>
      </c>
      <c r="L44" s="372" t="s">
        <v>262</v>
      </c>
      <c r="M44" s="372"/>
      <c r="N44" s="557" t="s">
        <v>1464</v>
      </c>
      <c r="O44" s="494" t="s">
        <v>263</v>
      </c>
    </row>
    <row r="45" spans="1:15" s="30" customFormat="1" ht="27" customHeight="1" x14ac:dyDescent="0.4">
      <c r="A45" s="120"/>
      <c r="B45" s="484">
        <v>2026</v>
      </c>
      <c r="C45" s="335">
        <v>1</v>
      </c>
      <c r="D45" s="329" t="s">
        <v>1202</v>
      </c>
      <c r="E45" s="336" t="s">
        <v>1203</v>
      </c>
      <c r="F45" s="329" t="s">
        <v>16</v>
      </c>
      <c r="G45" s="329" t="s">
        <v>6</v>
      </c>
      <c r="H45" s="329" t="s">
        <v>28</v>
      </c>
      <c r="I45" s="522">
        <v>19030000</v>
      </c>
      <c r="J45" s="329">
        <v>2014121490</v>
      </c>
      <c r="K45" s="329" t="s">
        <v>1204</v>
      </c>
      <c r="L45" s="329" t="s">
        <v>1205</v>
      </c>
      <c r="M45" s="372" t="s">
        <v>121</v>
      </c>
      <c r="N45" s="557" t="s">
        <v>1464</v>
      </c>
      <c r="O45" s="487"/>
    </row>
    <row r="46" spans="1:15" ht="27" hidden="1" customHeight="1" x14ac:dyDescent="0.4">
      <c r="A46" s="118"/>
      <c r="B46" s="484">
        <v>2026</v>
      </c>
      <c r="C46" s="335">
        <v>1</v>
      </c>
      <c r="D46" s="329" t="s">
        <v>377</v>
      </c>
      <c r="E46" s="336" t="s">
        <v>399</v>
      </c>
      <c r="F46" s="329" t="s">
        <v>24</v>
      </c>
      <c r="G46" s="329" t="s">
        <v>12</v>
      </c>
      <c r="H46" s="329" t="s">
        <v>25</v>
      </c>
      <c r="I46" s="456">
        <v>50000000</v>
      </c>
      <c r="J46" s="329">
        <v>2018101490</v>
      </c>
      <c r="K46" s="329" t="s">
        <v>400</v>
      </c>
      <c r="L46" s="329" t="s">
        <v>401</v>
      </c>
      <c r="M46" s="370"/>
      <c r="N46" s="329" t="s">
        <v>239</v>
      </c>
      <c r="O46" s="487" t="s">
        <v>403</v>
      </c>
    </row>
    <row r="47" spans="1:15" ht="27" customHeight="1" x14ac:dyDescent="0.4">
      <c r="A47" s="123"/>
      <c r="B47" s="484">
        <v>2026</v>
      </c>
      <c r="C47" s="371">
        <v>1</v>
      </c>
      <c r="D47" s="372" t="s">
        <v>1344</v>
      </c>
      <c r="E47" s="430" t="s">
        <v>1355</v>
      </c>
      <c r="F47" s="372" t="s">
        <v>24</v>
      </c>
      <c r="G47" s="372" t="s">
        <v>10</v>
      </c>
      <c r="H47" s="372" t="s">
        <v>25</v>
      </c>
      <c r="I47" s="538">
        <v>168667000</v>
      </c>
      <c r="J47" s="372">
        <v>202212041</v>
      </c>
      <c r="K47" s="372" t="s">
        <v>1356</v>
      </c>
      <c r="L47" s="372" t="s">
        <v>1357</v>
      </c>
      <c r="M47" s="372"/>
      <c r="N47" s="557" t="s">
        <v>1464</v>
      </c>
      <c r="O47" s="559"/>
    </row>
    <row r="48" spans="1:15" ht="27" customHeight="1" x14ac:dyDescent="0.4">
      <c r="A48" s="55"/>
      <c r="B48" s="484">
        <v>2026</v>
      </c>
      <c r="C48" s="371">
        <v>1</v>
      </c>
      <c r="D48" s="372" t="s">
        <v>922</v>
      </c>
      <c r="E48" s="430" t="s">
        <v>926</v>
      </c>
      <c r="F48" s="372" t="s">
        <v>24</v>
      </c>
      <c r="G48" s="372" t="s">
        <v>14</v>
      </c>
      <c r="H48" s="372" t="s">
        <v>28</v>
      </c>
      <c r="I48" s="538">
        <v>54000000</v>
      </c>
      <c r="J48" s="372">
        <v>2012121440</v>
      </c>
      <c r="K48" s="372" t="s">
        <v>924</v>
      </c>
      <c r="L48" s="372" t="s">
        <v>925</v>
      </c>
      <c r="M48" s="372" t="s">
        <v>136</v>
      </c>
      <c r="N48" s="557" t="s">
        <v>1464</v>
      </c>
      <c r="O48" s="487"/>
    </row>
    <row r="49" spans="1:15" ht="27" customHeight="1" x14ac:dyDescent="0.4">
      <c r="A49" s="55"/>
      <c r="B49" s="484">
        <v>2026</v>
      </c>
      <c r="C49" s="335">
        <v>1</v>
      </c>
      <c r="D49" s="329" t="s">
        <v>1202</v>
      </c>
      <c r="E49" s="336" t="s">
        <v>1206</v>
      </c>
      <c r="F49" s="329" t="s">
        <v>24</v>
      </c>
      <c r="G49" s="329" t="s">
        <v>14</v>
      </c>
      <c r="H49" s="329" t="s">
        <v>25</v>
      </c>
      <c r="I49" s="522">
        <v>563998300</v>
      </c>
      <c r="J49" s="329">
        <v>202207047</v>
      </c>
      <c r="K49" s="329" t="s">
        <v>1207</v>
      </c>
      <c r="L49" s="329" t="s">
        <v>1208</v>
      </c>
      <c r="M49" s="372"/>
      <c r="N49" s="557" t="s">
        <v>1464</v>
      </c>
      <c r="O49" s="560">
        <v>1443156000</v>
      </c>
    </row>
    <row r="50" spans="1:15" ht="27" customHeight="1" x14ac:dyDescent="0.4">
      <c r="A50" s="55"/>
      <c r="B50" s="484">
        <v>2026</v>
      </c>
      <c r="C50" s="371">
        <v>1</v>
      </c>
      <c r="D50" s="372" t="s">
        <v>259</v>
      </c>
      <c r="E50" s="430" t="s">
        <v>264</v>
      </c>
      <c r="F50" s="372" t="s">
        <v>24</v>
      </c>
      <c r="G50" s="372" t="s">
        <v>11</v>
      </c>
      <c r="H50" s="372" t="s">
        <v>27</v>
      </c>
      <c r="I50" s="521">
        <v>96000000</v>
      </c>
      <c r="J50" s="372">
        <v>2014121430</v>
      </c>
      <c r="K50" s="372" t="s">
        <v>265</v>
      </c>
      <c r="L50" s="372" t="s">
        <v>266</v>
      </c>
      <c r="M50" s="372"/>
      <c r="N50" s="557" t="s">
        <v>1464</v>
      </c>
      <c r="O50" s="494" t="s">
        <v>267</v>
      </c>
    </row>
    <row r="51" spans="1:15" ht="27" customHeight="1" x14ac:dyDescent="0.4">
      <c r="A51" s="55"/>
      <c r="B51" s="484">
        <v>2026</v>
      </c>
      <c r="C51" s="329">
        <v>1</v>
      </c>
      <c r="D51" s="329" t="s">
        <v>58</v>
      </c>
      <c r="E51" s="336" t="s">
        <v>418</v>
      </c>
      <c r="F51" s="329" t="s">
        <v>207</v>
      </c>
      <c r="G51" s="329" t="s">
        <v>222</v>
      </c>
      <c r="H51" s="329" t="s">
        <v>419</v>
      </c>
      <c r="I51" s="461">
        <v>1766776</v>
      </c>
      <c r="J51" s="329">
        <v>202306011</v>
      </c>
      <c r="K51" s="329" t="s">
        <v>367</v>
      </c>
      <c r="L51" s="458" t="s">
        <v>368</v>
      </c>
      <c r="M51" s="617"/>
      <c r="N51" s="557" t="s">
        <v>1464</v>
      </c>
      <c r="O51" s="561"/>
    </row>
    <row r="52" spans="1:15" s="30" customFormat="1" ht="27" customHeight="1" x14ac:dyDescent="0.4">
      <c r="A52" s="53"/>
      <c r="B52" s="484">
        <v>2026</v>
      </c>
      <c r="C52" s="371">
        <v>1</v>
      </c>
      <c r="D52" s="372" t="s">
        <v>240</v>
      </c>
      <c r="E52" s="430" t="s">
        <v>336</v>
      </c>
      <c r="F52" s="372" t="s">
        <v>24</v>
      </c>
      <c r="G52" s="372" t="s">
        <v>14</v>
      </c>
      <c r="H52" s="372" t="s">
        <v>28</v>
      </c>
      <c r="I52" s="467">
        <v>36970000</v>
      </c>
      <c r="J52" s="372">
        <v>202112035</v>
      </c>
      <c r="K52" s="372" t="s">
        <v>337</v>
      </c>
      <c r="L52" s="372" t="s">
        <v>338</v>
      </c>
      <c r="M52" s="372" t="s">
        <v>141</v>
      </c>
      <c r="N52" s="557" t="s">
        <v>1464</v>
      </c>
      <c r="O52" s="494"/>
    </row>
    <row r="53" spans="1:15" s="30" customFormat="1" ht="27" customHeight="1" x14ac:dyDescent="0.4">
      <c r="A53" s="117"/>
      <c r="B53" s="484">
        <v>2026</v>
      </c>
      <c r="C53" s="371">
        <v>1</v>
      </c>
      <c r="D53" s="372" t="s">
        <v>288</v>
      </c>
      <c r="E53" s="430" t="s">
        <v>295</v>
      </c>
      <c r="F53" s="372" t="s">
        <v>24</v>
      </c>
      <c r="G53" s="372" t="s">
        <v>10</v>
      </c>
      <c r="H53" s="372" t="s">
        <v>28</v>
      </c>
      <c r="I53" s="521">
        <v>21450000</v>
      </c>
      <c r="J53" s="372">
        <v>202212014</v>
      </c>
      <c r="K53" s="372" t="s">
        <v>290</v>
      </c>
      <c r="L53" s="372" t="s">
        <v>291</v>
      </c>
      <c r="M53" s="372" t="s">
        <v>121</v>
      </c>
      <c r="N53" s="557" t="s">
        <v>1464</v>
      </c>
      <c r="O53" s="494"/>
    </row>
    <row r="54" spans="1:15" ht="27" customHeight="1" x14ac:dyDescent="0.4">
      <c r="A54" s="119"/>
      <c r="B54" s="484">
        <v>2026</v>
      </c>
      <c r="C54" s="335">
        <v>1</v>
      </c>
      <c r="D54" s="329" t="s">
        <v>712</v>
      </c>
      <c r="E54" s="336" t="s">
        <v>722</v>
      </c>
      <c r="F54" s="329" t="s">
        <v>24</v>
      </c>
      <c r="G54" s="329" t="s">
        <v>15</v>
      </c>
      <c r="H54" s="329" t="s">
        <v>1462</v>
      </c>
      <c r="I54" s="522">
        <v>48374400</v>
      </c>
      <c r="J54" s="329">
        <v>2018041410</v>
      </c>
      <c r="K54" s="329" t="s">
        <v>723</v>
      </c>
      <c r="L54" s="329" t="s">
        <v>724</v>
      </c>
      <c r="M54" s="372"/>
      <c r="N54" s="557" t="s">
        <v>1464</v>
      </c>
      <c r="O54" s="487"/>
    </row>
    <row r="55" spans="1:15" s="30" customFormat="1" ht="27" customHeight="1" x14ac:dyDescent="0.4">
      <c r="A55" s="117"/>
      <c r="B55" s="484">
        <v>2026</v>
      </c>
      <c r="C55" s="371">
        <v>1</v>
      </c>
      <c r="D55" s="372" t="s">
        <v>1102</v>
      </c>
      <c r="E55" s="430" t="s">
        <v>1106</v>
      </c>
      <c r="F55" s="372" t="s">
        <v>22</v>
      </c>
      <c r="G55" s="372" t="s">
        <v>9</v>
      </c>
      <c r="H55" s="372" t="s">
        <v>28</v>
      </c>
      <c r="I55" s="538">
        <v>13750000</v>
      </c>
      <c r="J55" s="372">
        <v>2014121300</v>
      </c>
      <c r="K55" s="372" t="s">
        <v>1104</v>
      </c>
      <c r="L55" s="372" t="s">
        <v>1105</v>
      </c>
      <c r="M55" s="372" t="s">
        <v>121</v>
      </c>
      <c r="N55" s="557" t="s">
        <v>1464</v>
      </c>
      <c r="O55" s="487"/>
    </row>
    <row r="56" spans="1:15" s="30" customFormat="1" ht="27" customHeight="1" x14ac:dyDescent="0.4">
      <c r="A56" s="117"/>
      <c r="B56" s="484">
        <v>2026</v>
      </c>
      <c r="C56" s="335">
        <v>1</v>
      </c>
      <c r="D56" s="372" t="s">
        <v>1102</v>
      </c>
      <c r="E56" s="336" t="s">
        <v>1115</v>
      </c>
      <c r="F56" s="329" t="s">
        <v>22</v>
      </c>
      <c r="G56" s="329" t="s">
        <v>9</v>
      </c>
      <c r="H56" s="329" t="s">
        <v>29</v>
      </c>
      <c r="I56" s="522">
        <v>2587200</v>
      </c>
      <c r="J56" s="329">
        <v>202408003</v>
      </c>
      <c r="K56" s="329" t="s">
        <v>1111</v>
      </c>
      <c r="L56" s="329" t="s">
        <v>1112</v>
      </c>
      <c r="M56" s="372"/>
      <c r="N56" s="557" t="s">
        <v>1464</v>
      </c>
      <c r="O56" s="487"/>
    </row>
    <row r="57" spans="1:15" ht="27" customHeight="1" x14ac:dyDescent="0.4">
      <c r="A57" s="55"/>
      <c r="B57" s="484">
        <v>2026</v>
      </c>
      <c r="C57" s="371">
        <v>1</v>
      </c>
      <c r="D57" s="372" t="s">
        <v>1102</v>
      </c>
      <c r="E57" s="336" t="s">
        <v>1107</v>
      </c>
      <c r="F57" s="329" t="s">
        <v>16</v>
      </c>
      <c r="G57" s="329" t="s">
        <v>6</v>
      </c>
      <c r="H57" s="372" t="s">
        <v>29</v>
      </c>
      <c r="I57" s="522">
        <v>2000000</v>
      </c>
      <c r="J57" s="329">
        <v>199505230</v>
      </c>
      <c r="K57" s="329" t="s">
        <v>1108</v>
      </c>
      <c r="L57" s="329" t="s">
        <v>1109</v>
      </c>
      <c r="M57" s="372"/>
      <c r="N57" s="557" t="s">
        <v>1464</v>
      </c>
      <c r="O57" s="487"/>
    </row>
    <row r="58" spans="1:15" ht="27" customHeight="1" x14ac:dyDescent="0.4">
      <c r="A58" s="55"/>
      <c r="B58" s="484">
        <v>2026</v>
      </c>
      <c r="C58" s="335">
        <v>1</v>
      </c>
      <c r="D58" s="372" t="s">
        <v>1102</v>
      </c>
      <c r="E58" s="336" t="s">
        <v>1114</v>
      </c>
      <c r="F58" s="329" t="s">
        <v>16</v>
      </c>
      <c r="G58" s="329" t="s">
        <v>222</v>
      </c>
      <c r="H58" s="329" t="s">
        <v>29</v>
      </c>
      <c r="I58" s="522">
        <v>2398500</v>
      </c>
      <c r="J58" s="329">
        <v>199505230</v>
      </c>
      <c r="K58" s="329" t="s">
        <v>1108</v>
      </c>
      <c r="L58" s="329" t="s">
        <v>1109</v>
      </c>
      <c r="M58" s="372"/>
      <c r="N58" s="557" t="s">
        <v>1464</v>
      </c>
      <c r="O58" s="487"/>
    </row>
    <row r="59" spans="1:15" s="30" customFormat="1" ht="27" customHeight="1" x14ac:dyDescent="0.4">
      <c r="A59" s="117"/>
      <c r="B59" s="484">
        <v>2026</v>
      </c>
      <c r="C59" s="371">
        <v>1</v>
      </c>
      <c r="D59" s="372" t="s">
        <v>1102</v>
      </c>
      <c r="E59" s="336" t="s">
        <v>1110</v>
      </c>
      <c r="F59" s="329" t="s">
        <v>16</v>
      </c>
      <c r="G59" s="329" t="s">
        <v>6</v>
      </c>
      <c r="H59" s="372" t="s">
        <v>28</v>
      </c>
      <c r="I59" s="522">
        <v>1210000</v>
      </c>
      <c r="J59" s="329">
        <v>202408003</v>
      </c>
      <c r="K59" s="329" t="s">
        <v>1111</v>
      </c>
      <c r="L59" s="329" t="s">
        <v>1112</v>
      </c>
      <c r="M59" s="372" t="s">
        <v>121</v>
      </c>
      <c r="N59" s="557" t="s">
        <v>1464</v>
      </c>
      <c r="O59" s="487"/>
    </row>
    <row r="60" spans="1:15" s="30" customFormat="1" ht="27" customHeight="1" x14ac:dyDescent="0.4">
      <c r="A60" s="117"/>
      <c r="B60" s="484">
        <v>2026</v>
      </c>
      <c r="C60" s="371">
        <v>1</v>
      </c>
      <c r="D60" s="372" t="s">
        <v>1102</v>
      </c>
      <c r="E60" s="336" t="s">
        <v>1113</v>
      </c>
      <c r="F60" s="329" t="s">
        <v>16</v>
      </c>
      <c r="G60" s="329" t="s">
        <v>6</v>
      </c>
      <c r="H60" s="372" t="s">
        <v>28</v>
      </c>
      <c r="I60" s="522">
        <v>1820000</v>
      </c>
      <c r="J60" s="329">
        <v>202408003</v>
      </c>
      <c r="K60" s="329" t="s">
        <v>1111</v>
      </c>
      <c r="L60" s="329" t="s">
        <v>1112</v>
      </c>
      <c r="M60" s="372" t="s">
        <v>121</v>
      </c>
      <c r="N60" s="557" t="s">
        <v>1464</v>
      </c>
      <c r="O60" s="487"/>
    </row>
    <row r="61" spans="1:15" ht="27" customHeight="1" x14ac:dyDescent="0.4">
      <c r="A61" s="123"/>
      <c r="B61" s="484">
        <v>2026</v>
      </c>
      <c r="C61" s="371">
        <v>1</v>
      </c>
      <c r="D61" s="372" t="s">
        <v>1102</v>
      </c>
      <c r="E61" s="430" t="s">
        <v>1103</v>
      </c>
      <c r="F61" s="372" t="s">
        <v>16</v>
      </c>
      <c r="G61" s="372" t="s">
        <v>6</v>
      </c>
      <c r="H61" s="372" t="s">
        <v>28</v>
      </c>
      <c r="I61" s="538">
        <v>2250000</v>
      </c>
      <c r="J61" s="372">
        <v>2014121300</v>
      </c>
      <c r="K61" s="372" t="s">
        <v>1104</v>
      </c>
      <c r="L61" s="372" t="s">
        <v>1105</v>
      </c>
      <c r="M61" s="372" t="s">
        <v>121</v>
      </c>
      <c r="N61" s="557" t="s">
        <v>1464</v>
      </c>
      <c r="O61" s="487"/>
    </row>
    <row r="62" spans="1:15" ht="27" customHeight="1" x14ac:dyDescent="0.4">
      <c r="A62" s="55"/>
      <c r="B62" s="484">
        <v>2026</v>
      </c>
      <c r="C62" s="335">
        <v>1</v>
      </c>
      <c r="D62" s="372" t="s">
        <v>198</v>
      </c>
      <c r="E62" s="336" t="s">
        <v>1134</v>
      </c>
      <c r="F62" s="329" t="s">
        <v>16</v>
      </c>
      <c r="G62" s="329" t="s">
        <v>222</v>
      </c>
      <c r="H62" s="329" t="s">
        <v>29</v>
      </c>
      <c r="I62" s="522">
        <v>2600000</v>
      </c>
      <c r="J62" s="329">
        <v>2025120150</v>
      </c>
      <c r="K62" s="329" t="s">
        <v>1132</v>
      </c>
      <c r="L62" s="329" t="s">
        <v>1133</v>
      </c>
      <c r="M62" s="372"/>
      <c r="N62" s="557" t="s">
        <v>1464</v>
      </c>
      <c r="O62" s="562"/>
    </row>
    <row r="63" spans="1:15" s="30" customFormat="1" ht="27" customHeight="1" x14ac:dyDescent="0.4">
      <c r="A63" s="117"/>
      <c r="B63" s="484">
        <v>2026</v>
      </c>
      <c r="C63" s="335">
        <v>1</v>
      </c>
      <c r="D63" s="372" t="s">
        <v>1130</v>
      </c>
      <c r="E63" s="336" t="s">
        <v>1131</v>
      </c>
      <c r="F63" s="329" t="s">
        <v>16</v>
      </c>
      <c r="G63" s="329" t="s">
        <v>222</v>
      </c>
      <c r="H63" s="329" t="s">
        <v>29</v>
      </c>
      <c r="I63" s="522">
        <v>3000000</v>
      </c>
      <c r="J63" s="329">
        <v>2025120150</v>
      </c>
      <c r="K63" s="329" t="s">
        <v>1132</v>
      </c>
      <c r="L63" s="329" t="s">
        <v>1133</v>
      </c>
      <c r="M63" s="372"/>
      <c r="N63" s="557" t="s">
        <v>1464</v>
      </c>
      <c r="O63" s="562"/>
    </row>
    <row r="64" spans="1:15" s="30" customFormat="1" ht="27" customHeight="1" x14ac:dyDescent="0.4">
      <c r="A64" s="117"/>
      <c r="B64" s="485">
        <v>2026</v>
      </c>
      <c r="C64" s="335">
        <v>1</v>
      </c>
      <c r="D64" s="329" t="s">
        <v>470</v>
      </c>
      <c r="E64" s="336" t="s">
        <v>476</v>
      </c>
      <c r="F64" s="329" t="s">
        <v>16</v>
      </c>
      <c r="G64" s="329" t="s">
        <v>6</v>
      </c>
      <c r="H64" s="329" t="s">
        <v>29</v>
      </c>
      <c r="I64" s="542">
        <v>1148000</v>
      </c>
      <c r="J64" s="329">
        <v>202012116</v>
      </c>
      <c r="K64" s="329" t="s">
        <v>477</v>
      </c>
      <c r="L64" s="329" t="s">
        <v>478</v>
      </c>
      <c r="M64" s="372"/>
      <c r="N64" s="557" t="s">
        <v>1464</v>
      </c>
      <c r="O64" s="487"/>
    </row>
    <row r="65" spans="1:15" ht="27" customHeight="1" x14ac:dyDescent="0.4">
      <c r="A65" s="46"/>
      <c r="B65" s="484">
        <v>2026</v>
      </c>
      <c r="C65" s="335">
        <v>1</v>
      </c>
      <c r="D65" s="329" t="s">
        <v>854</v>
      </c>
      <c r="E65" s="336" t="s">
        <v>855</v>
      </c>
      <c r="F65" s="329" t="s">
        <v>16</v>
      </c>
      <c r="G65" s="329" t="s">
        <v>6</v>
      </c>
      <c r="H65" s="329" t="s">
        <v>419</v>
      </c>
      <c r="I65" s="522">
        <v>3740000</v>
      </c>
      <c r="J65" s="329">
        <v>202312003</v>
      </c>
      <c r="K65" s="329" t="s">
        <v>856</v>
      </c>
      <c r="L65" s="329" t="s">
        <v>857</v>
      </c>
      <c r="M65" s="372"/>
      <c r="N65" s="557" t="s">
        <v>1464</v>
      </c>
      <c r="O65" s="487"/>
    </row>
    <row r="66" spans="1:15" ht="27" customHeight="1" x14ac:dyDescent="0.4">
      <c r="A66" s="119"/>
      <c r="B66" s="488">
        <v>2026</v>
      </c>
      <c r="C66" s="463">
        <v>1</v>
      </c>
      <c r="D66" s="462" t="s">
        <v>240</v>
      </c>
      <c r="E66" s="464" t="s">
        <v>325</v>
      </c>
      <c r="F66" s="372" t="s">
        <v>16</v>
      </c>
      <c r="G66" s="372" t="s">
        <v>6</v>
      </c>
      <c r="H66" s="372" t="s">
        <v>29</v>
      </c>
      <c r="I66" s="467" t="s">
        <v>326</v>
      </c>
      <c r="J66" s="372">
        <v>202112022</v>
      </c>
      <c r="K66" s="372" t="s">
        <v>327</v>
      </c>
      <c r="L66" s="372" t="s">
        <v>328</v>
      </c>
      <c r="M66" s="372"/>
      <c r="N66" s="557" t="s">
        <v>1464</v>
      </c>
      <c r="O66" s="494" t="s">
        <v>351</v>
      </c>
    </row>
    <row r="67" spans="1:15" ht="27" customHeight="1" x14ac:dyDescent="0.4">
      <c r="B67" s="484">
        <v>2026</v>
      </c>
      <c r="C67" s="335">
        <v>1</v>
      </c>
      <c r="D67" s="329" t="s">
        <v>854</v>
      </c>
      <c r="E67" s="336" t="s">
        <v>858</v>
      </c>
      <c r="F67" s="329" t="s">
        <v>24</v>
      </c>
      <c r="G67" s="329" t="s">
        <v>14</v>
      </c>
      <c r="H67" s="329" t="s">
        <v>27</v>
      </c>
      <c r="I67" s="522">
        <v>80000000</v>
      </c>
      <c r="J67" s="329">
        <v>2018121140</v>
      </c>
      <c r="K67" s="329" t="s">
        <v>859</v>
      </c>
      <c r="L67" s="329" t="s">
        <v>860</v>
      </c>
      <c r="M67" s="372"/>
      <c r="N67" s="557" t="s">
        <v>1464</v>
      </c>
      <c r="O67" s="487"/>
    </row>
    <row r="68" spans="1:15" ht="27" hidden="1" customHeight="1" x14ac:dyDescent="0.4">
      <c r="A68" s="123"/>
      <c r="B68" s="485">
        <v>2026</v>
      </c>
      <c r="C68" s="335">
        <v>1</v>
      </c>
      <c r="D68" s="329" t="s">
        <v>470</v>
      </c>
      <c r="E68" s="433" t="s">
        <v>471</v>
      </c>
      <c r="F68" s="329" t="s">
        <v>24</v>
      </c>
      <c r="G68" s="329" t="s">
        <v>12</v>
      </c>
      <c r="H68" s="329" t="s">
        <v>27</v>
      </c>
      <c r="I68" s="542">
        <v>806000000</v>
      </c>
      <c r="J68" s="329">
        <v>202509026</v>
      </c>
      <c r="K68" s="329" t="s">
        <v>472</v>
      </c>
      <c r="L68" s="329" t="s">
        <v>473</v>
      </c>
      <c r="M68" s="370"/>
      <c r="N68" s="332" t="s">
        <v>239</v>
      </c>
      <c r="O68" s="487" t="s">
        <v>474</v>
      </c>
    </row>
    <row r="69" spans="1:15" s="30" customFormat="1" ht="27" customHeight="1" x14ac:dyDescent="0.4">
      <c r="A69" s="117"/>
      <c r="B69" s="484">
        <v>2026</v>
      </c>
      <c r="C69" s="335">
        <v>1</v>
      </c>
      <c r="D69" s="329" t="s">
        <v>944</v>
      </c>
      <c r="E69" s="336" t="s">
        <v>948</v>
      </c>
      <c r="F69" s="329" t="s">
        <v>24</v>
      </c>
      <c r="G69" s="329" t="s">
        <v>14</v>
      </c>
      <c r="H69" s="329" t="s">
        <v>28</v>
      </c>
      <c r="I69" s="522">
        <v>2256000</v>
      </c>
      <c r="J69" s="329">
        <v>2018011210</v>
      </c>
      <c r="K69" s="329" t="s">
        <v>949</v>
      </c>
      <c r="L69" s="329" t="s">
        <v>950</v>
      </c>
      <c r="M69" s="372" t="s">
        <v>121</v>
      </c>
      <c r="N69" s="557" t="s">
        <v>1464</v>
      </c>
      <c r="O69" s="487"/>
    </row>
    <row r="70" spans="1:15" s="30" customFormat="1" ht="27" customHeight="1" x14ac:dyDescent="0.4">
      <c r="A70" s="117"/>
      <c r="B70" s="484">
        <v>2026</v>
      </c>
      <c r="C70" s="335">
        <v>1</v>
      </c>
      <c r="D70" s="329" t="s">
        <v>944</v>
      </c>
      <c r="E70" s="336" t="s">
        <v>945</v>
      </c>
      <c r="F70" s="329" t="s">
        <v>24</v>
      </c>
      <c r="G70" s="329" t="s">
        <v>14</v>
      </c>
      <c r="H70" s="329" t="s">
        <v>28</v>
      </c>
      <c r="I70" s="522">
        <v>3694350</v>
      </c>
      <c r="J70" s="329">
        <v>2018011150</v>
      </c>
      <c r="K70" s="329" t="s">
        <v>946</v>
      </c>
      <c r="L70" s="329" t="s">
        <v>947</v>
      </c>
      <c r="M70" s="372" t="s">
        <v>121</v>
      </c>
      <c r="N70" s="557" t="s">
        <v>1464</v>
      </c>
      <c r="O70" s="487"/>
    </row>
    <row r="71" spans="1:15" ht="27" customHeight="1" x14ac:dyDescent="0.4">
      <c r="A71" s="118"/>
      <c r="B71" s="484">
        <v>2026</v>
      </c>
      <c r="C71" s="371">
        <v>1</v>
      </c>
      <c r="D71" s="372" t="s">
        <v>70</v>
      </c>
      <c r="E71" s="430" t="s">
        <v>335</v>
      </c>
      <c r="F71" s="372" t="s">
        <v>24</v>
      </c>
      <c r="G71" s="372" t="s">
        <v>219</v>
      </c>
      <c r="H71" s="372" t="s">
        <v>28</v>
      </c>
      <c r="I71" s="467">
        <v>20000000</v>
      </c>
      <c r="J71" s="372">
        <v>202405026</v>
      </c>
      <c r="K71" s="372" t="s">
        <v>333</v>
      </c>
      <c r="L71" s="372" t="s">
        <v>334</v>
      </c>
      <c r="M71" s="372" t="s">
        <v>121</v>
      </c>
      <c r="N71" s="557" t="s">
        <v>1464</v>
      </c>
      <c r="O71" s="494"/>
    </row>
    <row r="72" spans="1:15" ht="27" customHeight="1" x14ac:dyDescent="0.4">
      <c r="A72" s="55"/>
      <c r="B72" s="484">
        <v>2026</v>
      </c>
      <c r="C72" s="371">
        <v>1</v>
      </c>
      <c r="D72" s="372" t="s">
        <v>242</v>
      </c>
      <c r="E72" s="430" t="s">
        <v>243</v>
      </c>
      <c r="F72" s="372" t="s">
        <v>24</v>
      </c>
      <c r="G72" s="372" t="s">
        <v>14</v>
      </c>
      <c r="H72" s="372" t="s">
        <v>28</v>
      </c>
      <c r="I72" s="521">
        <v>17280000</v>
      </c>
      <c r="J72" s="372">
        <v>202108005</v>
      </c>
      <c r="K72" s="372" t="s">
        <v>244</v>
      </c>
      <c r="L72" s="372" t="s">
        <v>245</v>
      </c>
      <c r="M72" s="372" t="s">
        <v>121</v>
      </c>
      <c r="N72" s="557" t="s">
        <v>1464</v>
      </c>
      <c r="O72" s="494"/>
    </row>
    <row r="73" spans="1:15" ht="27" customHeight="1" x14ac:dyDescent="0.4">
      <c r="A73" s="118"/>
      <c r="B73" s="485">
        <v>2026</v>
      </c>
      <c r="C73" s="335">
        <v>1</v>
      </c>
      <c r="D73" s="329" t="s">
        <v>236</v>
      </c>
      <c r="E73" s="336" t="s">
        <v>314</v>
      </c>
      <c r="F73" s="329" t="s">
        <v>24</v>
      </c>
      <c r="G73" s="329" t="s">
        <v>14</v>
      </c>
      <c r="H73" s="329" t="s">
        <v>28</v>
      </c>
      <c r="I73" s="456">
        <v>49100000</v>
      </c>
      <c r="J73" s="329">
        <v>202212032</v>
      </c>
      <c r="K73" s="329" t="s">
        <v>237</v>
      </c>
      <c r="L73" s="329" t="s">
        <v>238</v>
      </c>
      <c r="M73" s="462" t="s">
        <v>315</v>
      </c>
      <c r="N73" s="557" t="s">
        <v>1464</v>
      </c>
      <c r="O73" s="487"/>
    </row>
    <row r="74" spans="1:15" ht="27" customHeight="1" x14ac:dyDescent="0.4">
      <c r="A74" s="123"/>
      <c r="B74" s="484">
        <v>2026</v>
      </c>
      <c r="C74" s="371">
        <v>1</v>
      </c>
      <c r="D74" s="372" t="s">
        <v>1344</v>
      </c>
      <c r="E74" s="430" t="s">
        <v>1358</v>
      </c>
      <c r="F74" s="372" t="s">
        <v>24</v>
      </c>
      <c r="G74" s="372" t="s">
        <v>14</v>
      </c>
      <c r="H74" s="372" t="s">
        <v>28</v>
      </c>
      <c r="I74" s="538">
        <v>5940000</v>
      </c>
      <c r="J74" s="372">
        <v>2016071210</v>
      </c>
      <c r="K74" s="372" t="s">
        <v>1359</v>
      </c>
      <c r="L74" s="372" t="s">
        <v>1360</v>
      </c>
      <c r="M74" s="372" t="s">
        <v>121</v>
      </c>
      <c r="N74" s="557" t="s">
        <v>1464</v>
      </c>
      <c r="O74" s="494"/>
    </row>
    <row r="75" spans="1:15" ht="27" customHeight="1" x14ac:dyDescent="0.4">
      <c r="A75" s="55"/>
      <c r="B75" s="484">
        <v>2026</v>
      </c>
      <c r="C75" s="371">
        <v>1</v>
      </c>
      <c r="D75" s="372" t="s">
        <v>1344</v>
      </c>
      <c r="E75" s="430" t="s">
        <v>1364</v>
      </c>
      <c r="F75" s="372" t="s">
        <v>24</v>
      </c>
      <c r="G75" s="372" t="s">
        <v>14</v>
      </c>
      <c r="H75" s="372" t="s">
        <v>28</v>
      </c>
      <c r="I75" s="538">
        <v>4406580</v>
      </c>
      <c r="J75" s="372">
        <v>201906004</v>
      </c>
      <c r="K75" s="372" t="s">
        <v>1365</v>
      </c>
      <c r="L75" s="372" t="s">
        <v>1366</v>
      </c>
      <c r="M75" s="372" t="s">
        <v>121</v>
      </c>
      <c r="N75" s="557" t="s">
        <v>1464</v>
      </c>
      <c r="O75" s="494"/>
    </row>
    <row r="76" spans="1:15" ht="27" customHeight="1" x14ac:dyDescent="0.4">
      <c r="A76" s="55"/>
      <c r="B76" s="484">
        <v>2026</v>
      </c>
      <c r="C76" s="371">
        <v>1</v>
      </c>
      <c r="D76" s="372" t="s">
        <v>1344</v>
      </c>
      <c r="E76" s="430" t="s">
        <v>1345</v>
      </c>
      <c r="F76" s="329" t="s">
        <v>1455</v>
      </c>
      <c r="G76" s="372" t="s">
        <v>1458</v>
      </c>
      <c r="H76" s="372" t="s">
        <v>28</v>
      </c>
      <c r="I76" s="538">
        <v>1430000</v>
      </c>
      <c r="J76" s="372">
        <v>2015071400</v>
      </c>
      <c r="K76" s="372" t="s">
        <v>1346</v>
      </c>
      <c r="L76" s="372" t="s">
        <v>1347</v>
      </c>
      <c r="M76" s="372" t="s">
        <v>121</v>
      </c>
      <c r="N76" s="557" t="s">
        <v>1464</v>
      </c>
      <c r="O76" s="494"/>
    </row>
    <row r="77" spans="1:15" ht="27" customHeight="1" thickBot="1" x14ac:dyDescent="0.45">
      <c r="A77" s="55"/>
      <c r="B77" s="495">
        <v>2026</v>
      </c>
      <c r="C77" s="496">
        <v>1</v>
      </c>
      <c r="D77" s="511" t="s">
        <v>1344</v>
      </c>
      <c r="E77" s="497" t="s">
        <v>1361</v>
      </c>
      <c r="F77" s="511" t="s">
        <v>24</v>
      </c>
      <c r="G77" s="511" t="s">
        <v>14</v>
      </c>
      <c r="H77" s="511" t="s">
        <v>28</v>
      </c>
      <c r="I77" s="543">
        <v>3247200</v>
      </c>
      <c r="J77" s="511">
        <v>2018111340</v>
      </c>
      <c r="K77" s="511" t="s">
        <v>1362</v>
      </c>
      <c r="L77" s="511" t="s">
        <v>1363</v>
      </c>
      <c r="M77" s="511" t="s">
        <v>121</v>
      </c>
      <c r="N77" s="572" t="s">
        <v>1464</v>
      </c>
      <c r="O77" s="512"/>
    </row>
    <row r="78" spans="1:15" ht="27" customHeight="1" x14ac:dyDescent="0.4">
      <c r="A78" s="46"/>
      <c r="B78" s="483">
        <v>2026</v>
      </c>
      <c r="C78" s="498">
        <v>2</v>
      </c>
      <c r="D78" s="507" t="s">
        <v>1331</v>
      </c>
      <c r="E78" s="499" t="s">
        <v>1332</v>
      </c>
      <c r="F78" s="507" t="s">
        <v>16</v>
      </c>
      <c r="G78" s="507" t="s">
        <v>6</v>
      </c>
      <c r="H78" s="507" t="s">
        <v>29</v>
      </c>
      <c r="I78" s="544">
        <v>1630000</v>
      </c>
      <c r="J78" s="507">
        <v>202306026</v>
      </c>
      <c r="K78" s="507" t="s">
        <v>1333</v>
      </c>
      <c r="L78" s="507" t="s">
        <v>1334</v>
      </c>
      <c r="M78" s="471"/>
      <c r="N78" s="557" t="s">
        <v>1464</v>
      </c>
      <c r="O78" s="563"/>
    </row>
    <row r="79" spans="1:15" ht="27" customHeight="1" x14ac:dyDescent="0.4">
      <c r="A79" s="123"/>
      <c r="B79" s="484">
        <v>2026</v>
      </c>
      <c r="C79" s="335">
        <v>2</v>
      </c>
      <c r="D79" s="329" t="s">
        <v>644</v>
      </c>
      <c r="E79" s="336" t="s">
        <v>649</v>
      </c>
      <c r="F79" s="329" t="s">
        <v>207</v>
      </c>
      <c r="G79" s="329" t="s">
        <v>6</v>
      </c>
      <c r="H79" s="329" t="s">
        <v>29</v>
      </c>
      <c r="I79" s="522">
        <v>4000000</v>
      </c>
      <c r="J79" s="329">
        <v>202206028</v>
      </c>
      <c r="K79" s="329" t="s">
        <v>650</v>
      </c>
      <c r="L79" s="329" t="s">
        <v>651</v>
      </c>
      <c r="M79" s="372"/>
      <c r="N79" s="557" t="s">
        <v>1464</v>
      </c>
      <c r="O79" s="487"/>
    </row>
    <row r="80" spans="1:15" s="30" customFormat="1" ht="27" customHeight="1" x14ac:dyDescent="0.4">
      <c r="A80" s="51"/>
      <c r="B80" s="484">
        <v>2026</v>
      </c>
      <c r="C80" s="335">
        <v>2</v>
      </c>
      <c r="D80" s="329" t="s">
        <v>366</v>
      </c>
      <c r="E80" s="336" t="s">
        <v>423</v>
      </c>
      <c r="F80" s="329" t="s">
        <v>16</v>
      </c>
      <c r="G80" s="329" t="s">
        <v>6</v>
      </c>
      <c r="H80" s="329" t="s">
        <v>29</v>
      </c>
      <c r="I80" s="456">
        <v>3699223</v>
      </c>
      <c r="J80" s="329">
        <v>202412001</v>
      </c>
      <c r="K80" s="329" t="s">
        <v>421</v>
      </c>
      <c r="L80" s="329" t="s">
        <v>422</v>
      </c>
      <c r="M80" s="372"/>
      <c r="N80" s="557" t="s">
        <v>1464</v>
      </c>
      <c r="O80" s="487"/>
    </row>
    <row r="81" spans="1:15" s="30" customFormat="1" ht="27" customHeight="1" x14ac:dyDescent="0.4">
      <c r="A81" s="51"/>
      <c r="B81" s="484">
        <v>2026</v>
      </c>
      <c r="C81" s="335">
        <v>2</v>
      </c>
      <c r="D81" s="329" t="s">
        <v>366</v>
      </c>
      <c r="E81" s="336" t="s">
        <v>420</v>
      </c>
      <c r="F81" s="329" t="s">
        <v>16</v>
      </c>
      <c r="G81" s="329" t="s">
        <v>6</v>
      </c>
      <c r="H81" s="329" t="s">
        <v>28</v>
      </c>
      <c r="I81" s="456">
        <v>10977263</v>
      </c>
      <c r="J81" s="329">
        <v>202412001</v>
      </c>
      <c r="K81" s="329" t="s">
        <v>421</v>
      </c>
      <c r="L81" s="329" t="s">
        <v>422</v>
      </c>
      <c r="M81" s="372" t="s">
        <v>121</v>
      </c>
      <c r="N81" s="557" t="s">
        <v>1464</v>
      </c>
      <c r="O81" s="487"/>
    </row>
    <row r="82" spans="1:15" ht="27" customHeight="1" x14ac:dyDescent="0.4">
      <c r="A82" s="119"/>
      <c r="B82" s="484">
        <v>2026</v>
      </c>
      <c r="C82" s="335">
        <v>2</v>
      </c>
      <c r="D82" s="329" t="s">
        <v>366</v>
      </c>
      <c r="E82" s="336" t="s">
        <v>424</v>
      </c>
      <c r="F82" s="329" t="s">
        <v>16</v>
      </c>
      <c r="G82" s="329" t="s">
        <v>6</v>
      </c>
      <c r="H82" s="329" t="s">
        <v>29</v>
      </c>
      <c r="I82" s="456">
        <v>1840000</v>
      </c>
      <c r="J82" s="329">
        <v>202412001</v>
      </c>
      <c r="K82" s="329" t="s">
        <v>421</v>
      </c>
      <c r="L82" s="329" t="s">
        <v>422</v>
      </c>
      <c r="M82" s="372"/>
      <c r="N82" s="557" t="s">
        <v>1464</v>
      </c>
      <c r="O82" s="487"/>
    </row>
    <row r="83" spans="1:15" ht="27" customHeight="1" x14ac:dyDescent="0.4">
      <c r="A83" s="55"/>
      <c r="B83" s="484">
        <v>2026</v>
      </c>
      <c r="C83" s="371">
        <v>2</v>
      </c>
      <c r="D83" s="372" t="s">
        <v>1344</v>
      </c>
      <c r="E83" s="430" t="s">
        <v>1368</v>
      </c>
      <c r="F83" s="372" t="s">
        <v>1456</v>
      </c>
      <c r="G83" s="372" t="s">
        <v>1457</v>
      </c>
      <c r="H83" s="372" t="s">
        <v>28</v>
      </c>
      <c r="I83" s="538">
        <v>2500000</v>
      </c>
      <c r="J83" s="372">
        <v>2015071400</v>
      </c>
      <c r="K83" s="372" t="s">
        <v>1346</v>
      </c>
      <c r="L83" s="372" t="s">
        <v>1347</v>
      </c>
      <c r="M83" s="372" t="s">
        <v>121</v>
      </c>
      <c r="N83" s="557" t="s">
        <v>1464</v>
      </c>
      <c r="O83" s="494"/>
    </row>
    <row r="84" spans="1:15" ht="27" customHeight="1" x14ac:dyDescent="0.4">
      <c r="A84" s="123"/>
      <c r="B84" s="484">
        <v>2026</v>
      </c>
      <c r="C84" s="371">
        <v>2</v>
      </c>
      <c r="D84" s="372" t="s">
        <v>1344</v>
      </c>
      <c r="E84" s="430" t="s">
        <v>1379</v>
      </c>
      <c r="F84" s="372" t="s">
        <v>24</v>
      </c>
      <c r="G84" s="372" t="s">
        <v>15</v>
      </c>
      <c r="H84" s="372" t="s">
        <v>27</v>
      </c>
      <c r="I84" s="538">
        <v>120000000</v>
      </c>
      <c r="J84" s="372">
        <v>2015101220</v>
      </c>
      <c r="K84" s="372" t="s">
        <v>1380</v>
      </c>
      <c r="L84" s="372" t="s">
        <v>1381</v>
      </c>
      <c r="M84" s="372"/>
      <c r="N84" s="557" t="s">
        <v>1464</v>
      </c>
      <c r="O84" s="494"/>
    </row>
    <row r="85" spans="1:15" ht="27" customHeight="1" x14ac:dyDescent="0.4">
      <c r="A85" s="55"/>
      <c r="B85" s="484">
        <v>2026</v>
      </c>
      <c r="C85" s="335">
        <v>2</v>
      </c>
      <c r="D85" s="329" t="s">
        <v>712</v>
      </c>
      <c r="E85" s="336" t="s">
        <v>726</v>
      </c>
      <c r="F85" s="329" t="s">
        <v>16</v>
      </c>
      <c r="G85" s="329" t="s">
        <v>6</v>
      </c>
      <c r="H85" s="329" t="s">
        <v>29</v>
      </c>
      <c r="I85" s="522">
        <v>3240000</v>
      </c>
      <c r="J85" s="329">
        <v>2018041410</v>
      </c>
      <c r="K85" s="329" t="s">
        <v>723</v>
      </c>
      <c r="L85" s="329" t="s">
        <v>724</v>
      </c>
      <c r="M85" s="617"/>
      <c r="N85" s="557" t="s">
        <v>1464</v>
      </c>
      <c r="O85" s="487"/>
    </row>
    <row r="86" spans="1:15" ht="27" customHeight="1" x14ac:dyDescent="0.4">
      <c r="A86" s="123"/>
      <c r="B86" s="484">
        <v>2026</v>
      </c>
      <c r="C86" s="330">
        <v>2</v>
      </c>
      <c r="D86" s="333" t="s">
        <v>1148</v>
      </c>
      <c r="E86" s="342" t="s">
        <v>1149</v>
      </c>
      <c r="F86" s="333" t="s">
        <v>24</v>
      </c>
      <c r="G86" s="333" t="s">
        <v>10</v>
      </c>
      <c r="H86" s="333" t="s">
        <v>27</v>
      </c>
      <c r="I86" s="541">
        <v>57842000</v>
      </c>
      <c r="J86" s="333">
        <v>202110044</v>
      </c>
      <c r="K86" s="333" t="s">
        <v>1150</v>
      </c>
      <c r="L86" s="333" t="s">
        <v>1151</v>
      </c>
      <c r="M86" s="618"/>
      <c r="N86" s="557" t="s">
        <v>1464</v>
      </c>
      <c r="O86" s="564">
        <v>159170000</v>
      </c>
    </row>
    <row r="87" spans="1:15" ht="27" customHeight="1" x14ac:dyDescent="0.4">
      <c r="A87" s="123"/>
      <c r="B87" s="484">
        <v>2026</v>
      </c>
      <c r="C87" s="330">
        <v>2</v>
      </c>
      <c r="D87" s="333" t="s">
        <v>1148</v>
      </c>
      <c r="E87" s="342" t="s">
        <v>1152</v>
      </c>
      <c r="F87" s="333" t="s">
        <v>24</v>
      </c>
      <c r="G87" s="333" t="s">
        <v>10</v>
      </c>
      <c r="H87" s="333" t="s">
        <v>27</v>
      </c>
      <c r="I87" s="522">
        <v>33000000</v>
      </c>
      <c r="J87" s="333">
        <v>202110044</v>
      </c>
      <c r="K87" s="333" t="s">
        <v>1150</v>
      </c>
      <c r="L87" s="333" t="s">
        <v>1151</v>
      </c>
      <c r="M87" s="618"/>
      <c r="N87" s="557" t="s">
        <v>1464</v>
      </c>
      <c r="O87" s="486"/>
    </row>
    <row r="88" spans="1:15" ht="27" customHeight="1" x14ac:dyDescent="0.4">
      <c r="A88" s="123"/>
      <c r="B88" s="484">
        <v>2026</v>
      </c>
      <c r="C88" s="330">
        <v>2</v>
      </c>
      <c r="D88" s="333" t="s">
        <v>172</v>
      </c>
      <c r="E88" s="342" t="s">
        <v>1153</v>
      </c>
      <c r="F88" s="333" t="s">
        <v>24</v>
      </c>
      <c r="G88" s="333" t="s">
        <v>10</v>
      </c>
      <c r="H88" s="333" t="s">
        <v>586</v>
      </c>
      <c r="I88" s="522">
        <v>12000000</v>
      </c>
      <c r="J88" s="333">
        <v>202110044</v>
      </c>
      <c r="K88" s="333" t="s">
        <v>1150</v>
      </c>
      <c r="L88" s="333" t="s">
        <v>1151</v>
      </c>
      <c r="M88" s="618" t="s">
        <v>136</v>
      </c>
      <c r="N88" s="557" t="s">
        <v>1464</v>
      </c>
      <c r="O88" s="486"/>
    </row>
    <row r="89" spans="1:15" ht="27" customHeight="1" x14ac:dyDescent="0.4">
      <c r="A89" s="123"/>
      <c r="B89" s="484">
        <v>2026</v>
      </c>
      <c r="C89" s="330">
        <v>2</v>
      </c>
      <c r="D89" s="333" t="s">
        <v>875</v>
      </c>
      <c r="E89" s="342" t="s">
        <v>895</v>
      </c>
      <c r="F89" s="333" t="s">
        <v>24</v>
      </c>
      <c r="G89" s="333" t="s">
        <v>217</v>
      </c>
      <c r="H89" s="333" t="s">
        <v>877</v>
      </c>
      <c r="I89" s="522">
        <v>215000000</v>
      </c>
      <c r="J89" s="333">
        <v>201912017</v>
      </c>
      <c r="K89" s="333" t="s">
        <v>896</v>
      </c>
      <c r="L89" s="333" t="s">
        <v>897</v>
      </c>
      <c r="M89" s="431"/>
      <c r="N89" s="557" t="s">
        <v>1464</v>
      </c>
      <c r="O89" s="489" t="s">
        <v>898</v>
      </c>
    </row>
    <row r="90" spans="1:15" ht="27" customHeight="1" x14ac:dyDescent="0.4">
      <c r="A90" s="55"/>
      <c r="B90" s="484">
        <v>2026</v>
      </c>
      <c r="C90" s="371">
        <v>2</v>
      </c>
      <c r="D90" s="372" t="s">
        <v>1344</v>
      </c>
      <c r="E90" s="430" t="s">
        <v>1378</v>
      </c>
      <c r="F90" s="372" t="s">
        <v>16</v>
      </c>
      <c r="G90" s="372" t="s">
        <v>6</v>
      </c>
      <c r="H90" s="372" t="s">
        <v>27</v>
      </c>
      <c r="I90" s="538">
        <v>23250000</v>
      </c>
      <c r="J90" s="372">
        <v>2018111340</v>
      </c>
      <c r="K90" s="372" t="s">
        <v>1362</v>
      </c>
      <c r="L90" s="372" t="s">
        <v>1363</v>
      </c>
      <c r="M90" s="372"/>
      <c r="N90" s="557" t="s">
        <v>1464</v>
      </c>
      <c r="O90" s="494"/>
    </row>
    <row r="91" spans="1:15" ht="27" customHeight="1" x14ac:dyDescent="0.4">
      <c r="A91" s="55"/>
      <c r="B91" s="484">
        <v>2026</v>
      </c>
      <c r="C91" s="335">
        <v>2</v>
      </c>
      <c r="D91" s="329" t="s">
        <v>76</v>
      </c>
      <c r="E91" s="336" t="s">
        <v>593</v>
      </c>
      <c r="F91" s="329" t="s">
        <v>204</v>
      </c>
      <c r="G91" s="329" t="s">
        <v>218</v>
      </c>
      <c r="H91" s="329" t="s">
        <v>586</v>
      </c>
      <c r="I91" s="522">
        <v>9000000</v>
      </c>
      <c r="J91" s="329">
        <v>202212052</v>
      </c>
      <c r="K91" s="329" t="s">
        <v>594</v>
      </c>
      <c r="L91" s="329" t="s">
        <v>595</v>
      </c>
      <c r="M91" s="372" t="s">
        <v>589</v>
      </c>
      <c r="N91" s="557" t="s">
        <v>1464</v>
      </c>
      <c r="O91" s="487"/>
    </row>
    <row r="92" spans="1:15" ht="27" customHeight="1" x14ac:dyDescent="0.4">
      <c r="A92" s="55"/>
      <c r="B92" s="484">
        <v>2026</v>
      </c>
      <c r="C92" s="335">
        <v>2</v>
      </c>
      <c r="D92" s="329" t="s">
        <v>76</v>
      </c>
      <c r="E92" s="336" t="s">
        <v>590</v>
      </c>
      <c r="F92" s="329" t="s">
        <v>204</v>
      </c>
      <c r="G92" s="329" t="s">
        <v>219</v>
      </c>
      <c r="H92" s="329" t="s">
        <v>586</v>
      </c>
      <c r="I92" s="522">
        <v>19800000</v>
      </c>
      <c r="J92" s="329">
        <v>202212054</v>
      </c>
      <c r="K92" s="329" t="s">
        <v>591</v>
      </c>
      <c r="L92" s="329" t="s">
        <v>592</v>
      </c>
      <c r="M92" s="372" t="s">
        <v>121</v>
      </c>
      <c r="N92" s="557" t="s">
        <v>1464</v>
      </c>
      <c r="O92" s="487"/>
    </row>
    <row r="93" spans="1:15" ht="27" customHeight="1" x14ac:dyDescent="0.4">
      <c r="A93" s="55"/>
      <c r="B93" s="484">
        <v>2026</v>
      </c>
      <c r="C93" s="335">
        <v>2</v>
      </c>
      <c r="D93" s="329" t="s">
        <v>854</v>
      </c>
      <c r="E93" s="336" t="s">
        <v>868</v>
      </c>
      <c r="F93" s="329" t="s">
        <v>24</v>
      </c>
      <c r="G93" s="329" t="s">
        <v>11</v>
      </c>
      <c r="H93" s="329" t="s">
        <v>27</v>
      </c>
      <c r="I93" s="522">
        <v>180000000</v>
      </c>
      <c r="J93" s="329">
        <v>2018121140</v>
      </c>
      <c r="K93" s="329" t="s">
        <v>859</v>
      </c>
      <c r="L93" s="329" t="s">
        <v>869</v>
      </c>
      <c r="M93" s="372"/>
      <c r="N93" s="557" t="s">
        <v>1464</v>
      </c>
      <c r="O93" s="487"/>
    </row>
    <row r="94" spans="1:15" ht="27" customHeight="1" x14ac:dyDescent="0.4">
      <c r="A94" s="55"/>
      <c r="B94" s="484">
        <v>2026</v>
      </c>
      <c r="C94" s="335">
        <v>2</v>
      </c>
      <c r="D94" s="329" t="s">
        <v>854</v>
      </c>
      <c r="E94" s="336" t="s">
        <v>867</v>
      </c>
      <c r="F94" s="329" t="s">
        <v>24</v>
      </c>
      <c r="G94" s="329" t="s">
        <v>11</v>
      </c>
      <c r="H94" s="329" t="s">
        <v>27</v>
      </c>
      <c r="I94" s="522">
        <v>100000000</v>
      </c>
      <c r="J94" s="329">
        <v>2018121140</v>
      </c>
      <c r="K94" s="329" t="s">
        <v>859</v>
      </c>
      <c r="L94" s="329" t="s">
        <v>860</v>
      </c>
      <c r="M94" s="372"/>
      <c r="N94" s="557" t="s">
        <v>1464</v>
      </c>
      <c r="O94" s="487"/>
    </row>
    <row r="95" spans="1:15" ht="27" customHeight="1" x14ac:dyDescent="0.4">
      <c r="A95" s="123"/>
      <c r="B95" s="484">
        <v>2026</v>
      </c>
      <c r="C95" s="371">
        <v>2</v>
      </c>
      <c r="D95" s="372" t="s">
        <v>936</v>
      </c>
      <c r="E95" s="430" t="s">
        <v>943</v>
      </c>
      <c r="F95" s="372" t="s">
        <v>24</v>
      </c>
      <c r="G95" s="372" t="s">
        <v>14</v>
      </c>
      <c r="H95" s="372" t="s">
        <v>28</v>
      </c>
      <c r="I95" s="538">
        <v>2800000</v>
      </c>
      <c r="J95" s="329">
        <v>199711070</v>
      </c>
      <c r="K95" s="329" t="s">
        <v>938</v>
      </c>
      <c r="L95" s="329" t="s">
        <v>939</v>
      </c>
      <c r="M95" s="372" t="s">
        <v>121</v>
      </c>
      <c r="N95" s="557" t="s">
        <v>1464</v>
      </c>
      <c r="O95" s="487"/>
    </row>
    <row r="96" spans="1:15" ht="27" customHeight="1" x14ac:dyDescent="0.4">
      <c r="A96" s="123"/>
      <c r="B96" s="484">
        <v>2026</v>
      </c>
      <c r="C96" s="330">
        <v>2</v>
      </c>
      <c r="D96" s="333" t="s">
        <v>175</v>
      </c>
      <c r="E96" s="342" t="s">
        <v>1247</v>
      </c>
      <c r="F96" s="333" t="s">
        <v>204</v>
      </c>
      <c r="G96" s="333" t="s">
        <v>216</v>
      </c>
      <c r="H96" s="333" t="s">
        <v>586</v>
      </c>
      <c r="I96" s="522">
        <v>19000000</v>
      </c>
      <c r="J96" s="333">
        <v>202405007</v>
      </c>
      <c r="K96" s="333" t="s">
        <v>1244</v>
      </c>
      <c r="L96" s="333" t="s">
        <v>1245</v>
      </c>
      <c r="M96" s="431" t="s">
        <v>1068</v>
      </c>
      <c r="N96" s="557" t="s">
        <v>1464</v>
      </c>
      <c r="O96" s="487"/>
    </row>
    <row r="97" spans="1:15" ht="27" customHeight="1" x14ac:dyDescent="0.4">
      <c r="A97" s="55"/>
      <c r="B97" s="484">
        <v>2026</v>
      </c>
      <c r="C97" s="330">
        <v>2</v>
      </c>
      <c r="D97" s="333" t="s">
        <v>175</v>
      </c>
      <c r="E97" s="342" t="s">
        <v>1246</v>
      </c>
      <c r="F97" s="333" t="s">
        <v>204</v>
      </c>
      <c r="G97" s="333" t="s">
        <v>216</v>
      </c>
      <c r="H97" s="333" t="s">
        <v>586</v>
      </c>
      <c r="I97" s="522">
        <v>19000000</v>
      </c>
      <c r="J97" s="333">
        <v>202405007</v>
      </c>
      <c r="K97" s="333" t="s">
        <v>1244</v>
      </c>
      <c r="L97" s="333" t="s">
        <v>1245</v>
      </c>
      <c r="M97" s="431" t="s">
        <v>1068</v>
      </c>
      <c r="N97" s="557" t="s">
        <v>1464</v>
      </c>
      <c r="O97" s="487"/>
    </row>
    <row r="98" spans="1:15" ht="27" customHeight="1" x14ac:dyDescent="0.4">
      <c r="A98" s="55"/>
      <c r="B98" s="484">
        <v>2026</v>
      </c>
      <c r="C98" s="330">
        <v>2</v>
      </c>
      <c r="D98" s="333" t="s">
        <v>175</v>
      </c>
      <c r="E98" s="342" t="s">
        <v>1242</v>
      </c>
      <c r="F98" s="333" t="s">
        <v>204</v>
      </c>
      <c r="G98" s="333" t="s">
        <v>10</v>
      </c>
      <c r="H98" s="333" t="s">
        <v>28</v>
      </c>
      <c r="I98" s="522" t="s">
        <v>1243</v>
      </c>
      <c r="J98" s="333">
        <v>202405007</v>
      </c>
      <c r="K98" s="333" t="s">
        <v>1244</v>
      </c>
      <c r="L98" s="333" t="s">
        <v>1245</v>
      </c>
      <c r="M98" s="431" t="s">
        <v>136</v>
      </c>
      <c r="N98" s="557" t="s">
        <v>1464</v>
      </c>
      <c r="O98" s="487"/>
    </row>
    <row r="99" spans="1:15" ht="27" customHeight="1" x14ac:dyDescent="0.4">
      <c r="A99" s="55"/>
      <c r="B99" s="484">
        <v>2026</v>
      </c>
      <c r="C99" s="335">
        <v>2</v>
      </c>
      <c r="D99" s="329" t="s">
        <v>629</v>
      </c>
      <c r="E99" s="336" t="s">
        <v>643</v>
      </c>
      <c r="F99" s="329" t="s">
        <v>1456</v>
      </c>
      <c r="G99" s="329" t="s">
        <v>15</v>
      </c>
      <c r="H99" s="329" t="s">
        <v>1459</v>
      </c>
      <c r="I99" s="540">
        <f>1622220*12/2</f>
        <v>9733320</v>
      </c>
      <c r="J99" s="329">
        <v>202112076</v>
      </c>
      <c r="K99" s="329" t="s">
        <v>641</v>
      </c>
      <c r="L99" s="329" t="s">
        <v>638</v>
      </c>
      <c r="M99" s="462" t="s">
        <v>121</v>
      </c>
      <c r="N99" s="557" t="s">
        <v>1464</v>
      </c>
      <c r="O99" s="487"/>
    </row>
    <row r="100" spans="1:15" ht="27" customHeight="1" x14ac:dyDescent="0.4">
      <c r="A100" s="55"/>
      <c r="B100" s="484">
        <v>2026</v>
      </c>
      <c r="C100" s="335">
        <v>2</v>
      </c>
      <c r="D100" s="329" t="s">
        <v>1202</v>
      </c>
      <c r="E100" s="336" t="s">
        <v>1215</v>
      </c>
      <c r="F100" s="329" t="s">
        <v>16</v>
      </c>
      <c r="G100" s="329" t="s">
        <v>6</v>
      </c>
      <c r="H100" s="329" t="s">
        <v>29</v>
      </c>
      <c r="I100" s="522">
        <v>1000000</v>
      </c>
      <c r="J100" s="329">
        <v>202207052</v>
      </c>
      <c r="K100" s="329" t="s">
        <v>1213</v>
      </c>
      <c r="L100" s="329" t="s">
        <v>1214</v>
      </c>
      <c r="M100" s="372"/>
      <c r="N100" s="557" t="s">
        <v>1464</v>
      </c>
      <c r="O100" s="560"/>
    </row>
    <row r="101" spans="1:15" ht="27" customHeight="1" x14ac:dyDescent="0.4">
      <c r="A101" s="55"/>
      <c r="B101" s="484">
        <v>2026</v>
      </c>
      <c r="C101" s="335">
        <v>2</v>
      </c>
      <c r="D101" s="329" t="s">
        <v>644</v>
      </c>
      <c r="E101" s="336" t="s">
        <v>648</v>
      </c>
      <c r="F101" s="329" t="s">
        <v>16</v>
      </c>
      <c r="G101" s="329" t="s">
        <v>6</v>
      </c>
      <c r="H101" s="329" t="s">
        <v>29</v>
      </c>
      <c r="I101" s="541">
        <v>1531050</v>
      </c>
      <c r="J101" s="329">
        <v>202405020</v>
      </c>
      <c r="K101" s="329" t="s">
        <v>646</v>
      </c>
      <c r="L101" s="329" t="s">
        <v>647</v>
      </c>
      <c r="M101" s="372"/>
      <c r="N101" s="557" t="s">
        <v>1464</v>
      </c>
      <c r="O101" s="487"/>
    </row>
    <row r="102" spans="1:15" ht="27" customHeight="1" x14ac:dyDescent="0.4">
      <c r="A102" s="118"/>
      <c r="B102" s="484">
        <v>2026</v>
      </c>
      <c r="C102" s="371">
        <v>2</v>
      </c>
      <c r="D102" s="372" t="s">
        <v>242</v>
      </c>
      <c r="E102" s="430" t="s">
        <v>247</v>
      </c>
      <c r="F102" s="372" t="s">
        <v>24</v>
      </c>
      <c r="G102" s="372" t="s">
        <v>14</v>
      </c>
      <c r="H102" s="372" t="s">
        <v>28</v>
      </c>
      <c r="I102" s="523">
        <v>7000000</v>
      </c>
      <c r="J102" s="372">
        <v>202408041</v>
      </c>
      <c r="K102" s="372" t="s">
        <v>248</v>
      </c>
      <c r="L102" s="372" t="s">
        <v>249</v>
      </c>
      <c r="M102" s="372" t="s">
        <v>121</v>
      </c>
      <c r="N102" s="557" t="s">
        <v>1464</v>
      </c>
      <c r="O102" s="494"/>
    </row>
    <row r="103" spans="1:15" ht="27" customHeight="1" x14ac:dyDescent="0.4">
      <c r="A103" s="119"/>
      <c r="B103" s="484">
        <v>2026</v>
      </c>
      <c r="C103" s="371">
        <v>2</v>
      </c>
      <c r="D103" s="372" t="s">
        <v>242</v>
      </c>
      <c r="E103" s="430" t="s">
        <v>250</v>
      </c>
      <c r="F103" s="372" t="s">
        <v>24</v>
      </c>
      <c r="G103" s="372" t="s">
        <v>14</v>
      </c>
      <c r="H103" s="372" t="s">
        <v>27</v>
      </c>
      <c r="I103" s="523">
        <v>38000000</v>
      </c>
      <c r="J103" s="372">
        <v>202408041</v>
      </c>
      <c r="K103" s="372" t="s">
        <v>248</v>
      </c>
      <c r="L103" s="372" t="s">
        <v>249</v>
      </c>
      <c r="M103" s="372"/>
      <c r="N103" s="557" t="s">
        <v>1464</v>
      </c>
      <c r="O103" s="494"/>
    </row>
    <row r="104" spans="1:15" ht="27" customHeight="1" x14ac:dyDescent="0.4">
      <c r="A104" s="55"/>
      <c r="B104" s="484">
        <v>2026</v>
      </c>
      <c r="C104" s="335">
        <v>2</v>
      </c>
      <c r="D104" s="329" t="s">
        <v>581</v>
      </c>
      <c r="E104" s="336" t="s">
        <v>596</v>
      </c>
      <c r="F104" s="329" t="s">
        <v>24</v>
      </c>
      <c r="G104" s="329" t="s">
        <v>14</v>
      </c>
      <c r="H104" s="329" t="s">
        <v>25</v>
      </c>
      <c r="I104" s="522">
        <v>40000000</v>
      </c>
      <c r="J104" s="329">
        <v>202207053</v>
      </c>
      <c r="K104" s="329" t="s">
        <v>597</v>
      </c>
      <c r="L104" s="329" t="s">
        <v>598</v>
      </c>
      <c r="M104" s="372"/>
      <c r="N104" s="557" t="s">
        <v>1464</v>
      </c>
      <c r="O104" s="493"/>
    </row>
    <row r="105" spans="1:15" ht="27" customHeight="1" x14ac:dyDescent="0.4">
      <c r="A105" s="119"/>
      <c r="B105" s="485">
        <v>2026</v>
      </c>
      <c r="C105" s="335">
        <v>2</v>
      </c>
      <c r="D105" s="329" t="s">
        <v>985</v>
      </c>
      <c r="E105" s="336" t="s">
        <v>986</v>
      </c>
      <c r="F105" s="329" t="s">
        <v>24</v>
      </c>
      <c r="G105" s="329" t="s">
        <v>14</v>
      </c>
      <c r="H105" s="329" t="s">
        <v>28</v>
      </c>
      <c r="I105" s="522">
        <v>9300000</v>
      </c>
      <c r="J105" s="329">
        <v>2014121420</v>
      </c>
      <c r="K105" s="329" t="s">
        <v>987</v>
      </c>
      <c r="L105" s="329" t="s">
        <v>988</v>
      </c>
      <c r="M105" s="372" t="s">
        <v>121</v>
      </c>
      <c r="N105" s="557" t="s">
        <v>1464</v>
      </c>
      <c r="O105" s="493"/>
    </row>
    <row r="106" spans="1:15" ht="27" customHeight="1" x14ac:dyDescent="0.4">
      <c r="A106" s="55"/>
      <c r="B106" s="484">
        <v>2026</v>
      </c>
      <c r="C106" s="335">
        <v>2</v>
      </c>
      <c r="D106" s="329" t="s">
        <v>977</v>
      </c>
      <c r="E106" s="336" t="s">
        <v>978</v>
      </c>
      <c r="F106" s="329" t="s">
        <v>16</v>
      </c>
      <c r="G106" s="329" t="s">
        <v>6</v>
      </c>
      <c r="H106" s="329" t="s">
        <v>29</v>
      </c>
      <c r="I106" s="522">
        <v>2000000</v>
      </c>
      <c r="J106" s="329">
        <v>202503015</v>
      </c>
      <c r="K106" s="329" t="s">
        <v>979</v>
      </c>
      <c r="L106" s="329" t="s">
        <v>980</v>
      </c>
      <c r="M106" s="462"/>
      <c r="N106" s="557" t="s">
        <v>1464</v>
      </c>
      <c r="O106" s="487"/>
    </row>
    <row r="107" spans="1:15" ht="27" customHeight="1" x14ac:dyDescent="0.4">
      <c r="A107" s="123"/>
      <c r="B107" s="484">
        <v>2026</v>
      </c>
      <c r="C107" s="371">
        <v>2</v>
      </c>
      <c r="D107" s="372" t="s">
        <v>936</v>
      </c>
      <c r="E107" s="430" t="s">
        <v>942</v>
      </c>
      <c r="F107" s="372" t="s">
        <v>24</v>
      </c>
      <c r="G107" s="372" t="s">
        <v>14</v>
      </c>
      <c r="H107" s="372" t="s">
        <v>28</v>
      </c>
      <c r="I107" s="538">
        <v>2400000</v>
      </c>
      <c r="J107" s="329">
        <v>199711070</v>
      </c>
      <c r="K107" s="329" t="s">
        <v>938</v>
      </c>
      <c r="L107" s="329" t="s">
        <v>939</v>
      </c>
      <c r="M107" s="372" t="s">
        <v>121</v>
      </c>
      <c r="N107" s="557" t="s">
        <v>1464</v>
      </c>
      <c r="O107" s="487"/>
    </row>
    <row r="108" spans="1:15" ht="27" customHeight="1" x14ac:dyDescent="0.4">
      <c r="A108" s="119"/>
      <c r="B108" s="484">
        <v>2026</v>
      </c>
      <c r="C108" s="335">
        <v>2</v>
      </c>
      <c r="D108" s="329" t="s">
        <v>1202</v>
      </c>
      <c r="E108" s="336" t="s">
        <v>1210</v>
      </c>
      <c r="F108" s="329" t="s">
        <v>16</v>
      </c>
      <c r="G108" s="329" t="s">
        <v>6</v>
      </c>
      <c r="H108" s="329" t="s">
        <v>28</v>
      </c>
      <c r="I108" s="522">
        <v>2000000</v>
      </c>
      <c r="J108" s="329">
        <v>2014121490</v>
      </c>
      <c r="K108" s="329" t="s">
        <v>1204</v>
      </c>
      <c r="L108" s="329" t="s">
        <v>1205</v>
      </c>
      <c r="M108" s="372" t="s">
        <v>121</v>
      </c>
      <c r="N108" s="557" t="s">
        <v>1464</v>
      </c>
      <c r="O108" s="560"/>
    </row>
    <row r="109" spans="1:15" ht="27" customHeight="1" x14ac:dyDescent="0.4">
      <c r="A109" s="55"/>
      <c r="B109" s="484">
        <v>2026</v>
      </c>
      <c r="C109" s="335">
        <v>2</v>
      </c>
      <c r="D109" s="329" t="s">
        <v>1202</v>
      </c>
      <c r="E109" s="336" t="s">
        <v>1211</v>
      </c>
      <c r="F109" s="329" t="s">
        <v>16</v>
      </c>
      <c r="G109" s="329" t="s">
        <v>6</v>
      </c>
      <c r="H109" s="329" t="s">
        <v>28</v>
      </c>
      <c r="I109" s="522">
        <v>8000000</v>
      </c>
      <c r="J109" s="329">
        <v>2014121490</v>
      </c>
      <c r="K109" s="329" t="s">
        <v>1204</v>
      </c>
      <c r="L109" s="329" t="s">
        <v>1205</v>
      </c>
      <c r="M109" s="372" t="s">
        <v>121</v>
      </c>
      <c r="N109" s="557" t="s">
        <v>1464</v>
      </c>
      <c r="O109" s="560"/>
    </row>
    <row r="110" spans="1:15" ht="27" customHeight="1" x14ac:dyDescent="0.4">
      <c r="A110" s="55"/>
      <c r="B110" s="484">
        <v>2026</v>
      </c>
      <c r="C110" s="335">
        <v>2</v>
      </c>
      <c r="D110" s="329" t="s">
        <v>712</v>
      </c>
      <c r="E110" s="336" t="s">
        <v>727</v>
      </c>
      <c r="F110" s="329" t="s">
        <v>16</v>
      </c>
      <c r="G110" s="329" t="s">
        <v>6</v>
      </c>
      <c r="H110" s="329" t="s">
        <v>29</v>
      </c>
      <c r="I110" s="522">
        <v>3730800</v>
      </c>
      <c r="J110" s="329">
        <v>202112075</v>
      </c>
      <c r="K110" s="329" t="s">
        <v>714</v>
      </c>
      <c r="L110" s="329" t="s">
        <v>715</v>
      </c>
      <c r="M110" s="372" t="s">
        <v>121</v>
      </c>
      <c r="N110" s="557" t="s">
        <v>1464</v>
      </c>
      <c r="O110" s="487"/>
    </row>
    <row r="111" spans="1:15" ht="27" customHeight="1" x14ac:dyDescent="0.4">
      <c r="A111" s="55"/>
      <c r="B111" s="484">
        <v>2026</v>
      </c>
      <c r="C111" s="335">
        <v>2</v>
      </c>
      <c r="D111" s="329" t="s">
        <v>712</v>
      </c>
      <c r="E111" s="336" t="s">
        <v>725</v>
      </c>
      <c r="F111" s="329" t="s">
        <v>24</v>
      </c>
      <c r="G111" s="329" t="s">
        <v>14</v>
      </c>
      <c r="H111" s="329" t="s">
        <v>1459</v>
      </c>
      <c r="I111" s="522">
        <v>3700000</v>
      </c>
      <c r="J111" s="329">
        <v>202112075</v>
      </c>
      <c r="K111" s="329" t="s">
        <v>714</v>
      </c>
      <c r="L111" s="329" t="s">
        <v>715</v>
      </c>
      <c r="M111" s="372" t="s">
        <v>121</v>
      </c>
      <c r="N111" s="557" t="s">
        <v>1464</v>
      </c>
      <c r="O111" s="487"/>
    </row>
    <row r="112" spans="1:15" ht="27" customHeight="1" x14ac:dyDescent="0.4">
      <c r="A112" s="55"/>
      <c r="B112" s="484">
        <v>2026</v>
      </c>
      <c r="C112" s="371">
        <v>2</v>
      </c>
      <c r="D112" s="372" t="s">
        <v>1344</v>
      </c>
      <c r="E112" s="430" t="s">
        <v>1369</v>
      </c>
      <c r="F112" s="372" t="s">
        <v>24</v>
      </c>
      <c r="G112" s="372" t="s">
        <v>12</v>
      </c>
      <c r="H112" s="372" t="s">
        <v>25</v>
      </c>
      <c r="I112" s="539">
        <v>350000000</v>
      </c>
      <c r="J112" s="372">
        <v>200501068</v>
      </c>
      <c r="K112" s="372" t="s">
        <v>1370</v>
      </c>
      <c r="L112" s="372" t="s">
        <v>1371</v>
      </c>
      <c r="M112" s="372"/>
      <c r="N112" s="557" t="s">
        <v>1464</v>
      </c>
      <c r="O112" s="494"/>
    </row>
    <row r="113" spans="1:15" ht="27" customHeight="1" x14ac:dyDescent="0.4">
      <c r="A113" s="123"/>
      <c r="B113" s="484">
        <v>2026</v>
      </c>
      <c r="C113" s="330">
        <v>2</v>
      </c>
      <c r="D113" s="333" t="s">
        <v>875</v>
      </c>
      <c r="E113" s="342" t="s">
        <v>899</v>
      </c>
      <c r="F113" s="333" t="s">
        <v>24</v>
      </c>
      <c r="G113" s="333" t="s">
        <v>11</v>
      </c>
      <c r="H113" s="333" t="s">
        <v>617</v>
      </c>
      <c r="I113" s="522">
        <v>100000000</v>
      </c>
      <c r="J113" s="333">
        <v>202507011</v>
      </c>
      <c r="K113" s="333" t="s">
        <v>890</v>
      </c>
      <c r="L113" s="333" t="s">
        <v>900</v>
      </c>
      <c r="M113" s="431"/>
      <c r="N113" s="557" t="s">
        <v>1464</v>
      </c>
      <c r="O113" s="489"/>
    </row>
    <row r="114" spans="1:15" ht="27" customHeight="1" x14ac:dyDescent="0.4">
      <c r="A114" s="55"/>
      <c r="B114" s="484">
        <v>2026</v>
      </c>
      <c r="C114" s="371">
        <v>2</v>
      </c>
      <c r="D114" s="372" t="s">
        <v>242</v>
      </c>
      <c r="E114" s="430" t="s">
        <v>251</v>
      </c>
      <c r="F114" s="372" t="s">
        <v>24</v>
      </c>
      <c r="G114" s="372" t="s">
        <v>14</v>
      </c>
      <c r="H114" s="372" t="s">
        <v>28</v>
      </c>
      <c r="I114" s="524">
        <v>10000000</v>
      </c>
      <c r="J114" s="372">
        <v>202212033</v>
      </c>
      <c r="K114" s="372" t="s">
        <v>252</v>
      </c>
      <c r="L114" s="372" t="s">
        <v>253</v>
      </c>
      <c r="M114" s="372" t="s">
        <v>121</v>
      </c>
      <c r="N114" s="557" t="s">
        <v>1464</v>
      </c>
      <c r="O114" s="494"/>
    </row>
    <row r="115" spans="1:15" ht="27" customHeight="1" x14ac:dyDescent="0.4">
      <c r="A115" s="118"/>
      <c r="B115" s="484">
        <v>2026</v>
      </c>
      <c r="C115" s="330">
        <v>2</v>
      </c>
      <c r="D115" s="333" t="s">
        <v>875</v>
      </c>
      <c r="E115" s="342" t="s">
        <v>889</v>
      </c>
      <c r="F115" s="333" t="s">
        <v>24</v>
      </c>
      <c r="G115" s="333" t="s">
        <v>11</v>
      </c>
      <c r="H115" s="333" t="s">
        <v>877</v>
      </c>
      <c r="I115" s="522">
        <v>20000000</v>
      </c>
      <c r="J115" s="525">
        <v>202507011</v>
      </c>
      <c r="K115" s="333" t="s">
        <v>890</v>
      </c>
      <c r="L115" s="525" t="s">
        <v>891</v>
      </c>
      <c r="M115" s="431"/>
      <c r="N115" s="557" t="s">
        <v>1464</v>
      </c>
      <c r="O115" s="486"/>
    </row>
    <row r="116" spans="1:15" s="30" customFormat="1" ht="27" customHeight="1" x14ac:dyDescent="0.4">
      <c r="A116" s="117"/>
      <c r="B116" s="484">
        <v>2026</v>
      </c>
      <c r="C116" s="371">
        <v>2</v>
      </c>
      <c r="D116" s="372" t="s">
        <v>936</v>
      </c>
      <c r="E116" s="430" t="s">
        <v>941</v>
      </c>
      <c r="F116" s="372" t="s">
        <v>24</v>
      </c>
      <c r="G116" s="372" t="s">
        <v>14</v>
      </c>
      <c r="H116" s="372" t="s">
        <v>28</v>
      </c>
      <c r="I116" s="538">
        <v>4800000</v>
      </c>
      <c r="J116" s="329">
        <v>199711070</v>
      </c>
      <c r="K116" s="329" t="s">
        <v>938</v>
      </c>
      <c r="L116" s="329" t="s">
        <v>939</v>
      </c>
      <c r="M116" s="372" t="s">
        <v>121</v>
      </c>
      <c r="N116" s="557" t="s">
        <v>1464</v>
      </c>
      <c r="O116" s="487"/>
    </row>
    <row r="117" spans="1:15" s="30" customFormat="1" ht="27" customHeight="1" x14ac:dyDescent="0.4">
      <c r="A117" s="117"/>
      <c r="B117" s="484">
        <v>2026</v>
      </c>
      <c r="C117" s="335">
        <v>2</v>
      </c>
      <c r="D117" s="329" t="s">
        <v>76</v>
      </c>
      <c r="E117" s="336" t="s">
        <v>600</v>
      </c>
      <c r="F117" s="329" t="s">
        <v>24</v>
      </c>
      <c r="G117" s="329" t="s">
        <v>14</v>
      </c>
      <c r="H117" s="329" t="s">
        <v>28</v>
      </c>
      <c r="I117" s="522">
        <v>91000000</v>
      </c>
      <c r="J117" s="329">
        <v>202405008</v>
      </c>
      <c r="K117" s="329" t="s">
        <v>601</v>
      </c>
      <c r="L117" s="329" t="s">
        <v>602</v>
      </c>
      <c r="M117" s="372" t="s">
        <v>110</v>
      </c>
      <c r="N117" s="557" t="s">
        <v>1464</v>
      </c>
      <c r="O117" s="487"/>
    </row>
    <row r="118" spans="1:15" ht="27" customHeight="1" x14ac:dyDescent="0.4">
      <c r="A118" s="123"/>
      <c r="B118" s="484">
        <v>2026</v>
      </c>
      <c r="C118" s="335">
        <v>2</v>
      </c>
      <c r="D118" s="329" t="s">
        <v>76</v>
      </c>
      <c r="E118" s="336" t="s">
        <v>603</v>
      </c>
      <c r="F118" s="329" t="s">
        <v>24</v>
      </c>
      <c r="G118" s="329" t="s">
        <v>14</v>
      </c>
      <c r="H118" s="329" t="s">
        <v>27</v>
      </c>
      <c r="I118" s="522">
        <v>61000000</v>
      </c>
      <c r="J118" s="329">
        <v>202405008</v>
      </c>
      <c r="K118" s="329" t="s">
        <v>601</v>
      </c>
      <c r="L118" s="329" t="s">
        <v>602</v>
      </c>
      <c r="M118" s="372"/>
      <c r="N118" s="557" t="s">
        <v>1464</v>
      </c>
      <c r="O118" s="487"/>
    </row>
    <row r="119" spans="1:15" ht="27" customHeight="1" x14ac:dyDescent="0.4">
      <c r="A119" s="55"/>
      <c r="B119" s="484">
        <v>2026</v>
      </c>
      <c r="C119" s="335">
        <v>2</v>
      </c>
      <c r="D119" s="329" t="s">
        <v>629</v>
      </c>
      <c r="E119" s="336" t="s">
        <v>633</v>
      </c>
      <c r="F119" s="329" t="s">
        <v>24</v>
      </c>
      <c r="G119" s="329" t="s">
        <v>10</v>
      </c>
      <c r="H119" s="329" t="s">
        <v>27</v>
      </c>
      <c r="I119" s="540">
        <v>100000000</v>
      </c>
      <c r="J119" s="329">
        <v>202012091</v>
      </c>
      <c r="K119" s="329" t="s">
        <v>634</v>
      </c>
      <c r="L119" s="329" t="s">
        <v>635</v>
      </c>
      <c r="M119" s="372"/>
      <c r="N119" s="557" t="s">
        <v>1464</v>
      </c>
      <c r="O119" s="487"/>
    </row>
    <row r="120" spans="1:15" ht="27" customHeight="1" x14ac:dyDescent="0.4">
      <c r="A120" s="118"/>
      <c r="B120" s="484">
        <v>2026</v>
      </c>
      <c r="C120" s="335">
        <v>2</v>
      </c>
      <c r="D120" s="329" t="s">
        <v>977</v>
      </c>
      <c r="E120" s="336" t="s">
        <v>981</v>
      </c>
      <c r="F120" s="329" t="s">
        <v>16</v>
      </c>
      <c r="G120" s="329" t="s">
        <v>6</v>
      </c>
      <c r="H120" s="329" t="s">
        <v>29</v>
      </c>
      <c r="I120" s="522">
        <v>1000000</v>
      </c>
      <c r="J120" s="329">
        <v>202503015</v>
      </c>
      <c r="K120" s="329" t="s">
        <v>979</v>
      </c>
      <c r="L120" s="329" t="s">
        <v>980</v>
      </c>
      <c r="M120" s="462"/>
      <c r="N120" s="557" t="s">
        <v>1464</v>
      </c>
      <c r="O120" s="487"/>
    </row>
    <row r="121" spans="1:15" ht="27" customHeight="1" x14ac:dyDescent="0.4">
      <c r="A121" s="123"/>
      <c r="B121" s="484">
        <v>2026</v>
      </c>
      <c r="C121" s="330">
        <v>2</v>
      </c>
      <c r="D121" s="431" t="s">
        <v>516</v>
      </c>
      <c r="E121" s="432" t="s">
        <v>517</v>
      </c>
      <c r="F121" s="431" t="s">
        <v>16</v>
      </c>
      <c r="G121" s="431" t="s">
        <v>6</v>
      </c>
      <c r="H121" s="431" t="s">
        <v>419</v>
      </c>
      <c r="I121" s="538">
        <v>1000000</v>
      </c>
      <c r="J121" s="431">
        <v>202212043</v>
      </c>
      <c r="K121" s="431" t="s">
        <v>518</v>
      </c>
      <c r="L121" s="431" t="s">
        <v>519</v>
      </c>
      <c r="M121" s="431" t="s">
        <v>369</v>
      </c>
      <c r="N121" s="557" t="s">
        <v>1464</v>
      </c>
      <c r="O121" s="486"/>
    </row>
    <row r="122" spans="1:15" ht="27" customHeight="1" x14ac:dyDescent="0.4">
      <c r="A122" s="123"/>
      <c r="B122" s="484">
        <v>2026</v>
      </c>
      <c r="C122" s="335">
        <v>2</v>
      </c>
      <c r="D122" s="329" t="s">
        <v>1234</v>
      </c>
      <c r="E122" s="336" t="s">
        <v>1241</v>
      </c>
      <c r="F122" s="329" t="s">
        <v>207</v>
      </c>
      <c r="G122" s="329" t="s">
        <v>222</v>
      </c>
      <c r="H122" s="329" t="s">
        <v>29</v>
      </c>
      <c r="I122" s="522">
        <f>1600000/1.1</f>
        <v>1454545.4545454544</v>
      </c>
      <c r="J122" s="329">
        <v>201910007</v>
      </c>
      <c r="K122" s="329" t="s">
        <v>1239</v>
      </c>
      <c r="L122" s="329" t="s">
        <v>1240</v>
      </c>
      <c r="M122" s="372"/>
      <c r="N122" s="557" t="s">
        <v>1464</v>
      </c>
      <c r="O122" s="487"/>
    </row>
    <row r="123" spans="1:15" ht="27" customHeight="1" x14ac:dyDescent="0.4">
      <c r="A123" s="123"/>
      <c r="B123" s="484">
        <v>2026</v>
      </c>
      <c r="C123" s="335">
        <v>2</v>
      </c>
      <c r="D123" s="329" t="s">
        <v>1234</v>
      </c>
      <c r="E123" s="336" t="s">
        <v>1238</v>
      </c>
      <c r="F123" s="329" t="s">
        <v>24</v>
      </c>
      <c r="G123" s="329" t="s">
        <v>15</v>
      </c>
      <c r="H123" s="329" t="s">
        <v>28</v>
      </c>
      <c r="I123" s="522">
        <f>(870000*8)/1.1</f>
        <v>6327272.7272727266</v>
      </c>
      <c r="J123" s="329">
        <v>201910007</v>
      </c>
      <c r="K123" s="329" t="s">
        <v>1239</v>
      </c>
      <c r="L123" s="329" t="s">
        <v>1240</v>
      </c>
      <c r="M123" s="372" t="s">
        <v>121</v>
      </c>
      <c r="N123" s="557" t="s">
        <v>1464</v>
      </c>
      <c r="O123" s="487"/>
    </row>
    <row r="124" spans="1:15" ht="27" customHeight="1" x14ac:dyDescent="0.4">
      <c r="A124" s="55"/>
      <c r="B124" s="484">
        <v>2026</v>
      </c>
      <c r="C124" s="335">
        <v>2</v>
      </c>
      <c r="D124" s="329" t="s">
        <v>1202</v>
      </c>
      <c r="E124" s="336" t="s">
        <v>1212</v>
      </c>
      <c r="F124" s="329" t="s">
        <v>16</v>
      </c>
      <c r="G124" s="329" t="s">
        <v>6</v>
      </c>
      <c r="H124" s="329" t="s">
        <v>28</v>
      </c>
      <c r="I124" s="522">
        <v>4000000</v>
      </c>
      <c r="J124" s="329">
        <v>202207052</v>
      </c>
      <c r="K124" s="329" t="s">
        <v>1213</v>
      </c>
      <c r="L124" s="329" t="s">
        <v>1214</v>
      </c>
      <c r="M124" s="372" t="s">
        <v>121</v>
      </c>
      <c r="N124" s="557" t="s">
        <v>1464</v>
      </c>
      <c r="O124" s="560"/>
    </row>
    <row r="125" spans="1:15" ht="27" customHeight="1" x14ac:dyDescent="0.4">
      <c r="A125" s="123"/>
      <c r="B125" s="484">
        <v>2026</v>
      </c>
      <c r="C125" s="371">
        <v>2</v>
      </c>
      <c r="D125" s="372" t="s">
        <v>1344</v>
      </c>
      <c r="E125" s="430" t="s">
        <v>1377</v>
      </c>
      <c r="F125" s="372" t="s">
        <v>16</v>
      </c>
      <c r="G125" s="372" t="s">
        <v>6</v>
      </c>
      <c r="H125" s="372" t="s">
        <v>28</v>
      </c>
      <c r="I125" s="538">
        <v>2930000</v>
      </c>
      <c r="J125" s="372">
        <v>201912058</v>
      </c>
      <c r="K125" s="372" t="s">
        <v>1375</v>
      </c>
      <c r="L125" s="372" t="s">
        <v>1376</v>
      </c>
      <c r="M125" s="372" t="s">
        <v>271</v>
      </c>
      <c r="N125" s="557" t="s">
        <v>1464</v>
      </c>
      <c r="O125" s="494"/>
    </row>
    <row r="126" spans="1:15" ht="27" customHeight="1" x14ac:dyDescent="0.4">
      <c r="A126" s="123"/>
      <c r="B126" s="484">
        <v>2026</v>
      </c>
      <c r="C126" s="330">
        <v>2</v>
      </c>
      <c r="D126" s="333" t="s">
        <v>172</v>
      </c>
      <c r="E126" s="342" t="s">
        <v>1154</v>
      </c>
      <c r="F126" s="333" t="s">
        <v>24</v>
      </c>
      <c r="G126" s="333" t="s">
        <v>10</v>
      </c>
      <c r="H126" s="333" t="s">
        <v>27</v>
      </c>
      <c r="I126" s="522">
        <v>29500000</v>
      </c>
      <c r="J126" s="333">
        <v>202503009</v>
      </c>
      <c r="K126" s="333" t="s">
        <v>1155</v>
      </c>
      <c r="L126" s="333" t="s">
        <v>1156</v>
      </c>
      <c r="M126" s="618"/>
      <c r="N126" s="557" t="s">
        <v>1464</v>
      </c>
      <c r="O126" s="486"/>
    </row>
    <row r="127" spans="1:15" ht="27" customHeight="1" x14ac:dyDescent="0.4">
      <c r="A127" s="55"/>
      <c r="B127" s="484">
        <v>2026</v>
      </c>
      <c r="C127" s="330">
        <v>2</v>
      </c>
      <c r="D127" s="333" t="s">
        <v>181</v>
      </c>
      <c r="E127" s="342" t="s">
        <v>1019</v>
      </c>
      <c r="F127" s="333" t="s">
        <v>204</v>
      </c>
      <c r="G127" s="333" t="s">
        <v>10</v>
      </c>
      <c r="H127" s="333" t="s">
        <v>586</v>
      </c>
      <c r="I127" s="522">
        <v>45210000</v>
      </c>
      <c r="J127" s="333">
        <v>201910015</v>
      </c>
      <c r="K127" s="333" t="s">
        <v>1020</v>
      </c>
      <c r="L127" s="333" t="s">
        <v>1021</v>
      </c>
      <c r="M127" s="618" t="s">
        <v>315</v>
      </c>
      <c r="N127" s="557" t="s">
        <v>1464</v>
      </c>
      <c r="O127" s="487"/>
    </row>
    <row r="128" spans="1:15" ht="27" customHeight="1" x14ac:dyDescent="0.4">
      <c r="A128" s="55"/>
      <c r="B128" s="484">
        <v>2026</v>
      </c>
      <c r="C128" s="335">
        <v>2</v>
      </c>
      <c r="D128" s="329" t="s">
        <v>199</v>
      </c>
      <c r="E128" s="336" t="s">
        <v>1225</v>
      </c>
      <c r="F128" s="329" t="s">
        <v>16</v>
      </c>
      <c r="G128" s="329" t="s">
        <v>5</v>
      </c>
      <c r="H128" s="329" t="s">
        <v>28</v>
      </c>
      <c r="I128" s="522">
        <v>11110000</v>
      </c>
      <c r="J128" s="329">
        <v>2018061170</v>
      </c>
      <c r="K128" s="329" t="s">
        <v>1226</v>
      </c>
      <c r="L128" s="329" t="s">
        <v>1227</v>
      </c>
      <c r="M128" s="372" t="s">
        <v>121</v>
      </c>
      <c r="N128" s="557" t="s">
        <v>1464</v>
      </c>
      <c r="O128" s="487"/>
    </row>
    <row r="129" spans="1:15" ht="27" customHeight="1" x14ac:dyDescent="0.4">
      <c r="A129" s="55"/>
      <c r="B129" s="484">
        <v>2026</v>
      </c>
      <c r="C129" s="330">
        <v>2</v>
      </c>
      <c r="D129" s="431" t="s">
        <v>516</v>
      </c>
      <c r="E129" s="432" t="s">
        <v>520</v>
      </c>
      <c r="F129" s="431" t="s">
        <v>16</v>
      </c>
      <c r="G129" s="431" t="s">
        <v>6</v>
      </c>
      <c r="H129" s="431" t="s">
        <v>419</v>
      </c>
      <c r="I129" s="538">
        <v>3000000</v>
      </c>
      <c r="J129" s="431">
        <v>202212043</v>
      </c>
      <c r="K129" s="431" t="s">
        <v>518</v>
      </c>
      <c r="L129" s="431" t="s">
        <v>519</v>
      </c>
      <c r="M129" s="431" t="s">
        <v>369</v>
      </c>
      <c r="N129" s="557" t="s">
        <v>1464</v>
      </c>
      <c r="O129" s="486"/>
    </row>
    <row r="130" spans="1:15" ht="27" customHeight="1" x14ac:dyDescent="0.4">
      <c r="A130" s="119"/>
      <c r="B130" s="484">
        <v>2026</v>
      </c>
      <c r="C130" s="330">
        <v>2</v>
      </c>
      <c r="D130" s="333" t="s">
        <v>875</v>
      </c>
      <c r="E130" s="342" t="s">
        <v>892</v>
      </c>
      <c r="F130" s="333" t="s">
        <v>24</v>
      </c>
      <c r="G130" s="333" t="s">
        <v>11</v>
      </c>
      <c r="H130" s="333" t="s">
        <v>877</v>
      </c>
      <c r="I130" s="522">
        <v>90000000</v>
      </c>
      <c r="J130" s="333">
        <v>202212076</v>
      </c>
      <c r="K130" s="333" t="s">
        <v>893</v>
      </c>
      <c r="L130" s="333" t="s">
        <v>894</v>
      </c>
      <c r="M130" s="431"/>
      <c r="N130" s="557" t="s">
        <v>1464</v>
      </c>
      <c r="O130" s="486"/>
    </row>
    <row r="131" spans="1:15" ht="27" customHeight="1" x14ac:dyDescent="0.4">
      <c r="A131" s="118"/>
      <c r="B131" s="484">
        <v>2026</v>
      </c>
      <c r="C131" s="371">
        <v>2</v>
      </c>
      <c r="D131" s="372" t="s">
        <v>242</v>
      </c>
      <c r="E131" s="430" t="s">
        <v>246</v>
      </c>
      <c r="F131" s="372" t="s">
        <v>24</v>
      </c>
      <c r="G131" s="372" t="s">
        <v>14</v>
      </c>
      <c r="H131" s="372" t="s">
        <v>28</v>
      </c>
      <c r="I131" s="521">
        <v>12000000</v>
      </c>
      <c r="J131" s="372">
        <v>202108005</v>
      </c>
      <c r="K131" s="372" t="s">
        <v>244</v>
      </c>
      <c r="L131" s="372" t="s">
        <v>245</v>
      </c>
      <c r="M131" s="372" t="s">
        <v>121</v>
      </c>
      <c r="N131" s="557" t="s">
        <v>1464</v>
      </c>
      <c r="O131" s="494"/>
    </row>
    <row r="132" spans="1:15" ht="27" customHeight="1" x14ac:dyDescent="0.4">
      <c r="A132" s="123"/>
      <c r="B132" s="484">
        <v>2026</v>
      </c>
      <c r="C132" s="330">
        <v>2</v>
      </c>
      <c r="D132" s="333" t="s">
        <v>875</v>
      </c>
      <c r="E132" s="575" t="s">
        <v>902</v>
      </c>
      <c r="F132" s="333" t="s">
        <v>24</v>
      </c>
      <c r="G132" s="333" t="s">
        <v>14</v>
      </c>
      <c r="H132" s="333" t="s">
        <v>28</v>
      </c>
      <c r="I132" s="522">
        <v>16000000</v>
      </c>
      <c r="J132" s="333">
        <v>201912017</v>
      </c>
      <c r="K132" s="333" t="s">
        <v>896</v>
      </c>
      <c r="L132" s="333" t="s">
        <v>897</v>
      </c>
      <c r="M132" s="431" t="s">
        <v>121</v>
      </c>
      <c r="N132" s="557" t="s">
        <v>1464</v>
      </c>
      <c r="O132" s="489"/>
    </row>
    <row r="133" spans="1:15" ht="27" customHeight="1" x14ac:dyDescent="0.4">
      <c r="A133" s="123"/>
      <c r="B133" s="484">
        <v>2026</v>
      </c>
      <c r="C133" s="330">
        <v>2</v>
      </c>
      <c r="D133" s="333" t="s">
        <v>875</v>
      </c>
      <c r="E133" s="342" t="s">
        <v>901</v>
      </c>
      <c r="F133" s="333" t="s">
        <v>24</v>
      </c>
      <c r="G133" s="333" t="s">
        <v>14</v>
      </c>
      <c r="H133" s="333" t="s">
        <v>28</v>
      </c>
      <c r="I133" s="522">
        <v>5000000</v>
      </c>
      <c r="J133" s="333">
        <v>201912017</v>
      </c>
      <c r="K133" s="333" t="s">
        <v>896</v>
      </c>
      <c r="L133" s="333" t="s">
        <v>897</v>
      </c>
      <c r="M133" s="431" t="s">
        <v>121</v>
      </c>
      <c r="N133" s="557" t="s">
        <v>1464</v>
      </c>
      <c r="O133" s="489"/>
    </row>
    <row r="134" spans="1:15" ht="27" customHeight="1" x14ac:dyDescent="0.4">
      <c r="A134" s="55"/>
      <c r="B134" s="484">
        <v>2026</v>
      </c>
      <c r="C134" s="335">
        <v>2</v>
      </c>
      <c r="D134" s="329" t="s">
        <v>1148</v>
      </c>
      <c r="E134" s="336" t="s">
        <v>1157</v>
      </c>
      <c r="F134" s="329" t="s">
        <v>24</v>
      </c>
      <c r="G134" s="329" t="s">
        <v>15</v>
      </c>
      <c r="H134" s="329" t="s">
        <v>28</v>
      </c>
      <c r="I134" s="545">
        <v>19500000</v>
      </c>
      <c r="J134" s="329">
        <v>2016111120</v>
      </c>
      <c r="K134" s="329" t="s">
        <v>1158</v>
      </c>
      <c r="L134" s="329" t="s">
        <v>1159</v>
      </c>
      <c r="M134" s="372" t="s">
        <v>121</v>
      </c>
      <c r="N134" s="557" t="s">
        <v>1464</v>
      </c>
      <c r="O134" s="493"/>
    </row>
    <row r="135" spans="1:15" ht="27" customHeight="1" x14ac:dyDescent="0.4">
      <c r="A135" s="123"/>
      <c r="B135" s="484">
        <v>2026</v>
      </c>
      <c r="C135" s="335">
        <v>2</v>
      </c>
      <c r="D135" s="329" t="s">
        <v>629</v>
      </c>
      <c r="E135" s="336" t="s">
        <v>630</v>
      </c>
      <c r="F135" s="329" t="s">
        <v>24</v>
      </c>
      <c r="G135" s="329" t="s">
        <v>10</v>
      </c>
      <c r="H135" s="329" t="s">
        <v>27</v>
      </c>
      <c r="I135" s="540">
        <v>50000000</v>
      </c>
      <c r="J135" s="329">
        <v>202405016</v>
      </c>
      <c r="K135" s="329" t="s">
        <v>631</v>
      </c>
      <c r="L135" s="329" t="s">
        <v>632</v>
      </c>
      <c r="M135" s="372"/>
      <c r="N135" s="557" t="s">
        <v>1464</v>
      </c>
      <c r="O135" s="487"/>
    </row>
    <row r="136" spans="1:15" ht="27" hidden="1" customHeight="1" x14ac:dyDescent="0.4">
      <c r="A136" s="119"/>
      <c r="B136" s="484">
        <v>2026</v>
      </c>
      <c r="C136" s="335">
        <v>2</v>
      </c>
      <c r="D136" s="329" t="s">
        <v>764</v>
      </c>
      <c r="E136" s="336" t="s">
        <v>772</v>
      </c>
      <c r="F136" s="329" t="s">
        <v>24</v>
      </c>
      <c r="G136" s="329" t="s">
        <v>219</v>
      </c>
      <c r="H136" s="329" t="s">
        <v>769</v>
      </c>
      <c r="I136" s="522">
        <v>400000000</v>
      </c>
      <c r="J136" s="329">
        <v>202508003</v>
      </c>
      <c r="K136" s="329" t="s">
        <v>773</v>
      </c>
      <c r="L136" s="329" t="s">
        <v>774</v>
      </c>
      <c r="M136" s="329"/>
      <c r="N136" s="329" t="s">
        <v>239</v>
      </c>
      <c r="O136" s="493"/>
    </row>
    <row r="137" spans="1:15" ht="27" customHeight="1" x14ac:dyDescent="0.4">
      <c r="A137" s="55"/>
      <c r="B137" s="484">
        <v>2026</v>
      </c>
      <c r="C137" s="371">
        <v>2</v>
      </c>
      <c r="D137" s="372" t="s">
        <v>687</v>
      </c>
      <c r="E137" s="430" t="s">
        <v>701</v>
      </c>
      <c r="F137" s="372" t="s">
        <v>24</v>
      </c>
      <c r="G137" s="372" t="s">
        <v>15</v>
      </c>
      <c r="H137" s="372" t="s">
        <v>1459</v>
      </c>
      <c r="I137" s="546">
        <v>1386000</v>
      </c>
      <c r="J137" s="372">
        <v>202110106</v>
      </c>
      <c r="K137" s="372" t="s">
        <v>702</v>
      </c>
      <c r="L137" s="372" t="s">
        <v>703</v>
      </c>
      <c r="M137" s="372" t="s">
        <v>121</v>
      </c>
      <c r="N137" s="557" t="s">
        <v>1464</v>
      </c>
      <c r="O137" s="494"/>
    </row>
    <row r="138" spans="1:15" ht="27" hidden="1" customHeight="1" x14ac:dyDescent="0.4">
      <c r="A138" s="55"/>
      <c r="B138" s="484">
        <v>2026</v>
      </c>
      <c r="C138" s="335">
        <v>2</v>
      </c>
      <c r="D138" s="329" t="s">
        <v>581</v>
      </c>
      <c r="E138" s="336" t="s">
        <v>584</v>
      </c>
      <c r="F138" s="329" t="s">
        <v>16</v>
      </c>
      <c r="G138" s="329" t="s">
        <v>5</v>
      </c>
      <c r="H138" s="329" t="s">
        <v>29</v>
      </c>
      <c r="I138" s="522">
        <v>263000000</v>
      </c>
      <c r="J138" s="329">
        <v>202212036</v>
      </c>
      <c r="K138" s="329" t="s">
        <v>582</v>
      </c>
      <c r="L138" s="329" t="s">
        <v>583</v>
      </c>
      <c r="M138" s="372"/>
      <c r="N138" s="329" t="s">
        <v>239</v>
      </c>
      <c r="O138" s="493"/>
    </row>
    <row r="139" spans="1:15" ht="27" customHeight="1" x14ac:dyDescent="0.4">
      <c r="A139" s="55"/>
      <c r="B139" s="484">
        <v>2026</v>
      </c>
      <c r="C139" s="335">
        <v>2</v>
      </c>
      <c r="D139" s="372" t="s">
        <v>198</v>
      </c>
      <c r="E139" s="336" t="s">
        <v>1135</v>
      </c>
      <c r="F139" s="329" t="s">
        <v>16</v>
      </c>
      <c r="G139" s="329" t="s">
        <v>222</v>
      </c>
      <c r="H139" s="329" t="s">
        <v>29</v>
      </c>
      <c r="I139" s="522">
        <v>2000000</v>
      </c>
      <c r="J139" s="329">
        <v>202212078</v>
      </c>
      <c r="K139" s="329" t="s">
        <v>1136</v>
      </c>
      <c r="L139" s="329" t="s">
        <v>1137</v>
      </c>
      <c r="M139" s="372"/>
      <c r="N139" s="557" t="s">
        <v>1464</v>
      </c>
      <c r="O139" s="487"/>
    </row>
    <row r="140" spans="1:15" ht="27" customHeight="1" x14ac:dyDescent="0.4">
      <c r="A140" s="55"/>
      <c r="B140" s="484">
        <v>2026</v>
      </c>
      <c r="C140" s="371">
        <v>2</v>
      </c>
      <c r="D140" s="372" t="s">
        <v>85</v>
      </c>
      <c r="E140" s="430" t="s">
        <v>673</v>
      </c>
      <c r="F140" s="372" t="s">
        <v>207</v>
      </c>
      <c r="G140" s="372" t="s">
        <v>6</v>
      </c>
      <c r="H140" s="372" t="s">
        <v>29</v>
      </c>
      <c r="I140" s="538">
        <v>2700000</v>
      </c>
      <c r="J140" s="372">
        <v>202503019</v>
      </c>
      <c r="K140" s="372" t="s">
        <v>671</v>
      </c>
      <c r="L140" s="372" t="s">
        <v>672</v>
      </c>
      <c r="M140" s="372" t="s">
        <v>121</v>
      </c>
      <c r="N140" s="557" t="s">
        <v>1464</v>
      </c>
      <c r="O140" s="494"/>
    </row>
    <row r="141" spans="1:15" ht="27" customHeight="1" x14ac:dyDescent="0.4">
      <c r="A141" s="123"/>
      <c r="B141" s="484">
        <v>2026</v>
      </c>
      <c r="C141" s="330">
        <v>2</v>
      </c>
      <c r="D141" s="431" t="s">
        <v>516</v>
      </c>
      <c r="E141" s="432" t="s">
        <v>521</v>
      </c>
      <c r="F141" s="431" t="s">
        <v>16</v>
      </c>
      <c r="G141" s="431" t="s">
        <v>6</v>
      </c>
      <c r="H141" s="431" t="s">
        <v>28</v>
      </c>
      <c r="I141" s="538">
        <v>400000</v>
      </c>
      <c r="J141" s="431">
        <v>202212043</v>
      </c>
      <c r="K141" s="431" t="s">
        <v>518</v>
      </c>
      <c r="L141" s="431" t="s">
        <v>519</v>
      </c>
      <c r="M141" s="431" t="s">
        <v>369</v>
      </c>
      <c r="N141" s="557" t="s">
        <v>1464</v>
      </c>
      <c r="O141" s="486"/>
    </row>
    <row r="142" spans="1:15" ht="27" customHeight="1" x14ac:dyDescent="0.4">
      <c r="A142" s="118"/>
      <c r="B142" s="484">
        <v>2026</v>
      </c>
      <c r="C142" s="334">
        <v>2</v>
      </c>
      <c r="D142" s="431" t="s">
        <v>259</v>
      </c>
      <c r="E142" s="432" t="s">
        <v>278</v>
      </c>
      <c r="F142" s="372" t="s">
        <v>1456</v>
      </c>
      <c r="G142" s="372" t="s">
        <v>13</v>
      </c>
      <c r="H142" s="372" t="s">
        <v>28</v>
      </c>
      <c r="I142" s="521">
        <v>18040000</v>
      </c>
      <c r="J142" s="431">
        <v>202212009</v>
      </c>
      <c r="K142" s="431" t="s">
        <v>279</v>
      </c>
      <c r="L142" s="431" t="s">
        <v>280</v>
      </c>
      <c r="M142" s="372" t="s">
        <v>271</v>
      </c>
      <c r="N142" s="557" t="s">
        <v>1464</v>
      </c>
      <c r="O142" s="494"/>
    </row>
    <row r="143" spans="1:15" ht="27" customHeight="1" x14ac:dyDescent="0.4">
      <c r="A143" s="55"/>
      <c r="B143" s="484">
        <v>2026</v>
      </c>
      <c r="C143" s="371">
        <v>2</v>
      </c>
      <c r="D143" s="372" t="s">
        <v>1344</v>
      </c>
      <c r="E143" s="430" t="s">
        <v>1372</v>
      </c>
      <c r="F143" s="372" t="s">
        <v>16</v>
      </c>
      <c r="G143" s="372" t="s">
        <v>3</v>
      </c>
      <c r="H143" s="372" t="s">
        <v>29</v>
      </c>
      <c r="I143" s="539">
        <v>25800000</v>
      </c>
      <c r="J143" s="372">
        <v>200501068</v>
      </c>
      <c r="K143" s="372" t="s">
        <v>1370</v>
      </c>
      <c r="L143" s="372" t="s">
        <v>1371</v>
      </c>
      <c r="M143" s="372"/>
      <c r="N143" s="557" t="s">
        <v>1464</v>
      </c>
      <c r="O143" s="494" t="s">
        <v>1373</v>
      </c>
    </row>
    <row r="144" spans="1:15" ht="27" customHeight="1" x14ac:dyDescent="0.4">
      <c r="A144" s="55"/>
      <c r="B144" s="484">
        <v>2026</v>
      </c>
      <c r="C144" s="335">
        <v>2</v>
      </c>
      <c r="D144" s="329" t="s">
        <v>76</v>
      </c>
      <c r="E144" s="336" t="s">
        <v>585</v>
      </c>
      <c r="F144" s="329" t="s">
        <v>204</v>
      </c>
      <c r="G144" s="329" t="s">
        <v>219</v>
      </c>
      <c r="H144" s="329" t="s">
        <v>586</v>
      </c>
      <c r="I144" s="522">
        <v>45000000</v>
      </c>
      <c r="J144" s="329">
        <v>202503010</v>
      </c>
      <c r="K144" s="329" t="s">
        <v>587</v>
      </c>
      <c r="L144" s="329" t="s">
        <v>588</v>
      </c>
      <c r="M144" s="372" t="s">
        <v>589</v>
      </c>
      <c r="N144" s="557" t="s">
        <v>1464</v>
      </c>
      <c r="O144" s="487"/>
    </row>
    <row r="145" spans="1:15" s="30" customFormat="1" ht="27" customHeight="1" x14ac:dyDescent="0.4">
      <c r="A145" s="117"/>
      <c r="B145" s="484">
        <v>2026</v>
      </c>
      <c r="C145" s="335">
        <v>2</v>
      </c>
      <c r="D145" s="329" t="s">
        <v>854</v>
      </c>
      <c r="E145" s="336" t="s">
        <v>870</v>
      </c>
      <c r="F145" s="329" t="s">
        <v>24</v>
      </c>
      <c r="G145" s="329" t="s">
        <v>11</v>
      </c>
      <c r="H145" s="329" t="s">
        <v>27</v>
      </c>
      <c r="I145" s="522">
        <v>160000000</v>
      </c>
      <c r="J145" s="329">
        <v>202112019</v>
      </c>
      <c r="K145" s="329" t="s">
        <v>862</v>
      </c>
      <c r="L145" s="329" t="s">
        <v>863</v>
      </c>
      <c r="M145" s="372"/>
      <c r="N145" s="557" t="s">
        <v>1464</v>
      </c>
      <c r="O145" s="487"/>
    </row>
    <row r="146" spans="1:15" s="30" customFormat="1" ht="27" customHeight="1" x14ac:dyDescent="0.4">
      <c r="A146" s="117"/>
      <c r="B146" s="484">
        <v>2026</v>
      </c>
      <c r="C146" s="335">
        <v>2</v>
      </c>
      <c r="D146" s="329" t="s">
        <v>581</v>
      </c>
      <c r="E146" s="336" t="s">
        <v>599</v>
      </c>
      <c r="F146" s="329" t="s">
        <v>16</v>
      </c>
      <c r="G146" s="329" t="s">
        <v>6</v>
      </c>
      <c r="H146" s="329" t="s">
        <v>29</v>
      </c>
      <c r="I146" s="522">
        <v>6000000</v>
      </c>
      <c r="J146" s="329">
        <v>202207053</v>
      </c>
      <c r="K146" s="329" t="s">
        <v>597</v>
      </c>
      <c r="L146" s="329" t="s">
        <v>598</v>
      </c>
      <c r="M146" s="372"/>
      <c r="N146" s="557" t="s">
        <v>1464</v>
      </c>
      <c r="O146" s="493"/>
    </row>
    <row r="147" spans="1:15" ht="27" customHeight="1" x14ac:dyDescent="0.4">
      <c r="A147" s="55"/>
      <c r="B147" s="484">
        <v>2026</v>
      </c>
      <c r="C147" s="449">
        <v>2</v>
      </c>
      <c r="D147" s="450" t="s">
        <v>536</v>
      </c>
      <c r="E147" s="465" t="s">
        <v>545</v>
      </c>
      <c r="F147" s="333" t="s">
        <v>16</v>
      </c>
      <c r="G147" s="333" t="s">
        <v>6</v>
      </c>
      <c r="H147" s="333" t="s">
        <v>29</v>
      </c>
      <c r="I147" s="522">
        <v>2000000</v>
      </c>
      <c r="J147" s="333">
        <v>2014081110</v>
      </c>
      <c r="K147" s="333" t="s">
        <v>546</v>
      </c>
      <c r="L147" s="333" t="s">
        <v>547</v>
      </c>
      <c r="M147" s="431"/>
      <c r="N147" s="557" t="s">
        <v>1464</v>
      </c>
      <c r="O147" s="486"/>
    </row>
    <row r="148" spans="1:15" ht="27" customHeight="1" x14ac:dyDescent="0.4">
      <c r="A148" s="55"/>
      <c r="B148" s="484">
        <v>2026</v>
      </c>
      <c r="C148" s="368">
        <v>2</v>
      </c>
      <c r="D148" s="332" t="s">
        <v>165</v>
      </c>
      <c r="E148" s="576" t="s">
        <v>1074</v>
      </c>
      <c r="F148" s="332" t="s">
        <v>204</v>
      </c>
      <c r="G148" s="332" t="s">
        <v>219</v>
      </c>
      <c r="H148" s="332" t="s">
        <v>25</v>
      </c>
      <c r="I148" s="522">
        <v>380000000</v>
      </c>
      <c r="J148" s="332">
        <v>202112026</v>
      </c>
      <c r="K148" s="332" t="s">
        <v>1075</v>
      </c>
      <c r="L148" s="332" t="s">
        <v>1076</v>
      </c>
      <c r="M148" s="372"/>
      <c r="N148" s="557" t="s">
        <v>1464</v>
      </c>
      <c r="O148" s="487"/>
    </row>
    <row r="149" spans="1:15" s="30" customFormat="1" ht="27" customHeight="1" x14ac:dyDescent="0.4">
      <c r="A149" s="117"/>
      <c r="B149" s="484">
        <v>2026</v>
      </c>
      <c r="C149" s="368">
        <v>2</v>
      </c>
      <c r="D149" s="332" t="s">
        <v>165</v>
      </c>
      <c r="E149" s="576" t="s">
        <v>1071</v>
      </c>
      <c r="F149" s="332" t="s">
        <v>204</v>
      </c>
      <c r="G149" s="332" t="s">
        <v>219</v>
      </c>
      <c r="H149" s="332" t="s">
        <v>586</v>
      </c>
      <c r="I149" s="522">
        <v>21000000</v>
      </c>
      <c r="J149" s="332">
        <v>202206006</v>
      </c>
      <c r="K149" s="332" t="s">
        <v>1072</v>
      </c>
      <c r="L149" s="332" t="s">
        <v>1073</v>
      </c>
      <c r="M149" s="462" t="s">
        <v>121</v>
      </c>
      <c r="N149" s="557" t="s">
        <v>1464</v>
      </c>
      <c r="O149" s="487"/>
    </row>
    <row r="150" spans="1:15" s="30" customFormat="1" ht="27" customHeight="1" x14ac:dyDescent="0.4">
      <c r="A150" s="117"/>
      <c r="B150" s="484">
        <v>2026</v>
      </c>
      <c r="C150" s="371">
        <v>2</v>
      </c>
      <c r="D150" s="372" t="s">
        <v>922</v>
      </c>
      <c r="E150" s="430" t="s">
        <v>929</v>
      </c>
      <c r="F150" s="372" t="s">
        <v>204</v>
      </c>
      <c r="G150" s="372" t="s">
        <v>14</v>
      </c>
      <c r="H150" s="372" t="s">
        <v>302</v>
      </c>
      <c r="I150" s="538">
        <v>170000000</v>
      </c>
      <c r="J150" s="329">
        <v>2014121270</v>
      </c>
      <c r="K150" s="372" t="s">
        <v>930</v>
      </c>
      <c r="L150" s="372" t="s">
        <v>931</v>
      </c>
      <c r="M150" s="372"/>
      <c r="N150" s="557" t="s">
        <v>1464</v>
      </c>
      <c r="O150" s="487"/>
    </row>
    <row r="151" spans="1:15" ht="27" customHeight="1" x14ac:dyDescent="0.4">
      <c r="A151" s="55"/>
      <c r="B151" s="484">
        <v>2026</v>
      </c>
      <c r="C151" s="335">
        <v>2</v>
      </c>
      <c r="D151" s="329" t="s">
        <v>944</v>
      </c>
      <c r="E151" s="336" t="s">
        <v>951</v>
      </c>
      <c r="F151" s="329" t="s">
        <v>24</v>
      </c>
      <c r="G151" s="329" t="s">
        <v>14</v>
      </c>
      <c r="H151" s="329" t="s">
        <v>28</v>
      </c>
      <c r="I151" s="522">
        <v>2400000</v>
      </c>
      <c r="J151" s="329">
        <v>202506001</v>
      </c>
      <c r="K151" s="329" t="s">
        <v>952</v>
      </c>
      <c r="L151" s="329" t="s">
        <v>953</v>
      </c>
      <c r="M151" s="372" t="s">
        <v>121</v>
      </c>
      <c r="N151" s="557" t="s">
        <v>1464</v>
      </c>
      <c r="O151" s="487"/>
    </row>
    <row r="152" spans="1:15" ht="27" customHeight="1" x14ac:dyDescent="0.4">
      <c r="A152" s="55"/>
      <c r="B152" s="484">
        <v>2026</v>
      </c>
      <c r="C152" s="371">
        <v>2</v>
      </c>
      <c r="D152" s="372" t="s">
        <v>242</v>
      </c>
      <c r="E152" s="430" t="s">
        <v>254</v>
      </c>
      <c r="F152" s="372" t="s">
        <v>24</v>
      </c>
      <c r="G152" s="372" t="s">
        <v>14</v>
      </c>
      <c r="H152" s="372" t="s">
        <v>25</v>
      </c>
      <c r="I152" s="526">
        <v>55000000</v>
      </c>
      <c r="J152" s="372">
        <v>202112047</v>
      </c>
      <c r="K152" s="372" t="s">
        <v>255</v>
      </c>
      <c r="L152" s="372" t="s">
        <v>256</v>
      </c>
      <c r="M152" s="372"/>
      <c r="N152" s="557" t="s">
        <v>1464</v>
      </c>
      <c r="O152" s="494"/>
    </row>
    <row r="153" spans="1:15" ht="27" customHeight="1" x14ac:dyDescent="0.4">
      <c r="A153" s="55"/>
      <c r="B153" s="484">
        <v>2026</v>
      </c>
      <c r="C153" s="335">
        <v>2</v>
      </c>
      <c r="D153" s="329" t="s">
        <v>944</v>
      </c>
      <c r="E153" s="336" t="s">
        <v>954</v>
      </c>
      <c r="F153" s="329" t="s">
        <v>16</v>
      </c>
      <c r="G153" s="329" t="s">
        <v>6</v>
      </c>
      <c r="H153" s="329" t="s">
        <v>29</v>
      </c>
      <c r="I153" s="522">
        <v>4939170</v>
      </c>
      <c r="J153" s="329">
        <v>202408044</v>
      </c>
      <c r="K153" s="329" t="s">
        <v>955</v>
      </c>
      <c r="L153" s="329" t="s">
        <v>956</v>
      </c>
      <c r="M153" s="372"/>
      <c r="N153" s="557" t="s">
        <v>1464</v>
      </c>
      <c r="O153" s="487"/>
    </row>
    <row r="154" spans="1:15" ht="27" customHeight="1" x14ac:dyDescent="0.4">
      <c r="A154" s="123"/>
      <c r="B154" s="484">
        <v>2026</v>
      </c>
      <c r="C154" s="335">
        <v>2</v>
      </c>
      <c r="D154" s="329" t="s">
        <v>764</v>
      </c>
      <c r="E154" s="336" t="s">
        <v>768</v>
      </c>
      <c r="F154" s="329" t="s">
        <v>24</v>
      </c>
      <c r="G154" s="329" t="s">
        <v>14</v>
      </c>
      <c r="H154" s="329" t="s">
        <v>769</v>
      </c>
      <c r="I154" s="522">
        <v>288000000</v>
      </c>
      <c r="J154" s="329">
        <v>202212066</v>
      </c>
      <c r="K154" s="329" t="s">
        <v>770</v>
      </c>
      <c r="L154" s="329" t="s">
        <v>771</v>
      </c>
      <c r="M154" s="372"/>
      <c r="N154" s="557" t="s">
        <v>1464</v>
      </c>
      <c r="O154" s="493"/>
    </row>
    <row r="155" spans="1:15" ht="27" customHeight="1" x14ac:dyDescent="0.4">
      <c r="A155" s="55"/>
      <c r="B155" s="484">
        <v>2026</v>
      </c>
      <c r="C155" s="335">
        <v>2</v>
      </c>
      <c r="D155" s="329" t="s">
        <v>764</v>
      </c>
      <c r="E155" s="336" t="s">
        <v>765</v>
      </c>
      <c r="F155" s="329" t="s">
        <v>24</v>
      </c>
      <c r="G155" s="329" t="s">
        <v>14</v>
      </c>
      <c r="H155" s="329" t="s">
        <v>27</v>
      </c>
      <c r="I155" s="522">
        <v>300000000</v>
      </c>
      <c r="J155" s="329">
        <v>202110091</v>
      </c>
      <c r="K155" s="329" t="s">
        <v>766</v>
      </c>
      <c r="L155" s="329" t="s">
        <v>767</v>
      </c>
      <c r="M155" s="372"/>
      <c r="N155" s="557" t="s">
        <v>1464</v>
      </c>
      <c r="O155" s="493"/>
    </row>
    <row r="156" spans="1:15" ht="27" customHeight="1" x14ac:dyDescent="0.4">
      <c r="A156" s="55"/>
      <c r="B156" s="484">
        <v>2026</v>
      </c>
      <c r="C156" s="335">
        <v>2</v>
      </c>
      <c r="D156" s="329" t="s">
        <v>167</v>
      </c>
      <c r="E156" s="336" t="s">
        <v>961</v>
      </c>
      <c r="F156" s="329" t="s">
        <v>16</v>
      </c>
      <c r="G156" s="329" t="s">
        <v>6</v>
      </c>
      <c r="H156" s="329" t="s">
        <v>29</v>
      </c>
      <c r="I156" s="522">
        <v>1400000</v>
      </c>
      <c r="J156" s="329">
        <v>202503014</v>
      </c>
      <c r="K156" s="329" t="s">
        <v>962</v>
      </c>
      <c r="L156" s="329" t="s">
        <v>963</v>
      </c>
      <c r="M156" s="372"/>
      <c r="N156" s="557" t="s">
        <v>1464</v>
      </c>
      <c r="O156" s="487"/>
    </row>
    <row r="157" spans="1:15" ht="27" customHeight="1" x14ac:dyDescent="0.4">
      <c r="A157" s="55"/>
      <c r="B157" s="484">
        <v>2026</v>
      </c>
      <c r="C157" s="330">
        <v>2</v>
      </c>
      <c r="D157" s="333" t="s">
        <v>366</v>
      </c>
      <c r="E157" s="342" t="s">
        <v>425</v>
      </c>
      <c r="F157" s="333" t="s">
        <v>24</v>
      </c>
      <c r="G157" s="333" t="s">
        <v>14</v>
      </c>
      <c r="H157" s="333" t="s">
        <v>28</v>
      </c>
      <c r="I157" s="456">
        <v>20000000</v>
      </c>
      <c r="J157" s="333">
        <v>202212082</v>
      </c>
      <c r="K157" s="333" t="s">
        <v>426</v>
      </c>
      <c r="L157" s="333" t="s">
        <v>427</v>
      </c>
      <c r="M157" s="618" t="s">
        <v>121</v>
      </c>
      <c r="N157" s="557" t="s">
        <v>1464</v>
      </c>
      <c r="O157" s="486"/>
    </row>
    <row r="158" spans="1:15" ht="27" customHeight="1" x14ac:dyDescent="0.4">
      <c r="A158" s="123"/>
      <c r="B158" s="484">
        <v>2026</v>
      </c>
      <c r="C158" s="335">
        <v>2</v>
      </c>
      <c r="D158" s="329" t="s">
        <v>810</v>
      </c>
      <c r="E158" s="336" t="s">
        <v>811</v>
      </c>
      <c r="F158" s="329" t="s">
        <v>16</v>
      </c>
      <c r="G158" s="329" t="s">
        <v>6</v>
      </c>
      <c r="H158" s="329" t="s">
        <v>28</v>
      </c>
      <c r="I158" s="522">
        <v>7520000</v>
      </c>
      <c r="J158" s="329">
        <v>202509017</v>
      </c>
      <c r="K158" s="329" t="s">
        <v>812</v>
      </c>
      <c r="L158" s="329" t="s">
        <v>813</v>
      </c>
      <c r="M158" s="372" t="s">
        <v>121</v>
      </c>
      <c r="N158" s="557" t="s">
        <v>1464</v>
      </c>
      <c r="O158" s="487" t="s">
        <v>814</v>
      </c>
    </row>
    <row r="159" spans="1:15" ht="27" customHeight="1" x14ac:dyDescent="0.4">
      <c r="A159" s="55"/>
      <c r="B159" s="484">
        <v>2026</v>
      </c>
      <c r="C159" s="371">
        <v>2</v>
      </c>
      <c r="D159" s="372" t="s">
        <v>1344</v>
      </c>
      <c r="E159" s="430" t="s">
        <v>1385</v>
      </c>
      <c r="F159" s="372" t="s">
        <v>16</v>
      </c>
      <c r="G159" s="372" t="s">
        <v>6</v>
      </c>
      <c r="H159" s="372" t="s">
        <v>28</v>
      </c>
      <c r="I159" s="538">
        <v>5000000</v>
      </c>
      <c r="J159" s="372">
        <v>2015121490</v>
      </c>
      <c r="K159" s="372" t="s">
        <v>1383</v>
      </c>
      <c r="L159" s="372" t="s">
        <v>1384</v>
      </c>
      <c r="M159" s="372" t="s">
        <v>121</v>
      </c>
      <c r="N159" s="557" t="s">
        <v>1464</v>
      </c>
      <c r="O159" s="494"/>
    </row>
    <row r="160" spans="1:15" ht="27" customHeight="1" x14ac:dyDescent="0.4">
      <c r="A160" s="123"/>
      <c r="B160" s="484">
        <v>2026</v>
      </c>
      <c r="C160" s="371">
        <v>2</v>
      </c>
      <c r="D160" s="372" t="s">
        <v>1344</v>
      </c>
      <c r="E160" s="430" t="s">
        <v>1382</v>
      </c>
      <c r="F160" s="372" t="s">
        <v>16</v>
      </c>
      <c r="G160" s="372" t="s">
        <v>6</v>
      </c>
      <c r="H160" s="372" t="s">
        <v>28</v>
      </c>
      <c r="I160" s="538">
        <v>10000000</v>
      </c>
      <c r="J160" s="372">
        <v>2015121490</v>
      </c>
      <c r="K160" s="372" t="s">
        <v>1383</v>
      </c>
      <c r="L160" s="372" t="s">
        <v>1384</v>
      </c>
      <c r="M160" s="372" t="s">
        <v>121</v>
      </c>
      <c r="N160" s="557" t="s">
        <v>1464</v>
      </c>
      <c r="O160" s="494"/>
    </row>
    <row r="161" spans="1:15" ht="27" customHeight="1" x14ac:dyDescent="0.4">
      <c r="A161" s="55"/>
      <c r="B161" s="484">
        <v>2026</v>
      </c>
      <c r="C161" s="371">
        <v>2</v>
      </c>
      <c r="D161" s="372" t="s">
        <v>1344</v>
      </c>
      <c r="E161" s="430" t="s">
        <v>1367</v>
      </c>
      <c r="F161" s="329" t="s">
        <v>1455</v>
      </c>
      <c r="G161" s="372" t="s">
        <v>1458</v>
      </c>
      <c r="H161" s="372" t="s">
        <v>28</v>
      </c>
      <c r="I161" s="538">
        <v>2500000</v>
      </c>
      <c r="J161" s="372">
        <v>2015071400</v>
      </c>
      <c r="K161" s="372" t="s">
        <v>1346</v>
      </c>
      <c r="L161" s="372" t="s">
        <v>1347</v>
      </c>
      <c r="M161" s="372" t="s">
        <v>121</v>
      </c>
      <c r="N161" s="557" t="s">
        <v>1464</v>
      </c>
      <c r="O161" s="494"/>
    </row>
    <row r="162" spans="1:15" ht="27" customHeight="1" x14ac:dyDescent="0.4">
      <c r="A162" s="123"/>
      <c r="B162" s="484">
        <v>2026</v>
      </c>
      <c r="C162" s="371">
        <v>2</v>
      </c>
      <c r="D162" s="372" t="s">
        <v>1344</v>
      </c>
      <c r="E162" s="430" t="s">
        <v>1374</v>
      </c>
      <c r="F162" s="372" t="s">
        <v>24</v>
      </c>
      <c r="G162" s="372" t="s">
        <v>15</v>
      </c>
      <c r="H162" s="372" t="s">
        <v>28</v>
      </c>
      <c r="I162" s="538">
        <v>10030000</v>
      </c>
      <c r="J162" s="372">
        <v>201912058</v>
      </c>
      <c r="K162" s="372" t="s">
        <v>1375</v>
      </c>
      <c r="L162" s="372" t="s">
        <v>1376</v>
      </c>
      <c r="M162" s="372" t="s">
        <v>121</v>
      </c>
      <c r="N162" s="557" t="s">
        <v>1464</v>
      </c>
      <c r="O162" s="494"/>
    </row>
    <row r="163" spans="1:15" s="30" customFormat="1" ht="27" customHeight="1" x14ac:dyDescent="0.4">
      <c r="A163" s="117"/>
      <c r="B163" s="484">
        <v>2026</v>
      </c>
      <c r="C163" s="449">
        <v>2</v>
      </c>
      <c r="D163" s="450" t="s">
        <v>536</v>
      </c>
      <c r="E163" s="451" t="s">
        <v>542</v>
      </c>
      <c r="F163" s="333" t="s">
        <v>24</v>
      </c>
      <c r="G163" s="333" t="s">
        <v>14</v>
      </c>
      <c r="H163" s="333" t="s">
        <v>27</v>
      </c>
      <c r="I163" s="538">
        <v>128000000</v>
      </c>
      <c r="J163" s="333">
        <v>201912011</v>
      </c>
      <c r="K163" s="333" t="s">
        <v>543</v>
      </c>
      <c r="L163" s="333" t="s">
        <v>544</v>
      </c>
      <c r="M163" s="431"/>
      <c r="N163" s="557" t="s">
        <v>1464</v>
      </c>
      <c r="O163" s="486"/>
    </row>
    <row r="164" spans="1:15" s="30" customFormat="1" ht="27" customHeight="1" thickBot="1" x14ac:dyDescent="0.45">
      <c r="A164" s="117"/>
      <c r="B164" s="495">
        <v>2026</v>
      </c>
      <c r="C164" s="500">
        <v>2</v>
      </c>
      <c r="D164" s="501" t="s">
        <v>536</v>
      </c>
      <c r="E164" s="502" t="s">
        <v>539</v>
      </c>
      <c r="F164" s="503" t="s">
        <v>24</v>
      </c>
      <c r="G164" s="503" t="s">
        <v>14</v>
      </c>
      <c r="H164" s="503" t="s">
        <v>27</v>
      </c>
      <c r="I164" s="543">
        <v>200000000</v>
      </c>
      <c r="J164" s="527">
        <v>201910020</v>
      </c>
      <c r="K164" s="527" t="s">
        <v>540</v>
      </c>
      <c r="L164" s="527" t="s">
        <v>541</v>
      </c>
      <c r="M164" s="527"/>
      <c r="N164" s="572" t="s">
        <v>1464</v>
      </c>
      <c r="O164" s="504"/>
    </row>
    <row r="165" spans="1:15" s="30" customFormat="1" ht="27" customHeight="1" x14ac:dyDescent="0.4">
      <c r="A165" s="117"/>
      <c r="B165" s="483">
        <v>2026</v>
      </c>
      <c r="C165" s="498">
        <v>3</v>
      </c>
      <c r="D165" s="507" t="s">
        <v>996</v>
      </c>
      <c r="E165" s="499" t="s">
        <v>1000</v>
      </c>
      <c r="F165" s="507" t="s">
        <v>16</v>
      </c>
      <c r="G165" s="507" t="s">
        <v>6</v>
      </c>
      <c r="H165" s="507" t="s">
        <v>29</v>
      </c>
      <c r="I165" s="544">
        <v>2000000</v>
      </c>
      <c r="J165" s="507">
        <v>202405013</v>
      </c>
      <c r="K165" s="507" t="s">
        <v>998</v>
      </c>
      <c r="L165" s="507" t="s">
        <v>999</v>
      </c>
      <c r="M165" s="471"/>
      <c r="N165" s="557" t="s">
        <v>1464</v>
      </c>
      <c r="O165" s="565"/>
    </row>
    <row r="166" spans="1:15" ht="27" customHeight="1" x14ac:dyDescent="0.4">
      <c r="A166" s="123"/>
      <c r="B166" s="484">
        <v>2026</v>
      </c>
      <c r="C166" s="371">
        <v>3</v>
      </c>
      <c r="D166" s="372" t="s">
        <v>240</v>
      </c>
      <c r="E166" s="430" t="s">
        <v>339</v>
      </c>
      <c r="F166" s="372" t="s">
        <v>16</v>
      </c>
      <c r="G166" s="372" t="s">
        <v>6</v>
      </c>
      <c r="H166" s="372" t="s">
        <v>29</v>
      </c>
      <c r="I166" s="467">
        <v>3000000</v>
      </c>
      <c r="J166" s="372">
        <v>200301010</v>
      </c>
      <c r="K166" s="372" t="s">
        <v>340</v>
      </c>
      <c r="L166" s="372" t="s">
        <v>341</v>
      </c>
      <c r="M166" s="372"/>
      <c r="N166" s="557" t="s">
        <v>1464</v>
      </c>
      <c r="O166" s="494"/>
    </row>
    <row r="167" spans="1:15" ht="27" customHeight="1" x14ac:dyDescent="0.4">
      <c r="A167" s="55"/>
      <c r="B167" s="484">
        <v>2026</v>
      </c>
      <c r="C167" s="330">
        <v>3</v>
      </c>
      <c r="D167" s="333" t="s">
        <v>834</v>
      </c>
      <c r="E167" s="342" t="s">
        <v>844</v>
      </c>
      <c r="F167" s="333" t="s">
        <v>207</v>
      </c>
      <c r="G167" s="333" t="s">
        <v>4</v>
      </c>
      <c r="H167" s="333" t="s">
        <v>25</v>
      </c>
      <c r="I167" s="522">
        <v>990000000</v>
      </c>
      <c r="J167" s="333">
        <v>202405009</v>
      </c>
      <c r="K167" s="333" t="s">
        <v>839</v>
      </c>
      <c r="L167" s="333" t="s">
        <v>842</v>
      </c>
      <c r="M167" s="431"/>
      <c r="N167" s="557" t="s">
        <v>1464</v>
      </c>
      <c r="O167" s="486"/>
    </row>
    <row r="168" spans="1:15" ht="27" customHeight="1" x14ac:dyDescent="0.4">
      <c r="A168" s="123"/>
      <c r="B168" s="484">
        <v>2026</v>
      </c>
      <c r="C168" s="335">
        <v>3</v>
      </c>
      <c r="D168" s="329" t="s">
        <v>977</v>
      </c>
      <c r="E168" s="336" t="s">
        <v>982</v>
      </c>
      <c r="F168" s="329" t="s">
        <v>16</v>
      </c>
      <c r="G168" s="329" t="s">
        <v>6</v>
      </c>
      <c r="H168" s="329" t="s">
        <v>29</v>
      </c>
      <c r="I168" s="522">
        <v>2000000</v>
      </c>
      <c r="J168" s="329">
        <v>202503015</v>
      </c>
      <c r="K168" s="329" t="s">
        <v>979</v>
      </c>
      <c r="L168" s="329" t="s">
        <v>980</v>
      </c>
      <c r="M168" s="462"/>
      <c r="N168" s="557" t="s">
        <v>1464</v>
      </c>
      <c r="O168" s="487"/>
    </row>
    <row r="169" spans="1:15" ht="27" customHeight="1" x14ac:dyDescent="0.4">
      <c r="A169" s="123"/>
      <c r="B169" s="484">
        <v>2026</v>
      </c>
      <c r="C169" s="330">
        <v>3</v>
      </c>
      <c r="D169" s="333" t="s">
        <v>875</v>
      </c>
      <c r="E169" s="342" t="s">
        <v>904</v>
      </c>
      <c r="F169" s="333" t="s">
        <v>24</v>
      </c>
      <c r="G169" s="333" t="s">
        <v>14</v>
      </c>
      <c r="H169" s="333" t="s">
        <v>905</v>
      </c>
      <c r="I169" s="522">
        <v>3000000</v>
      </c>
      <c r="J169" s="333">
        <v>202408010</v>
      </c>
      <c r="K169" s="333" t="s">
        <v>906</v>
      </c>
      <c r="L169" s="333" t="s">
        <v>907</v>
      </c>
      <c r="M169" s="431" t="s">
        <v>121</v>
      </c>
      <c r="N169" s="557" t="s">
        <v>1464</v>
      </c>
      <c r="O169" s="486"/>
    </row>
    <row r="170" spans="1:15" ht="27" customHeight="1" x14ac:dyDescent="0.4">
      <c r="A170" s="123"/>
      <c r="B170" s="484">
        <v>2026</v>
      </c>
      <c r="C170" s="371">
        <v>3</v>
      </c>
      <c r="D170" s="372" t="s">
        <v>1344</v>
      </c>
      <c r="E170" s="430" t="s">
        <v>1394</v>
      </c>
      <c r="F170" s="372" t="s">
        <v>16</v>
      </c>
      <c r="G170" s="372" t="s">
        <v>6</v>
      </c>
      <c r="H170" s="372" t="s">
        <v>28</v>
      </c>
      <c r="I170" s="547">
        <v>320000000</v>
      </c>
      <c r="J170" s="372">
        <v>2014011410</v>
      </c>
      <c r="K170" s="372" t="s">
        <v>1391</v>
      </c>
      <c r="L170" s="372" t="s">
        <v>1392</v>
      </c>
      <c r="M170" s="372" t="s">
        <v>143</v>
      </c>
      <c r="N170" s="557" t="s">
        <v>1464</v>
      </c>
      <c r="O170" s="494"/>
    </row>
    <row r="171" spans="1:15" ht="27" customHeight="1" x14ac:dyDescent="0.4">
      <c r="A171" s="123"/>
      <c r="B171" s="484">
        <v>2026</v>
      </c>
      <c r="C171" s="335">
        <v>3</v>
      </c>
      <c r="D171" s="329" t="s">
        <v>996</v>
      </c>
      <c r="E171" s="336" t="s">
        <v>997</v>
      </c>
      <c r="F171" s="329" t="s">
        <v>16</v>
      </c>
      <c r="G171" s="329" t="s">
        <v>6</v>
      </c>
      <c r="H171" s="329" t="s">
        <v>29</v>
      </c>
      <c r="I171" s="522">
        <v>3000000</v>
      </c>
      <c r="J171" s="329">
        <v>202405013</v>
      </c>
      <c r="K171" s="329" t="s">
        <v>998</v>
      </c>
      <c r="L171" s="329" t="s">
        <v>999</v>
      </c>
      <c r="M171" s="372"/>
      <c r="N171" s="557" t="s">
        <v>1464</v>
      </c>
      <c r="O171" s="487"/>
    </row>
    <row r="172" spans="1:15" ht="27" customHeight="1" x14ac:dyDescent="0.4">
      <c r="A172" s="119"/>
      <c r="B172" s="484">
        <v>2026</v>
      </c>
      <c r="C172" s="371">
        <v>3</v>
      </c>
      <c r="D172" s="372" t="s">
        <v>285</v>
      </c>
      <c r="E172" s="430" t="s">
        <v>362</v>
      </c>
      <c r="F172" s="372" t="s">
        <v>16</v>
      </c>
      <c r="G172" s="372" t="s">
        <v>3</v>
      </c>
      <c r="H172" s="372" t="s">
        <v>28</v>
      </c>
      <c r="I172" s="521">
        <v>4000000</v>
      </c>
      <c r="J172" s="372">
        <v>202312004</v>
      </c>
      <c r="K172" s="372" t="s">
        <v>286</v>
      </c>
      <c r="L172" s="372" t="s">
        <v>287</v>
      </c>
      <c r="M172" s="372" t="s">
        <v>121</v>
      </c>
      <c r="N172" s="557" t="s">
        <v>1464</v>
      </c>
      <c r="O172" s="494"/>
    </row>
    <row r="173" spans="1:15" ht="27" customHeight="1" x14ac:dyDescent="0.4">
      <c r="A173" s="123"/>
      <c r="B173" s="484">
        <v>2026</v>
      </c>
      <c r="C173" s="330">
        <v>3</v>
      </c>
      <c r="D173" s="333" t="s">
        <v>181</v>
      </c>
      <c r="E173" s="342" t="s">
        <v>1037</v>
      </c>
      <c r="F173" s="333" t="s">
        <v>204</v>
      </c>
      <c r="G173" s="333" t="s">
        <v>10</v>
      </c>
      <c r="H173" s="333" t="s">
        <v>586</v>
      </c>
      <c r="I173" s="522">
        <f>25170000*1.1</f>
        <v>27687000.000000004</v>
      </c>
      <c r="J173" s="333">
        <v>201910015</v>
      </c>
      <c r="K173" s="333" t="s">
        <v>1020</v>
      </c>
      <c r="L173" s="333" t="s">
        <v>1021</v>
      </c>
      <c r="M173" s="618" t="s">
        <v>315</v>
      </c>
      <c r="N173" s="557" t="s">
        <v>1464</v>
      </c>
      <c r="O173" s="487"/>
    </row>
    <row r="174" spans="1:15" ht="27" customHeight="1" x14ac:dyDescent="0.4">
      <c r="A174" s="123"/>
      <c r="B174" s="484">
        <v>2026</v>
      </c>
      <c r="C174" s="330">
        <v>3</v>
      </c>
      <c r="D174" s="333" t="s">
        <v>181</v>
      </c>
      <c r="E174" s="342" t="s">
        <v>1033</v>
      </c>
      <c r="F174" s="333" t="s">
        <v>204</v>
      </c>
      <c r="G174" s="333" t="s">
        <v>10</v>
      </c>
      <c r="H174" s="333" t="s">
        <v>27</v>
      </c>
      <c r="I174" s="522">
        <f>27693000*1.1</f>
        <v>30462300.000000004</v>
      </c>
      <c r="J174" s="333">
        <v>201910015</v>
      </c>
      <c r="K174" s="333" t="s">
        <v>1020</v>
      </c>
      <c r="L174" s="333" t="s">
        <v>1021</v>
      </c>
      <c r="M174" s="618"/>
      <c r="N174" s="557" t="s">
        <v>1464</v>
      </c>
      <c r="O174" s="487"/>
    </row>
    <row r="175" spans="1:15" ht="27" customHeight="1" x14ac:dyDescent="0.4">
      <c r="A175" s="55"/>
      <c r="B175" s="484">
        <v>2026</v>
      </c>
      <c r="C175" s="330">
        <v>3</v>
      </c>
      <c r="D175" s="333" t="s">
        <v>181</v>
      </c>
      <c r="E175" s="342" t="s">
        <v>1032</v>
      </c>
      <c r="F175" s="333" t="s">
        <v>204</v>
      </c>
      <c r="G175" s="333" t="s">
        <v>10</v>
      </c>
      <c r="H175" s="333" t="s">
        <v>586</v>
      </c>
      <c r="I175" s="522">
        <f>33100000*1.1</f>
        <v>36410000</v>
      </c>
      <c r="J175" s="333">
        <v>201910015</v>
      </c>
      <c r="K175" s="333" t="s">
        <v>1020</v>
      </c>
      <c r="L175" s="333" t="s">
        <v>1021</v>
      </c>
      <c r="M175" s="618" t="s">
        <v>315</v>
      </c>
      <c r="N175" s="557" t="s">
        <v>1464</v>
      </c>
      <c r="O175" s="487"/>
    </row>
    <row r="176" spans="1:15" ht="27" customHeight="1" x14ac:dyDescent="0.4">
      <c r="A176" s="55"/>
      <c r="B176" s="484">
        <v>2026</v>
      </c>
      <c r="C176" s="330">
        <v>3</v>
      </c>
      <c r="D176" s="333" t="s">
        <v>181</v>
      </c>
      <c r="E176" s="342" t="s">
        <v>1034</v>
      </c>
      <c r="F176" s="333" t="s">
        <v>204</v>
      </c>
      <c r="G176" s="333" t="s">
        <v>10</v>
      </c>
      <c r="H176" s="333" t="s">
        <v>27</v>
      </c>
      <c r="I176" s="522">
        <f>36146000*1.1</f>
        <v>39760600</v>
      </c>
      <c r="J176" s="333">
        <v>201910015</v>
      </c>
      <c r="K176" s="333" t="s">
        <v>1020</v>
      </c>
      <c r="L176" s="333" t="s">
        <v>1021</v>
      </c>
      <c r="M176" s="618"/>
      <c r="N176" s="557" t="s">
        <v>1464</v>
      </c>
      <c r="O176" s="487"/>
    </row>
    <row r="177" spans="1:15" ht="27" customHeight="1" x14ac:dyDescent="0.4">
      <c r="A177" s="55"/>
      <c r="B177" s="484">
        <v>2026</v>
      </c>
      <c r="C177" s="330">
        <v>3</v>
      </c>
      <c r="D177" s="333" t="s">
        <v>181</v>
      </c>
      <c r="E177" s="342" t="s">
        <v>1036</v>
      </c>
      <c r="F177" s="333" t="s">
        <v>204</v>
      </c>
      <c r="G177" s="333" t="s">
        <v>10</v>
      </c>
      <c r="H177" s="333" t="s">
        <v>586</v>
      </c>
      <c r="I177" s="522">
        <f>20000000*1.1</f>
        <v>22000000</v>
      </c>
      <c r="J177" s="333">
        <v>201910015</v>
      </c>
      <c r="K177" s="333" t="s">
        <v>1020</v>
      </c>
      <c r="L177" s="333" t="s">
        <v>1021</v>
      </c>
      <c r="M177" s="618"/>
      <c r="N177" s="557" t="s">
        <v>1464</v>
      </c>
      <c r="O177" s="487"/>
    </row>
    <row r="178" spans="1:15" ht="27" customHeight="1" x14ac:dyDescent="0.4">
      <c r="A178" s="123"/>
      <c r="B178" s="484">
        <v>2026</v>
      </c>
      <c r="C178" s="330">
        <v>3</v>
      </c>
      <c r="D178" s="333" t="s">
        <v>181</v>
      </c>
      <c r="E178" s="342" t="s">
        <v>1035</v>
      </c>
      <c r="F178" s="333" t="s">
        <v>204</v>
      </c>
      <c r="G178" s="333" t="s">
        <v>10</v>
      </c>
      <c r="H178" s="333" t="s">
        <v>586</v>
      </c>
      <c r="I178" s="522">
        <f>18900000*1.1</f>
        <v>20790000</v>
      </c>
      <c r="J178" s="333">
        <v>201910015</v>
      </c>
      <c r="K178" s="333" t="s">
        <v>1020</v>
      </c>
      <c r="L178" s="333" t="s">
        <v>1021</v>
      </c>
      <c r="M178" s="618"/>
      <c r="N178" s="557" t="s">
        <v>1464</v>
      </c>
      <c r="O178" s="487"/>
    </row>
    <row r="179" spans="1:15" ht="27" customHeight="1" x14ac:dyDescent="0.4">
      <c r="A179" s="123"/>
      <c r="B179" s="484">
        <v>2026</v>
      </c>
      <c r="C179" s="335">
        <v>3</v>
      </c>
      <c r="D179" s="329" t="s">
        <v>366</v>
      </c>
      <c r="E179" s="336" t="s">
        <v>428</v>
      </c>
      <c r="F179" s="329" t="s">
        <v>16</v>
      </c>
      <c r="G179" s="329" t="s">
        <v>6</v>
      </c>
      <c r="H179" s="329" t="s">
        <v>25</v>
      </c>
      <c r="I179" s="456">
        <v>60000000</v>
      </c>
      <c r="J179" s="329">
        <v>2017051320</v>
      </c>
      <c r="K179" s="329" t="s">
        <v>429</v>
      </c>
      <c r="L179" s="329" t="s">
        <v>430</v>
      </c>
      <c r="M179" s="462"/>
      <c r="N179" s="557" t="s">
        <v>1464</v>
      </c>
      <c r="O179" s="487"/>
    </row>
    <row r="180" spans="1:15" s="30" customFormat="1" ht="27" customHeight="1" x14ac:dyDescent="0.4">
      <c r="A180" s="117"/>
      <c r="B180" s="484">
        <v>2026</v>
      </c>
      <c r="C180" s="330">
        <v>3</v>
      </c>
      <c r="D180" s="333" t="s">
        <v>834</v>
      </c>
      <c r="E180" s="342" t="s">
        <v>838</v>
      </c>
      <c r="F180" s="333" t="s">
        <v>204</v>
      </c>
      <c r="G180" s="333" t="s">
        <v>14</v>
      </c>
      <c r="H180" s="333" t="s">
        <v>852</v>
      </c>
      <c r="I180" s="522">
        <v>30000000</v>
      </c>
      <c r="J180" s="333">
        <v>202306025</v>
      </c>
      <c r="K180" s="333" t="s">
        <v>839</v>
      </c>
      <c r="L180" s="333" t="s">
        <v>840</v>
      </c>
      <c r="M180" s="431"/>
      <c r="N180" s="557" t="s">
        <v>1464</v>
      </c>
      <c r="O180" s="486"/>
    </row>
    <row r="181" spans="1:15" s="30" customFormat="1" ht="27" customHeight="1" x14ac:dyDescent="0.4">
      <c r="A181" s="117"/>
      <c r="B181" s="484">
        <v>2026</v>
      </c>
      <c r="C181" s="330">
        <v>3</v>
      </c>
      <c r="D181" s="333" t="s">
        <v>834</v>
      </c>
      <c r="E181" s="342" t="s">
        <v>841</v>
      </c>
      <c r="F181" s="333" t="s">
        <v>207</v>
      </c>
      <c r="G181" s="333" t="s">
        <v>4</v>
      </c>
      <c r="H181" s="333" t="s">
        <v>25</v>
      </c>
      <c r="I181" s="522">
        <v>1700000000</v>
      </c>
      <c r="J181" s="333">
        <v>202405009</v>
      </c>
      <c r="K181" s="333" t="s">
        <v>839</v>
      </c>
      <c r="L181" s="333" t="s">
        <v>842</v>
      </c>
      <c r="M181" s="431"/>
      <c r="N181" s="557" t="s">
        <v>1464</v>
      </c>
      <c r="O181" s="486"/>
    </row>
    <row r="182" spans="1:15" ht="27" customHeight="1" x14ac:dyDescent="0.4">
      <c r="A182" s="55"/>
      <c r="B182" s="484">
        <v>2026</v>
      </c>
      <c r="C182" s="330">
        <v>3</v>
      </c>
      <c r="D182" s="333" t="s">
        <v>834</v>
      </c>
      <c r="E182" s="342" t="s">
        <v>843</v>
      </c>
      <c r="F182" s="333" t="s">
        <v>207</v>
      </c>
      <c r="G182" s="333" t="s">
        <v>4</v>
      </c>
      <c r="H182" s="333" t="s">
        <v>853</v>
      </c>
      <c r="I182" s="522">
        <v>1700000000</v>
      </c>
      <c r="J182" s="333">
        <v>202405009</v>
      </c>
      <c r="K182" s="333" t="s">
        <v>839</v>
      </c>
      <c r="L182" s="333" t="s">
        <v>842</v>
      </c>
      <c r="M182" s="431"/>
      <c r="N182" s="557" t="s">
        <v>1464</v>
      </c>
      <c r="O182" s="486"/>
    </row>
    <row r="183" spans="1:15" ht="27" customHeight="1" x14ac:dyDescent="0.4">
      <c r="A183" s="55"/>
      <c r="B183" s="484">
        <v>2026</v>
      </c>
      <c r="C183" s="335">
        <v>3</v>
      </c>
      <c r="D183" s="372" t="s">
        <v>1102</v>
      </c>
      <c r="E183" s="336" t="s">
        <v>1117</v>
      </c>
      <c r="F183" s="329" t="s">
        <v>207</v>
      </c>
      <c r="G183" s="329" t="s">
        <v>222</v>
      </c>
      <c r="H183" s="329" t="s">
        <v>419</v>
      </c>
      <c r="I183" s="522">
        <v>2500000</v>
      </c>
      <c r="J183" s="329">
        <v>2015121290</v>
      </c>
      <c r="K183" s="329" t="s">
        <v>1118</v>
      </c>
      <c r="L183" s="329" t="s">
        <v>1119</v>
      </c>
      <c r="M183" s="372"/>
      <c r="N183" s="557" t="s">
        <v>1464</v>
      </c>
      <c r="O183" s="487"/>
    </row>
    <row r="184" spans="1:15" ht="27" customHeight="1" x14ac:dyDescent="0.4">
      <c r="A184" s="55"/>
      <c r="B184" s="484">
        <v>2026</v>
      </c>
      <c r="C184" s="335">
        <v>3</v>
      </c>
      <c r="D184" s="329" t="s">
        <v>1202</v>
      </c>
      <c r="E184" s="336" t="s">
        <v>1216</v>
      </c>
      <c r="F184" s="329" t="s">
        <v>207</v>
      </c>
      <c r="G184" s="329" t="s">
        <v>6</v>
      </c>
      <c r="H184" s="329" t="s">
        <v>29</v>
      </c>
      <c r="I184" s="522">
        <v>2500000</v>
      </c>
      <c r="J184" s="329">
        <v>2016121100</v>
      </c>
      <c r="K184" s="329" t="s">
        <v>1217</v>
      </c>
      <c r="L184" s="329" t="s">
        <v>1218</v>
      </c>
      <c r="M184" s="372"/>
      <c r="N184" s="557" t="s">
        <v>1464</v>
      </c>
      <c r="O184" s="560"/>
    </row>
    <row r="185" spans="1:15" ht="27" customHeight="1" x14ac:dyDescent="0.4">
      <c r="A185" s="118"/>
      <c r="B185" s="485">
        <v>2026</v>
      </c>
      <c r="C185" s="335">
        <v>3</v>
      </c>
      <c r="D185" s="329" t="s">
        <v>234</v>
      </c>
      <c r="E185" s="336" t="s">
        <v>304</v>
      </c>
      <c r="F185" s="329" t="s">
        <v>24</v>
      </c>
      <c r="G185" s="329" t="s">
        <v>14</v>
      </c>
      <c r="H185" s="329" t="s">
        <v>28</v>
      </c>
      <c r="I185" s="456">
        <v>20000000</v>
      </c>
      <c r="J185" s="329">
        <v>202112084</v>
      </c>
      <c r="K185" s="329" t="s">
        <v>305</v>
      </c>
      <c r="L185" s="329" t="s">
        <v>306</v>
      </c>
      <c r="M185" s="372" t="s">
        <v>121</v>
      </c>
      <c r="N185" s="557" t="s">
        <v>1464</v>
      </c>
      <c r="O185" s="487"/>
    </row>
    <row r="186" spans="1:15" ht="27" customHeight="1" x14ac:dyDescent="0.4">
      <c r="A186" s="55"/>
      <c r="B186" s="484">
        <v>2026</v>
      </c>
      <c r="C186" s="335">
        <v>3</v>
      </c>
      <c r="D186" s="329" t="s">
        <v>370</v>
      </c>
      <c r="E186" s="336" t="s">
        <v>374</v>
      </c>
      <c r="F186" s="329" t="s">
        <v>24</v>
      </c>
      <c r="G186" s="329" t="s">
        <v>11</v>
      </c>
      <c r="H186" s="329" t="s">
        <v>27</v>
      </c>
      <c r="I186" s="456">
        <v>80000000</v>
      </c>
      <c r="J186" s="329">
        <v>202108003</v>
      </c>
      <c r="K186" s="329" t="s">
        <v>375</v>
      </c>
      <c r="L186" s="329" t="s">
        <v>376</v>
      </c>
      <c r="M186" s="372"/>
      <c r="N186" s="557" t="s">
        <v>1464</v>
      </c>
      <c r="O186" s="494"/>
    </row>
    <row r="187" spans="1:15" ht="27" customHeight="1" x14ac:dyDescent="0.4">
      <c r="A187" s="55"/>
      <c r="B187" s="484">
        <v>2026</v>
      </c>
      <c r="C187" s="330">
        <v>3</v>
      </c>
      <c r="D187" s="333" t="s">
        <v>834</v>
      </c>
      <c r="E187" s="342" t="s">
        <v>850</v>
      </c>
      <c r="F187" s="333" t="s">
        <v>207</v>
      </c>
      <c r="G187" s="333" t="s">
        <v>3</v>
      </c>
      <c r="H187" s="333" t="s">
        <v>29</v>
      </c>
      <c r="I187" s="522">
        <v>45000000</v>
      </c>
      <c r="J187" s="333">
        <v>2012121450</v>
      </c>
      <c r="K187" s="333" t="s">
        <v>847</v>
      </c>
      <c r="L187" s="333" t="s">
        <v>848</v>
      </c>
      <c r="M187" s="431"/>
      <c r="N187" s="557" t="s">
        <v>1464</v>
      </c>
      <c r="O187" s="486"/>
    </row>
    <row r="188" spans="1:15" ht="27" customHeight="1" x14ac:dyDescent="0.4">
      <c r="A188" s="118"/>
      <c r="B188" s="484">
        <v>2026</v>
      </c>
      <c r="C188" s="335">
        <v>3</v>
      </c>
      <c r="D188" s="329" t="s">
        <v>377</v>
      </c>
      <c r="E188" s="336" t="s">
        <v>378</v>
      </c>
      <c r="F188" s="329" t="s">
        <v>24</v>
      </c>
      <c r="G188" s="329" t="s">
        <v>14</v>
      </c>
      <c r="H188" s="329" t="s">
        <v>25</v>
      </c>
      <c r="I188" s="453">
        <v>25000000</v>
      </c>
      <c r="J188" s="329">
        <v>202212031</v>
      </c>
      <c r="K188" s="329" t="s">
        <v>379</v>
      </c>
      <c r="L188" s="329" t="s">
        <v>380</v>
      </c>
      <c r="M188" s="372"/>
      <c r="N188" s="557" t="s">
        <v>1464</v>
      </c>
      <c r="O188" s="487"/>
    </row>
    <row r="189" spans="1:15" ht="27" customHeight="1" x14ac:dyDescent="0.4">
      <c r="A189" s="55"/>
      <c r="B189" s="484">
        <v>2026</v>
      </c>
      <c r="C189" s="335">
        <v>3</v>
      </c>
      <c r="D189" s="329" t="s">
        <v>822</v>
      </c>
      <c r="E189" s="336" t="s">
        <v>823</v>
      </c>
      <c r="F189" s="329" t="s">
        <v>16</v>
      </c>
      <c r="G189" s="329" t="s">
        <v>3</v>
      </c>
      <c r="H189" s="329" t="s">
        <v>28</v>
      </c>
      <c r="I189" s="548">
        <v>8000000</v>
      </c>
      <c r="J189" s="329">
        <v>2017121690</v>
      </c>
      <c r="K189" s="329" t="s">
        <v>824</v>
      </c>
      <c r="L189" s="329" t="s">
        <v>825</v>
      </c>
      <c r="M189" s="372" t="s">
        <v>121</v>
      </c>
      <c r="N189" s="557" t="s">
        <v>1464</v>
      </c>
      <c r="O189" s="487"/>
    </row>
    <row r="190" spans="1:15" ht="27" customHeight="1" x14ac:dyDescent="0.4">
      <c r="A190" s="123"/>
      <c r="B190" s="484">
        <v>2026</v>
      </c>
      <c r="C190" s="335">
        <v>3</v>
      </c>
      <c r="D190" s="329" t="s">
        <v>644</v>
      </c>
      <c r="E190" s="336" t="s">
        <v>652</v>
      </c>
      <c r="F190" s="329" t="s">
        <v>24</v>
      </c>
      <c r="G190" s="329" t="s">
        <v>11</v>
      </c>
      <c r="H190" s="329" t="s">
        <v>617</v>
      </c>
      <c r="I190" s="541">
        <v>37000000</v>
      </c>
      <c r="J190" s="329">
        <v>202405020</v>
      </c>
      <c r="K190" s="329" t="s">
        <v>646</v>
      </c>
      <c r="L190" s="329" t="s">
        <v>647</v>
      </c>
      <c r="M190" s="372"/>
      <c r="N190" s="557" t="s">
        <v>1464</v>
      </c>
      <c r="O190" s="487"/>
    </row>
    <row r="191" spans="1:15" ht="27" hidden="1" customHeight="1" x14ac:dyDescent="0.4">
      <c r="A191" s="123"/>
      <c r="B191" s="484">
        <v>2026</v>
      </c>
      <c r="C191" s="335">
        <v>3</v>
      </c>
      <c r="D191" s="329" t="s">
        <v>764</v>
      </c>
      <c r="E191" s="336" t="s">
        <v>775</v>
      </c>
      <c r="F191" s="329" t="s">
        <v>24</v>
      </c>
      <c r="G191" s="329" t="s">
        <v>11</v>
      </c>
      <c r="H191" s="329" t="s">
        <v>776</v>
      </c>
      <c r="I191" s="522">
        <v>165000000</v>
      </c>
      <c r="J191" s="329">
        <v>202212070</v>
      </c>
      <c r="K191" s="329" t="s">
        <v>777</v>
      </c>
      <c r="L191" s="329" t="s">
        <v>778</v>
      </c>
      <c r="M191" s="329"/>
      <c r="N191" s="329" t="s">
        <v>239</v>
      </c>
      <c r="O191" s="493"/>
    </row>
    <row r="192" spans="1:15" ht="27" hidden="1" customHeight="1" x14ac:dyDescent="0.4">
      <c r="A192" s="55"/>
      <c r="B192" s="484">
        <v>2026</v>
      </c>
      <c r="C192" s="335">
        <v>3</v>
      </c>
      <c r="D192" s="329" t="s">
        <v>189</v>
      </c>
      <c r="E192" s="336" t="s">
        <v>779</v>
      </c>
      <c r="F192" s="329" t="s">
        <v>204</v>
      </c>
      <c r="G192" s="329" t="s">
        <v>217</v>
      </c>
      <c r="H192" s="329" t="s">
        <v>617</v>
      </c>
      <c r="I192" s="522">
        <v>200000000</v>
      </c>
      <c r="J192" s="329">
        <v>202212070</v>
      </c>
      <c r="K192" s="329" t="s">
        <v>777</v>
      </c>
      <c r="L192" s="329" t="s">
        <v>778</v>
      </c>
      <c r="M192" s="329"/>
      <c r="N192" s="329" t="s">
        <v>239</v>
      </c>
      <c r="O192" s="493"/>
    </row>
    <row r="193" spans="1:15" ht="27" customHeight="1" x14ac:dyDescent="0.4">
      <c r="A193" s="55"/>
      <c r="B193" s="484">
        <v>2026</v>
      </c>
      <c r="C193" s="335">
        <v>3</v>
      </c>
      <c r="D193" s="329" t="s">
        <v>764</v>
      </c>
      <c r="E193" s="336" t="s">
        <v>781</v>
      </c>
      <c r="F193" s="329" t="s">
        <v>24</v>
      </c>
      <c r="G193" s="329" t="s">
        <v>219</v>
      </c>
      <c r="H193" s="329" t="s">
        <v>617</v>
      </c>
      <c r="I193" s="522">
        <v>44000000</v>
      </c>
      <c r="J193" s="329">
        <v>202212070</v>
      </c>
      <c r="K193" s="329" t="s">
        <v>777</v>
      </c>
      <c r="L193" s="329" t="s">
        <v>778</v>
      </c>
      <c r="M193" s="372"/>
      <c r="N193" s="557" t="s">
        <v>1464</v>
      </c>
      <c r="O193" s="493"/>
    </row>
    <row r="194" spans="1:15" ht="27" customHeight="1" x14ac:dyDescent="0.4">
      <c r="A194" s="55"/>
      <c r="B194" s="484">
        <v>2026</v>
      </c>
      <c r="C194" s="335">
        <v>3</v>
      </c>
      <c r="D194" s="329" t="s">
        <v>764</v>
      </c>
      <c r="E194" s="336" t="s">
        <v>780</v>
      </c>
      <c r="F194" s="329" t="s">
        <v>24</v>
      </c>
      <c r="G194" s="329" t="s">
        <v>14</v>
      </c>
      <c r="H194" s="329" t="s">
        <v>617</v>
      </c>
      <c r="I194" s="522">
        <v>33000000</v>
      </c>
      <c r="J194" s="329">
        <v>202212070</v>
      </c>
      <c r="K194" s="329" t="s">
        <v>777</v>
      </c>
      <c r="L194" s="329" t="s">
        <v>778</v>
      </c>
      <c r="M194" s="372"/>
      <c r="N194" s="557" t="s">
        <v>1464</v>
      </c>
      <c r="O194" s="493"/>
    </row>
    <row r="195" spans="1:15" ht="27" customHeight="1" x14ac:dyDescent="0.4">
      <c r="A195" s="123"/>
      <c r="B195" s="484">
        <v>2026</v>
      </c>
      <c r="C195" s="330">
        <v>3</v>
      </c>
      <c r="D195" s="431" t="s">
        <v>516</v>
      </c>
      <c r="E195" s="432" t="s">
        <v>522</v>
      </c>
      <c r="F195" s="431" t="s">
        <v>204</v>
      </c>
      <c r="G195" s="431" t="s">
        <v>14</v>
      </c>
      <c r="H195" s="431" t="s">
        <v>27</v>
      </c>
      <c r="I195" s="538">
        <v>100000000</v>
      </c>
      <c r="J195" s="431">
        <v>2014081240</v>
      </c>
      <c r="K195" s="431" t="s">
        <v>523</v>
      </c>
      <c r="L195" s="431" t="s">
        <v>524</v>
      </c>
      <c r="M195" s="431"/>
      <c r="N195" s="557" t="s">
        <v>1464</v>
      </c>
      <c r="O195" s="486"/>
    </row>
    <row r="196" spans="1:15" ht="27" customHeight="1" x14ac:dyDescent="0.4">
      <c r="A196" s="118"/>
      <c r="B196" s="484">
        <v>2026</v>
      </c>
      <c r="C196" s="371">
        <v>3</v>
      </c>
      <c r="D196" s="372" t="s">
        <v>70</v>
      </c>
      <c r="E196" s="430" t="s">
        <v>342</v>
      </c>
      <c r="F196" s="372" t="s">
        <v>207</v>
      </c>
      <c r="G196" s="372" t="s">
        <v>222</v>
      </c>
      <c r="H196" s="372" t="s">
        <v>28</v>
      </c>
      <c r="I196" s="467" t="s">
        <v>326</v>
      </c>
      <c r="J196" s="372">
        <v>202112035</v>
      </c>
      <c r="K196" s="372" t="s">
        <v>337</v>
      </c>
      <c r="L196" s="372" t="s">
        <v>338</v>
      </c>
      <c r="M196" s="372" t="s">
        <v>121</v>
      </c>
      <c r="N196" s="557" t="s">
        <v>1464</v>
      </c>
      <c r="O196" s="494" t="s">
        <v>351</v>
      </c>
    </row>
    <row r="197" spans="1:15" ht="27" customHeight="1" x14ac:dyDescent="0.4">
      <c r="A197" s="55"/>
      <c r="B197" s="484">
        <v>2026</v>
      </c>
      <c r="C197" s="335">
        <v>3</v>
      </c>
      <c r="D197" s="372" t="s">
        <v>170</v>
      </c>
      <c r="E197" s="336" t="s">
        <v>1120</v>
      </c>
      <c r="F197" s="329" t="s">
        <v>207</v>
      </c>
      <c r="G197" s="329" t="s">
        <v>222</v>
      </c>
      <c r="H197" s="329" t="s">
        <v>419</v>
      </c>
      <c r="I197" s="522">
        <v>2000000</v>
      </c>
      <c r="J197" s="329">
        <v>202503017</v>
      </c>
      <c r="K197" s="329" t="s">
        <v>1121</v>
      </c>
      <c r="L197" s="329" t="s">
        <v>1122</v>
      </c>
      <c r="M197" s="372"/>
      <c r="N197" s="557" t="s">
        <v>1464</v>
      </c>
      <c r="O197" s="487"/>
    </row>
    <row r="198" spans="1:15" ht="27" customHeight="1" x14ac:dyDescent="0.4">
      <c r="A198" s="55"/>
      <c r="B198" s="484">
        <v>2026</v>
      </c>
      <c r="C198" s="334">
        <v>3</v>
      </c>
      <c r="D198" s="431" t="s">
        <v>1015</v>
      </c>
      <c r="E198" s="432" t="s">
        <v>1029</v>
      </c>
      <c r="F198" s="431" t="s">
        <v>16</v>
      </c>
      <c r="G198" s="431" t="s">
        <v>6</v>
      </c>
      <c r="H198" s="431" t="s">
        <v>29</v>
      </c>
      <c r="I198" s="538">
        <v>2000000</v>
      </c>
      <c r="J198" s="431">
        <v>202212044</v>
      </c>
      <c r="K198" s="431" t="s">
        <v>1030</v>
      </c>
      <c r="L198" s="431" t="s">
        <v>1031</v>
      </c>
      <c r="M198" s="431"/>
      <c r="N198" s="557" t="s">
        <v>1464</v>
      </c>
      <c r="O198" s="487"/>
    </row>
    <row r="199" spans="1:15" ht="27" customHeight="1" x14ac:dyDescent="0.4">
      <c r="A199" s="55"/>
      <c r="B199" s="484">
        <v>2026</v>
      </c>
      <c r="C199" s="449">
        <v>3</v>
      </c>
      <c r="D199" s="450" t="s">
        <v>536</v>
      </c>
      <c r="E199" s="451" t="s">
        <v>548</v>
      </c>
      <c r="F199" s="333" t="s">
        <v>16</v>
      </c>
      <c r="G199" s="333" t="s">
        <v>6</v>
      </c>
      <c r="H199" s="431" t="s">
        <v>419</v>
      </c>
      <c r="I199" s="538">
        <v>4900000</v>
      </c>
      <c r="J199" s="431">
        <v>201912003</v>
      </c>
      <c r="K199" s="431" t="s">
        <v>549</v>
      </c>
      <c r="L199" s="431" t="s">
        <v>550</v>
      </c>
      <c r="M199" s="431" t="s">
        <v>121</v>
      </c>
      <c r="N199" s="557" t="s">
        <v>1464</v>
      </c>
      <c r="O199" s="486"/>
    </row>
    <row r="200" spans="1:15" ht="27" customHeight="1" x14ac:dyDescent="0.4">
      <c r="A200" s="55"/>
      <c r="B200" s="484">
        <v>2026</v>
      </c>
      <c r="C200" s="335">
        <v>3</v>
      </c>
      <c r="D200" s="329" t="s">
        <v>181</v>
      </c>
      <c r="E200" s="336" t="s">
        <v>1028</v>
      </c>
      <c r="F200" s="329" t="s">
        <v>207</v>
      </c>
      <c r="G200" s="329" t="s">
        <v>222</v>
      </c>
      <c r="H200" s="333" t="s">
        <v>419</v>
      </c>
      <c r="I200" s="522">
        <f>2*1230000</f>
        <v>2460000</v>
      </c>
      <c r="J200" s="329">
        <v>2015071160</v>
      </c>
      <c r="K200" s="329" t="s">
        <v>1023</v>
      </c>
      <c r="L200" s="329" t="s">
        <v>1024</v>
      </c>
      <c r="M200" s="372"/>
      <c r="N200" s="557" t="s">
        <v>1464</v>
      </c>
      <c r="O200" s="487"/>
    </row>
    <row r="201" spans="1:15" ht="27" customHeight="1" x14ac:dyDescent="0.4">
      <c r="A201" s="123"/>
      <c r="B201" s="484">
        <v>2026</v>
      </c>
      <c r="C201" s="335">
        <v>3</v>
      </c>
      <c r="D201" s="329" t="s">
        <v>1015</v>
      </c>
      <c r="E201" s="336" t="s">
        <v>1025</v>
      </c>
      <c r="F201" s="329" t="s">
        <v>24</v>
      </c>
      <c r="G201" s="329" t="s">
        <v>10</v>
      </c>
      <c r="H201" s="329" t="s">
        <v>1026</v>
      </c>
      <c r="I201" s="522">
        <v>95000000</v>
      </c>
      <c r="J201" s="329">
        <v>2015071160</v>
      </c>
      <c r="K201" s="329" t="s">
        <v>1023</v>
      </c>
      <c r="L201" s="329" t="s">
        <v>1024</v>
      </c>
      <c r="M201" s="372"/>
      <c r="N201" s="557" t="s">
        <v>1464</v>
      </c>
      <c r="O201" s="487"/>
    </row>
    <row r="202" spans="1:15" ht="27" customHeight="1" x14ac:dyDescent="0.4">
      <c r="A202" s="55"/>
      <c r="B202" s="484">
        <v>2026</v>
      </c>
      <c r="C202" s="335">
        <v>3</v>
      </c>
      <c r="D202" s="329" t="s">
        <v>1015</v>
      </c>
      <c r="E202" s="336" t="s">
        <v>1022</v>
      </c>
      <c r="F202" s="329" t="s">
        <v>24</v>
      </c>
      <c r="G202" s="329" t="s">
        <v>10</v>
      </c>
      <c r="H202" s="329" t="s">
        <v>25</v>
      </c>
      <c r="I202" s="522">
        <v>237745000</v>
      </c>
      <c r="J202" s="329">
        <v>2015071160</v>
      </c>
      <c r="K202" s="329" t="s">
        <v>1023</v>
      </c>
      <c r="L202" s="329" t="s">
        <v>1024</v>
      </c>
      <c r="M202" s="372"/>
      <c r="N202" s="557" t="s">
        <v>1464</v>
      </c>
      <c r="O202" s="487"/>
    </row>
    <row r="203" spans="1:15" ht="27" customHeight="1" x14ac:dyDescent="0.4">
      <c r="A203" s="55"/>
      <c r="B203" s="484">
        <v>2026</v>
      </c>
      <c r="C203" s="335">
        <v>3</v>
      </c>
      <c r="D203" s="329" t="s">
        <v>1202</v>
      </c>
      <c r="E203" s="336" t="s">
        <v>1219</v>
      </c>
      <c r="F203" s="329" t="s">
        <v>207</v>
      </c>
      <c r="G203" s="329" t="s">
        <v>1461</v>
      </c>
      <c r="H203" s="329" t="s">
        <v>1459</v>
      </c>
      <c r="I203" s="522">
        <v>1000000</v>
      </c>
      <c r="J203" s="329">
        <v>202207047</v>
      </c>
      <c r="K203" s="329" t="s">
        <v>1207</v>
      </c>
      <c r="L203" s="329" t="s">
        <v>1208</v>
      </c>
      <c r="M203" s="462" t="s">
        <v>121</v>
      </c>
      <c r="N203" s="557" t="s">
        <v>1464</v>
      </c>
      <c r="O203" s="487"/>
    </row>
    <row r="204" spans="1:15" ht="27" customHeight="1" x14ac:dyDescent="0.4">
      <c r="A204" s="55"/>
      <c r="B204" s="484">
        <v>2026</v>
      </c>
      <c r="C204" s="335">
        <v>3</v>
      </c>
      <c r="D204" s="329" t="s">
        <v>969</v>
      </c>
      <c r="E204" s="336" t="s">
        <v>973</v>
      </c>
      <c r="F204" s="329" t="s">
        <v>16</v>
      </c>
      <c r="G204" s="329" t="s">
        <v>6</v>
      </c>
      <c r="H204" s="329" t="s">
        <v>29</v>
      </c>
      <c r="I204" s="522">
        <v>2500000</v>
      </c>
      <c r="J204" s="329">
        <v>202206020</v>
      </c>
      <c r="K204" s="329" t="s">
        <v>971</v>
      </c>
      <c r="L204" s="329" t="s">
        <v>972</v>
      </c>
      <c r="M204" s="462"/>
      <c r="N204" s="557" t="s">
        <v>1464</v>
      </c>
      <c r="O204" s="487"/>
    </row>
    <row r="205" spans="1:15" ht="27" customHeight="1" x14ac:dyDescent="0.4">
      <c r="A205" s="123"/>
      <c r="B205" s="484">
        <v>2026</v>
      </c>
      <c r="C205" s="330">
        <v>3</v>
      </c>
      <c r="D205" s="431" t="s">
        <v>516</v>
      </c>
      <c r="E205" s="432" t="s">
        <v>517</v>
      </c>
      <c r="F205" s="431" t="s">
        <v>16</v>
      </c>
      <c r="G205" s="431" t="s">
        <v>6</v>
      </c>
      <c r="H205" s="431" t="s">
        <v>419</v>
      </c>
      <c r="I205" s="538">
        <v>1000000</v>
      </c>
      <c r="J205" s="431">
        <v>202212043</v>
      </c>
      <c r="K205" s="431" t="s">
        <v>518</v>
      </c>
      <c r="L205" s="431" t="s">
        <v>519</v>
      </c>
      <c r="M205" s="431" t="s">
        <v>369</v>
      </c>
      <c r="N205" s="557" t="s">
        <v>1464</v>
      </c>
      <c r="O205" s="486"/>
    </row>
    <row r="206" spans="1:15" ht="27" customHeight="1" x14ac:dyDescent="0.4">
      <c r="A206" s="123"/>
      <c r="B206" s="484">
        <v>2026</v>
      </c>
      <c r="C206" s="335">
        <v>3</v>
      </c>
      <c r="D206" s="329" t="s">
        <v>764</v>
      </c>
      <c r="E206" s="336" t="s">
        <v>785</v>
      </c>
      <c r="F206" s="329" t="s">
        <v>24</v>
      </c>
      <c r="G206" s="329" t="s">
        <v>14</v>
      </c>
      <c r="H206" s="329" t="s">
        <v>1459</v>
      </c>
      <c r="I206" s="522">
        <v>2000000</v>
      </c>
      <c r="J206" s="329">
        <v>202112065</v>
      </c>
      <c r="K206" s="329" t="s">
        <v>783</v>
      </c>
      <c r="L206" s="329" t="s">
        <v>784</v>
      </c>
      <c r="M206" s="462" t="s">
        <v>121</v>
      </c>
      <c r="N206" s="557" t="s">
        <v>1464</v>
      </c>
      <c r="O206" s="493"/>
    </row>
    <row r="207" spans="1:15" ht="27" customHeight="1" x14ac:dyDescent="0.4">
      <c r="A207" s="55"/>
      <c r="B207" s="484">
        <v>2026</v>
      </c>
      <c r="C207" s="335">
        <v>3</v>
      </c>
      <c r="D207" s="329" t="s">
        <v>764</v>
      </c>
      <c r="E207" s="336" t="s">
        <v>782</v>
      </c>
      <c r="F207" s="329" t="s">
        <v>24</v>
      </c>
      <c r="G207" s="329" t="s">
        <v>14</v>
      </c>
      <c r="H207" s="329" t="s">
        <v>776</v>
      </c>
      <c r="I207" s="522">
        <v>50000000</v>
      </c>
      <c r="J207" s="329">
        <v>202112065</v>
      </c>
      <c r="K207" s="329" t="s">
        <v>783</v>
      </c>
      <c r="L207" s="329" t="s">
        <v>784</v>
      </c>
      <c r="M207" s="372"/>
      <c r="N207" s="557" t="s">
        <v>1464</v>
      </c>
      <c r="O207" s="493"/>
    </row>
    <row r="208" spans="1:15" ht="27" customHeight="1" x14ac:dyDescent="0.4">
      <c r="A208" s="55"/>
      <c r="B208" s="484">
        <v>2026</v>
      </c>
      <c r="C208" s="330">
        <v>3</v>
      </c>
      <c r="D208" s="333" t="s">
        <v>1148</v>
      </c>
      <c r="E208" s="342" t="s">
        <v>1165</v>
      </c>
      <c r="F208" s="333" t="s">
        <v>24</v>
      </c>
      <c r="G208" s="333" t="s">
        <v>15</v>
      </c>
      <c r="H208" s="333" t="s">
        <v>28</v>
      </c>
      <c r="I208" s="540">
        <v>5000000</v>
      </c>
      <c r="J208" s="333">
        <v>201912028</v>
      </c>
      <c r="K208" s="333" t="s">
        <v>1161</v>
      </c>
      <c r="L208" s="333" t="s">
        <v>1162</v>
      </c>
      <c r="M208" s="431" t="s">
        <v>121</v>
      </c>
      <c r="N208" s="557" t="s">
        <v>1464</v>
      </c>
      <c r="O208" s="486"/>
    </row>
    <row r="209" spans="1:15" s="30" customFormat="1" ht="27" customHeight="1" x14ac:dyDescent="0.4">
      <c r="A209" s="117"/>
      <c r="B209" s="484">
        <v>2026</v>
      </c>
      <c r="C209" s="330">
        <v>3</v>
      </c>
      <c r="D209" s="333" t="s">
        <v>1148</v>
      </c>
      <c r="E209" s="342" t="s">
        <v>1164</v>
      </c>
      <c r="F209" s="333" t="s">
        <v>24</v>
      </c>
      <c r="G209" s="333" t="s">
        <v>10</v>
      </c>
      <c r="H209" s="333" t="s">
        <v>28</v>
      </c>
      <c r="I209" s="540">
        <v>20000000</v>
      </c>
      <c r="J209" s="333">
        <v>201912028</v>
      </c>
      <c r="K209" s="333" t="s">
        <v>1161</v>
      </c>
      <c r="L209" s="333" t="s">
        <v>1162</v>
      </c>
      <c r="M209" s="431" t="s">
        <v>121</v>
      </c>
      <c r="N209" s="557" t="s">
        <v>1464</v>
      </c>
      <c r="O209" s="486"/>
    </row>
    <row r="210" spans="1:15" s="30" customFormat="1" ht="27" customHeight="1" x14ac:dyDescent="0.4">
      <c r="A210" s="117"/>
      <c r="B210" s="484">
        <v>2026</v>
      </c>
      <c r="C210" s="330">
        <v>3</v>
      </c>
      <c r="D210" s="333" t="s">
        <v>1148</v>
      </c>
      <c r="E210" s="342" t="s">
        <v>1160</v>
      </c>
      <c r="F210" s="333" t="s">
        <v>24</v>
      </c>
      <c r="G210" s="333" t="s">
        <v>15</v>
      </c>
      <c r="H210" s="333" t="s">
        <v>28</v>
      </c>
      <c r="I210" s="540">
        <v>18000000</v>
      </c>
      <c r="J210" s="333">
        <v>201912028</v>
      </c>
      <c r="K210" s="333" t="s">
        <v>1161</v>
      </c>
      <c r="L210" s="333" t="s">
        <v>1162</v>
      </c>
      <c r="M210" s="431" t="s">
        <v>121</v>
      </c>
      <c r="N210" s="557" t="s">
        <v>1464</v>
      </c>
      <c r="O210" s="486"/>
    </row>
    <row r="211" spans="1:15" ht="27" customHeight="1" x14ac:dyDescent="0.4">
      <c r="A211" s="55"/>
      <c r="B211" s="484">
        <v>2026</v>
      </c>
      <c r="C211" s="330">
        <v>3</v>
      </c>
      <c r="D211" s="333" t="s">
        <v>1148</v>
      </c>
      <c r="E211" s="342" t="s">
        <v>1163</v>
      </c>
      <c r="F211" s="333" t="s">
        <v>24</v>
      </c>
      <c r="G211" s="333" t="s">
        <v>15</v>
      </c>
      <c r="H211" s="333" t="s">
        <v>28</v>
      </c>
      <c r="I211" s="540">
        <v>11000000</v>
      </c>
      <c r="J211" s="333">
        <v>201912028</v>
      </c>
      <c r="K211" s="333" t="s">
        <v>1161</v>
      </c>
      <c r="L211" s="333" t="s">
        <v>1162</v>
      </c>
      <c r="M211" s="431" t="s">
        <v>121</v>
      </c>
      <c r="N211" s="557" t="s">
        <v>1464</v>
      </c>
      <c r="O211" s="486"/>
    </row>
    <row r="212" spans="1:15" ht="27" customHeight="1" x14ac:dyDescent="0.4">
      <c r="A212" s="123"/>
      <c r="B212" s="484">
        <v>2026</v>
      </c>
      <c r="C212" s="335">
        <v>3</v>
      </c>
      <c r="D212" s="329" t="s">
        <v>1234</v>
      </c>
      <c r="E212" s="336" t="s">
        <v>1249</v>
      </c>
      <c r="F212" s="329" t="s">
        <v>204</v>
      </c>
      <c r="G212" s="329" t="s">
        <v>10</v>
      </c>
      <c r="H212" s="329" t="s">
        <v>28</v>
      </c>
      <c r="I212" s="522">
        <v>10000000</v>
      </c>
      <c r="J212" s="329">
        <v>201910007</v>
      </c>
      <c r="K212" s="329" t="s">
        <v>1239</v>
      </c>
      <c r="L212" s="329" t="s">
        <v>1240</v>
      </c>
      <c r="M212" s="372" t="s">
        <v>121</v>
      </c>
      <c r="N212" s="557" t="s">
        <v>1464</v>
      </c>
      <c r="O212" s="487"/>
    </row>
    <row r="213" spans="1:15" ht="27" customHeight="1" x14ac:dyDescent="0.4">
      <c r="A213" s="123"/>
      <c r="B213" s="484">
        <v>2026</v>
      </c>
      <c r="C213" s="335">
        <v>3</v>
      </c>
      <c r="D213" s="329" t="s">
        <v>1234</v>
      </c>
      <c r="E213" s="336" t="s">
        <v>1248</v>
      </c>
      <c r="F213" s="329" t="s">
        <v>204</v>
      </c>
      <c r="G213" s="329" t="s">
        <v>15</v>
      </c>
      <c r="H213" s="329" t="s">
        <v>28</v>
      </c>
      <c r="I213" s="522">
        <f>(750000*3)/1.1</f>
        <v>2045454.5454545452</v>
      </c>
      <c r="J213" s="329">
        <v>201910007</v>
      </c>
      <c r="K213" s="329" t="s">
        <v>1239</v>
      </c>
      <c r="L213" s="329" t="s">
        <v>1240</v>
      </c>
      <c r="M213" s="372" t="s">
        <v>121</v>
      </c>
      <c r="N213" s="557" t="s">
        <v>1464</v>
      </c>
      <c r="O213" s="487"/>
    </row>
    <row r="214" spans="1:15" ht="27" customHeight="1" x14ac:dyDescent="0.4">
      <c r="A214" s="123"/>
      <c r="B214" s="484">
        <v>2026</v>
      </c>
      <c r="C214" s="335">
        <v>3</v>
      </c>
      <c r="D214" s="329" t="s">
        <v>1234</v>
      </c>
      <c r="E214" s="336" t="s">
        <v>1250</v>
      </c>
      <c r="F214" s="329" t="s">
        <v>204</v>
      </c>
      <c r="G214" s="329" t="s">
        <v>10</v>
      </c>
      <c r="H214" s="329" t="s">
        <v>28</v>
      </c>
      <c r="I214" s="522">
        <v>20000000</v>
      </c>
      <c r="J214" s="329">
        <v>201910007</v>
      </c>
      <c r="K214" s="329" t="s">
        <v>1239</v>
      </c>
      <c r="L214" s="329" t="s">
        <v>1240</v>
      </c>
      <c r="M214" s="372" t="s">
        <v>121</v>
      </c>
      <c r="N214" s="557" t="s">
        <v>1464</v>
      </c>
      <c r="O214" s="487"/>
    </row>
    <row r="215" spans="1:15" s="30" customFormat="1" ht="27" customHeight="1" x14ac:dyDescent="0.4">
      <c r="A215" s="117"/>
      <c r="B215" s="484">
        <v>2026</v>
      </c>
      <c r="C215" s="371">
        <v>3</v>
      </c>
      <c r="D215" s="372" t="s">
        <v>1093</v>
      </c>
      <c r="E215" s="430" t="s">
        <v>1097</v>
      </c>
      <c r="F215" s="372" t="s">
        <v>16</v>
      </c>
      <c r="G215" s="372" t="s">
        <v>6</v>
      </c>
      <c r="H215" s="372" t="s">
        <v>29</v>
      </c>
      <c r="I215" s="538">
        <v>3000000</v>
      </c>
      <c r="J215" s="372">
        <v>202509032</v>
      </c>
      <c r="K215" s="372" t="s">
        <v>1095</v>
      </c>
      <c r="L215" s="372" t="s">
        <v>1096</v>
      </c>
      <c r="M215" s="372"/>
      <c r="N215" s="557" t="s">
        <v>1464</v>
      </c>
      <c r="O215" s="494"/>
    </row>
    <row r="216" spans="1:15" s="30" customFormat="1" ht="27" customHeight="1" x14ac:dyDescent="0.4">
      <c r="A216" s="117"/>
      <c r="B216" s="484">
        <v>2026</v>
      </c>
      <c r="C216" s="330">
        <v>3</v>
      </c>
      <c r="D216" s="333" t="s">
        <v>175</v>
      </c>
      <c r="E216" s="342" t="s">
        <v>1254</v>
      </c>
      <c r="F216" s="333" t="s">
        <v>204</v>
      </c>
      <c r="G216" s="333" t="s">
        <v>216</v>
      </c>
      <c r="H216" s="333" t="s">
        <v>586</v>
      </c>
      <c r="I216" s="522">
        <v>19000000</v>
      </c>
      <c r="J216" s="333">
        <v>201906025</v>
      </c>
      <c r="K216" s="333" t="s">
        <v>1255</v>
      </c>
      <c r="L216" s="333" t="s">
        <v>1256</v>
      </c>
      <c r="M216" s="431" t="s">
        <v>1068</v>
      </c>
      <c r="N216" s="557" t="s">
        <v>1464</v>
      </c>
      <c r="O216" s="487"/>
    </row>
    <row r="217" spans="1:15" ht="27" customHeight="1" x14ac:dyDescent="0.4">
      <c r="A217" s="55"/>
      <c r="B217" s="490">
        <v>2026</v>
      </c>
      <c r="C217" s="449">
        <v>3</v>
      </c>
      <c r="D217" s="329" t="s">
        <v>470</v>
      </c>
      <c r="E217" s="465" t="s">
        <v>479</v>
      </c>
      <c r="F217" s="450" t="s">
        <v>16</v>
      </c>
      <c r="G217" s="450" t="s">
        <v>3</v>
      </c>
      <c r="H217" s="450" t="s">
        <v>29</v>
      </c>
      <c r="I217" s="549">
        <v>164000000</v>
      </c>
      <c r="J217" s="450">
        <v>202207042</v>
      </c>
      <c r="K217" s="450" t="s">
        <v>480</v>
      </c>
      <c r="L217" s="450" t="s">
        <v>481</v>
      </c>
      <c r="M217" s="619"/>
      <c r="N217" s="557" t="s">
        <v>1464</v>
      </c>
      <c r="O217" s="566"/>
    </row>
    <row r="218" spans="1:15" ht="27" customHeight="1" x14ac:dyDescent="0.4">
      <c r="A218" s="55"/>
      <c r="B218" s="484">
        <v>2026</v>
      </c>
      <c r="C218" s="335">
        <v>3</v>
      </c>
      <c r="D218" s="329" t="s">
        <v>969</v>
      </c>
      <c r="E218" s="336" t="s">
        <v>974</v>
      </c>
      <c r="F218" s="329" t="s">
        <v>16</v>
      </c>
      <c r="G218" s="329" t="s">
        <v>6</v>
      </c>
      <c r="H218" s="329" t="s">
        <v>29</v>
      </c>
      <c r="I218" s="522">
        <v>3000000</v>
      </c>
      <c r="J218" s="329">
        <v>202206020</v>
      </c>
      <c r="K218" s="329" t="s">
        <v>971</v>
      </c>
      <c r="L218" s="329" t="s">
        <v>972</v>
      </c>
      <c r="M218" s="462"/>
      <c r="N218" s="557" t="s">
        <v>1464</v>
      </c>
      <c r="O218" s="487"/>
    </row>
    <row r="219" spans="1:15" ht="27" customHeight="1" x14ac:dyDescent="0.4">
      <c r="A219" s="55"/>
      <c r="B219" s="484">
        <v>2026</v>
      </c>
      <c r="C219" s="371">
        <v>3</v>
      </c>
      <c r="D219" s="372" t="s">
        <v>922</v>
      </c>
      <c r="E219" s="430" t="s">
        <v>933</v>
      </c>
      <c r="F219" s="372" t="s">
        <v>207</v>
      </c>
      <c r="G219" s="372" t="s">
        <v>6</v>
      </c>
      <c r="H219" s="372" t="s">
        <v>28</v>
      </c>
      <c r="I219" s="538">
        <v>8000000</v>
      </c>
      <c r="J219" s="329">
        <v>200501178</v>
      </c>
      <c r="K219" s="372" t="s">
        <v>934</v>
      </c>
      <c r="L219" s="372" t="s">
        <v>935</v>
      </c>
      <c r="M219" s="372" t="s">
        <v>121</v>
      </c>
      <c r="N219" s="557" t="s">
        <v>1464</v>
      </c>
      <c r="O219" s="487"/>
    </row>
    <row r="220" spans="1:15" ht="27" customHeight="1" x14ac:dyDescent="0.4">
      <c r="A220" s="123"/>
      <c r="B220" s="484">
        <v>2026</v>
      </c>
      <c r="C220" s="330">
        <v>3</v>
      </c>
      <c r="D220" s="333" t="s">
        <v>875</v>
      </c>
      <c r="E220" s="342" t="s">
        <v>908</v>
      </c>
      <c r="F220" s="333" t="s">
        <v>24</v>
      </c>
      <c r="G220" s="333" t="s">
        <v>11</v>
      </c>
      <c r="H220" s="333" t="s">
        <v>877</v>
      </c>
      <c r="I220" s="522">
        <v>120000000</v>
      </c>
      <c r="J220" s="333">
        <v>202112017</v>
      </c>
      <c r="K220" s="333" t="s">
        <v>909</v>
      </c>
      <c r="L220" s="333" t="s">
        <v>910</v>
      </c>
      <c r="M220" s="431"/>
      <c r="N220" s="557" t="s">
        <v>1464</v>
      </c>
      <c r="O220" s="486"/>
    </row>
    <row r="221" spans="1:15" ht="27" customHeight="1" x14ac:dyDescent="0.4">
      <c r="A221" s="55"/>
      <c r="B221" s="484">
        <v>2026</v>
      </c>
      <c r="C221" s="330">
        <v>3</v>
      </c>
      <c r="D221" s="333" t="s">
        <v>875</v>
      </c>
      <c r="E221" s="342" t="s">
        <v>903</v>
      </c>
      <c r="F221" s="333" t="s">
        <v>22</v>
      </c>
      <c r="G221" s="333" t="s">
        <v>9</v>
      </c>
      <c r="H221" s="333" t="s">
        <v>27</v>
      </c>
      <c r="I221" s="522">
        <v>90000000</v>
      </c>
      <c r="J221" s="333">
        <v>201912017</v>
      </c>
      <c r="K221" s="333" t="s">
        <v>896</v>
      </c>
      <c r="L221" s="333" t="s">
        <v>897</v>
      </c>
      <c r="M221" s="431"/>
      <c r="N221" s="557" t="s">
        <v>1464</v>
      </c>
      <c r="O221" s="489"/>
    </row>
    <row r="222" spans="1:15" ht="27" customHeight="1" x14ac:dyDescent="0.4">
      <c r="A222" s="119"/>
      <c r="B222" s="484">
        <v>2026</v>
      </c>
      <c r="C222" s="335">
        <v>3</v>
      </c>
      <c r="D222" s="329" t="s">
        <v>370</v>
      </c>
      <c r="E222" s="336" t="s">
        <v>371</v>
      </c>
      <c r="F222" s="329" t="s">
        <v>24</v>
      </c>
      <c r="G222" s="329" t="s">
        <v>11</v>
      </c>
      <c r="H222" s="329" t="s">
        <v>27</v>
      </c>
      <c r="I222" s="456">
        <v>100000000</v>
      </c>
      <c r="J222" s="329">
        <v>202212011</v>
      </c>
      <c r="K222" s="329" t="s">
        <v>372</v>
      </c>
      <c r="L222" s="329" t="s">
        <v>373</v>
      </c>
      <c r="M222" s="372"/>
      <c r="N222" s="557" t="s">
        <v>1464</v>
      </c>
      <c r="O222" s="561"/>
    </row>
    <row r="223" spans="1:15" ht="27" customHeight="1" x14ac:dyDescent="0.4">
      <c r="A223" s="55"/>
      <c r="B223" s="484">
        <v>2026</v>
      </c>
      <c r="C223" s="335">
        <v>3</v>
      </c>
      <c r="D223" s="329" t="s">
        <v>1015</v>
      </c>
      <c r="E223" s="336" t="s">
        <v>1027</v>
      </c>
      <c r="F223" s="329" t="s">
        <v>16</v>
      </c>
      <c r="G223" s="329" t="s">
        <v>5</v>
      </c>
      <c r="H223" s="329" t="s">
        <v>28</v>
      </c>
      <c r="I223" s="522">
        <v>20000000</v>
      </c>
      <c r="J223" s="329">
        <v>2015071160</v>
      </c>
      <c r="K223" s="329" t="s">
        <v>1023</v>
      </c>
      <c r="L223" s="329" t="s">
        <v>1024</v>
      </c>
      <c r="M223" s="372" t="s">
        <v>121</v>
      </c>
      <c r="N223" s="557" t="s">
        <v>1464</v>
      </c>
      <c r="O223" s="487"/>
    </row>
    <row r="224" spans="1:15" ht="27" customHeight="1" x14ac:dyDescent="0.4">
      <c r="A224" s="55"/>
      <c r="B224" s="484">
        <v>2026</v>
      </c>
      <c r="C224" s="371">
        <v>3</v>
      </c>
      <c r="D224" s="372" t="s">
        <v>922</v>
      </c>
      <c r="E224" s="430" t="s">
        <v>923</v>
      </c>
      <c r="F224" s="372" t="s">
        <v>16</v>
      </c>
      <c r="G224" s="372" t="s">
        <v>6</v>
      </c>
      <c r="H224" s="372" t="s">
        <v>28</v>
      </c>
      <c r="I224" s="538">
        <v>10440000</v>
      </c>
      <c r="J224" s="372">
        <v>2012121440</v>
      </c>
      <c r="K224" s="372" t="s">
        <v>924</v>
      </c>
      <c r="L224" s="372" t="s">
        <v>925</v>
      </c>
      <c r="M224" s="372" t="s">
        <v>121</v>
      </c>
      <c r="N224" s="557" t="s">
        <v>1464</v>
      </c>
      <c r="O224" s="487"/>
    </row>
    <row r="225" spans="1:15" ht="27" customHeight="1" x14ac:dyDescent="0.4">
      <c r="A225" s="123"/>
      <c r="B225" s="484">
        <v>2026</v>
      </c>
      <c r="C225" s="335">
        <v>3</v>
      </c>
      <c r="D225" s="329" t="s">
        <v>1234</v>
      </c>
      <c r="E225" s="336" t="s">
        <v>1251</v>
      </c>
      <c r="F225" s="329" t="s">
        <v>204</v>
      </c>
      <c r="G225" s="329" t="s">
        <v>216</v>
      </c>
      <c r="H225" s="329" t="s">
        <v>1459</v>
      </c>
      <c r="I225" s="522">
        <f>6*50000*5</f>
        <v>1500000</v>
      </c>
      <c r="J225" s="329">
        <v>202207057</v>
      </c>
      <c r="K225" s="329" t="s">
        <v>1252</v>
      </c>
      <c r="L225" s="329" t="s">
        <v>1253</v>
      </c>
      <c r="M225" s="462" t="s">
        <v>121</v>
      </c>
      <c r="N225" s="557" t="s">
        <v>1464</v>
      </c>
      <c r="O225" s="487"/>
    </row>
    <row r="226" spans="1:15" s="30" customFormat="1" ht="27" customHeight="1" x14ac:dyDescent="0.4">
      <c r="A226" s="117"/>
      <c r="B226" s="484">
        <v>2026</v>
      </c>
      <c r="C226" s="330">
        <v>3</v>
      </c>
      <c r="D226" s="333" t="s">
        <v>834</v>
      </c>
      <c r="E226" s="342" t="s">
        <v>845</v>
      </c>
      <c r="F226" s="333" t="s">
        <v>207</v>
      </c>
      <c r="G226" s="333" t="s">
        <v>4</v>
      </c>
      <c r="H226" s="333" t="s">
        <v>853</v>
      </c>
      <c r="I226" s="522">
        <v>399000000</v>
      </c>
      <c r="J226" s="333">
        <v>202405009</v>
      </c>
      <c r="K226" s="333" t="s">
        <v>839</v>
      </c>
      <c r="L226" s="333" t="s">
        <v>842</v>
      </c>
      <c r="M226" s="431"/>
      <c r="N226" s="557" t="s">
        <v>1464</v>
      </c>
      <c r="O226" s="486"/>
    </row>
    <row r="227" spans="1:15" s="30" customFormat="1" ht="27" customHeight="1" x14ac:dyDescent="0.4">
      <c r="A227" s="53"/>
      <c r="B227" s="484">
        <v>2026</v>
      </c>
      <c r="C227" s="330">
        <v>3</v>
      </c>
      <c r="D227" s="333" t="s">
        <v>834</v>
      </c>
      <c r="E227" s="342" t="s">
        <v>835</v>
      </c>
      <c r="F227" s="333" t="s">
        <v>204</v>
      </c>
      <c r="G227" s="333" t="s">
        <v>14</v>
      </c>
      <c r="H227" s="333" t="s">
        <v>25</v>
      </c>
      <c r="I227" s="522">
        <v>500000000</v>
      </c>
      <c r="J227" s="333">
        <v>201906026</v>
      </c>
      <c r="K227" s="333" t="s">
        <v>836</v>
      </c>
      <c r="L227" s="333" t="s">
        <v>837</v>
      </c>
      <c r="M227" s="431"/>
      <c r="N227" s="557" t="s">
        <v>1464</v>
      </c>
      <c r="O227" s="486"/>
    </row>
    <row r="228" spans="1:15" ht="27" customHeight="1" x14ac:dyDescent="0.4">
      <c r="A228" s="123"/>
      <c r="B228" s="484">
        <v>2026</v>
      </c>
      <c r="C228" s="334">
        <v>3</v>
      </c>
      <c r="D228" s="431" t="s">
        <v>85</v>
      </c>
      <c r="E228" s="432" t="s">
        <v>696</v>
      </c>
      <c r="F228" s="431" t="s">
        <v>204</v>
      </c>
      <c r="G228" s="431" t="s">
        <v>11</v>
      </c>
      <c r="H228" s="431" t="s">
        <v>617</v>
      </c>
      <c r="I228" s="538">
        <v>130000000</v>
      </c>
      <c r="J228" s="431">
        <v>202112078</v>
      </c>
      <c r="K228" s="431" t="s">
        <v>697</v>
      </c>
      <c r="L228" s="431" t="s">
        <v>698</v>
      </c>
      <c r="M228" s="431"/>
      <c r="N228" s="557" t="s">
        <v>1464</v>
      </c>
      <c r="O228" s="528" t="s">
        <v>699</v>
      </c>
    </row>
    <row r="229" spans="1:15" ht="27" customHeight="1" x14ac:dyDescent="0.4">
      <c r="A229" s="55"/>
      <c r="B229" s="484">
        <v>2026</v>
      </c>
      <c r="C229" s="335">
        <v>3</v>
      </c>
      <c r="D229" s="329" t="s">
        <v>712</v>
      </c>
      <c r="E229" s="336" t="s">
        <v>731</v>
      </c>
      <c r="F229" s="329" t="s">
        <v>16</v>
      </c>
      <c r="G229" s="329" t="s">
        <v>6</v>
      </c>
      <c r="H229" s="329" t="s">
        <v>29</v>
      </c>
      <c r="I229" s="522">
        <v>3200000</v>
      </c>
      <c r="J229" s="329">
        <v>2018041410</v>
      </c>
      <c r="K229" s="329" t="s">
        <v>723</v>
      </c>
      <c r="L229" s="329" t="s">
        <v>724</v>
      </c>
      <c r="M229" s="372"/>
      <c r="N229" s="557" t="s">
        <v>1464</v>
      </c>
      <c r="O229" s="487"/>
    </row>
    <row r="230" spans="1:15" ht="27" customHeight="1" x14ac:dyDescent="0.4">
      <c r="A230" s="118"/>
      <c r="B230" s="484">
        <v>2026</v>
      </c>
      <c r="C230" s="371">
        <v>3</v>
      </c>
      <c r="D230" s="372" t="s">
        <v>687</v>
      </c>
      <c r="E230" s="430" t="s">
        <v>710</v>
      </c>
      <c r="F230" s="372" t="s">
        <v>24</v>
      </c>
      <c r="G230" s="372" t="s">
        <v>15</v>
      </c>
      <c r="H230" s="372" t="s">
        <v>1459</v>
      </c>
      <c r="I230" s="539">
        <v>1200000</v>
      </c>
      <c r="J230" s="372">
        <v>201912067</v>
      </c>
      <c r="K230" s="372" t="s">
        <v>702</v>
      </c>
      <c r="L230" s="372" t="s">
        <v>711</v>
      </c>
      <c r="M230" s="372" t="s">
        <v>121</v>
      </c>
      <c r="N230" s="557" t="s">
        <v>1464</v>
      </c>
      <c r="O230" s="494"/>
    </row>
    <row r="231" spans="1:15" ht="27" customHeight="1" x14ac:dyDescent="0.4">
      <c r="A231" s="123"/>
      <c r="B231" s="484">
        <v>2026</v>
      </c>
      <c r="C231" s="334">
        <v>3</v>
      </c>
      <c r="D231" s="431" t="s">
        <v>85</v>
      </c>
      <c r="E231" s="432" t="s">
        <v>700</v>
      </c>
      <c r="F231" s="431" t="s">
        <v>204</v>
      </c>
      <c r="G231" s="431" t="s">
        <v>11</v>
      </c>
      <c r="H231" s="431" t="s">
        <v>617</v>
      </c>
      <c r="I231" s="538">
        <v>30000000</v>
      </c>
      <c r="J231" s="431">
        <v>202112078</v>
      </c>
      <c r="K231" s="431" t="s">
        <v>697</v>
      </c>
      <c r="L231" s="431" t="s">
        <v>698</v>
      </c>
      <c r="M231" s="431"/>
      <c r="N231" s="557" t="s">
        <v>1464</v>
      </c>
      <c r="O231" s="528" t="s">
        <v>699</v>
      </c>
    </row>
    <row r="232" spans="1:15" ht="27" customHeight="1" x14ac:dyDescent="0.4">
      <c r="A232" s="55"/>
      <c r="B232" s="484">
        <v>2026</v>
      </c>
      <c r="C232" s="371">
        <v>3</v>
      </c>
      <c r="D232" s="372" t="s">
        <v>259</v>
      </c>
      <c r="E232" s="430" t="s">
        <v>272</v>
      </c>
      <c r="F232" s="372" t="s">
        <v>24</v>
      </c>
      <c r="G232" s="372" t="s">
        <v>11</v>
      </c>
      <c r="H232" s="372" t="s">
        <v>27</v>
      </c>
      <c r="I232" s="521">
        <v>80000000</v>
      </c>
      <c r="J232" s="372">
        <v>2018121250</v>
      </c>
      <c r="K232" s="372" t="s">
        <v>273</v>
      </c>
      <c r="L232" s="372" t="s">
        <v>274</v>
      </c>
      <c r="M232" s="372"/>
      <c r="N232" s="557" t="s">
        <v>1464</v>
      </c>
      <c r="O232" s="494"/>
    </row>
    <row r="233" spans="1:15" ht="27" customHeight="1" x14ac:dyDescent="0.4">
      <c r="A233" s="55"/>
      <c r="B233" s="484">
        <v>2026</v>
      </c>
      <c r="C233" s="335">
        <v>3</v>
      </c>
      <c r="D233" s="329" t="s">
        <v>712</v>
      </c>
      <c r="E233" s="336" t="s">
        <v>728</v>
      </c>
      <c r="F233" s="329" t="s">
        <v>24</v>
      </c>
      <c r="G233" s="329" t="s">
        <v>10</v>
      </c>
      <c r="H233" s="329" t="s">
        <v>25</v>
      </c>
      <c r="I233" s="522">
        <v>1240000000</v>
      </c>
      <c r="J233" s="329">
        <v>201910025</v>
      </c>
      <c r="K233" s="329" t="s">
        <v>729</v>
      </c>
      <c r="L233" s="329" t="s">
        <v>730</v>
      </c>
      <c r="M233" s="617"/>
      <c r="N233" s="557" t="s">
        <v>1464</v>
      </c>
      <c r="O233" s="487"/>
    </row>
    <row r="234" spans="1:15" ht="27" customHeight="1" x14ac:dyDescent="0.4">
      <c r="A234" s="55"/>
      <c r="B234" s="484">
        <v>2026</v>
      </c>
      <c r="C234" s="371">
        <v>3</v>
      </c>
      <c r="D234" s="372" t="s">
        <v>687</v>
      </c>
      <c r="E234" s="430" t="s">
        <v>695</v>
      </c>
      <c r="F234" s="372" t="s">
        <v>16</v>
      </c>
      <c r="G234" s="372" t="s">
        <v>3</v>
      </c>
      <c r="H234" s="372" t="s">
        <v>29</v>
      </c>
      <c r="I234" s="539">
        <v>5000000</v>
      </c>
      <c r="J234" s="372">
        <v>202306017</v>
      </c>
      <c r="K234" s="372" t="s">
        <v>693</v>
      </c>
      <c r="L234" s="372" t="s">
        <v>694</v>
      </c>
      <c r="M234" s="372"/>
      <c r="N234" s="557" t="s">
        <v>1464</v>
      </c>
      <c r="O234" s="494"/>
    </row>
    <row r="235" spans="1:15" ht="27" customHeight="1" x14ac:dyDescent="0.4">
      <c r="A235" s="119"/>
      <c r="B235" s="484">
        <v>2026</v>
      </c>
      <c r="C235" s="335">
        <v>3</v>
      </c>
      <c r="D235" s="329" t="s">
        <v>76</v>
      </c>
      <c r="E235" s="336" t="s">
        <v>606</v>
      </c>
      <c r="F235" s="329" t="s">
        <v>207</v>
      </c>
      <c r="G235" s="329" t="s">
        <v>222</v>
      </c>
      <c r="H235" s="329" t="s">
        <v>29</v>
      </c>
      <c r="I235" s="522">
        <v>303600000</v>
      </c>
      <c r="J235" s="329">
        <v>202212025</v>
      </c>
      <c r="K235" s="329" t="s">
        <v>607</v>
      </c>
      <c r="L235" s="329" t="s">
        <v>608</v>
      </c>
      <c r="M235" s="372"/>
      <c r="N235" s="557" t="s">
        <v>1464</v>
      </c>
      <c r="O235" s="487" t="s">
        <v>609</v>
      </c>
    </row>
    <row r="236" spans="1:15" ht="27" customHeight="1" x14ac:dyDescent="0.4">
      <c r="A236" s="123"/>
      <c r="B236" s="484">
        <v>2026</v>
      </c>
      <c r="C236" s="335">
        <v>3</v>
      </c>
      <c r="D236" s="329" t="s">
        <v>76</v>
      </c>
      <c r="E236" s="336" t="s">
        <v>612</v>
      </c>
      <c r="F236" s="329" t="s">
        <v>204</v>
      </c>
      <c r="G236" s="329" t="s">
        <v>219</v>
      </c>
      <c r="H236" s="329" t="s">
        <v>28</v>
      </c>
      <c r="I236" s="522">
        <v>40000000</v>
      </c>
      <c r="J236" s="329">
        <v>202212025</v>
      </c>
      <c r="K236" s="329" t="s">
        <v>607</v>
      </c>
      <c r="L236" s="329" t="s">
        <v>608</v>
      </c>
      <c r="M236" s="372" t="s">
        <v>136</v>
      </c>
      <c r="N236" s="557" t="s">
        <v>1464</v>
      </c>
      <c r="O236" s="487"/>
    </row>
    <row r="237" spans="1:15" ht="27" customHeight="1" x14ac:dyDescent="0.4">
      <c r="A237" s="123"/>
      <c r="B237" s="484">
        <v>2026</v>
      </c>
      <c r="C237" s="335">
        <v>3</v>
      </c>
      <c r="D237" s="329" t="s">
        <v>76</v>
      </c>
      <c r="E237" s="336" t="s">
        <v>610</v>
      </c>
      <c r="F237" s="329" t="s">
        <v>204</v>
      </c>
      <c r="G237" s="329" t="s">
        <v>219</v>
      </c>
      <c r="H237" s="329" t="s">
        <v>1462</v>
      </c>
      <c r="I237" s="522">
        <v>100000000</v>
      </c>
      <c r="J237" s="329">
        <v>202212025</v>
      </c>
      <c r="K237" s="329" t="s">
        <v>607</v>
      </c>
      <c r="L237" s="329" t="s">
        <v>608</v>
      </c>
      <c r="M237" s="372"/>
      <c r="N237" s="557" t="s">
        <v>1464</v>
      </c>
      <c r="O237" s="567" t="s">
        <v>611</v>
      </c>
    </row>
    <row r="238" spans="1:15" s="30" customFormat="1" ht="27" customHeight="1" x14ac:dyDescent="0.4">
      <c r="A238" s="117"/>
      <c r="B238" s="484">
        <v>2026</v>
      </c>
      <c r="C238" s="335">
        <v>3</v>
      </c>
      <c r="D238" s="372" t="s">
        <v>1102</v>
      </c>
      <c r="E238" s="336" t="s">
        <v>1116</v>
      </c>
      <c r="F238" s="329" t="s">
        <v>16</v>
      </c>
      <c r="G238" s="329" t="s">
        <v>222</v>
      </c>
      <c r="H238" s="329" t="s">
        <v>419</v>
      </c>
      <c r="I238" s="522">
        <v>1000000</v>
      </c>
      <c r="J238" s="329">
        <v>202408003</v>
      </c>
      <c r="K238" s="329" t="s">
        <v>1111</v>
      </c>
      <c r="L238" s="329" t="s">
        <v>1112</v>
      </c>
      <c r="M238" s="372"/>
      <c r="N238" s="557" t="s">
        <v>1464</v>
      </c>
      <c r="O238" s="487"/>
    </row>
    <row r="239" spans="1:15" s="30" customFormat="1" ht="27" customHeight="1" x14ac:dyDescent="0.4">
      <c r="A239" s="117"/>
      <c r="B239" s="484">
        <v>2026</v>
      </c>
      <c r="C239" s="335">
        <v>3</v>
      </c>
      <c r="D239" s="372" t="s">
        <v>198</v>
      </c>
      <c r="E239" s="336" t="s">
        <v>1139</v>
      </c>
      <c r="F239" s="329" t="s">
        <v>16</v>
      </c>
      <c r="G239" s="329" t="s">
        <v>3</v>
      </c>
      <c r="H239" s="329" t="s">
        <v>29</v>
      </c>
      <c r="I239" s="522">
        <v>9600000</v>
      </c>
      <c r="J239" s="329">
        <v>202212078</v>
      </c>
      <c r="K239" s="329" t="s">
        <v>1136</v>
      </c>
      <c r="L239" s="329" t="s">
        <v>1137</v>
      </c>
      <c r="M239" s="372"/>
      <c r="N239" s="557" t="s">
        <v>1464</v>
      </c>
      <c r="O239" s="568"/>
    </row>
    <row r="240" spans="1:15" ht="27" customHeight="1" x14ac:dyDescent="0.4">
      <c r="A240" s="123"/>
      <c r="B240" s="484">
        <v>2026</v>
      </c>
      <c r="C240" s="335">
        <v>3</v>
      </c>
      <c r="D240" s="372" t="s">
        <v>198</v>
      </c>
      <c r="E240" s="336" t="s">
        <v>1138</v>
      </c>
      <c r="F240" s="329" t="s">
        <v>16</v>
      </c>
      <c r="G240" s="329" t="s">
        <v>3</v>
      </c>
      <c r="H240" s="329" t="s">
        <v>29</v>
      </c>
      <c r="I240" s="522">
        <v>4000000</v>
      </c>
      <c r="J240" s="329">
        <v>202212078</v>
      </c>
      <c r="K240" s="329" t="s">
        <v>1136</v>
      </c>
      <c r="L240" s="329" t="s">
        <v>1137</v>
      </c>
      <c r="M240" s="372"/>
      <c r="N240" s="557" t="s">
        <v>1464</v>
      </c>
      <c r="O240" s="487"/>
    </row>
    <row r="241" spans="1:15" ht="27" customHeight="1" x14ac:dyDescent="0.4">
      <c r="A241" s="123"/>
      <c r="B241" s="484">
        <v>2026</v>
      </c>
      <c r="C241" s="371">
        <v>3</v>
      </c>
      <c r="D241" s="372" t="s">
        <v>1344</v>
      </c>
      <c r="E241" s="430" t="s">
        <v>1395</v>
      </c>
      <c r="F241" s="372" t="s">
        <v>16</v>
      </c>
      <c r="G241" s="372" t="s">
        <v>6</v>
      </c>
      <c r="H241" s="372" t="s">
        <v>28</v>
      </c>
      <c r="I241" s="547">
        <v>15000000</v>
      </c>
      <c r="J241" s="372">
        <v>2014011410</v>
      </c>
      <c r="K241" s="372" t="s">
        <v>1391</v>
      </c>
      <c r="L241" s="372" t="s">
        <v>1392</v>
      </c>
      <c r="M241" s="372" t="s">
        <v>121</v>
      </c>
      <c r="N241" s="557" t="s">
        <v>1464</v>
      </c>
      <c r="O241" s="494"/>
    </row>
    <row r="242" spans="1:15" ht="27" hidden="1" customHeight="1" x14ac:dyDescent="0.4">
      <c r="A242" s="119"/>
      <c r="B242" s="484">
        <v>2026</v>
      </c>
      <c r="C242" s="335">
        <v>3</v>
      </c>
      <c r="D242" s="329" t="s">
        <v>83</v>
      </c>
      <c r="E242" s="336" t="s">
        <v>571</v>
      </c>
      <c r="F242" s="329" t="s">
        <v>24</v>
      </c>
      <c r="G242" s="329" t="s">
        <v>12</v>
      </c>
      <c r="H242" s="329" t="s">
        <v>25</v>
      </c>
      <c r="I242" s="522">
        <v>150000000</v>
      </c>
      <c r="J242" s="329">
        <v>202212045</v>
      </c>
      <c r="K242" s="329" t="s">
        <v>572</v>
      </c>
      <c r="L242" s="329" t="s">
        <v>573</v>
      </c>
      <c r="M242" s="370"/>
      <c r="N242" s="332" t="s">
        <v>239</v>
      </c>
      <c r="O242" s="487" t="s">
        <v>574</v>
      </c>
    </row>
    <row r="243" spans="1:15" ht="27" customHeight="1" x14ac:dyDescent="0.4">
      <c r="A243" s="123"/>
      <c r="B243" s="484">
        <v>2026</v>
      </c>
      <c r="C243" s="330">
        <v>3</v>
      </c>
      <c r="D243" s="333" t="s">
        <v>175</v>
      </c>
      <c r="E243" s="342" t="s">
        <v>1257</v>
      </c>
      <c r="F243" s="333" t="s">
        <v>16</v>
      </c>
      <c r="G243" s="333" t="s">
        <v>5</v>
      </c>
      <c r="H243" s="333" t="s">
        <v>28</v>
      </c>
      <c r="I243" s="522">
        <v>10000000</v>
      </c>
      <c r="J243" s="333">
        <v>201906025</v>
      </c>
      <c r="K243" s="333" t="s">
        <v>1255</v>
      </c>
      <c r="L243" s="333" t="s">
        <v>1256</v>
      </c>
      <c r="M243" s="431" t="s">
        <v>1068</v>
      </c>
      <c r="N243" s="557" t="s">
        <v>1464</v>
      </c>
      <c r="O243" s="487"/>
    </row>
    <row r="244" spans="1:15" ht="27" hidden="1" customHeight="1" x14ac:dyDescent="0.4">
      <c r="A244" s="118"/>
      <c r="B244" s="484">
        <v>2026</v>
      </c>
      <c r="C244" s="371">
        <v>3</v>
      </c>
      <c r="D244" s="372" t="s">
        <v>259</v>
      </c>
      <c r="E244" s="430" t="s">
        <v>275</v>
      </c>
      <c r="F244" s="372" t="s">
        <v>24</v>
      </c>
      <c r="G244" s="372" t="s">
        <v>12</v>
      </c>
      <c r="H244" s="372" t="s">
        <v>27</v>
      </c>
      <c r="I244" s="521">
        <v>86000000</v>
      </c>
      <c r="J244" s="372">
        <v>2018061190</v>
      </c>
      <c r="K244" s="372" t="s">
        <v>276</v>
      </c>
      <c r="L244" s="372" t="s">
        <v>277</v>
      </c>
      <c r="M244" s="372"/>
      <c r="N244" s="372" t="s">
        <v>239</v>
      </c>
      <c r="O244" s="494"/>
    </row>
    <row r="245" spans="1:15" ht="27" customHeight="1" x14ac:dyDescent="0.4">
      <c r="A245" s="118"/>
      <c r="B245" s="484">
        <v>2026</v>
      </c>
      <c r="C245" s="371">
        <v>3</v>
      </c>
      <c r="D245" s="372" t="s">
        <v>288</v>
      </c>
      <c r="E245" s="430" t="s">
        <v>299</v>
      </c>
      <c r="F245" s="372" t="s">
        <v>24</v>
      </c>
      <c r="G245" s="372" t="s">
        <v>14</v>
      </c>
      <c r="H245" s="372" t="s">
        <v>28</v>
      </c>
      <c r="I245" s="521">
        <v>20000000</v>
      </c>
      <c r="J245" s="372">
        <v>202212014</v>
      </c>
      <c r="K245" s="372" t="s">
        <v>290</v>
      </c>
      <c r="L245" s="372" t="s">
        <v>291</v>
      </c>
      <c r="M245" s="372" t="s">
        <v>121</v>
      </c>
      <c r="N245" s="557" t="s">
        <v>1464</v>
      </c>
      <c r="O245" s="494"/>
    </row>
    <row r="246" spans="1:15" ht="27" customHeight="1" x14ac:dyDescent="0.4">
      <c r="A246" s="123"/>
      <c r="B246" s="485">
        <v>2026</v>
      </c>
      <c r="C246" s="335">
        <v>3</v>
      </c>
      <c r="D246" s="329" t="s">
        <v>470</v>
      </c>
      <c r="E246" s="336" t="s">
        <v>482</v>
      </c>
      <c r="F246" s="329" t="s">
        <v>24</v>
      </c>
      <c r="G246" s="329" t="s">
        <v>12</v>
      </c>
      <c r="H246" s="329" t="s">
        <v>27</v>
      </c>
      <c r="I246" s="545">
        <v>885820000</v>
      </c>
      <c r="J246" s="329">
        <v>202509038</v>
      </c>
      <c r="K246" s="329" t="s">
        <v>483</v>
      </c>
      <c r="L246" s="329" t="s">
        <v>484</v>
      </c>
      <c r="M246" s="462"/>
      <c r="N246" s="557" t="s">
        <v>1464</v>
      </c>
      <c r="O246" s="562" t="s">
        <v>485</v>
      </c>
    </row>
    <row r="247" spans="1:15" ht="27" customHeight="1" x14ac:dyDescent="0.4">
      <c r="A247" s="123"/>
      <c r="B247" s="484">
        <v>2026</v>
      </c>
      <c r="C247" s="371">
        <v>3</v>
      </c>
      <c r="D247" s="372" t="s">
        <v>288</v>
      </c>
      <c r="E247" s="430" t="s">
        <v>298</v>
      </c>
      <c r="F247" s="372" t="s">
        <v>16</v>
      </c>
      <c r="G247" s="372" t="s">
        <v>6</v>
      </c>
      <c r="H247" s="372" t="s">
        <v>29</v>
      </c>
      <c r="I247" s="521">
        <v>10000000</v>
      </c>
      <c r="J247" s="372">
        <v>202212014</v>
      </c>
      <c r="K247" s="372" t="s">
        <v>290</v>
      </c>
      <c r="L247" s="372" t="s">
        <v>291</v>
      </c>
      <c r="M247" s="372"/>
      <c r="N247" s="557" t="s">
        <v>1464</v>
      </c>
      <c r="O247" s="494"/>
    </row>
    <row r="248" spans="1:15" ht="27" hidden="1" customHeight="1" x14ac:dyDescent="0.4">
      <c r="A248" s="123"/>
      <c r="B248" s="484">
        <v>2026</v>
      </c>
      <c r="C248" s="335">
        <v>3</v>
      </c>
      <c r="D248" s="329" t="s">
        <v>810</v>
      </c>
      <c r="E248" s="336" t="s">
        <v>815</v>
      </c>
      <c r="F248" s="329" t="s">
        <v>24</v>
      </c>
      <c r="G248" s="329" t="s">
        <v>12</v>
      </c>
      <c r="H248" s="329" t="s">
        <v>27</v>
      </c>
      <c r="I248" s="522">
        <v>48400000</v>
      </c>
      <c r="J248" s="329">
        <v>2012121520</v>
      </c>
      <c r="K248" s="329" t="s">
        <v>816</v>
      </c>
      <c r="L248" s="329" t="s">
        <v>817</v>
      </c>
      <c r="M248" s="329"/>
      <c r="N248" s="332" t="s">
        <v>239</v>
      </c>
      <c r="O248" s="487" t="s">
        <v>818</v>
      </c>
    </row>
    <row r="249" spans="1:15" ht="27" customHeight="1" x14ac:dyDescent="0.4">
      <c r="A249" s="55"/>
      <c r="B249" s="484">
        <v>2026</v>
      </c>
      <c r="C249" s="335">
        <v>3</v>
      </c>
      <c r="D249" s="329" t="s">
        <v>581</v>
      </c>
      <c r="E249" s="466" t="s">
        <v>604</v>
      </c>
      <c r="F249" s="329" t="s">
        <v>24</v>
      </c>
      <c r="G249" s="329" t="s">
        <v>14</v>
      </c>
      <c r="H249" s="329" t="s">
        <v>25</v>
      </c>
      <c r="I249" s="522">
        <v>954000000</v>
      </c>
      <c r="J249" s="329">
        <v>202212036</v>
      </c>
      <c r="K249" s="329" t="s">
        <v>582</v>
      </c>
      <c r="L249" s="329" t="s">
        <v>583</v>
      </c>
      <c r="M249" s="372"/>
      <c r="N249" s="557" t="s">
        <v>1464</v>
      </c>
      <c r="O249" s="487"/>
    </row>
    <row r="250" spans="1:15" ht="27" customHeight="1" x14ac:dyDescent="0.4">
      <c r="A250" s="118"/>
      <c r="B250" s="484">
        <v>2026</v>
      </c>
      <c r="C250" s="335">
        <v>3</v>
      </c>
      <c r="D250" s="329" t="s">
        <v>581</v>
      </c>
      <c r="E250" s="466" t="s">
        <v>605</v>
      </c>
      <c r="F250" s="329" t="s">
        <v>24</v>
      </c>
      <c r="G250" s="329" t="s">
        <v>14</v>
      </c>
      <c r="H250" s="329" t="s">
        <v>25</v>
      </c>
      <c r="I250" s="522">
        <v>90000000</v>
      </c>
      <c r="J250" s="329">
        <v>202212036</v>
      </c>
      <c r="K250" s="329" t="s">
        <v>582</v>
      </c>
      <c r="L250" s="329" t="s">
        <v>583</v>
      </c>
      <c r="M250" s="372"/>
      <c r="N250" s="557" t="s">
        <v>1464</v>
      </c>
      <c r="O250" s="487"/>
    </row>
    <row r="251" spans="1:15" ht="27" customHeight="1" x14ac:dyDescent="0.4">
      <c r="A251" s="123"/>
      <c r="B251" s="484">
        <v>2026</v>
      </c>
      <c r="C251" s="371">
        <v>3</v>
      </c>
      <c r="D251" s="372" t="s">
        <v>1344</v>
      </c>
      <c r="E251" s="430" t="s">
        <v>1393</v>
      </c>
      <c r="F251" s="372" t="s">
        <v>16</v>
      </c>
      <c r="G251" s="372" t="s">
        <v>6</v>
      </c>
      <c r="H251" s="372" t="s">
        <v>28</v>
      </c>
      <c r="I251" s="547">
        <v>23540000</v>
      </c>
      <c r="J251" s="372">
        <v>2014011410</v>
      </c>
      <c r="K251" s="372" t="s">
        <v>1391</v>
      </c>
      <c r="L251" s="372" t="s">
        <v>1392</v>
      </c>
      <c r="M251" s="372" t="s">
        <v>271</v>
      </c>
      <c r="N251" s="557" t="s">
        <v>1464</v>
      </c>
      <c r="O251" s="494"/>
    </row>
    <row r="252" spans="1:15" ht="27" customHeight="1" x14ac:dyDescent="0.4">
      <c r="A252" s="123"/>
      <c r="B252" s="484">
        <v>2026</v>
      </c>
      <c r="C252" s="371">
        <v>3</v>
      </c>
      <c r="D252" s="372" t="s">
        <v>1344</v>
      </c>
      <c r="E252" s="430" t="s">
        <v>1390</v>
      </c>
      <c r="F252" s="372" t="s">
        <v>16</v>
      </c>
      <c r="G252" s="372" t="s">
        <v>6</v>
      </c>
      <c r="H252" s="372" t="s">
        <v>28</v>
      </c>
      <c r="I252" s="547">
        <v>30195000</v>
      </c>
      <c r="J252" s="372">
        <v>2014011410</v>
      </c>
      <c r="K252" s="372" t="s">
        <v>1391</v>
      </c>
      <c r="L252" s="372" t="s">
        <v>1392</v>
      </c>
      <c r="M252" s="372" t="s">
        <v>271</v>
      </c>
      <c r="N252" s="557" t="s">
        <v>1464</v>
      </c>
      <c r="O252" s="494"/>
    </row>
    <row r="253" spans="1:15" ht="27" customHeight="1" x14ac:dyDescent="0.4">
      <c r="A253" s="123"/>
      <c r="B253" s="484">
        <v>2026</v>
      </c>
      <c r="C253" s="371">
        <v>3</v>
      </c>
      <c r="D253" s="372" t="s">
        <v>1344</v>
      </c>
      <c r="E253" s="430" t="s">
        <v>1387</v>
      </c>
      <c r="F253" s="372" t="s">
        <v>1456</v>
      </c>
      <c r="G253" s="372" t="s">
        <v>1457</v>
      </c>
      <c r="H253" s="372" t="s">
        <v>28</v>
      </c>
      <c r="I253" s="538">
        <v>20000000</v>
      </c>
      <c r="J253" s="372">
        <v>2015101220</v>
      </c>
      <c r="K253" s="372" t="s">
        <v>1380</v>
      </c>
      <c r="L253" s="372" t="s">
        <v>1381</v>
      </c>
      <c r="M253" s="372" t="s">
        <v>121</v>
      </c>
      <c r="N253" s="557" t="s">
        <v>1464</v>
      </c>
      <c r="O253" s="494"/>
    </row>
    <row r="254" spans="1:15" ht="27" customHeight="1" x14ac:dyDescent="0.4">
      <c r="A254" s="55"/>
      <c r="B254" s="484">
        <v>2026</v>
      </c>
      <c r="C254" s="371">
        <v>3</v>
      </c>
      <c r="D254" s="372" t="s">
        <v>1344</v>
      </c>
      <c r="E254" s="430" t="s">
        <v>1402</v>
      </c>
      <c r="F254" s="329" t="s">
        <v>1455</v>
      </c>
      <c r="G254" s="372" t="s">
        <v>20</v>
      </c>
      <c r="H254" s="372" t="s">
        <v>28</v>
      </c>
      <c r="I254" s="538">
        <v>10000000</v>
      </c>
      <c r="J254" s="372">
        <v>2015101220</v>
      </c>
      <c r="K254" s="372" t="s">
        <v>1380</v>
      </c>
      <c r="L254" s="372" t="s">
        <v>1381</v>
      </c>
      <c r="M254" s="372" t="s">
        <v>121</v>
      </c>
      <c r="N254" s="557" t="s">
        <v>1464</v>
      </c>
      <c r="O254" s="494"/>
    </row>
    <row r="255" spans="1:15" ht="27" customHeight="1" x14ac:dyDescent="0.4">
      <c r="A255" s="55"/>
      <c r="B255" s="484">
        <v>2026</v>
      </c>
      <c r="C255" s="371">
        <v>3</v>
      </c>
      <c r="D255" s="372" t="s">
        <v>1344</v>
      </c>
      <c r="E255" s="430" t="s">
        <v>1386</v>
      </c>
      <c r="F255" s="372" t="s">
        <v>24</v>
      </c>
      <c r="G255" s="372" t="s">
        <v>1457</v>
      </c>
      <c r="H255" s="372" t="s">
        <v>28</v>
      </c>
      <c r="I255" s="538">
        <v>160000000</v>
      </c>
      <c r="J255" s="372">
        <v>2015101220</v>
      </c>
      <c r="K255" s="372" t="s">
        <v>1380</v>
      </c>
      <c r="L255" s="372" t="s">
        <v>1381</v>
      </c>
      <c r="M255" s="372" t="s">
        <v>103</v>
      </c>
      <c r="N255" s="557" t="s">
        <v>1464</v>
      </c>
      <c r="O255" s="494"/>
    </row>
    <row r="256" spans="1:15" ht="27" customHeight="1" x14ac:dyDescent="0.4">
      <c r="A256" s="119"/>
      <c r="B256" s="484">
        <v>2026</v>
      </c>
      <c r="C256" s="371">
        <v>3</v>
      </c>
      <c r="D256" s="372" t="s">
        <v>1344</v>
      </c>
      <c r="E256" s="430" t="s">
        <v>1399</v>
      </c>
      <c r="F256" s="372" t="s">
        <v>16</v>
      </c>
      <c r="G256" s="372" t="s">
        <v>6</v>
      </c>
      <c r="H256" s="372" t="s">
        <v>29</v>
      </c>
      <c r="I256" s="538">
        <v>4000000</v>
      </c>
      <c r="J256" s="372">
        <v>2017121450</v>
      </c>
      <c r="K256" s="372" t="s">
        <v>1400</v>
      </c>
      <c r="L256" s="372" t="s">
        <v>1401</v>
      </c>
      <c r="M256" s="372"/>
      <c r="N256" s="557" t="s">
        <v>1464</v>
      </c>
      <c r="O256" s="494"/>
    </row>
    <row r="257" spans="1:15" ht="27" customHeight="1" x14ac:dyDescent="0.4">
      <c r="A257" s="55"/>
      <c r="B257" s="484">
        <v>2026</v>
      </c>
      <c r="C257" s="371">
        <v>3</v>
      </c>
      <c r="D257" s="372" t="s">
        <v>1344</v>
      </c>
      <c r="E257" s="430" t="s">
        <v>1389</v>
      </c>
      <c r="F257" s="372" t="s">
        <v>16</v>
      </c>
      <c r="G257" s="372" t="s">
        <v>6</v>
      </c>
      <c r="H257" s="372" t="s">
        <v>29</v>
      </c>
      <c r="I257" s="538">
        <v>2000000</v>
      </c>
      <c r="J257" s="372">
        <v>2015071400</v>
      </c>
      <c r="K257" s="372" t="s">
        <v>1346</v>
      </c>
      <c r="L257" s="372" t="s">
        <v>1347</v>
      </c>
      <c r="M257" s="372" t="s">
        <v>121</v>
      </c>
      <c r="N257" s="557" t="s">
        <v>1464</v>
      </c>
      <c r="O257" s="494"/>
    </row>
    <row r="258" spans="1:15" ht="27" customHeight="1" x14ac:dyDescent="0.4">
      <c r="A258" s="123"/>
      <c r="B258" s="484">
        <v>2026</v>
      </c>
      <c r="C258" s="371">
        <v>3</v>
      </c>
      <c r="D258" s="372" t="s">
        <v>1344</v>
      </c>
      <c r="E258" s="430" t="s">
        <v>1388</v>
      </c>
      <c r="F258" s="372" t="s">
        <v>16</v>
      </c>
      <c r="G258" s="372" t="s">
        <v>6</v>
      </c>
      <c r="H258" s="372" t="s">
        <v>28</v>
      </c>
      <c r="I258" s="538">
        <v>25000000</v>
      </c>
      <c r="J258" s="372">
        <v>2015071400</v>
      </c>
      <c r="K258" s="372" t="s">
        <v>1346</v>
      </c>
      <c r="L258" s="372" t="s">
        <v>1347</v>
      </c>
      <c r="M258" s="372" t="s">
        <v>136</v>
      </c>
      <c r="N258" s="557" t="s">
        <v>1464</v>
      </c>
      <c r="O258" s="494"/>
    </row>
    <row r="259" spans="1:15" s="30" customFormat="1" ht="27" customHeight="1" thickBot="1" x14ac:dyDescent="0.45">
      <c r="A259" s="117"/>
      <c r="B259" s="495">
        <v>2026</v>
      </c>
      <c r="C259" s="496">
        <v>3</v>
      </c>
      <c r="D259" s="511" t="s">
        <v>1344</v>
      </c>
      <c r="E259" s="497" t="s">
        <v>1396</v>
      </c>
      <c r="F259" s="511" t="s">
        <v>16</v>
      </c>
      <c r="G259" s="511" t="s">
        <v>6</v>
      </c>
      <c r="H259" s="511" t="s">
        <v>28</v>
      </c>
      <c r="I259" s="529">
        <v>5000000</v>
      </c>
      <c r="J259" s="511">
        <v>2014121510</v>
      </c>
      <c r="K259" s="511" t="s">
        <v>1397</v>
      </c>
      <c r="L259" s="511" t="s">
        <v>1398</v>
      </c>
      <c r="M259" s="511" t="s">
        <v>121</v>
      </c>
      <c r="N259" s="572" t="s">
        <v>1464</v>
      </c>
      <c r="O259" s="512"/>
    </row>
    <row r="260" spans="1:15" s="30" customFormat="1" ht="27" customHeight="1" x14ac:dyDescent="0.4">
      <c r="A260" s="117"/>
      <c r="B260" s="483">
        <v>2026</v>
      </c>
      <c r="C260" s="505">
        <v>4</v>
      </c>
      <c r="D260" s="471" t="s">
        <v>85</v>
      </c>
      <c r="E260" s="506" t="s">
        <v>674</v>
      </c>
      <c r="F260" s="471" t="s">
        <v>207</v>
      </c>
      <c r="G260" s="471" t="s">
        <v>222</v>
      </c>
      <c r="H260" s="471" t="s">
        <v>29</v>
      </c>
      <c r="I260" s="537">
        <v>4999500</v>
      </c>
      <c r="J260" s="471">
        <v>202212062</v>
      </c>
      <c r="K260" s="471" t="s">
        <v>675</v>
      </c>
      <c r="L260" s="471" t="s">
        <v>676</v>
      </c>
      <c r="M260" s="471" t="s">
        <v>121</v>
      </c>
      <c r="N260" s="557" t="s">
        <v>1464</v>
      </c>
      <c r="O260" s="530"/>
    </row>
    <row r="261" spans="1:15" ht="27" customHeight="1" x14ac:dyDescent="0.4">
      <c r="A261" s="55"/>
      <c r="B261" s="484">
        <v>2026</v>
      </c>
      <c r="C261" s="371">
        <v>4</v>
      </c>
      <c r="D261" s="372" t="s">
        <v>85</v>
      </c>
      <c r="E261" s="430" t="s">
        <v>677</v>
      </c>
      <c r="F261" s="372" t="s">
        <v>204</v>
      </c>
      <c r="G261" s="372" t="s">
        <v>14</v>
      </c>
      <c r="H261" s="372" t="s">
        <v>586</v>
      </c>
      <c r="I261" s="538">
        <v>13420000</v>
      </c>
      <c r="J261" s="372">
        <v>202405010</v>
      </c>
      <c r="K261" s="372" t="s">
        <v>678</v>
      </c>
      <c r="L261" s="372" t="s">
        <v>679</v>
      </c>
      <c r="M261" s="372" t="s">
        <v>121</v>
      </c>
      <c r="N261" s="557" t="s">
        <v>1464</v>
      </c>
      <c r="O261" s="494"/>
    </row>
    <row r="262" spans="1:15" ht="27" customHeight="1" x14ac:dyDescent="0.4">
      <c r="A262" s="123"/>
      <c r="B262" s="484">
        <v>2026</v>
      </c>
      <c r="C262" s="371">
        <v>4</v>
      </c>
      <c r="D262" s="372" t="s">
        <v>936</v>
      </c>
      <c r="E262" s="430" t="s">
        <v>940</v>
      </c>
      <c r="F262" s="372" t="s">
        <v>16</v>
      </c>
      <c r="G262" s="372" t="s">
        <v>6</v>
      </c>
      <c r="H262" s="372" t="s">
        <v>28</v>
      </c>
      <c r="I262" s="538">
        <v>3340000</v>
      </c>
      <c r="J262" s="329">
        <v>199711070</v>
      </c>
      <c r="K262" s="329" t="s">
        <v>938</v>
      </c>
      <c r="L262" s="329" t="s">
        <v>939</v>
      </c>
      <c r="M262" s="372"/>
      <c r="N262" s="557" t="s">
        <v>1464</v>
      </c>
      <c r="O262" s="487"/>
    </row>
    <row r="263" spans="1:15" ht="27" customHeight="1" x14ac:dyDescent="0.4">
      <c r="A263" s="123"/>
      <c r="B263" s="484">
        <v>2026</v>
      </c>
      <c r="C263" s="371">
        <v>4</v>
      </c>
      <c r="D263" s="372" t="s">
        <v>936</v>
      </c>
      <c r="E263" s="430" t="s">
        <v>937</v>
      </c>
      <c r="F263" s="372" t="s">
        <v>16</v>
      </c>
      <c r="G263" s="372" t="s">
        <v>6</v>
      </c>
      <c r="H263" s="372" t="s">
        <v>28</v>
      </c>
      <c r="I263" s="538">
        <v>10500000</v>
      </c>
      <c r="J263" s="329">
        <v>199711070</v>
      </c>
      <c r="K263" s="329" t="s">
        <v>938</v>
      </c>
      <c r="L263" s="329" t="s">
        <v>939</v>
      </c>
      <c r="M263" s="372"/>
      <c r="N263" s="557" t="s">
        <v>1464</v>
      </c>
      <c r="O263" s="487"/>
    </row>
    <row r="264" spans="1:15" ht="27" customHeight="1" x14ac:dyDescent="0.4">
      <c r="A264" s="123"/>
      <c r="B264" s="484">
        <v>2026</v>
      </c>
      <c r="C264" s="335">
        <v>4</v>
      </c>
      <c r="D264" s="329" t="s">
        <v>366</v>
      </c>
      <c r="E264" s="336" t="s">
        <v>432</v>
      </c>
      <c r="F264" s="329" t="s">
        <v>24</v>
      </c>
      <c r="G264" s="329" t="s">
        <v>14</v>
      </c>
      <c r="H264" s="329" t="s">
        <v>28</v>
      </c>
      <c r="I264" s="456">
        <v>1500000</v>
      </c>
      <c r="J264" s="329">
        <v>202212021</v>
      </c>
      <c r="K264" s="329" t="s">
        <v>433</v>
      </c>
      <c r="L264" s="329" t="s">
        <v>434</v>
      </c>
      <c r="M264" s="462" t="s">
        <v>121</v>
      </c>
      <c r="N264" s="557" t="s">
        <v>1464</v>
      </c>
      <c r="O264" s="487"/>
    </row>
    <row r="265" spans="1:15" ht="27" customHeight="1" x14ac:dyDescent="0.4">
      <c r="A265" s="123"/>
      <c r="B265" s="484">
        <v>2026</v>
      </c>
      <c r="C265" s="371">
        <v>4</v>
      </c>
      <c r="D265" s="372" t="s">
        <v>1077</v>
      </c>
      <c r="E265" s="430" t="s">
        <v>1082</v>
      </c>
      <c r="F265" s="372" t="s">
        <v>24</v>
      </c>
      <c r="G265" s="372" t="s">
        <v>11</v>
      </c>
      <c r="H265" s="372" t="s">
        <v>27</v>
      </c>
      <c r="I265" s="538">
        <v>100000000</v>
      </c>
      <c r="J265" s="372">
        <v>202112025</v>
      </c>
      <c r="K265" s="372" t="s">
        <v>1083</v>
      </c>
      <c r="L265" s="372" t="s">
        <v>1084</v>
      </c>
      <c r="M265" s="372"/>
      <c r="N265" s="557" t="s">
        <v>1464</v>
      </c>
      <c r="O265" s="487"/>
    </row>
    <row r="266" spans="1:15" ht="27" customHeight="1" x14ac:dyDescent="0.4">
      <c r="A266" s="123"/>
      <c r="B266" s="484">
        <v>2026</v>
      </c>
      <c r="C266" s="330">
        <v>4</v>
      </c>
      <c r="D266" s="333" t="s">
        <v>175</v>
      </c>
      <c r="E266" s="342" t="s">
        <v>1261</v>
      </c>
      <c r="F266" s="333" t="s">
        <v>204</v>
      </c>
      <c r="G266" s="333" t="s">
        <v>216</v>
      </c>
      <c r="H266" s="333" t="s">
        <v>586</v>
      </c>
      <c r="I266" s="522">
        <v>19500000</v>
      </c>
      <c r="J266" s="333">
        <v>201906025</v>
      </c>
      <c r="K266" s="333" t="s">
        <v>1255</v>
      </c>
      <c r="L266" s="333" t="s">
        <v>1256</v>
      </c>
      <c r="M266" s="431" t="s">
        <v>1068</v>
      </c>
      <c r="N266" s="557" t="s">
        <v>1464</v>
      </c>
      <c r="O266" s="487"/>
    </row>
    <row r="267" spans="1:15" ht="27" customHeight="1" x14ac:dyDescent="0.4">
      <c r="A267" s="55"/>
      <c r="B267" s="484">
        <v>2026</v>
      </c>
      <c r="C267" s="371">
        <v>4</v>
      </c>
      <c r="D267" s="372" t="s">
        <v>1344</v>
      </c>
      <c r="E267" s="430" t="s">
        <v>1408</v>
      </c>
      <c r="F267" s="372" t="s">
        <v>24</v>
      </c>
      <c r="G267" s="372" t="s">
        <v>12</v>
      </c>
      <c r="H267" s="372" t="s">
        <v>27</v>
      </c>
      <c r="I267" s="539">
        <v>200000000</v>
      </c>
      <c r="J267" s="372">
        <v>200501068</v>
      </c>
      <c r="K267" s="372" t="s">
        <v>1370</v>
      </c>
      <c r="L267" s="372" t="s">
        <v>1371</v>
      </c>
      <c r="M267" s="372"/>
      <c r="N267" s="557" t="s">
        <v>1464</v>
      </c>
      <c r="O267" s="494"/>
    </row>
    <row r="268" spans="1:15" ht="27" hidden="1" customHeight="1" x14ac:dyDescent="0.4">
      <c r="A268" s="55"/>
      <c r="B268" s="485">
        <v>2026</v>
      </c>
      <c r="C268" s="335">
        <v>4</v>
      </c>
      <c r="D268" s="329" t="s">
        <v>470</v>
      </c>
      <c r="E268" s="433" t="s">
        <v>490</v>
      </c>
      <c r="F268" s="329" t="s">
        <v>204</v>
      </c>
      <c r="G268" s="329" t="s">
        <v>12</v>
      </c>
      <c r="H268" s="329" t="s">
        <v>27</v>
      </c>
      <c r="I268" s="522">
        <v>155000000</v>
      </c>
      <c r="J268" s="329">
        <v>202110080</v>
      </c>
      <c r="K268" s="329" t="s">
        <v>491</v>
      </c>
      <c r="L268" s="329" t="s">
        <v>492</v>
      </c>
      <c r="M268" s="370"/>
      <c r="N268" s="332" t="s">
        <v>239</v>
      </c>
      <c r="O268" s="487"/>
    </row>
    <row r="269" spans="1:15" ht="27" customHeight="1" x14ac:dyDescent="0.4">
      <c r="A269" s="55"/>
      <c r="B269" s="484">
        <v>2026</v>
      </c>
      <c r="C269" s="335">
        <v>4</v>
      </c>
      <c r="D269" s="329" t="s">
        <v>1148</v>
      </c>
      <c r="E269" s="336" t="s">
        <v>1166</v>
      </c>
      <c r="F269" s="329" t="s">
        <v>207</v>
      </c>
      <c r="G269" s="329" t="s">
        <v>222</v>
      </c>
      <c r="H269" s="329" t="s">
        <v>1167</v>
      </c>
      <c r="I269" s="522">
        <v>42000000</v>
      </c>
      <c r="J269" s="329">
        <v>202207022</v>
      </c>
      <c r="K269" s="329" t="s">
        <v>1168</v>
      </c>
      <c r="L269" s="329" t="s">
        <v>1169</v>
      </c>
      <c r="M269" s="462" t="s">
        <v>136</v>
      </c>
      <c r="N269" s="557" t="s">
        <v>1464</v>
      </c>
      <c r="O269" s="487"/>
    </row>
    <row r="270" spans="1:15" ht="27" customHeight="1" x14ac:dyDescent="0.4">
      <c r="A270" s="55"/>
      <c r="B270" s="484">
        <v>2026</v>
      </c>
      <c r="C270" s="335">
        <v>4</v>
      </c>
      <c r="D270" s="329" t="s">
        <v>1148</v>
      </c>
      <c r="E270" s="336" t="s">
        <v>1170</v>
      </c>
      <c r="F270" s="329" t="s">
        <v>207</v>
      </c>
      <c r="G270" s="329" t="s">
        <v>222</v>
      </c>
      <c r="H270" s="329" t="s">
        <v>586</v>
      </c>
      <c r="I270" s="522">
        <v>10000000</v>
      </c>
      <c r="J270" s="329">
        <v>202207022</v>
      </c>
      <c r="K270" s="329" t="s">
        <v>1168</v>
      </c>
      <c r="L270" s="329" t="s">
        <v>1169</v>
      </c>
      <c r="M270" s="462" t="s">
        <v>136</v>
      </c>
      <c r="N270" s="557" t="s">
        <v>1464</v>
      </c>
      <c r="O270" s="487"/>
    </row>
    <row r="271" spans="1:15" ht="27" customHeight="1" x14ac:dyDescent="0.4">
      <c r="A271" s="123"/>
      <c r="B271" s="484">
        <v>2026</v>
      </c>
      <c r="C271" s="330">
        <v>4</v>
      </c>
      <c r="D271" s="333" t="s">
        <v>1015</v>
      </c>
      <c r="E271" s="342" t="s">
        <v>1038</v>
      </c>
      <c r="F271" s="333" t="s">
        <v>16</v>
      </c>
      <c r="G271" s="333" t="s">
        <v>6</v>
      </c>
      <c r="H271" s="333" t="s">
        <v>28</v>
      </c>
      <c r="I271" s="522">
        <v>20000000</v>
      </c>
      <c r="J271" s="333">
        <v>201912043</v>
      </c>
      <c r="K271" s="333" t="s">
        <v>1039</v>
      </c>
      <c r="L271" s="333" t="s">
        <v>1040</v>
      </c>
      <c r="M271" s="431" t="s">
        <v>121</v>
      </c>
      <c r="N271" s="557" t="s">
        <v>1464</v>
      </c>
      <c r="O271" s="487"/>
    </row>
    <row r="272" spans="1:15" ht="27" customHeight="1" x14ac:dyDescent="0.4">
      <c r="A272" s="55"/>
      <c r="B272" s="484">
        <v>2026</v>
      </c>
      <c r="C272" s="335">
        <v>4</v>
      </c>
      <c r="D272" s="329" t="s">
        <v>175</v>
      </c>
      <c r="E272" s="336" t="s">
        <v>1263</v>
      </c>
      <c r="F272" s="329" t="s">
        <v>24</v>
      </c>
      <c r="G272" s="329" t="s">
        <v>10</v>
      </c>
      <c r="H272" s="329" t="s">
        <v>27</v>
      </c>
      <c r="I272" s="522">
        <v>37000000</v>
      </c>
      <c r="J272" s="329">
        <v>202212047</v>
      </c>
      <c r="K272" s="329" t="s">
        <v>1264</v>
      </c>
      <c r="L272" s="329" t="s">
        <v>1265</v>
      </c>
      <c r="M272" s="372"/>
      <c r="N272" s="557" t="s">
        <v>1464</v>
      </c>
      <c r="O272" s="487"/>
    </row>
    <row r="273" spans="1:15" ht="27" customHeight="1" x14ac:dyDescent="0.4">
      <c r="A273" s="55"/>
      <c r="B273" s="484">
        <v>2026</v>
      </c>
      <c r="C273" s="335">
        <v>4</v>
      </c>
      <c r="D273" s="329" t="s">
        <v>175</v>
      </c>
      <c r="E273" s="336" t="s">
        <v>1266</v>
      </c>
      <c r="F273" s="329" t="s">
        <v>204</v>
      </c>
      <c r="G273" s="329" t="s">
        <v>216</v>
      </c>
      <c r="H273" s="329" t="s">
        <v>586</v>
      </c>
      <c r="I273" s="522">
        <v>15000000</v>
      </c>
      <c r="J273" s="329">
        <v>202212047</v>
      </c>
      <c r="K273" s="329" t="s">
        <v>1264</v>
      </c>
      <c r="L273" s="329" t="s">
        <v>1265</v>
      </c>
      <c r="M273" s="372" t="s">
        <v>121</v>
      </c>
      <c r="N273" s="557" t="s">
        <v>1464</v>
      </c>
      <c r="O273" s="487"/>
    </row>
    <row r="274" spans="1:15" ht="27" customHeight="1" x14ac:dyDescent="0.4">
      <c r="A274" s="55"/>
      <c r="B274" s="484">
        <v>2026</v>
      </c>
      <c r="C274" s="335">
        <v>4</v>
      </c>
      <c r="D274" s="372" t="s">
        <v>170</v>
      </c>
      <c r="E274" s="336" t="s">
        <v>1124</v>
      </c>
      <c r="F274" s="329" t="s">
        <v>207</v>
      </c>
      <c r="G274" s="329" t="s">
        <v>222</v>
      </c>
      <c r="H274" s="329" t="s">
        <v>419</v>
      </c>
      <c r="I274" s="522">
        <v>1500000</v>
      </c>
      <c r="J274" s="329">
        <v>202408003</v>
      </c>
      <c r="K274" s="329" t="s">
        <v>1111</v>
      </c>
      <c r="L274" s="329" t="s">
        <v>1112</v>
      </c>
      <c r="M274" s="372"/>
      <c r="N274" s="557" t="s">
        <v>1464</v>
      </c>
      <c r="O274" s="487"/>
    </row>
    <row r="275" spans="1:15" ht="27" customHeight="1" x14ac:dyDescent="0.4">
      <c r="A275" s="55"/>
      <c r="B275" s="484">
        <v>2026</v>
      </c>
      <c r="C275" s="335">
        <v>4</v>
      </c>
      <c r="D275" s="372" t="s">
        <v>198</v>
      </c>
      <c r="E275" s="336" t="s">
        <v>1124</v>
      </c>
      <c r="F275" s="329" t="s">
        <v>207</v>
      </c>
      <c r="G275" s="329" t="s">
        <v>222</v>
      </c>
      <c r="H275" s="329" t="s">
        <v>419</v>
      </c>
      <c r="I275" s="522">
        <v>1000000</v>
      </c>
      <c r="J275" s="329">
        <v>202503008</v>
      </c>
      <c r="K275" s="329" t="s">
        <v>1144</v>
      </c>
      <c r="L275" s="329" t="s">
        <v>1145</v>
      </c>
      <c r="M275" s="372"/>
      <c r="N275" s="557" t="s">
        <v>1464</v>
      </c>
      <c r="O275" s="487"/>
    </row>
    <row r="276" spans="1:15" ht="27" customHeight="1" x14ac:dyDescent="0.4">
      <c r="A276" s="55"/>
      <c r="B276" s="484">
        <v>2026</v>
      </c>
      <c r="C276" s="330">
        <v>4</v>
      </c>
      <c r="D276" s="333" t="s">
        <v>175</v>
      </c>
      <c r="E276" s="342" t="s">
        <v>1262</v>
      </c>
      <c r="F276" s="333" t="s">
        <v>204</v>
      </c>
      <c r="G276" s="333" t="s">
        <v>216</v>
      </c>
      <c r="H276" s="329" t="s">
        <v>1459</v>
      </c>
      <c r="I276" s="522">
        <v>4000000</v>
      </c>
      <c r="J276" s="333">
        <v>202405007</v>
      </c>
      <c r="K276" s="333" t="s">
        <v>1244</v>
      </c>
      <c r="L276" s="333" t="s">
        <v>1245</v>
      </c>
      <c r="M276" s="462" t="s">
        <v>121</v>
      </c>
      <c r="N276" s="557" t="s">
        <v>1464</v>
      </c>
      <c r="O276" s="487"/>
    </row>
    <row r="277" spans="1:15" s="30" customFormat="1" ht="27" customHeight="1" x14ac:dyDescent="0.4">
      <c r="A277" s="117"/>
      <c r="B277" s="484">
        <v>2026</v>
      </c>
      <c r="C277" s="371">
        <v>4</v>
      </c>
      <c r="D277" s="372" t="s">
        <v>922</v>
      </c>
      <c r="E277" s="430" t="s">
        <v>927</v>
      </c>
      <c r="F277" s="372" t="s">
        <v>24</v>
      </c>
      <c r="G277" s="372" t="s">
        <v>11</v>
      </c>
      <c r="H277" s="372" t="s">
        <v>25</v>
      </c>
      <c r="I277" s="538">
        <v>50000000</v>
      </c>
      <c r="J277" s="372">
        <v>2012121440</v>
      </c>
      <c r="K277" s="372" t="s">
        <v>924</v>
      </c>
      <c r="L277" s="372" t="s">
        <v>925</v>
      </c>
      <c r="M277" s="372"/>
      <c r="N277" s="557" t="s">
        <v>1464</v>
      </c>
      <c r="O277" s="487"/>
    </row>
    <row r="278" spans="1:15" s="30" customFormat="1" ht="27" customHeight="1" x14ac:dyDescent="0.4">
      <c r="A278" s="117"/>
      <c r="B278" s="484">
        <v>2026</v>
      </c>
      <c r="C278" s="335">
        <v>4</v>
      </c>
      <c r="D278" s="329" t="s">
        <v>977</v>
      </c>
      <c r="E278" s="336" t="s">
        <v>983</v>
      </c>
      <c r="F278" s="329" t="s">
        <v>16</v>
      </c>
      <c r="G278" s="329" t="s">
        <v>6</v>
      </c>
      <c r="H278" s="329" t="s">
        <v>29</v>
      </c>
      <c r="I278" s="522">
        <v>2000000</v>
      </c>
      <c r="J278" s="329">
        <v>202503015</v>
      </c>
      <c r="K278" s="329" t="s">
        <v>979</v>
      </c>
      <c r="L278" s="329" t="s">
        <v>980</v>
      </c>
      <c r="M278" s="462"/>
      <c r="N278" s="557" t="s">
        <v>1464</v>
      </c>
      <c r="O278" s="487"/>
    </row>
    <row r="279" spans="1:15" ht="27" customHeight="1" x14ac:dyDescent="0.4">
      <c r="A279" s="118"/>
      <c r="B279" s="484">
        <v>2026</v>
      </c>
      <c r="C279" s="371">
        <v>4</v>
      </c>
      <c r="D279" s="372" t="s">
        <v>242</v>
      </c>
      <c r="E279" s="430" t="s">
        <v>258</v>
      </c>
      <c r="F279" s="372" t="s">
        <v>24</v>
      </c>
      <c r="G279" s="372" t="s">
        <v>14</v>
      </c>
      <c r="H279" s="372" t="s">
        <v>28</v>
      </c>
      <c r="I279" s="526">
        <v>30000000</v>
      </c>
      <c r="J279" s="372">
        <v>202112047</v>
      </c>
      <c r="K279" s="372" t="s">
        <v>255</v>
      </c>
      <c r="L279" s="372" t="s">
        <v>256</v>
      </c>
      <c r="M279" s="372"/>
      <c r="N279" s="557" t="s">
        <v>1464</v>
      </c>
      <c r="O279" s="494"/>
    </row>
    <row r="280" spans="1:15" ht="27" customHeight="1" x14ac:dyDescent="0.4">
      <c r="A280" s="55"/>
      <c r="B280" s="484">
        <v>2026</v>
      </c>
      <c r="C280" s="330">
        <v>4</v>
      </c>
      <c r="D280" s="333" t="s">
        <v>875</v>
      </c>
      <c r="E280" s="342" t="s">
        <v>912</v>
      </c>
      <c r="F280" s="333" t="s">
        <v>24</v>
      </c>
      <c r="G280" s="333" t="s">
        <v>14</v>
      </c>
      <c r="H280" s="333" t="s">
        <v>877</v>
      </c>
      <c r="I280" s="522">
        <v>47863000</v>
      </c>
      <c r="J280" s="333">
        <v>202507002</v>
      </c>
      <c r="K280" s="333" t="s">
        <v>913</v>
      </c>
      <c r="L280" s="333" t="s">
        <v>914</v>
      </c>
      <c r="M280" s="431"/>
      <c r="N280" s="557" t="s">
        <v>1464</v>
      </c>
      <c r="O280" s="486" t="s">
        <v>915</v>
      </c>
    </row>
    <row r="281" spans="1:15" ht="27" customHeight="1" x14ac:dyDescent="0.4">
      <c r="A281" s="123"/>
      <c r="B281" s="484">
        <v>2026</v>
      </c>
      <c r="C281" s="330">
        <v>4</v>
      </c>
      <c r="D281" s="333" t="s">
        <v>875</v>
      </c>
      <c r="E281" s="342" t="s">
        <v>916</v>
      </c>
      <c r="F281" s="333" t="s">
        <v>16</v>
      </c>
      <c r="G281" s="333" t="s">
        <v>6</v>
      </c>
      <c r="H281" s="333" t="s">
        <v>28</v>
      </c>
      <c r="I281" s="522">
        <v>19500000</v>
      </c>
      <c r="J281" s="333">
        <v>202507002</v>
      </c>
      <c r="K281" s="333" t="s">
        <v>913</v>
      </c>
      <c r="L281" s="333" t="s">
        <v>914</v>
      </c>
      <c r="M281" s="431" t="s">
        <v>121</v>
      </c>
      <c r="N281" s="557" t="s">
        <v>1464</v>
      </c>
      <c r="O281" s="486"/>
    </row>
    <row r="282" spans="1:15" ht="27" customHeight="1" x14ac:dyDescent="0.4">
      <c r="A282" s="119"/>
      <c r="B282" s="485">
        <v>2026</v>
      </c>
      <c r="C282" s="335">
        <v>4</v>
      </c>
      <c r="D282" s="329" t="s">
        <v>985</v>
      </c>
      <c r="E282" s="336" t="s">
        <v>992</v>
      </c>
      <c r="F282" s="329" t="s">
        <v>24</v>
      </c>
      <c r="G282" s="329" t="s">
        <v>10</v>
      </c>
      <c r="H282" s="329" t="s">
        <v>1462</v>
      </c>
      <c r="I282" s="522">
        <v>138400000</v>
      </c>
      <c r="J282" s="329">
        <v>2015121370</v>
      </c>
      <c r="K282" s="329" t="s">
        <v>990</v>
      </c>
      <c r="L282" s="329" t="s">
        <v>991</v>
      </c>
      <c r="M282" s="372"/>
      <c r="N282" s="557" t="s">
        <v>1464</v>
      </c>
      <c r="O282" s="493"/>
    </row>
    <row r="283" spans="1:15" ht="27" customHeight="1" x14ac:dyDescent="0.4">
      <c r="A283" s="123"/>
      <c r="B283" s="485">
        <v>2026</v>
      </c>
      <c r="C283" s="335">
        <v>4</v>
      </c>
      <c r="D283" s="329" t="s">
        <v>985</v>
      </c>
      <c r="E283" s="336" t="s">
        <v>989</v>
      </c>
      <c r="F283" s="329" t="s">
        <v>24</v>
      </c>
      <c r="G283" s="329" t="s">
        <v>10</v>
      </c>
      <c r="H283" s="329" t="s">
        <v>1462</v>
      </c>
      <c r="I283" s="522">
        <v>75700000</v>
      </c>
      <c r="J283" s="329">
        <v>2015121370</v>
      </c>
      <c r="K283" s="329" t="s">
        <v>990</v>
      </c>
      <c r="L283" s="329" t="s">
        <v>991</v>
      </c>
      <c r="M283" s="372"/>
      <c r="N283" s="557" t="s">
        <v>1464</v>
      </c>
      <c r="O283" s="493"/>
    </row>
    <row r="284" spans="1:15" ht="27" customHeight="1" x14ac:dyDescent="0.4">
      <c r="A284" s="123"/>
      <c r="B284" s="484">
        <v>2026</v>
      </c>
      <c r="C284" s="335">
        <v>4</v>
      </c>
      <c r="D284" s="329" t="s">
        <v>1015</v>
      </c>
      <c r="E284" s="336" t="s">
        <v>1041</v>
      </c>
      <c r="F284" s="329" t="s">
        <v>24</v>
      </c>
      <c r="G284" s="329" t="s">
        <v>10</v>
      </c>
      <c r="H284" s="329" t="s">
        <v>27</v>
      </c>
      <c r="I284" s="522">
        <v>27465000</v>
      </c>
      <c r="J284" s="329">
        <v>2015071160</v>
      </c>
      <c r="K284" s="329" t="s">
        <v>1023</v>
      </c>
      <c r="L284" s="329" t="s">
        <v>1024</v>
      </c>
      <c r="M284" s="372"/>
      <c r="N284" s="557" t="s">
        <v>1464</v>
      </c>
      <c r="O284" s="487"/>
    </row>
    <row r="285" spans="1:15" ht="27" customHeight="1" x14ac:dyDescent="0.4">
      <c r="A285" s="123"/>
      <c r="B285" s="484">
        <v>2026</v>
      </c>
      <c r="C285" s="335">
        <v>4</v>
      </c>
      <c r="D285" s="329" t="s">
        <v>1015</v>
      </c>
      <c r="E285" s="336" t="s">
        <v>1042</v>
      </c>
      <c r="F285" s="329" t="s">
        <v>24</v>
      </c>
      <c r="G285" s="329" t="s">
        <v>10</v>
      </c>
      <c r="H285" s="329" t="s">
        <v>27</v>
      </c>
      <c r="I285" s="522">
        <v>99400000</v>
      </c>
      <c r="J285" s="329">
        <v>2015071160</v>
      </c>
      <c r="K285" s="329" t="s">
        <v>1023</v>
      </c>
      <c r="L285" s="329" t="s">
        <v>1024</v>
      </c>
      <c r="M285" s="372"/>
      <c r="N285" s="557" t="s">
        <v>1464</v>
      </c>
      <c r="O285" s="487"/>
    </row>
    <row r="286" spans="1:15" ht="27" customHeight="1" x14ac:dyDescent="0.4">
      <c r="A286" s="55"/>
      <c r="B286" s="484">
        <v>2026</v>
      </c>
      <c r="C286" s="335">
        <v>4</v>
      </c>
      <c r="D286" s="329" t="s">
        <v>712</v>
      </c>
      <c r="E286" s="336" t="s">
        <v>732</v>
      </c>
      <c r="F286" s="329" t="s">
        <v>24</v>
      </c>
      <c r="G286" s="329" t="s">
        <v>14</v>
      </c>
      <c r="H286" s="329" t="s">
        <v>733</v>
      </c>
      <c r="I286" s="522">
        <v>3500000</v>
      </c>
      <c r="J286" s="329">
        <v>202408037</v>
      </c>
      <c r="K286" s="329" t="s">
        <v>720</v>
      </c>
      <c r="L286" s="329" t="s">
        <v>721</v>
      </c>
      <c r="M286" s="372" t="s">
        <v>121</v>
      </c>
      <c r="N286" s="557" t="s">
        <v>1464</v>
      </c>
      <c r="O286" s="487"/>
    </row>
    <row r="287" spans="1:15" ht="27" customHeight="1" x14ac:dyDescent="0.4">
      <c r="A287" s="55"/>
      <c r="B287" s="484">
        <v>2026</v>
      </c>
      <c r="C287" s="335">
        <v>4</v>
      </c>
      <c r="D287" s="329" t="s">
        <v>1202</v>
      </c>
      <c r="E287" s="336" t="s">
        <v>1220</v>
      </c>
      <c r="F287" s="329" t="s">
        <v>16</v>
      </c>
      <c r="G287" s="329" t="s">
        <v>6</v>
      </c>
      <c r="H287" s="329" t="s">
        <v>29</v>
      </c>
      <c r="I287" s="522">
        <v>2000000</v>
      </c>
      <c r="J287" s="329">
        <v>2016121100</v>
      </c>
      <c r="K287" s="329" t="s">
        <v>1217</v>
      </c>
      <c r="L287" s="329" t="s">
        <v>1218</v>
      </c>
      <c r="M287" s="372"/>
      <c r="N287" s="557" t="s">
        <v>1464</v>
      </c>
      <c r="O287" s="487"/>
    </row>
    <row r="288" spans="1:15" ht="27" customHeight="1" x14ac:dyDescent="0.4">
      <c r="A288" s="46"/>
      <c r="B288" s="484">
        <v>2026</v>
      </c>
      <c r="C288" s="335">
        <v>4</v>
      </c>
      <c r="D288" s="329" t="s">
        <v>1331</v>
      </c>
      <c r="E288" s="336" t="s">
        <v>1335</v>
      </c>
      <c r="F288" s="329" t="s">
        <v>16</v>
      </c>
      <c r="G288" s="329" t="s">
        <v>6</v>
      </c>
      <c r="H288" s="329" t="s">
        <v>29</v>
      </c>
      <c r="I288" s="522">
        <v>483000</v>
      </c>
      <c r="J288" s="329">
        <v>202306026</v>
      </c>
      <c r="K288" s="329" t="s">
        <v>1336</v>
      </c>
      <c r="L288" s="329" t="s">
        <v>1337</v>
      </c>
      <c r="M288" s="372"/>
      <c r="N288" s="557" t="s">
        <v>1464</v>
      </c>
      <c r="O288" s="561"/>
    </row>
    <row r="289" spans="1:15" ht="27" customHeight="1" x14ac:dyDescent="0.4">
      <c r="A289" s="123"/>
      <c r="B289" s="484">
        <v>2026</v>
      </c>
      <c r="C289" s="334">
        <v>4</v>
      </c>
      <c r="D289" s="431" t="s">
        <v>516</v>
      </c>
      <c r="E289" s="432" t="s">
        <v>517</v>
      </c>
      <c r="F289" s="431" t="s">
        <v>16</v>
      </c>
      <c r="G289" s="431" t="s">
        <v>6</v>
      </c>
      <c r="H289" s="431" t="s">
        <v>419</v>
      </c>
      <c r="I289" s="538">
        <v>1000000</v>
      </c>
      <c r="J289" s="431">
        <v>202212043</v>
      </c>
      <c r="K289" s="431" t="s">
        <v>518</v>
      </c>
      <c r="L289" s="431" t="s">
        <v>519</v>
      </c>
      <c r="M289" s="431" t="s">
        <v>369</v>
      </c>
      <c r="N289" s="557" t="s">
        <v>1464</v>
      </c>
      <c r="O289" s="486"/>
    </row>
    <row r="290" spans="1:15" ht="27" customHeight="1" x14ac:dyDescent="0.4">
      <c r="A290" s="55"/>
      <c r="B290" s="484">
        <v>2026</v>
      </c>
      <c r="C290" s="330">
        <v>4</v>
      </c>
      <c r="D290" s="333" t="s">
        <v>875</v>
      </c>
      <c r="E290" s="342" t="s">
        <v>911</v>
      </c>
      <c r="F290" s="333" t="s">
        <v>24</v>
      </c>
      <c r="G290" s="333" t="s">
        <v>14</v>
      </c>
      <c r="H290" s="333" t="s">
        <v>25</v>
      </c>
      <c r="I290" s="522">
        <v>5000000</v>
      </c>
      <c r="J290" s="333">
        <v>202408010</v>
      </c>
      <c r="K290" s="333" t="s">
        <v>906</v>
      </c>
      <c r="L290" s="333" t="s">
        <v>907</v>
      </c>
      <c r="M290" s="431"/>
      <c r="N290" s="557" t="s">
        <v>1464</v>
      </c>
      <c r="O290" s="486"/>
    </row>
    <row r="291" spans="1:15" ht="27" customHeight="1" x14ac:dyDescent="0.4">
      <c r="A291" s="123"/>
      <c r="B291" s="484">
        <v>2026</v>
      </c>
      <c r="C291" s="335">
        <v>4</v>
      </c>
      <c r="D291" s="329" t="s">
        <v>366</v>
      </c>
      <c r="E291" s="336" t="s">
        <v>431</v>
      </c>
      <c r="F291" s="329" t="s">
        <v>16</v>
      </c>
      <c r="G291" s="329" t="s">
        <v>1461</v>
      </c>
      <c r="H291" s="329" t="s">
        <v>1462</v>
      </c>
      <c r="I291" s="456">
        <v>160000000</v>
      </c>
      <c r="J291" s="329">
        <v>20177051320</v>
      </c>
      <c r="K291" s="329" t="s">
        <v>429</v>
      </c>
      <c r="L291" s="329" t="s">
        <v>430</v>
      </c>
      <c r="M291" s="462"/>
      <c r="N291" s="557" t="s">
        <v>1464</v>
      </c>
      <c r="O291" s="487"/>
    </row>
    <row r="292" spans="1:15" ht="27" customHeight="1" x14ac:dyDescent="0.4">
      <c r="B292" s="484">
        <v>2026</v>
      </c>
      <c r="C292" s="335">
        <v>4</v>
      </c>
      <c r="D292" s="329" t="s">
        <v>200</v>
      </c>
      <c r="E292" s="336" t="s">
        <v>1339</v>
      </c>
      <c r="F292" s="329" t="s">
        <v>16</v>
      </c>
      <c r="G292" s="329" t="s">
        <v>6</v>
      </c>
      <c r="H292" s="329" t="s">
        <v>29</v>
      </c>
      <c r="I292" s="522">
        <v>3000000</v>
      </c>
      <c r="J292" s="329">
        <v>202212049</v>
      </c>
      <c r="K292" s="329" t="s">
        <v>1340</v>
      </c>
      <c r="L292" s="329" t="s">
        <v>1341</v>
      </c>
      <c r="M292" s="372"/>
      <c r="N292" s="557" t="s">
        <v>1464</v>
      </c>
      <c r="O292" s="487"/>
    </row>
    <row r="293" spans="1:15" ht="27" customHeight="1" x14ac:dyDescent="0.4">
      <c r="A293" s="123"/>
      <c r="B293" s="484">
        <v>2026</v>
      </c>
      <c r="C293" s="371">
        <v>4</v>
      </c>
      <c r="D293" s="372" t="s">
        <v>1344</v>
      </c>
      <c r="E293" s="430" t="s">
        <v>1404</v>
      </c>
      <c r="F293" s="372" t="s">
        <v>24</v>
      </c>
      <c r="G293" s="372" t="s">
        <v>10</v>
      </c>
      <c r="H293" s="372" t="s">
        <v>25</v>
      </c>
      <c r="I293" s="538">
        <v>545000000</v>
      </c>
      <c r="J293" s="372">
        <v>202408043</v>
      </c>
      <c r="K293" s="372" t="s">
        <v>1405</v>
      </c>
      <c r="L293" s="372" t="s">
        <v>1406</v>
      </c>
      <c r="M293" s="372"/>
      <c r="N293" s="557" t="s">
        <v>1464</v>
      </c>
      <c r="O293" s="559"/>
    </row>
    <row r="294" spans="1:15" ht="27" customHeight="1" x14ac:dyDescent="0.4">
      <c r="A294" s="46"/>
      <c r="B294" s="484">
        <v>2026</v>
      </c>
      <c r="C294" s="335">
        <v>4</v>
      </c>
      <c r="D294" s="329" t="s">
        <v>200</v>
      </c>
      <c r="E294" s="336" t="s">
        <v>1342</v>
      </c>
      <c r="F294" s="329" t="s">
        <v>16</v>
      </c>
      <c r="G294" s="329" t="s">
        <v>3</v>
      </c>
      <c r="H294" s="329" t="s">
        <v>28</v>
      </c>
      <c r="I294" s="522">
        <v>2500000</v>
      </c>
      <c r="J294" s="329">
        <v>202212049</v>
      </c>
      <c r="K294" s="329" t="s">
        <v>1340</v>
      </c>
      <c r="L294" s="329" t="s">
        <v>1341</v>
      </c>
      <c r="M294" s="462" t="s">
        <v>121</v>
      </c>
      <c r="N294" s="557" t="s">
        <v>1464</v>
      </c>
      <c r="O294" s="487"/>
    </row>
    <row r="295" spans="1:15" ht="27" customHeight="1" x14ac:dyDescent="0.4">
      <c r="A295" s="119"/>
      <c r="B295" s="484">
        <v>2026</v>
      </c>
      <c r="C295" s="371">
        <v>4</v>
      </c>
      <c r="D295" s="372" t="s">
        <v>70</v>
      </c>
      <c r="E295" s="430" t="s">
        <v>343</v>
      </c>
      <c r="F295" s="372" t="s">
        <v>16</v>
      </c>
      <c r="G295" s="372" t="s">
        <v>6</v>
      </c>
      <c r="H295" s="372" t="s">
        <v>29</v>
      </c>
      <c r="I295" s="467">
        <v>1330000</v>
      </c>
      <c r="J295" s="372">
        <v>202112023</v>
      </c>
      <c r="K295" s="372" t="s">
        <v>330</v>
      </c>
      <c r="L295" s="372" t="s">
        <v>331</v>
      </c>
      <c r="M295" s="372"/>
      <c r="N295" s="557" t="s">
        <v>1464</v>
      </c>
      <c r="O295" s="494"/>
    </row>
    <row r="296" spans="1:15" s="30" customFormat="1" ht="27" customHeight="1" x14ac:dyDescent="0.4">
      <c r="A296" s="117"/>
      <c r="B296" s="484">
        <v>2026</v>
      </c>
      <c r="C296" s="371">
        <v>4</v>
      </c>
      <c r="D296" s="372" t="s">
        <v>922</v>
      </c>
      <c r="E296" s="430" t="s">
        <v>928</v>
      </c>
      <c r="F296" s="372" t="s">
        <v>16</v>
      </c>
      <c r="G296" s="372" t="s">
        <v>4</v>
      </c>
      <c r="H296" s="372" t="s">
        <v>25</v>
      </c>
      <c r="I296" s="538">
        <v>52500000</v>
      </c>
      <c r="J296" s="372">
        <v>2012121440</v>
      </c>
      <c r="K296" s="372" t="s">
        <v>924</v>
      </c>
      <c r="L296" s="372" t="s">
        <v>925</v>
      </c>
      <c r="M296" s="372"/>
      <c r="N296" s="557" t="s">
        <v>1464</v>
      </c>
      <c r="O296" s="487"/>
    </row>
    <row r="297" spans="1:15" s="30" customFormat="1" ht="27" customHeight="1" x14ac:dyDescent="0.4">
      <c r="A297" s="117"/>
      <c r="B297" s="484">
        <v>2026</v>
      </c>
      <c r="C297" s="335">
        <v>4</v>
      </c>
      <c r="D297" s="329" t="s">
        <v>1234</v>
      </c>
      <c r="E297" s="336" t="s">
        <v>1258</v>
      </c>
      <c r="F297" s="329" t="s">
        <v>24</v>
      </c>
      <c r="G297" s="329" t="s">
        <v>10</v>
      </c>
      <c r="H297" s="329" t="s">
        <v>28</v>
      </c>
      <c r="I297" s="522">
        <v>18000000</v>
      </c>
      <c r="J297" s="329">
        <v>202110062</v>
      </c>
      <c r="K297" s="329" t="s">
        <v>1259</v>
      </c>
      <c r="L297" s="329" t="s">
        <v>1260</v>
      </c>
      <c r="M297" s="372" t="s">
        <v>121</v>
      </c>
      <c r="N297" s="557" t="s">
        <v>1464</v>
      </c>
      <c r="O297" s="487"/>
    </row>
    <row r="298" spans="1:15" ht="27" customHeight="1" x14ac:dyDescent="0.4">
      <c r="B298" s="484">
        <v>2026</v>
      </c>
      <c r="C298" s="335">
        <v>4</v>
      </c>
      <c r="D298" s="329" t="s">
        <v>712</v>
      </c>
      <c r="E298" s="336" t="s">
        <v>734</v>
      </c>
      <c r="F298" s="329" t="s">
        <v>16</v>
      </c>
      <c r="G298" s="329" t="s">
        <v>6</v>
      </c>
      <c r="H298" s="329" t="s">
        <v>29</v>
      </c>
      <c r="I298" s="522">
        <v>2500000</v>
      </c>
      <c r="J298" s="329">
        <v>201910025</v>
      </c>
      <c r="K298" s="329" t="s">
        <v>729</v>
      </c>
      <c r="L298" s="329" t="s">
        <v>730</v>
      </c>
      <c r="M298" s="372"/>
      <c r="N298" s="557" t="s">
        <v>1464</v>
      </c>
      <c r="O298" s="487"/>
    </row>
    <row r="299" spans="1:15" s="30" customFormat="1" ht="27" customHeight="1" x14ac:dyDescent="0.4">
      <c r="A299" s="117"/>
      <c r="B299" s="484">
        <v>2026</v>
      </c>
      <c r="C299" s="335">
        <v>4</v>
      </c>
      <c r="D299" s="329" t="s">
        <v>644</v>
      </c>
      <c r="E299" s="336" t="s">
        <v>653</v>
      </c>
      <c r="F299" s="329" t="s">
        <v>207</v>
      </c>
      <c r="G299" s="329" t="s">
        <v>6</v>
      </c>
      <c r="H299" s="329" t="s">
        <v>29</v>
      </c>
      <c r="I299" s="522">
        <v>1000000</v>
      </c>
      <c r="J299" s="329">
        <v>202206028</v>
      </c>
      <c r="K299" s="329" t="s">
        <v>650</v>
      </c>
      <c r="L299" s="329" t="s">
        <v>651</v>
      </c>
      <c r="M299" s="372"/>
      <c r="N299" s="557" t="s">
        <v>1464</v>
      </c>
      <c r="O299" s="487"/>
    </row>
    <row r="300" spans="1:15" s="30" customFormat="1" ht="27" customHeight="1" x14ac:dyDescent="0.4">
      <c r="A300" s="117"/>
      <c r="B300" s="484">
        <v>2026</v>
      </c>
      <c r="C300" s="335">
        <v>4</v>
      </c>
      <c r="D300" s="372" t="s">
        <v>1102</v>
      </c>
      <c r="E300" s="336" t="s">
        <v>1123</v>
      </c>
      <c r="F300" s="329" t="s">
        <v>207</v>
      </c>
      <c r="G300" s="329" t="s">
        <v>222</v>
      </c>
      <c r="H300" s="329" t="s">
        <v>419</v>
      </c>
      <c r="I300" s="522">
        <v>3000000</v>
      </c>
      <c r="J300" s="329">
        <v>199505230</v>
      </c>
      <c r="K300" s="329" t="s">
        <v>1108</v>
      </c>
      <c r="L300" s="329" t="s">
        <v>1109</v>
      </c>
      <c r="M300" s="372"/>
      <c r="N300" s="557" t="s">
        <v>1464</v>
      </c>
      <c r="O300" s="487"/>
    </row>
    <row r="301" spans="1:15" ht="27" customHeight="1" x14ac:dyDescent="0.4">
      <c r="A301" s="46"/>
      <c r="B301" s="484">
        <v>2026</v>
      </c>
      <c r="C301" s="335">
        <v>4</v>
      </c>
      <c r="D301" s="372" t="s">
        <v>198</v>
      </c>
      <c r="E301" s="336" t="s">
        <v>1140</v>
      </c>
      <c r="F301" s="329" t="s">
        <v>16</v>
      </c>
      <c r="G301" s="329" t="s">
        <v>222</v>
      </c>
      <c r="H301" s="329" t="s">
        <v>419</v>
      </c>
      <c r="I301" s="522">
        <v>1000000</v>
      </c>
      <c r="J301" s="329">
        <v>202212078</v>
      </c>
      <c r="K301" s="329" t="s">
        <v>1136</v>
      </c>
      <c r="L301" s="329" t="s">
        <v>1137</v>
      </c>
      <c r="M301" s="372"/>
      <c r="N301" s="557" t="s">
        <v>1464</v>
      </c>
      <c r="O301" s="487"/>
    </row>
    <row r="302" spans="1:15" ht="27" customHeight="1" x14ac:dyDescent="0.4">
      <c r="B302" s="484">
        <v>2026</v>
      </c>
      <c r="C302" s="335">
        <v>4</v>
      </c>
      <c r="D302" s="372" t="s">
        <v>198</v>
      </c>
      <c r="E302" s="336" t="s">
        <v>1141</v>
      </c>
      <c r="F302" s="329" t="s">
        <v>207</v>
      </c>
      <c r="G302" s="329" t="s">
        <v>222</v>
      </c>
      <c r="H302" s="329" t="s">
        <v>419</v>
      </c>
      <c r="I302" s="522">
        <v>3000000</v>
      </c>
      <c r="J302" s="329">
        <v>202509016</v>
      </c>
      <c r="K302" s="329" t="s">
        <v>1142</v>
      </c>
      <c r="L302" s="329" t="s">
        <v>1143</v>
      </c>
      <c r="M302" s="372"/>
      <c r="N302" s="557" t="s">
        <v>1464</v>
      </c>
      <c r="O302" s="487"/>
    </row>
    <row r="303" spans="1:15" ht="27" customHeight="1" x14ac:dyDescent="0.4">
      <c r="A303" s="123"/>
      <c r="B303" s="484">
        <v>2026</v>
      </c>
      <c r="C303" s="335">
        <v>4</v>
      </c>
      <c r="D303" s="329" t="s">
        <v>377</v>
      </c>
      <c r="E303" s="336" t="s">
        <v>384</v>
      </c>
      <c r="F303" s="329" t="s">
        <v>24</v>
      </c>
      <c r="G303" s="329" t="s">
        <v>14</v>
      </c>
      <c r="H303" s="329" t="s">
        <v>28</v>
      </c>
      <c r="I303" s="453">
        <v>20000000</v>
      </c>
      <c r="J303" s="329">
        <v>202408033</v>
      </c>
      <c r="K303" s="329" t="s">
        <v>385</v>
      </c>
      <c r="L303" s="329" t="s">
        <v>386</v>
      </c>
      <c r="M303" s="372" t="s">
        <v>121</v>
      </c>
      <c r="N303" s="557" t="s">
        <v>1464</v>
      </c>
      <c r="O303" s="487"/>
    </row>
    <row r="304" spans="1:15" s="30" customFormat="1" ht="27" customHeight="1" x14ac:dyDescent="0.4">
      <c r="A304" s="53"/>
      <c r="B304" s="484">
        <v>2026</v>
      </c>
      <c r="C304" s="334">
        <v>4</v>
      </c>
      <c r="D304" s="431" t="s">
        <v>259</v>
      </c>
      <c r="E304" s="432" t="s">
        <v>281</v>
      </c>
      <c r="F304" s="372" t="s">
        <v>1456</v>
      </c>
      <c r="G304" s="372" t="s">
        <v>13</v>
      </c>
      <c r="H304" s="372" t="s">
        <v>28</v>
      </c>
      <c r="I304" s="521">
        <v>3000000</v>
      </c>
      <c r="J304" s="431">
        <v>202212009</v>
      </c>
      <c r="K304" s="431" t="s">
        <v>279</v>
      </c>
      <c r="L304" s="431" t="s">
        <v>280</v>
      </c>
      <c r="M304" s="372" t="s">
        <v>271</v>
      </c>
      <c r="N304" s="557" t="s">
        <v>1464</v>
      </c>
      <c r="O304" s="494"/>
    </row>
    <row r="305" spans="1:15" s="30" customFormat="1" ht="27" hidden="1" customHeight="1" x14ac:dyDescent="0.4">
      <c r="A305" s="117"/>
      <c r="B305" s="484">
        <v>2026</v>
      </c>
      <c r="C305" s="330">
        <v>4</v>
      </c>
      <c r="D305" s="431" t="s">
        <v>516</v>
      </c>
      <c r="E305" s="342" t="s">
        <v>533</v>
      </c>
      <c r="F305" s="333" t="s">
        <v>24</v>
      </c>
      <c r="G305" s="333" t="s">
        <v>219</v>
      </c>
      <c r="H305" s="333" t="s">
        <v>27</v>
      </c>
      <c r="I305" s="522">
        <v>0</v>
      </c>
      <c r="J305" s="333">
        <v>2018041290</v>
      </c>
      <c r="K305" s="333" t="s">
        <v>534</v>
      </c>
      <c r="L305" s="431" t="s">
        <v>535</v>
      </c>
      <c r="M305" s="555"/>
      <c r="N305" s="454" t="s">
        <v>239</v>
      </c>
      <c r="O305" s="486" t="s">
        <v>580</v>
      </c>
    </row>
    <row r="306" spans="1:15" s="30" customFormat="1" ht="27" customHeight="1" x14ac:dyDescent="0.4">
      <c r="A306" s="117"/>
      <c r="B306" s="484">
        <v>2026</v>
      </c>
      <c r="C306" s="371">
        <v>4</v>
      </c>
      <c r="D306" s="372" t="s">
        <v>1344</v>
      </c>
      <c r="E306" s="430" t="s">
        <v>1409</v>
      </c>
      <c r="F306" s="372" t="s">
        <v>16</v>
      </c>
      <c r="G306" s="372" t="s">
        <v>3</v>
      </c>
      <c r="H306" s="372" t="s">
        <v>29</v>
      </c>
      <c r="I306" s="539">
        <v>30000000</v>
      </c>
      <c r="J306" s="372">
        <v>201912055</v>
      </c>
      <c r="K306" s="372" t="s">
        <v>1349</v>
      </c>
      <c r="L306" s="372" t="s">
        <v>1350</v>
      </c>
      <c r="M306" s="372"/>
      <c r="N306" s="557" t="s">
        <v>1464</v>
      </c>
      <c r="O306" s="494" t="s">
        <v>1410</v>
      </c>
    </row>
    <row r="307" spans="1:15" s="30" customFormat="1" ht="27" customHeight="1" x14ac:dyDescent="0.4">
      <c r="A307" s="117"/>
      <c r="B307" s="490">
        <v>2026</v>
      </c>
      <c r="C307" s="449">
        <v>4</v>
      </c>
      <c r="D307" s="329" t="s">
        <v>470</v>
      </c>
      <c r="E307" s="465" t="s">
        <v>486</v>
      </c>
      <c r="F307" s="450" t="s">
        <v>16</v>
      </c>
      <c r="G307" s="450" t="s">
        <v>3</v>
      </c>
      <c r="H307" s="450" t="s">
        <v>29</v>
      </c>
      <c r="I307" s="549">
        <v>78000000</v>
      </c>
      <c r="J307" s="450">
        <v>202207042</v>
      </c>
      <c r="K307" s="450" t="s">
        <v>480</v>
      </c>
      <c r="L307" s="450" t="s">
        <v>481</v>
      </c>
      <c r="M307" s="619"/>
      <c r="N307" s="557" t="s">
        <v>1464</v>
      </c>
      <c r="O307" s="566"/>
    </row>
    <row r="308" spans="1:15" ht="27" customHeight="1" x14ac:dyDescent="0.4">
      <c r="A308" s="119"/>
      <c r="B308" s="485">
        <v>2026</v>
      </c>
      <c r="C308" s="335">
        <v>4</v>
      </c>
      <c r="D308" s="329" t="s">
        <v>236</v>
      </c>
      <c r="E308" s="336" t="s">
        <v>316</v>
      </c>
      <c r="F308" s="329" t="s">
        <v>24</v>
      </c>
      <c r="G308" s="329" t="s">
        <v>14</v>
      </c>
      <c r="H308" s="329" t="s">
        <v>25</v>
      </c>
      <c r="I308" s="456">
        <v>50000000</v>
      </c>
      <c r="J308" s="329">
        <v>2014011400</v>
      </c>
      <c r="K308" s="329" t="s">
        <v>317</v>
      </c>
      <c r="L308" s="329" t="s">
        <v>318</v>
      </c>
      <c r="M308" s="462"/>
      <c r="N308" s="557" t="s">
        <v>1464</v>
      </c>
      <c r="O308" s="487"/>
    </row>
    <row r="309" spans="1:15" ht="27" customHeight="1" x14ac:dyDescent="0.4">
      <c r="A309" s="123"/>
      <c r="B309" s="485">
        <v>2026</v>
      </c>
      <c r="C309" s="335">
        <v>4</v>
      </c>
      <c r="D309" s="329" t="s">
        <v>236</v>
      </c>
      <c r="E309" s="336" t="s">
        <v>319</v>
      </c>
      <c r="F309" s="329" t="s">
        <v>24</v>
      </c>
      <c r="G309" s="329" t="s">
        <v>14</v>
      </c>
      <c r="H309" s="329" t="s">
        <v>25</v>
      </c>
      <c r="I309" s="456">
        <v>130000000</v>
      </c>
      <c r="J309" s="329">
        <v>202212028</v>
      </c>
      <c r="K309" s="329" t="s">
        <v>320</v>
      </c>
      <c r="L309" s="329" t="s">
        <v>321</v>
      </c>
      <c r="M309" s="462"/>
      <c r="N309" s="557" t="s">
        <v>1464</v>
      </c>
      <c r="O309" s="487"/>
    </row>
    <row r="310" spans="1:15" ht="27" hidden="1" customHeight="1" x14ac:dyDescent="0.4">
      <c r="A310" s="123"/>
      <c r="B310" s="484">
        <v>2026</v>
      </c>
      <c r="C310" s="371">
        <v>4</v>
      </c>
      <c r="D310" s="372" t="s">
        <v>687</v>
      </c>
      <c r="E310" s="372" t="s">
        <v>688</v>
      </c>
      <c r="F310" s="372" t="s">
        <v>24</v>
      </c>
      <c r="G310" s="372" t="s">
        <v>12</v>
      </c>
      <c r="H310" s="372" t="s">
        <v>25</v>
      </c>
      <c r="I310" s="539">
        <v>885820000</v>
      </c>
      <c r="J310" s="372">
        <v>199609010</v>
      </c>
      <c r="K310" s="372" t="s">
        <v>689</v>
      </c>
      <c r="L310" s="372" t="s">
        <v>690</v>
      </c>
      <c r="M310" s="372"/>
      <c r="N310" s="372" t="s">
        <v>239</v>
      </c>
      <c r="O310" s="494" t="s">
        <v>691</v>
      </c>
    </row>
    <row r="311" spans="1:15" ht="27" hidden="1" customHeight="1" x14ac:dyDescent="0.4">
      <c r="A311" s="55"/>
      <c r="B311" s="491">
        <v>2026</v>
      </c>
      <c r="C311" s="330">
        <v>4</v>
      </c>
      <c r="D311" s="329" t="s">
        <v>470</v>
      </c>
      <c r="E311" s="455" t="s">
        <v>487</v>
      </c>
      <c r="F311" s="333" t="s">
        <v>24</v>
      </c>
      <c r="G311" s="333" t="s">
        <v>12</v>
      </c>
      <c r="H311" s="333" t="s">
        <v>27</v>
      </c>
      <c r="I311" s="540">
        <v>150000000</v>
      </c>
      <c r="J311" s="333">
        <v>201906003</v>
      </c>
      <c r="K311" s="333" t="s">
        <v>488</v>
      </c>
      <c r="L311" s="333" t="s">
        <v>489</v>
      </c>
      <c r="M311" s="555"/>
      <c r="N311" s="454" t="s">
        <v>239</v>
      </c>
      <c r="O311" s="486"/>
    </row>
    <row r="312" spans="1:15" ht="27" customHeight="1" x14ac:dyDescent="0.4">
      <c r="A312" s="55"/>
      <c r="B312" s="484">
        <v>2026</v>
      </c>
      <c r="C312" s="335">
        <v>4</v>
      </c>
      <c r="D312" s="329" t="s">
        <v>712</v>
      </c>
      <c r="E312" s="336" t="s">
        <v>735</v>
      </c>
      <c r="F312" s="329" t="s">
        <v>1456</v>
      </c>
      <c r="G312" s="329" t="s">
        <v>736</v>
      </c>
      <c r="H312" s="329" t="s">
        <v>28</v>
      </c>
      <c r="I312" s="522">
        <v>152060000</v>
      </c>
      <c r="J312" s="329">
        <v>202503005</v>
      </c>
      <c r="K312" s="329" t="s">
        <v>737</v>
      </c>
      <c r="L312" s="329" t="s">
        <v>738</v>
      </c>
      <c r="M312" s="372" t="s">
        <v>739</v>
      </c>
      <c r="N312" s="557" t="s">
        <v>1464</v>
      </c>
      <c r="O312" s="487"/>
    </row>
    <row r="313" spans="1:15" ht="27" customHeight="1" x14ac:dyDescent="0.4">
      <c r="A313" s="123"/>
      <c r="B313" s="484">
        <v>2026</v>
      </c>
      <c r="C313" s="335">
        <v>4</v>
      </c>
      <c r="D313" s="329" t="s">
        <v>854</v>
      </c>
      <c r="E313" s="336" t="s">
        <v>871</v>
      </c>
      <c r="F313" s="329" t="s">
        <v>1460</v>
      </c>
      <c r="G313" s="329" t="s">
        <v>6</v>
      </c>
      <c r="H313" s="329" t="s">
        <v>1459</v>
      </c>
      <c r="I313" s="522">
        <v>2300000</v>
      </c>
      <c r="J313" s="329">
        <v>2014011240</v>
      </c>
      <c r="K313" s="329" t="s">
        <v>872</v>
      </c>
      <c r="L313" s="329" t="s">
        <v>873</v>
      </c>
      <c r="M313" s="462" t="s">
        <v>121</v>
      </c>
      <c r="N313" s="557" t="s">
        <v>1464</v>
      </c>
      <c r="O313" s="487" t="s">
        <v>874</v>
      </c>
    </row>
    <row r="314" spans="1:15" ht="27" customHeight="1" x14ac:dyDescent="0.4">
      <c r="A314" s="123"/>
      <c r="B314" s="484">
        <v>2026</v>
      </c>
      <c r="C314" s="371">
        <v>4</v>
      </c>
      <c r="D314" s="372" t="s">
        <v>1344</v>
      </c>
      <c r="E314" s="430" t="s">
        <v>1413</v>
      </c>
      <c r="F314" s="372" t="s">
        <v>24</v>
      </c>
      <c r="G314" s="372" t="s">
        <v>14</v>
      </c>
      <c r="H314" s="372" t="s">
        <v>28</v>
      </c>
      <c r="I314" s="538">
        <v>2000000</v>
      </c>
      <c r="J314" s="372">
        <v>2017121450</v>
      </c>
      <c r="K314" s="372" t="s">
        <v>1400</v>
      </c>
      <c r="L314" s="372" t="s">
        <v>1401</v>
      </c>
      <c r="M314" s="372" t="s">
        <v>121</v>
      </c>
      <c r="N314" s="557" t="s">
        <v>1464</v>
      </c>
      <c r="O314" s="494"/>
    </row>
    <row r="315" spans="1:15" ht="27" customHeight="1" x14ac:dyDescent="0.4">
      <c r="A315" s="123"/>
      <c r="B315" s="484">
        <v>2026</v>
      </c>
      <c r="C315" s="371">
        <v>4</v>
      </c>
      <c r="D315" s="372" t="s">
        <v>1344</v>
      </c>
      <c r="E315" s="430" t="s">
        <v>1414</v>
      </c>
      <c r="F315" s="372" t="s">
        <v>16</v>
      </c>
      <c r="G315" s="372" t="s">
        <v>6</v>
      </c>
      <c r="H315" s="372" t="s">
        <v>29</v>
      </c>
      <c r="I315" s="538">
        <v>2000000</v>
      </c>
      <c r="J315" s="372">
        <v>2014011350</v>
      </c>
      <c r="K315" s="372" t="s">
        <v>1415</v>
      </c>
      <c r="L315" s="372" t="s">
        <v>1416</v>
      </c>
      <c r="M315" s="372"/>
      <c r="N315" s="557" t="s">
        <v>1464</v>
      </c>
      <c r="O315" s="494"/>
    </row>
    <row r="316" spans="1:15" ht="27" customHeight="1" x14ac:dyDescent="0.4">
      <c r="B316" s="484">
        <v>2026</v>
      </c>
      <c r="C316" s="371">
        <v>4</v>
      </c>
      <c r="D316" s="372" t="s">
        <v>1344</v>
      </c>
      <c r="E316" s="430" t="s">
        <v>1411</v>
      </c>
      <c r="F316" s="372" t="s">
        <v>16</v>
      </c>
      <c r="G316" s="372" t="s">
        <v>6</v>
      </c>
      <c r="H316" s="372" t="s">
        <v>29</v>
      </c>
      <c r="I316" s="538">
        <v>1800000</v>
      </c>
      <c r="J316" s="372">
        <v>2016071210</v>
      </c>
      <c r="K316" s="372" t="s">
        <v>1359</v>
      </c>
      <c r="L316" s="372" t="s">
        <v>1360</v>
      </c>
      <c r="M316" s="372"/>
      <c r="N316" s="557" t="s">
        <v>1464</v>
      </c>
      <c r="O316" s="494"/>
    </row>
    <row r="317" spans="1:15" ht="27" customHeight="1" x14ac:dyDescent="0.4">
      <c r="A317" s="55"/>
      <c r="B317" s="484">
        <v>2026</v>
      </c>
      <c r="C317" s="371">
        <v>4</v>
      </c>
      <c r="D317" s="372" t="s">
        <v>1344</v>
      </c>
      <c r="E317" s="430" t="s">
        <v>1407</v>
      </c>
      <c r="F317" s="372" t="s">
        <v>24</v>
      </c>
      <c r="G317" s="372" t="s">
        <v>15</v>
      </c>
      <c r="H317" s="372" t="s">
        <v>28</v>
      </c>
      <c r="I317" s="538">
        <v>1000000</v>
      </c>
      <c r="J317" s="372">
        <v>201906004</v>
      </c>
      <c r="K317" s="372" t="s">
        <v>1365</v>
      </c>
      <c r="L317" s="372" t="s">
        <v>1366</v>
      </c>
      <c r="M317" s="372" t="s">
        <v>121</v>
      </c>
      <c r="N317" s="557" t="s">
        <v>1464</v>
      </c>
      <c r="O317" s="494"/>
    </row>
    <row r="318" spans="1:15" ht="27" customHeight="1" x14ac:dyDescent="0.4">
      <c r="A318" s="123"/>
      <c r="B318" s="484">
        <v>2026</v>
      </c>
      <c r="C318" s="371">
        <v>4</v>
      </c>
      <c r="D318" s="372" t="s">
        <v>1344</v>
      </c>
      <c r="E318" s="430" t="s">
        <v>1403</v>
      </c>
      <c r="F318" s="372" t="s">
        <v>16</v>
      </c>
      <c r="G318" s="372" t="s">
        <v>6</v>
      </c>
      <c r="H318" s="372" t="s">
        <v>29</v>
      </c>
      <c r="I318" s="538">
        <v>10000000</v>
      </c>
      <c r="J318" s="372">
        <v>2018111340</v>
      </c>
      <c r="K318" s="372" t="s">
        <v>1362</v>
      </c>
      <c r="L318" s="372" t="s">
        <v>1363</v>
      </c>
      <c r="M318" s="372"/>
      <c r="N318" s="557" t="s">
        <v>1464</v>
      </c>
      <c r="O318" s="494"/>
    </row>
    <row r="319" spans="1:15" ht="27" customHeight="1" thickBot="1" x14ac:dyDescent="0.45">
      <c r="B319" s="495">
        <v>2026</v>
      </c>
      <c r="C319" s="496">
        <v>4</v>
      </c>
      <c r="D319" s="511" t="s">
        <v>1344</v>
      </c>
      <c r="E319" s="497" t="s">
        <v>1412</v>
      </c>
      <c r="F319" s="511" t="s">
        <v>16</v>
      </c>
      <c r="G319" s="511" t="s">
        <v>6</v>
      </c>
      <c r="H319" s="511" t="s">
        <v>28</v>
      </c>
      <c r="I319" s="550">
        <v>19000000</v>
      </c>
      <c r="J319" s="511">
        <v>2014121510</v>
      </c>
      <c r="K319" s="511" t="s">
        <v>1397</v>
      </c>
      <c r="L319" s="511" t="s">
        <v>1398</v>
      </c>
      <c r="M319" s="511" t="s">
        <v>121</v>
      </c>
      <c r="N319" s="572" t="s">
        <v>1464</v>
      </c>
      <c r="O319" s="512"/>
    </row>
    <row r="320" spans="1:15" ht="27" customHeight="1" x14ac:dyDescent="0.4">
      <c r="A320" s="123"/>
      <c r="B320" s="483">
        <v>2026</v>
      </c>
      <c r="C320" s="505">
        <v>5</v>
      </c>
      <c r="D320" s="471" t="s">
        <v>240</v>
      </c>
      <c r="E320" s="506" t="s">
        <v>344</v>
      </c>
      <c r="F320" s="471" t="s">
        <v>24</v>
      </c>
      <c r="G320" s="471" t="s">
        <v>14</v>
      </c>
      <c r="H320" s="471" t="s">
        <v>25</v>
      </c>
      <c r="I320" s="531" t="s">
        <v>326</v>
      </c>
      <c r="J320" s="471">
        <v>202112022</v>
      </c>
      <c r="K320" s="471" t="s">
        <v>327</v>
      </c>
      <c r="L320" s="471" t="s">
        <v>328</v>
      </c>
      <c r="M320" s="471"/>
      <c r="N320" s="557" t="s">
        <v>1464</v>
      </c>
      <c r="O320" s="530" t="s">
        <v>351</v>
      </c>
    </row>
    <row r="321" spans="1:15" ht="27" customHeight="1" x14ac:dyDescent="0.4">
      <c r="A321" s="123"/>
      <c r="B321" s="484">
        <v>2026</v>
      </c>
      <c r="C321" s="335">
        <v>5</v>
      </c>
      <c r="D321" s="329" t="s">
        <v>996</v>
      </c>
      <c r="E321" s="336" t="s">
        <v>1005</v>
      </c>
      <c r="F321" s="329" t="s">
        <v>16</v>
      </c>
      <c r="G321" s="329" t="s">
        <v>6</v>
      </c>
      <c r="H321" s="329" t="s">
        <v>29</v>
      </c>
      <c r="I321" s="522">
        <v>2000000</v>
      </c>
      <c r="J321" s="329">
        <v>202405013</v>
      </c>
      <c r="K321" s="329" t="s">
        <v>998</v>
      </c>
      <c r="L321" s="329" t="s">
        <v>999</v>
      </c>
      <c r="M321" s="372"/>
      <c r="N321" s="557" t="s">
        <v>1464</v>
      </c>
      <c r="O321" s="487"/>
    </row>
    <row r="322" spans="1:15" ht="27" customHeight="1" x14ac:dyDescent="0.4">
      <c r="A322" s="123"/>
      <c r="B322" s="484">
        <v>2026</v>
      </c>
      <c r="C322" s="335">
        <v>5</v>
      </c>
      <c r="D322" s="329" t="s">
        <v>969</v>
      </c>
      <c r="E322" s="336" t="s">
        <v>975</v>
      </c>
      <c r="F322" s="329" t="s">
        <v>16</v>
      </c>
      <c r="G322" s="329" t="s">
        <v>6</v>
      </c>
      <c r="H322" s="329" t="s">
        <v>29</v>
      </c>
      <c r="I322" s="522">
        <v>1500000</v>
      </c>
      <c r="J322" s="329">
        <v>202206020</v>
      </c>
      <c r="K322" s="329" t="s">
        <v>971</v>
      </c>
      <c r="L322" s="329" t="s">
        <v>972</v>
      </c>
      <c r="M322" s="372"/>
      <c r="N322" s="557" t="s">
        <v>1464</v>
      </c>
      <c r="O322" s="492"/>
    </row>
    <row r="323" spans="1:15" ht="27" customHeight="1" x14ac:dyDescent="0.4">
      <c r="A323" s="123"/>
      <c r="B323" s="484">
        <v>2026</v>
      </c>
      <c r="C323" s="335">
        <v>5</v>
      </c>
      <c r="D323" s="329" t="s">
        <v>977</v>
      </c>
      <c r="E323" s="336" t="s">
        <v>975</v>
      </c>
      <c r="F323" s="329" t="s">
        <v>16</v>
      </c>
      <c r="G323" s="329" t="s">
        <v>6</v>
      </c>
      <c r="H323" s="329" t="s">
        <v>29</v>
      </c>
      <c r="I323" s="522">
        <v>1500000</v>
      </c>
      <c r="J323" s="329">
        <v>202503015</v>
      </c>
      <c r="K323" s="329" t="s">
        <v>979</v>
      </c>
      <c r="L323" s="329" t="s">
        <v>980</v>
      </c>
      <c r="M323" s="462"/>
      <c r="N323" s="557" t="s">
        <v>1464</v>
      </c>
      <c r="O323" s="487"/>
    </row>
    <row r="324" spans="1:15" ht="27" customHeight="1" x14ac:dyDescent="0.4">
      <c r="A324" s="123"/>
      <c r="B324" s="484">
        <v>2026</v>
      </c>
      <c r="C324" s="335">
        <v>5</v>
      </c>
      <c r="D324" s="329" t="s">
        <v>944</v>
      </c>
      <c r="E324" s="336" t="s">
        <v>964</v>
      </c>
      <c r="F324" s="329" t="s">
        <v>16</v>
      </c>
      <c r="G324" s="329" t="s">
        <v>6</v>
      </c>
      <c r="H324" s="329" t="s">
        <v>29</v>
      </c>
      <c r="I324" s="522">
        <v>2250000</v>
      </c>
      <c r="J324" s="329">
        <v>2012121470</v>
      </c>
      <c r="K324" s="329" t="s">
        <v>965</v>
      </c>
      <c r="L324" s="329" t="s">
        <v>966</v>
      </c>
      <c r="M324" s="372"/>
      <c r="N324" s="557" t="s">
        <v>1464</v>
      </c>
      <c r="O324" s="487"/>
    </row>
    <row r="325" spans="1:15" ht="27" customHeight="1" x14ac:dyDescent="0.4">
      <c r="A325" s="55"/>
      <c r="B325" s="484">
        <v>2026</v>
      </c>
      <c r="C325" s="335">
        <v>5</v>
      </c>
      <c r="D325" s="329" t="s">
        <v>969</v>
      </c>
      <c r="E325" s="336" t="s">
        <v>964</v>
      </c>
      <c r="F325" s="329" t="s">
        <v>16</v>
      </c>
      <c r="G325" s="329" t="s">
        <v>6</v>
      </c>
      <c r="H325" s="329" t="s">
        <v>29</v>
      </c>
      <c r="I325" s="522">
        <v>2000000</v>
      </c>
      <c r="J325" s="329">
        <v>202206020</v>
      </c>
      <c r="K325" s="329" t="s">
        <v>971</v>
      </c>
      <c r="L325" s="329" t="s">
        <v>972</v>
      </c>
      <c r="M325" s="618"/>
      <c r="N325" s="557" t="s">
        <v>1464</v>
      </c>
      <c r="O325" s="486"/>
    </row>
    <row r="326" spans="1:15" ht="27" customHeight="1" x14ac:dyDescent="0.4">
      <c r="A326" s="55"/>
      <c r="B326" s="484">
        <v>2026</v>
      </c>
      <c r="C326" s="335">
        <v>5</v>
      </c>
      <c r="D326" s="329" t="s">
        <v>977</v>
      </c>
      <c r="E326" s="336" t="s">
        <v>964</v>
      </c>
      <c r="F326" s="329" t="s">
        <v>16</v>
      </c>
      <c r="G326" s="329" t="s">
        <v>6</v>
      </c>
      <c r="H326" s="329" t="s">
        <v>29</v>
      </c>
      <c r="I326" s="522">
        <v>2000000</v>
      </c>
      <c r="J326" s="329">
        <v>202503015</v>
      </c>
      <c r="K326" s="329" t="s">
        <v>979</v>
      </c>
      <c r="L326" s="329" t="s">
        <v>980</v>
      </c>
      <c r="M326" s="462"/>
      <c r="N326" s="557" t="s">
        <v>1464</v>
      </c>
      <c r="O326" s="487"/>
    </row>
    <row r="327" spans="1:15" ht="27" customHeight="1" x14ac:dyDescent="0.4">
      <c r="A327" s="123"/>
      <c r="B327" s="484">
        <v>2026</v>
      </c>
      <c r="C327" s="335">
        <v>5</v>
      </c>
      <c r="D327" s="329" t="s">
        <v>712</v>
      </c>
      <c r="E327" s="336" t="s">
        <v>740</v>
      </c>
      <c r="F327" s="329" t="s">
        <v>16</v>
      </c>
      <c r="G327" s="329" t="s">
        <v>6</v>
      </c>
      <c r="H327" s="329" t="s">
        <v>29</v>
      </c>
      <c r="I327" s="522">
        <v>1200000</v>
      </c>
      <c r="J327" s="329">
        <v>2018041410</v>
      </c>
      <c r="K327" s="329" t="s">
        <v>723</v>
      </c>
      <c r="L327" s="329" t="s">
        <v>724</v>
      </c>
      <c r="M327" s="372"/>
      <c r="N327" s="557" t="s">
        <v>1464</v>
      </c>
      <c r="O327" s="487"/>
    </row>
    <row r="328" spans="1:15" ht="27" customHeight="1" x14ac:dyDescent="0.4">
      <c r="A328" s="123"/>
      <c r="B328" s="484">
        <v>2026</v>
      </c>
      <c r="C328" s="371">
        <v>5</v>
      </c>
      <c r="D328" s="372" t="s">
        <v>687</v>
      </c>
      <c r="E328" s="430" t="s">
        <v>704</v>
      </c>
      <c r="F328" s="372" t="s">
        <v>16</v>
      </c>
      <c r="G328" s="372" t="s">
        <v>6</v>
      </c>
      <c r="H328" s="372" t="s">
        <v>29</v>
      </c>
      <c r="I328" s="546">
        <v>1740000</v>
      </c>
      <c r="J328" s="372">
        <v>202212062</v>
      </c>
      <c r="K328" s="372" t="s">
        <v>702</v>
      </c>
      <c r="L328" s="372" t="s">
        <v>703</v>
      </c>
      <c r="M328" s="372" t="s">
        <v>121</v>
      </c>
      <c r="N328" s="557" t="s">
        <v>1464</v>
      </c>
      <c r="O328" s="494"/>
    </row>
    <row r="329" spans="1:15" ht="27" customHeight="1" x14ac:dyDescent="0.4">
      <c r="A329" s="123"/>
      <c r="B329" s="484">
        <v>2026</v>
      </c>
      <c r="C329" s="330">
        <v>5</v>
      </c>
      <c r="D329" s="333" t="s">
        <v>175</v>
      </c>
      <c r="E329" s="342" t="s">
        <v>1270</v>
      </c>
      <c r="F329" s="333" t="s">
        <v>204</v>
      </c>
      <c r="G329" s="333" t="s">
        <v>15</v>
      </c>
      <c r="H329" s="329" t="s">
        <v>1459</v>
      </c>
      <c r="I329" s="522">
        <f>500000*6</f>
        <v>3000000</v>
      </c>
      <c r="J329" s="333">
        <v>201906025</v>
      </c>
      <c r="K329" s="333" t="s">
        <v>1255</v>
      </c>
      <c r="L329" s="333" t="s">
        <v>1256</v>
      </c>
      <c r="M329" s="462" t="s">
        <v>121</v>
      </c>
      <c r="N329" s="557" t="s">
        <v>1464</v>
      </c>
      <c r="O329" s="487"/>
    </row>
    <row r="330" spans="1:15" ht="27" customHeight="1" x14ac:dyDescent="0.4">
      <c r="A330" s="46"/>
      <c r="B330" s="484">
        <v>2026</v>
      </c>
      <c r="C330" s="330">
        <v>5</v>
      </c>
      <c r="D330" s="333" t="s">
        <v>175</v>
      </c>
      <c r="E330" s="342" t="s">
        <v>1271</v>
      </c>
      <c r="F330" s="333" t="s">
        <v>204</v>
      </c>
      <c r="G330" s="333" t="s">
        <v>216</v>
      </c>
      <c r="H330" s="333" t="s">
        <v>586</v>
      </c>
      <c r="I330" s="522">
        <v>18000000</v>
      </c>
      <c r="J330" s="333">
        <v>201906025</v>
      </c>
      <c r="K330" s="333" t="s">
        <v>1255</v>
      </c>
      <c r="L330" s="333" t="s">
        <v>1256</v>
      </c>
      <c r="M330" s="431" t="s">
        <v>1068</v>
      </c>
      <c r="N330" s="557" t="s">
        <v>1464</v>
      </c>
      <c r="O330" s="487"/>
    </row>
    <row r="331" spans="1:15" ht="27" customHeight="1" x14ac:dyDescent="0.4">
      <c r="A331" s="123"/>
      <c r="B331" s="485">
        <v>2026</v>
      </c>
      <c r="C331" s="335">
        <v>5</v>
      </c>
      <c r="D331" s="329" t="s">
        <v>985</v>
      </c>
      <c r="E331" s="336" t="s">
        <v>993</v>
      </c>
      <c r="F331" s="329" t="s">
        <v>24</v>
      </c>
      <c r="G331" s="329" t="s">
        <v>10</v>
      </c>
      <c r="H331" s="329" t="s">
        <v>1462</v>
      </c>
      <c r="I331" s="522">
        <v>60000000</v>
      </c>
      <c r="J331" s="329">
        <v>2015121370</v>
      </c>
      <c r="K331" s="329" t="s">
        <v>990</v>
      </c>
      <c r="L331" s="329" t="s">
        <v>991</v>
      </c>
      <c r="M331" s="372"/>
      <c r="N331" s="557" t="s">
        <v>1464</v>
      </c>
      <c r="O331" s="493"/>
    </row>
    <row r="332" spans="1:15" s="30" customFormat="1" ht="27" customHeight="1" x14ac:dyDescent="0.4">
      <c r="A332" s="117"/>
      <c r="B332" s="484">
        <v>2026</v>
      </c>
      <c r="C332" s="335">
        <v>5</v>
      </c>
      <c r="D332" s="329" t="s">
        <v>996</v>
      </c>
      <c r="E332" s="336" t="s">
        <v>1001</v>
      </c>
      <c r="F332" s="329" t="s">
        <v>16</v>
      </c>
      <c r="G332" s="329" t="s">
        <v>6</v>
      </c>
      <c r="H332" s="329" t="s">
        <v>28</v>
      </c>
      <c r="I332" s="522">
        <v>10000000</v>
      </c>
      <c r="J332" s="329">
        <v>202405013</v>
      </c>
      <c r="K332" s="329" t="s">
        <v>998</v>
      </c>
      <c r="L332" s="329" t="s">
        <v>999</v>
      </c>
      <c r="M332" s="372" t="s">
        <v>1002</v>
      </c>
      <c r="N332" s="557" t="s">
        <v>1464</v>
      </c>
      <c r="O332" s="487"/>
    </row>
    <row r="333" spans="1:15" s="30" customFormat="1" ht="27" customHeight="1" x14ac:dyDescent="0.4">
      <c r="A333" s="120"/>
      <c r="B333" s="484">
        <v>2026</v>
      </c>
      <c r="C333" s="335">
        <v>5</v>
      </c>
      <c r="D333" s="329" t="s">
        <v>175</v>
      </c>
      <c r="E333" s="336" t="s">
        <v>1273</v>
      </c>
      <c r="F333" s="329" t="s">
        <v>204</v>
      </c>
      <c r="G333" s="329" t="s">
        <v>216</v>
      </c>
      <c r="H333" s="329" t="s">
        <v>27</v>
      </c>
      <c r="I333" s="522">
        <v>35000000</v>
      </c>
      <c r="J333" s="329">
        <v>202212047</v>
      </c>
      <c r="K333" s="329" t="s">
        <v>1264</v>
      </c>
      <c r="L333" s="329" t="s">
        <v>1265</v>
      </c>
      <c r="M333" s="372"/>
      <c r="N333" s="557" t="s">
        <v>1464</v>
      </c>
      <c r="O333" s="487"/>
    </row>
    <row r="334" spans="1:15" ht="27" customHeight="1" x14ac:dyDescent="0.4">
      <c r="A334" s="118"/>
      <c r="B334" s="484">
        <v>2026</v>
      </c>
      <c r="C334" s="335">
        <v>5</v>
      </c>
      <c r="D334" s="329" t="s">
        <v>377</v>
      </c>
      <c r="E334" s="336" t="s">
        <v>381</v>
      </c>
      <c r="F334" s="329" t="s">
        <v>24</v>
      </c>
      <c r="G334" s="329" t="s">
        <v>14</v>
      </c>
      <c r="H334" s="329" t="s">
        <v>28</v>
      </c>
      <c r="I334" s="453">
        <v>22000000</v>
      </c>
      <c r="J334" s="329">
        <v>2018101490</v>
      </c>
      <c r="K334" s="329" t="s">
        <v>382</v>
      </c>
      <c r="L334" s="329" t="s">
        <v>383</v>
      </c>
      <c r="M334" s="372" t="s">
        <v>121</v>
      </c>
      <c r="N334" s="557" t="s">
        <v>1464</v>
      </c>
      <c r="O334" s="487"/>
    </row>
    <row r="335" spans="1:15" ht="27" customHeight="1" x14ac:dyDescent="0.4">
      <c r="A335" s="118"/>
      <c r="B335" s="484">
        <v>2026</v>
      </c>
      <c r="C335" s="335">
        <v>5</v>
      </c>
      <c r="D335" s="329" t="s">
        <v>366</v>
      </c>
      <c r="E335" s="336" t="s">
        <v>438</v>
      </c>
      <c r="F335" s="329" t="s">
        <v>24</v>
      </c>
      <c r="G335" s="329" t="s">
        <v>14</v>
      </c>
      <c r="H335" s="329" t="s">
        <v>27</v>
      </c>
      <c r="I335" s="452">
        <v>50000000</v>
      </c>
      <c r="J335" s="329">
        <v>202212083</v>
      </c>
      <c r="K335" s="329" t="s">
        <v>439</v>
      </c>
      <c r="L335" s="329" t="s">
        <v>440</v>
      </c>
      <c r="M335" s="372"/>
      <c r="N335" s="557" t="s">
        <v>1464</v>
      </c>
      <c r="O335" s="487"/>
    </row>
    <row r="336" spans="1:15" ht="27" customHeight="1" x14ac:dyDescent="0.4">
      <c r="B336" s="484">
        <v>2026</v>
      </c>
      <c r="C336" s="330">
        <v>5</v>
      </c>
      <c r="D336" s="333" t="s">
        <v>175</v>
      </c>
      <c r="E336" s="342" t="s">
        <v>1272</v>
      </c>
      <c r="F336" s="333" t="s">
        <v>207</v>
      </c>
      <c r="G336" s="333" t="s">
        <v>4</v>
      </c>
      <c r="H336" s="333" t="s">
        <v>586</v>
      </c>
      <c r="I336" s="522">
        <v>7000000</v>
      </c>
      <c r="J336" s="333">
        <v>201906025</v>
      </c>
      <c r="K336" s="333" t="s">
        <v>1255</v>
      </c>
      <c r="L336" s="333" t="s">
        <v>1256</v>
      </c>
      <c r="M336" s="431" t="s">
        <v>1068</v>
      </c>
      <c r="N336" s="557" t="s">
        <v>1464</v>
      </c>
      <c r="O336" s="487"/>
    </row>
    <row r="337" spans="1:15" ht="27" customHeight="1" x14ac:dyDescent="0.4">
      <c r="A337" s="55"/>
      <c r="B337" s="484">
        <v>2026</v>
      </c>
      <c r="C337" s="371">
        <v>5</v>
      </c>
      <c r="D337" s="372" t="s">
        <v>241</v>
      </c>
      <c r="E337" s="430" t="s">
        <v>361</v>
      </c>
      <c r="F337" s="372" t="s">
        <v>16</v>
      </c>
      <c r="G337" s="372" t="s">
        <v>6</v>
      </c>
      <c r="H337" s="372" t="s">
        <v>29</v>
      </c>
      <c r="I337" s="467">
        <v>5200000</v>
      </c>
      <c r="J337" s="372">
        <v>202212012</v>
      </c>
      <c r="K337" s="372" t="s">
        <v>359</v>
      </c>
      <c r="L337" s="372" t="s">
        <v>360</v>
      </c>
      <c r="M337" s="372"/>
      <c r="N337" s="557" t="s">
        <v>1464</v>
      </c>
      <c r="O337" s="494"/>
    </row>
    <row r="338" spans="1:15" ht="27" customHeight="1" x14ac:dyDescent="0.4">
      <c r="A338" s="55"/>
      <c r="B338" s="484">
        <v>2026</v>
      </c>
      <c r="C338" s="335">
        <v>5</v>
      </c>
      <c r="D338" s="329" t="s">
        <v>175</v>
      </c>
      <c r="E338" s="336" t="s">
        <v>1267</v>
      </c>
      <c r="F338" s="329" t="s">
        <v>24</v>
      </c>
      <c r="G338" s="329" t="s">
        <v>10</v>
      </c>
      <c r="H338" s="329" t="s">
        <v>27</v>
      </c>
      <c r="I338" s="522">
        <v>30000000</v>
      </c>
      <c r="J338" s="329">
        <v>202112042</v>
      </c>
      <c r="K338" s="329" t="s">
        <v>1268</v>
      </c>
      <c r="L338" s="329" t="s">
        <v>1269</v>
      </c>
      <c r="M338" s="372"/>
      <c r="N338" s="557" t="s">
        <v>1464</v>
      </c>
      <c r="O338" s="487"/>
    </row>
    <row r="339" spans="1:15" ht="27" customHeight="1" x14ac:dyDescent="0.4">
      <c r="A339" s="118"/>
      <c r="B339" s="484">
        <v>2026</v>
      </c>
      <c r="C339" s="335">
        <v>5</v>
      </c>
      <c r="D339" s="329" t="s">
        <v>822</v>
      </c>
      <c r="E339" s="336" t="s">
        <v>831</v>
      </c>
      <c r="F339" s="329" t="s">
        <v>24</v>
      </c>
      <c r="G339" s="329" t="s">
        <v>14</v>
      </c>
      <c r="H339" s="329" t="s">
        <v>27</v>
      </c>
      <c r="I339" s="548">
        <v>72000000</v>
      </c>
      <c r="J339" s="329">
        <v>201912034</v>
      </c>
      <c r="K339" s="329" t="s">
        <v>832</v>
      </c>
      <c r="L339" s="329" t="s">
        <v>833</v>
      </c>
      <c r="M339" s="372"/>
      <c r="N339" s="557" t="s">
        <v>1464</v>
      </c>
      <c r="O339" s="487"/>
    </row>
    <row r="340" spans="1:15" ht="27" customHeight="1" x14ac:dyDescent="0.4">
      <c r="B340" s="484">
        <v>2026</v>
      </c>
      <c r="C340" s="335">
        <v>5</v>
      </c>
      <c r="D340" s="329" t="s">
        <v>175</v>
      </c>
      <c r="E340" s="336" t="s">
        <v>1274</v>
      </c>
      <c r="F340" s="329" t="s">
        <v>204</v>
      </c>
      <c r="G340" s="329" t="s">
        <v>216</v>
      </c>
      <c r="H340" s="329" t="s">
        <v>27</v>
      </c>
      <c r="I340" s="522">
        <v>35000000</v>
      </c>
      <c r="J340" s="329">
        <v>201907001</v>
      </c>
      <c r="K340" s="329" t="s">
        <v>1275</v>
      </c>
      <c r="L340" s="329" t="s">
        <v>1276</v>
      </c>
      <c r="M340" s="372"/>
      <c r="N340" s="557" t="s">
        <v>1464</v>
      </c>
      <c r="O340" s="487"/>
    </row>
    <row r="341" spans="1:15" ht="27" customHeight="1" x14ac:dyDescent="0.4">
      <c r="A341" s="119"/>
      <c r="B341" s="485">
        <v>2026</v>
      </c>
      <c r="C341" s="335">
        <v>5</v>
      </c>
      <c r="D341" s="329" t="s">
        <v>234</v>
      </c>
      <c r="E341" s="336" t="s">
        <v>307</v>
      </c>
      <c r="F341" s="329" t="s">
        <v>24</v>
      </c>
      <c r="G341" s="329" t="s">
        <v>14</v>
      </c>
      <c r="H341" s="329" t="s">
        <v>27</v>
      </c>
      <c r="I341" s="456">
        <v>30500000</v>
      </c>
      <c r="J341" s="329">
        <v>202112084</v>
      </c>
      <c r="K341" s="329" t="s">
        <v>305</v>
      </c>
      <c r="L341" s="329" t="s">
        <v>306</v>
      </c>
      <c r="M341" s="372"/>
      <c r="N341" s="557" t="s">
        <v>1464</v>
      </c>
      <c r="O341" s="487"/>
    </row>
    <row r="342" spans="1:15" ht="27" customHeight="1" x14ac:dyDescent="0.4">
      <c r="A342" s="123"/>
      <c r="B342" s="484">
        <v>2026</v>
      </c>
      <c r="C342" s="335">
        <v>5</v>
      </c>
      <c r="D342" s="329" t="s">
        <v>944</v>
      </c>
      <c r="E342" s="577" t="s">
        <v>968</v>
      </c>
      <c r="F342" s="329" t="s">
        <v>16</v>
      </c>
      <c r="G342" s="329" t="s">
        <v>6</v>
      </c>
      <c r="H342" s="329" t="s">
        <v>29</v>
      </c>
      <c r="I342" s="522">
        <v>2970000</v>
      </c>
      <c r="J342" s="329">
        <v>2012121470</v>
      </c>
      <c r="K342" s="329" t="s">
        <v>965</v>
      </c>
      <c r="L342" s="329" t="s">
        <v>966</v>
      </c>
      <c r="M342" s="372"/>
      <c r="N342" s="557" t="s">
        <v>1464</v>
      </c>
      <c r="O342" s="487"/>
    </row>
    <row r="343" spans="1:15" ht="27" customHeight="1" x14ac:dyDescent="0.4">
      <c r="A343" s="55"/>
      <c r="B343" s="484">
        <v>2026</v>
      </c>
      <c r="C343" s="335">
        <v>5</v>
      </c>
      <c r="D343" s="329" t="s">
        <v>76</v>
      </c>
      <c r="E343" s="336" t="s">
        <v>618</v>
      </c>
      <c r="F343" s="329" t="s">
        <v>16</v>
      </c>
      <c r="G343" s="329" t="s">
        <v>6</v>
      </c>
      <c r="H343" s="329" t="s">
        <v>29</v>
      </c>
      <c r="I343" s="522">
        <v>5400000</v>
      </c>
      <c r="J343" s="329">
        <v>202212054</v>
      </c>
      <c r="K343" s="329" t="s">
        <v>591</v>
      </c>
      <c r="L343" s="329" t="s">
        <v>592</v>
      </c>
      <c r="M343" s="372"/>
      <c r="N343" s="557" t="s">
        <v>1464</v>
      </c>
      <c r="O343" s="487"/>
    </row>
    <row r="344" spans="1:15" ht="27" customHeight="1" x14ac:dyDescent="0.4">
      <c r="A344" s="123"/>
      <c r="B344" s="484">
        <v>2026</v>
      </c>
      <c r="C344" s="334">
        <v>5</v>
      </c>
      <c r="D344" s="431" t="s">
        <v>1015</v>
      </c>
      <c r="E344" s="432" t="s">
        <v>1045</v>
      </c>
      <c r="F344" s="431" t="s">
        <v>16</v>
      </c>
      <c r="G344" s="431" t="s">
        <v>6</v>
      </c>
      <c r="H344" s="431" t="s">
        <v>28</v>
      </c>
      <c r="I344" s="538">
        <v>35000000</v>
      </c>
      <c r="J344" s="431">
        <v>202212044</v>
      </c>
      <c r="K344" s="431" t="s">
        <v>1030</v>
      </c>
      <c r="L344" s="431" t="s">
        <v>1031</v>
      </c>
      <c r="M344" s="431" t="s">
        <v>315</v>
      </c>
      <c r="N344" s="557" t="s">
        <v>1464</v>
      </c>
      <c r="O344" s="487"/>
    </row>
    <row r="345" spans="1:15" ht="27" customHeight="1" x14ac:dyDescent="0.4">
      <c r="A345" s="55"/>
      <c r="B345" s="484">
        <v>2026</v>
      </c>
      <c r="C345" s="335">
        <v>5</v>
      </c>
      <c r="D345" s="329" t="s">
        <v>1015</v>
      </c>
      <c r="E345" s="336" t="s">
        <v>1044</v>
      </c>
      <c r="F345" s="329" t="s">
        <v>24</v>
      </c>
      <c r="G345" s="329" t="s">
        <v>10</v>
      </c>
      <c r="H345" s="329" t="s">
        <v>27</v>
      </c>
      <c r="I345" s="522">
        <v>148000000</v>
      </c>
      <c r="J345" s="329">
        <v>2015071160</v>
      </c>
      <c r="K345" s="329" t="s">
        <v>1023</v>
      </c>
      <c r="L345" s="329" t="s">
        <v>1024</v>
      </c>
      <c r="M345" s="372"/>
      <c r="N345" s="557" t="s">
        <v>1464</v>
      </c>
      <c r="O345" s="487"/>
    </row>
    <row r="346" spans="1:15" ht="27" customHeight="1" x14ac:dyDescent="0.4">
      <c r="A346" s="119"/>
      <c r="B346" s="484">
        <v>2026</v>
      </c>
      <c r="C346" s="335">
        <v>5</v>
      </c>
      <c r="D346" s="329" t="s">
        <v>1015</v>
      </c>
      <c r="E346" s="336" t="s">
        <v>1043</v>
      </c>
      <c r="F346" s="329" t="s">
        <v>24</v>
      </c>
      <c r="G346" s="329" t="s">
        <v>10</v>
      </c>
      <c r="H346" s="329" t="s">
        <v>27</v>
      </c>
      <c r="I346" s="522">
        <v>138578000</v>
      </c>
      <c r="J346" s="329">
        <v>2015071160</v>
      </c>
      <c r="K346" s="329" t="s">
        <v>1023</v>
      </c>
      <c r="L346" s="329" t="s">
        <v>1024</v>
      </c>
      <c r="M346" s="372"/>
      <c r="N346" s="557" t="s">
        <v>1464</v>
      </c>
      <c r="O346" s="487"/>
    </row>
    <row r="347" spans="1:15" ht="27" customHeight="1" x14ac:dyDescent="0.4">
      <c r="A347" s="123"/>
      <c r="B347" s="484">
        <v>2026</v>
      </c>
      <c r="C347" s="335">
        <v>5</v>
      </c>
      <c r="D347" s="329" t="s">
        <v>199</v>
      </c>
      <c r="E347" s="336" t="s">
        <v>1228</v>
      </c>
      <c r="F347" s="329" t="s">
        <v>16</v>
      </c>
      <c r="G347" s="329" t="s">
        <v>222</v>
      </c>
      <c r="H347" s="329" t="s">
        <v>29</v>
      </c>
      <c r="I347" s="522">
        <v>1000000</v>
      </c>
      <c r="J347" s="329">
        <v>202408042</v>
      </c>
      <c r="K347" s="329" t="s">
        <v>1229</v>
      </c>
      <c r="L347" s="329" t="s">
        <v>1230</v>
      </c>
      <c r="M347" s="372"/>
      <c r="N347" s="557" t="s">
        <v>1464</v>
      </c>
      <c r="O347" s="487"/>
    </row>
    <row r="348" spans="1:15" ht="27" customHeight="1" x14ac:dyDescent="0.4">
      <c r="A348" s="123"/>
      <c r="B348" s="484">
        <v>2026</v>
      </c>
      <c r="C348" s="335">
        <v>5</v>
      </c>
      <c r="D348" s="329" t="s">
        <v>996</v>
      </c>
      <c r="E348" s="336" t="s">
        <v>1004</v>
      </c>
      <c r="F348" s="329" t="s">
        <v>16</v>
      </c>
      <c r="G348" s="329" t="s">
        <v>6</v>
      </c>
      <c r="H348" s="329" t="s">
        <v>29</v>
      </c>
      <c r="I348" s="522">
        <v>1000000</v>
      </c>
      <c r="J348" s="329">
        <v>202405013</v>
      </c>
      <c r="K348" s="329" t="s">
        <v>998</v>
      </c>
      <c r="L348" s="329" t="s">
        <v>999</v>
      </c>
      <c r="M348" s="372"/>
      <c r="N348" s="557" t="s">
        <v>1464</v>
      </c>
      <c r="O348" s="487"/>
    </row>
    <row r="349" spans="1:15" ht="27" customHeight="1" x14ac:dyDescent="0.4">
      <c r="A349" s="55"/>
      <c r="B349" s="484">
        <v>2026</v>
      </c>
      <c r="C349" s="330">
        <v>5</v>
      </c>
      <c r="D349" s="431" t="s">
        <v>516</v>
      </c>
      <c r="E349" s="432" t="s">
        <v>517</v>
      </c>
      <c r="F349" s="431" t="s">
        <v>16</v>
      </c>
      <c r="G349" s="431" t="s">
        <v>6</v>
      </c>
      <c r="H349" s="431" t="s">
        <v>419</v>
      </c>
      <c r="I349" s="538">
        <v>1000000</v>
      </c>
      <c r="J349" s="431">
        <v>202212043</v>
      </c>
      <c r="K349" s="431" t="s">
        <v>518</v>
      </c>
      <c r="L349" s="431" t="s">
        <v>519</v>
      </c>
      <c r="M349" s="431" t="s">
        <v>369</v>
      </c>
      <c r="N349" s="557" t="s">
        <v>1464</v>
      </c>
      <c r="O349" s="486"/>
    </row>
    <row r="350" spans="1:15" ht="27" customHeight="1" x14ac:dyDescent="0.4">
      <c r="A350" s="123"/>
      <c r="B350" s="484">
        <v>2026</v>
      </c>
      <c r="C350" s="335">
        <v>5</v>
      </c>
      <c r="D350" s="329" t="s">
        <v>996</v>
      </c>
      <c r="E350" s="336" t="s">
        <v>1003</v>
      </c>
      <c r="F350" s="329" t="s">
        <v>16</v>
      </c>
      <c r="G350" s="329" t="s">
        <v>6</v>
      </c>
      <c r="H350" s="329" t="s">
        <v>29</v>
      </c>
      <c r="I350" s="522">
        <v>2000000</v>
      </c>
      <c r="J350" s="329">
        <v>202405013</v>
      </c>
      <c r="K350" s="329" t="s">
        <v>998</v>
      </c>
      <c r="L350" s="329" t="s">
        <v>999</v>
      </c>
      <c r="M350" s="372"/>
      <c r="N350" s="557" t="s">
        <v>1464</v>
      </c>
      <c r="O350" s="487"/>
    </row>
    <row r="351" spans="1:15" ht="27" customHeight="1" x14ac:dyDescent="0.4">
      <c r="A351" s="55"/>
      <c r="B351" s="484">
        <v>2026</v>
      </c>
      <c r="C351" s="330">
        <v>5</v>
      </c>
      <c r="D351" s="333" t="s">
        <v>1148</v>
      </c>
      <c r="E351" s="342" t="s">
        <v>1171</v>
      </c>
      <c r="F351" s="333" t="s">
        <v>24</v>
      </c>
      <c r="G351" s="333" t="s">
        <v>14</v>
      </c>
      <c r="H351" s="329" t="s">
        <v>1459</v>
      </c>
      <c r="I351" s="540">
        <v>3000000</v>
      </c>
      <c r="J351" s="333">
        <v>201912053</v>
      </c>
      <c r="K351" s="333" t="s">
        <v>1172</v>
      </c>
      <c r="L351" s="333" t="s">
        <v>1173</v>
      </c>
      <c r="M351" s="462" t="s">
        <v>121</v>
      </c>
      <c r="N351" s="557" t="s">
        <v>1464</v>
      </c>
      <c r="O351" s="486"/>
    </row>
    <row r="352" spans="1:15" ht="27" hidden="1" customHeight="1" x14ac:dyDescent="0.4">
      <c r="A352" s="55"/>
      <c r="B352" s="485">
        <v>2026</v>
      </c>
      <c r="C352" s="335">
        <v>5</v>
      </c>
      <c r="D352" s="329" t="s">
        <v>470</v>
      </c>
      <c r="E352" s="433" t="s">
        <v>493</v>
      </c>
      <c r="F352" s="329" t="s">
        <v>24</v>
      </c>
      <c r="G352" s="329" t="s">
        <v>12</v>
      </c>
      <c r="H352" s="329" t="s">
        <v>27</v>
      </c>
      <c r="I352" s="542">
        <v>134000000</v>
      </c>
      <c r="J352" s="329">
        <v>202212022</v>
      </c>
      <c r="K352" s="329" t="s">
        <v>494</v>
      </c>
      <c r="L352" s="329" t="s">
        <v>495</v>
      </c>
      <c r="M352" s="370"/>
      <c r="N352" s="332" t="s">
        <v>239</v>
      </c>
      <c r="O352" s="487"/>
    </row>
    <row r="353" spans="1:15" ht="27" customHeight="1" x14ac:dyDescent="0.4">
      <c r="A353" s="123"/>
      <c r="B353" s="485">
        <v>2026</v>
      </c>
      <c r="C353" s="335">
        <v>5</v>
      </c>
      <c r="D353" s="329" t="s">
        <v>470</v>
      </c>
      <c r="E353" s="336" t="s">
        <v>496</v>
      </c>
      <c r="F353" s="329" t="s">
        <v>24</v>
      </c>
      <c r="G353" s="329" t="s">
        <v>11</v>
      </c>
      <c r="H353" s="329" t="s">
        <v>27</v>
      </c>
      <c r="I353" s="542">
        <v>120000000</v>
      </c>
      <c r="J353" s="329">
        <v>202212024</v>
      </c>
      <c r="K353" s="329" t="s">
        <v>497</v>
      </c>
      <c r="L353" s="329" t="s">
        <v>498</v>
      </c>
      <c r="M353" s="372"/>
      <c r="N353" s="557" t="s">
        <v>1464</v>
      </c>
      <c r="O353" s="487"/>
    </row>
    <row r="354" spans="1:15" ht="27" customHeight="1" x14ac:dyDescent="0.4">
      <c r="A354" s="123"/>
      <c r="B354" s="484">
        <v>2026</v>
      </c>
      <c r="C354" s="335">
        <v>5</v>
      </c>
      <c r="D354" s="329" t="s">
        <v>801</v>
      </c>
      <c r="E354" s="336" t="s">
        <v>805</v>
      </c>
      <c r="F354" s="329" t="s">
        <v>24</v>
      </c>
      <c r="G354" s="329" t="s">
        <v>14</v>
      </c>
      <c r="H354" s="329" t="s">
        <v>28</v>
      </c>
      <c r="I354" s="522">
        <v>6000000</v>
      </c>
      <c r="J354" s="329">
        <v>200501188</v>
      </c>
      <c r="K354" s="329" t="s">
        <v>806</v>
      </c>
      <c r="L354" s="329" t="s">
        <v>807</v>
      </c>
      <c r="M354" s="372" t="s">
        <v>121</v>
      </c>
      <c r="N354" s="557" t="s">
        <v>1464</v>
      </c>
      <c r="O354" s="487"/>
    </row>
    <row r="355" spans="1:15" s="30" customFormat="1" ht="27" customHeight="1" x14ac:dyDescent="0.4">
      <c r="A355" s="117"/>
      <c r="B355" s="484">
        <v>2026</v>
      </c>
      <c r="C355" s="329">
        <v>5</v>
      </c>
      <c r="D355" s="329" t="s">
        <v>58</v>
      </c>
      <c r="E355" s="336" t="s">
        <v>436</v>
      </c>
      <c r="F355" s="329" t="s">
        <v>207</v>
      </c>
      <c r="G355" s="329" t="s">
        <v>222</v>
      </c>
      <c r="H355" s="329" t="s">
        <v>419</v>
      </c>
      <c r="I355" s="456">
        <v>1600000</v>
      </c>
      <c r="J355" s="329">
        <v>202306011</v>
      </c>
      <c r="K355" s="329" t="s">
        <v>367</v>
      </c>
      <c r="L355" s="458" t="s">
        <v>368</v>
      </c>
      <c r="M355" s="617"/>
      <c r="N355" s="557" t="s">
        <v>1464</v>
      </c>
      <c r="O355" s="561"/>
    </row>
    <row r="356" spans="1:15" s="30" customFormat="1" ht="27" customHeight="1" x14ac:dyDescent="0.4">
      <c r="A356" s="117"/>
      <c r="B356" s="484">
        <v>2026</v>
      </c>
      <c r="C356" s="329">
        <v>5</v>
      </c>
      <c r="D356" s="329" t="s">
        <v>58</v>
      </c>
      <c r="E356" s="336" t="s">
        <v>437</v>
      </c>
      <c r="F356" s="329" t="s">
        <v>207</v>
      </c>
      <c r="G356" s="329" t="s">
        <v>222</v>
      </c>
      <c r="H356" s="329" t="s">
        <v>419</v>
      </c>
      <c r="I356" s="456">
        <v>3600000</v>
      </c>
      <c r="J356" s="329">
        <v>202306011</v>
      </c>
      <c r="K356" s="329" t="s">
        <v>367</v>
      </c>
      <c r="L356" s="458" t="s">
        <v>368</v>
      </c>
      <c r="M356" s="617"/>
      <c r="N356" s="557" t="s">
        <v>1464</v>
      </c>
      <c r="O356" s="561"/>
    </row>
    <row r="357" spans="1:15" ht="27" customHeight="1" x14ac:dyDescent="0.4">
      <c r="A357" s="55"/>
      <c r="B357" s="484">
        <v>2026</v>
      </c>
      <c r="C357" s="335">
        <v>5</v>
      </c>
      <c r="D357" s="329" t="s">
        <v>712</v>
      </c>
      <c r="E357" s="336" t="s">
        <v>742</v>
      </c>
      <c r="F357" s="329" t="s">
        <v>16</v>
      </c>
      <c r="G357" s="329" t="s">
        <v>6</v>
      </c>
      <c r="H357" s="329" t="s">
        <v>29</v>
      </c>
      <c r="I357" s="522">
        <v>1100000</v>
      </c>
      <c r="J357" s="329">
        <v>2018041410</v>
      </c>
      <c r="K357" s="329" t="s">
        <v>723</v>
      </c>
      <c r="L357" s="329" t="s">
        <v>724</v>
      </c>
      <c r="M357" s="617"/>
      <c r="N357" s="557" t="s">
        <v>1464</v>
      </c>
      <c r="O357" s="487"/>
    </row>
    <row r="358" spans="1:15" ht="27" customHeight="1" x14ac:dyDescent="0.4">
      <c r="A358" s="55"/>
      <c r="B358" s="484">
        <v>2026</v>
      </c>
      <c r="C358" s="335">
        <v>5</v>
      </c>
      <c r="D358" s="329" t="s">
        <v>712</v>
      </c>
      <c r="E358" s="336" t="s">
        <v>741</v>
      </c>
      <c r="F358" s="329" t="s">
        <v>16</v>
      </c>
      <c r="G358" s="329" t="s">
        <v>6</v>
      </c>
      <c r="H358" s="329" t="s">
        <v>29</v>
      </c>
      <c r="I358" s="522">
        <v>7500000</v>
      </c>
      <c r="J358" s="329">
        <v>201910025</v>
      </c>
      <c r="K358" s="329" t="s">
        <v>729</v>
      </c>
      <c r="L358" s="329" t="s">
        <v>730</v>
      </c>
      <c r="M358" s="372" t="s">
        <v>121</v>
      </c>
      <c r="N358" s="557" t="s">
        <v>1464</v>
      </c>
      <c r="O358" s="487"/>
    </row>
    <row r="359" spans="1:15" ht="27" customHeight="1" x14ac:dyDescent="0.4">
      <c r="A359" s="123"/>
      <c r="B359" s="484">
        <v>2026</v>
      </c>
      <c r="C359" s="329">
        <v>5</v>
      </c>
      <c r="D359" s="329" t="s">
        <v>58</v>
      </c>
      <c r="E359" s="336" t="s">
        <v>435</v>
      </c>
      <c r="F359" s="329" t="s">
        <v>207</v>
      </c>
      <c r="G359" s="329" t="s">
        <v>222</v>
      </c>
      <c r="H359" s="329" t="s">
        <v>419</v>
      </c>
      <c r="I359" s="456">
        <v>2000000</v>
      </c>
      <c r="J359" s="329">
        <v>202306011</v>
      </c>
      <c r="K359" s="329" t="s">
        <v>367</v>
      </c>
      <c r="L359" s="458" t="s">
        <v>368</v>
      </c>
      <c r="M359" s="617"/>
      <c r="N359" s="557" t="s">
        <v>1464</v>
      </c>
      <c r="O359" s="561"/>
    </row>
    <row r="360" spans="1:15" ht="27" customHeight="1" x14ac:dyDescent="0.4">
      <c r="A360" s="55"/>
      <c r="B360" s="484">
        <v>2026</v>
      </c>
      <c r="C360" s="335">
        <v>5</v>
      </c>
      <c r="D360" s="329" t="s">
        <v>76</v>
      </c>
      <c r="E360" s="336" t="s">
        <v>613</v>
      </c>
      <c r="F360" s="329" t="s">
        <v>204</v>
      </c>
      <c r="G360" s="329" t="s">
        <v>219</v>
      </c>
      <c r="H360" s="329" t="s">
        <v>586</v>
      </c>
      <c r="I360" s="522">
        <v>20000000</v>
      </c>
      <c r="J360" s="329">
        <v>202212071</v>
      </c>
      <c r="K360" s="329" t="s">
        <v>614</v>
      </c>
      <c r="L360" s="329" t="s">
        <v>615</v>
      </c>
      <c r="M360" s="372" t="s">
        <v>121</v>
      </c>
      <c r="N360" s="557" t="s">
        <v>1464</v>
      </c>
      <c r="O360" s="487"/>
    </row>
    <row r="361" spans="1:15" ht="27" customHeight="1" x14ac:dyDescent="0.4">
      <c r="A361" s="119"/>
      <c r="B361" s="484">
        <v>2026</v>
      </c>
      <c r="C361" s="335">
        <v>5</v>
      </c>
      <c r="D361" s="329" t="s">
        <v>76</v>
      </c>
      <c r="E361" s="336" t="s">
        <v>616</v>
      </c>
      <c r="F361" s="329" t="s">
        <v>204</v>
      </c>
      <c r="G361" s="329" t="s">
        <v>219</v>
      </c>
      <c r="H361" s="329" t="s">
        <v>617</v>
      </c>
      <c r="I361" s="522">
        <v>50000000</v>
      </c>
      <c r="J361" s="329">
        <v>202212054</v>
      </c>
      <c r="K361" s="329" t="s">
        <v>591</v>
      </c>
      <c r="L361" s="329" t="s">
        <v>592</v>
      </c>
      <c r="M361" s="372"/>
      <c r="N361" s="557" t="s">
        <v>1464</v>
      </c>
      <c r="O361" s="487"/>
    </row>
    <row r="362" spans="1:15" ht="27" customHeight="1" x14ac:dyDescent="0.4">
      <c r="A362" s="55"/>
      <c r="B362" s="484">
        <v>2026</v>
      </c>
      <c r="C362" s="449">
        <v>5</v>
      </c>
      <c r="D362" s="450" t="s">
        <v>536</v>
      </c>
      <c r="E362" s="451" t="s">
        <v>557</v>
      </c>
      <c r="F362" s="333" t="s">
        <v>16</v>
      </c>
      <c r="G362" s="333" t="s">
        <v>6</v>
      </c>
      <c r="H362" s="333" t="s">
        <v>28</v>
      </c>
      <c r="I362" s="538">
        <v>9000000</v>
      </c>
      <c r="J362" s="431">
        <v>202212059</v>
      </c>
      <c r="K362" s="431" t="s">
        <v>537</v>
      </c>
      <c r="L362" s="431" t="s">
        <v>538</v>
      </c>
      <c r="M362" s="431" t="s">
        <v>121</v>
      </c>
      <c r="N362" s="557" t="s">
        <v>1464</v>
      </c>
      <c r="O362" s="486"/>
    </row>
    <row r="363" spans="1:15" ht="27" customHeight="1" x14ac:dyDescent="0.4">
      <c r="A363" s="123"/>
      <c r="B363" s="484">
        <v>2026</v>
      </c>
      <c r="C363" s="449">
        <v>5</v>
      </c>
      <c r="D363" s="450" t="s">
        <v>536</v>
      </c>
      <c r="E363" s="465" t="s">
        <v>558</v>
      </c>
      <c r="F363" s="333" t="s">
        <v>16</v>
      </c>
      <c r="G363" s="333" t="s">
        <v>6</v>
      </c>
      <c r="H363" s="333" t="s">
        <v>29</v>
      </c>
      <c r="I363" s="522">
        <v>2000000</v>
      </c>
      <c r="J363" s="333">
        <v>2014081110</v>
      </c>
      <c r="K363" s="333" t="s">
        <v>546</v>
      </c>
      <c r="L363" s="333" t="s">
        <v>547</v>
      </c>
      <c r="M363" s="431"/>
      <c r="N363" s="557" t="s">
        <v>1464</v>
      </c>
      <c r="O363" s="486"/>
    </row>
    <row r="364" spans="1:15" ht="27" customHeight="1" x14ac:dyDescent="0.4">
      <c r="A364" s="55"/>
      <c r="B364" s="484">
        <v>2026</v>
      </c>
      <c r="C364" s="335">
        <v>5</v>
      </c>
      <c r="D364" s="329" t="s">
        <v>644</v>
      </c>
      <c r="E364" s="336" t="s">
        <v>654</v>
      </c>
      <c r="F364" s="329" t="s">
        <v>24</v>
      </c>
      <c r="G364" s="329" t="s">
        <v>14</v>
      </c>
      <c r="H364" s="329" t="s">
        <v>25</v>
      </c>
      <c r="I364" s="541">
        <v>371000000</v>
      </c>
      <c r="J364" s="329">
        <v>202405020</v>
      </c>
      <c r="K364" s="329" t="s">
        <v>646</v>
      </c>
      <c r="L364" s="329" t="s">
        <v>647</v>
      </c>
      <c r="M364" s="372"/>
      <c r="N364" s="557" t="s">
        <v>1464</v>
      </c>
      <c r="O364" s="487"/>
    </row>
    <row r="365" spans="1:15" ht="27" hidden="1" customHeight="1" x14ac:dyDescent="0.4">
      <c r="A365" s="55"/>
      <c r="B365" s="484">
        <v>2026</v>
      </c>
      <c r="C365" s="449">
        <v>5</v>
      </c>
      <c r="D365" s="450" t="s">
        <v>536</v>
      </c>
      <c r="E365" s="465" t="s">
        <v>551</v>
      </c>
      <c r="F365" s="333" t="s">
        <v>24</v>
      </c>
      <c r="G365" s="333" t="s">
        <v>12</v>
      </c>
      <c r="H365" s="333" t="s">
        <v>25</v>
      </c>
      <c r="I365" s="551">
        <v>260000000</v>
      </c>
      <c r="J365" s="450" t="s">
        <v>552</v>
      </c>
      <c r="K365" s="450" t="s">
        <v>553</v>
      </c>
      <c r="L365" s="532" t="s">
        <v>554</v>
      </c>
      <c r="M365" s="556"/>
      <c r="N365" s="450" t="s">
        <v>239</v>
      </c>
      <c r="O365" s="486"/>
    </row>
    <row r="366" spans="1:15" ht="27" hidden="1" customHeight="1" x14ac:dyDescent="0.4">
      <c r="A366" s="123"/>
      <c r="B366" s="484">
        <v>2026</v>
      </c>
      <c r="C366" s="449">
        <v>5</v>
      </c>
      <c r="D366" s="450" t="s">
        <v>536</v>
      </c>
      <c r="E366" s="465" t="s">
        <v>555</v>
      </c>
      <c r="F366" s="333" t="s">
        <v>24</v>
      </c>
      <c r="G366" s="333" t="s">
        <v>12</v>
      </c>
      <c r="H366" s="333" t="s">
        <v>25</v>
      </c>
      <c r="I366" s="551">
        <v>30000000</v>
      </c>
      <c r="J366" s="450" t="s">
        <v>556</v>
      </c>
      <c r="K366" s="450" t="s">
        <v>553</v>
      </c>
      <c r="L366" s="532" t="s">
        <v>554</v>
      </c>
      <c r="M366" s="556"/>
      <c r="N366" s="450" t="s">
        <v>239</v>
      </c>
      <c r="O366" s="486"/>
    </row>
    <row r="367" spans="1:15" ht="27" customHeight="1" x14ac:dyDescent="0.4">
      <c r="A367" s="123"/>
      <c r="B367" s="484">
        <v>2026</v>
      </c>
      <c r="C367" s="335">
        <v>5</v>
      </c>
      <c r="D367" s="329" t="s">
        <v>801</v>
      </c>
      <c r="E367" s="336" t="s">
        <v>802</v>
      </c>
      <c r="F367" s="329" t="s">
        <v>24</v>
      </c>
      <c r="G367" s="329" t="s">
        <v>12</v>
      </c>
      <c r="H367" s="329" t="s">
        <v>27</v>
      </c>
      <c r="I367" s="522">
        <v>30000000</v>
      </c>
      <c r="J367" s="329">
        <v>2008030050</v>
      </c>
      <c r="K367" s="329" t="s">
        <v>803</v>
      </c>
      <c r="L367" s="329" t="s">
        <v>804</v>
      </c>
      <c r="M367" s="372"/>
      <c r="N367" s="557" t="s">
        <v>1464</v>
      </c>
      <c r="O367" s="487"/>
    </row>
    <row r="368" spans="1:15" ht="27" customHeight="1" x14ac:dyDescent="0.4">
      <c r="A368" s="55"/>
      <c r="B368" s="484">
        <v>2026</v>
      </c>
      <c r="C368" s="371">
        <v>5</v>
      </c>
      <c r="D368" s="372" t="s">
        <v>1344</v>
      </c>
      <c r="E368" s="430" t="s">
        <v>1423</v>
      </c>
      <c r="F368" s="372" t="s">
        <v>16</v>
      </c>
      <c r="G368" s="372" t="s">
        <v>6</v>
      </c>
      <c r="H368" s="372" t="s">
        <v>27</v>
      </c>
      <c r="I368" s="538">
        <v>150000000</v>
      </c>
      <c r="J368" s="372">
        <v>2015101220</v>
      </c>
      <c r="K368" s="372" t="s">
        <v>1380</v>
      </c>
      <c r="L368" s="372" t="s">
        <v>1381</v>
      </c>
      <c r="M368" s="372"/>
      <c r="N368" s="557" t="s">
        <v>1464</v>
      </c>
      <c r="O368" s="494"/>
    </row>
    <row r="369" spans="1:15" ht="27" customHeight="1" x14ac:dyDescent="0.4">
      <c r="A369" s="55"/>
      <c r="B369" s="484">
        <v>2026</v>
      </c>
      <c r="C369" s="371">
        <v>5</v>
      </c>
      <c r="D369" s="372" t="s">
        <v>1344</v>
      </c>
      <c r="E369" s="430" t="s">
        <v>1424</v>
      </c>
      <c r="F369" s="372" t="s">
        <v>24</v>
      </c>
      <c r="G369" s="372" t="s">
        <v>15</v>
      </c>
      <c r="H369" s="372" t="s">
        <v>28</v>
      </c>
      <c r="I369" s="538">
        <v>2000000</v>
      </c>
      <c r="J369" s="372">
        <v>2014011350</v>
      </c>
      <c r="K369" s="372" t="s">
        <v>1415</v>
      </c>
      <c r="L369" s="372" t="s">
        <v>1425</v>
      </c>
      <c r="M369" s="372" t="s">
        <v>121</v>
      </c>
      <c r="N369" s="557" t="s">
        <v>1464</v>
      </c>
      <c r="O369" s="494"/>
    </row>
    <row r="370" spans="1:15" ht="27" customHeight="1" x14ac:dyDescent="0.4">
      <c r="A370" s="55"/>
      <c r="B370" s="484">
        <v>2026</v>
      </c>
      <c r="C370" s="371">
        <v>5</v>
      </c>
      <c r="D370" s="372" t="s">
        <v>1344</v>
      </c>
      <c r="E370" s="430" t="s">
        <v>1421</v>
      </c>
      <c r="F370" s="372" t="s">
        <v>16</v>
      </c>
      <c r="G370" s="372" t="s">
        <v>6</v>
      </c>
      <c r="H370" s="372" t="s">
        <v>28</v>
      </c>
      <c r="I370" s="538">
        <v>8700000</v>
      </c>
      <c r="J370" s="372">
        <v>202509043</v>
      </c>
      <c r="K370" s="372" t="s">
        <v>1422</v>
      </c>
      <c r="L370" s="372" t="s">
        <v>1360</v>
      </c>
      <c r="M370" s="372" t="s">
        <v>121</v>
      </c>
      <c r="N370" s="557" t="s">
        <v>1464</v>
      </c>
      <c r="O370" s="494"/>
    </row>
    <row r="371" spans="1:15" ht="27" customHeight="1" x14ac:dyDescent="0.4">
      <c r="A371" s="123"/>
      <c r="B371" s="484">
        <v>2026</v>
      </c>
      <c r="C371" s="371">
        <v>5</v>
      </c>
      <c r="D371" s="372" t="s">
        <v>1344</v>
      </c>
      <c r="E371" s="430" t="s">
        <v>1418</v>
      </c>
      <c r="F371" s="372" t="s">
        <v>24</v>
      </c>
      <c r="G371" s="372" t="s">
        <v>14</v>
      </c>
      <c r="H371" s="372" t="s">
        <v>28</v>
      </c>
      <c r="I371" s="538">
        <v>10000000</v>
      </c>
      <c r="J371" s="372">
        <v>2015101220</v>
      </c>
      <c r="K371" s="372" t="s">
        <v>1380</v>
      </c>
      <c r="L371" s="372" t="s">
        <v>1381</v>
      </c>
      <c r="M371" s="372" t="s">
        <v>121</v>
      </c>
      <c r="N371" s="557" t="s">
        <v>1464</v>
      </c>
      <c r="O371" s="494"/>
    </row>
    <row r="372" spans="1:15" ht="27" customHeight="1" x14ac:dyDescent="0.4">
      <c r="A372" s="55"/>
      <c r="B372" s="484">
        <v>2026</v>
      </c>
      <c r="C372" s="371">
        <v>5</v>
      </c>
      <c r="D372" s="372" t="s">
        <v>1344</v>
      </c>
      <c r="E372" s="430" t="s">
        <v>1417</v>
      </c>
      <c r="F372" s="329" t="s">
        <v>1455</v>
      </c>
      <c r="G372" s="372" t="s">
        <v>20</v>
      </c>
      <c r="H372" s="372" t="s">
        <v>28</v>
      </c>
      <c r="I372" s="538">
        <v>20000000</v>
      </c>
      <c r="J372" s="372">
        <v>2015101220</v>
      </c>
      <c r="K372" s="372" t="s">
        <v>1380</v>
      </c>
      <c r="L372" s="372" t="s">
        <v>1381</v>
      </c>
      <c r="M372" s="372" t="s">
        <v>121</v>
      </c>
      <c r="N372" s="557" t="s">
        <v>1464</v>
      </c>
      <c r="O372" s="494"/>
    </row>
    <row r="373" spans="1:15" ht="27" customHeight="1" x14ac:dyDescent="0.4">
      <c r="A373" s="123"/>
      <c r="B373" s="484">
        <v>2026</v>
      </c>
      <c r="C373" s="371">
        <v>5</v>
      </c>
      <c r="D373" s="372" t="s">
        <v>1344</v>
      </c>
      <c r="E373" s="430" t="s">
        <v>1419</v>
      </c>
      <c r="F373" s="329" t="s">
        <v>1455</v>
      </c>
      <c r="G373" s="372" t="s">
        <v>20</v>
      </c>
      <c r="H373" s="372" t="s">
        <v>28</v>
      </c>
      <c r="I373" s="538">
        <v>20000000</v>
      </c>
      <c r="J373" s="372">
        <v>2015071400</v>
      </c>
      <c r="K373" s="372" t="s">
        <v>1346</v>
      </c>
      <c r="L373" s="372" t="s">
        <v>1347</v>
      </c>
      <c r="M373" s="372" t="s">
        <v>121</v>
      </c>
      <c r="N373" s="557" t="s">
        <v>1464</v>
      </c>
      <c r="O373" s="494"/>
    </row>
    <row r="374" spans="1:15" ht="27" customHeight="1" thickBot="1" x14ac:dyDescent="0.45">
      <c r="A374" s="55"/>
      <c r="B374" s="495">
        <v>2026</v>
      </c>
      <c r="C374" s="496">
        <v>5</v>
      </c>
      <c r="D374" s="511" t="s">
        <v>1344</v>
      </c>
      <c r="E374" s="497" t="s">
        <v>1420</v>
      </c>
      <c r="F374" s="511" t="s">
        <v>16</v>
      </c>
      <c r="G374" s="511" t="s">
        <v>6</v>
      </c>
      <c r="H374" s="511" t="s">
        <v>28</v>
      </c>
      <c r="I374" s="543">
        <v>16000000</v>
      </c>
      <c r="J374" s="511">
        <v>2016071210</v>
      </c>
      <c r="K374" s="511" t="s">
        <v>1359</v>
      </c>
      <c r="L374" s="511" t="s">
        <v>1360</v>
      </c>
      <c r="M374" s="511" t="s">
        <v>121</v>
      </c>
      <c r="N374" s="572" t="s">
        <v>1464</v>
      </c>
      <c r="O374" s="512"/>
    </row>
    <row r="375" spans="1:15" s="30" customFormat="1" ht="27" customHeight="1" x14ac:dyDescent="0.4">
      <c r="A375" s="117"/>
      <c r="B375" s="483">
        <v>2026</v>
      </c>
      <c r="C375" s="505">
        <v>6</v>
      </c>
      <c r="D375" s="471" t="s">
        <v>240</v>
      </c>
      <c r="E375" s="506" t="s">
        <v>339</v>
      </c>
      <c r="F375" s="471" t="s">
        <v>16</v>
      </c>
      <c r="G375" s="471" t="s">
        <v>6</v>
      </c>
      <c r="H375" s="471" t="s">
        <v>29</v>
      </c>
      <c r="I375" s="531">
        <v>3000000</v>
      </c>
      <c r="J375" s="471">
        <v>200301010</v>
      </c>
      <c r="K375" s="471" t="s">
        <v>340</v>
      </c>
      <c r="L375" s="471" t="s">
        <v>341</v>
      </c>
      <c r="M375" s="471"/>
      <c r="N375" s="557" t="s">
        <v>1464</v>
      </c>
      <c r="O375" s="530"/>
    </row>
    <row r="376" spans="1:15" s="30" customFormat="1" ht="27" customHeight="1" x14ac:dyDescent="0.4">
      <c r="A376" s="117"/>
      <c r="B376" s="484">
        <v>2026</v>
      </c>
      <c r="C376" s="335">
        <v>6</v>
      </c>
      <c r="D376" s="329" t="s">
        <v>199</v>
      </c>
      <c r="E376" s="336" t="s">
        <v>1231</v>
      </c>
      <c r="F376" s="329" t="s">
        <v>16</v>
      </c>
      <c r="G376" s="329" t="s">
        <v>222</v>
      </c>
      <c r="H376" s="329" t="s">
        <v>29</v>
      </c>
      <c r="I376" s="522">
        <v>1500000</v>
      </c>
      <c r="J376" s="329">
        <v>202408042</v>
      </c>
      <c r="K376" s="329" t="s">
        <v>1229</v>
      </c>
      <c r="L376" s="329" t="s">
        <v>1230</v>
      </c>
      <c r="M376" s="372"/>
      <c r="N376" s="557" t="s">
        <v>1464</v>
      </c>
      <c r="O376" s="487"/>
    </row>
    <row r="377" spans="1:15" ht="27" customHeight="1" x14ac:dyDescent="0.4">
      <c r="A377" s="55"/>
      <c r="B377" s="484">
        <v>2026</v>
      </c>
      <c r="C377" s="335">
        <v>6</v>
      </c>
      <c r="D377" s="329" t="s">
        <v>644</v>
      </c>
      <c r="E377" s="336" t="s">
        <v>655</v>
      </c>
      <c r="F377" s="329" t="s">
        <v>16</v>
      </c>
      <c r="G377" s="329" t="s">
        <v>6</v>
      </c>
      <c r="H377" s="329" t="s">
        <v>29</v>
      </c>
      <c r="I377" s="522">
        <v>1000000</v>
      </c>
      <c r="J377" s="329">
        <v>202206028</v>
      </c>
      <c r="K377" s="329" t="s">
        <v>650</v>
      </c>
      <c r="L377" s="329" t="s">
        <v>651</v>
      </c>
      <c r="M377" s="372"/>
      <c r="N377" s="557" t="s">
        <v>1464</v>
      </c>
      <c r="O377" s="487"/>
    </row>
    <row r="378" spans="1:15" ht="27" customHeight="1" x14ac:dyDescent="0.4">
      <c r="A378" s="123"/>
      <c r="B378" s="484">
        <v>2026</v>
      </c>
      <c r="C378" s="330">
        <v>6</v>
      </c>
      <c r="D378" s="333" t="s">
        <v>181</v>
      </c>
      <c r="E378" s="342" t="s">
        <v>1048</v>
      </c>
      <c r="F378" s="333" t="s">
        <v>207</v>
      </c>
      <c r="G378" s="333" t="s">
        <v>6</v>
      </c>
      <c r="H378" s="333" t="s">
        <v>29</v>
      </c>
      <c r="I378" s="522">
        <v>3000000</v>
      </c>
      <c r="J378" s="333">
        <v>202112036</v>
      </c>
      <c r="K378" s="333" t="s">
        <v>1049</v>
      </c>
      <c r="L378" s="333" t="s">
        <v>1050</v>
      </c>
      <c r="M378" s="618"/>
      <c r="N378" s="557" t="s">
        <v>1464</v>
      </c>
      <c r="O378" s="487"/>
    </row>
    <row r="379" spans="1:15" ht="27" customHeight="1" x14ac:dyDescent="0.4">
      <c r="A379" s="123"/>
      <c r="B379" s="484">
        <v>2026</v>
      </c>
      <c r="C379" s="335">
        <v>6</v>
      </c>
      <c r="D379" s="329" t="s">
        <v>76</v>
      </c>
      <c r="E379" s="336" t="s">
        <v>620</v>
      </c>
      <c r="F379" s="329" t="s">
        <v>16</v>
      </c>
      <c r="G379" s="329" t="s">
        <v>222</v>
      </c>
      <c r="H379" s="329" t="s">
        <v>419</v>
      </c>
      <c r="I379" s="522">
        <v>12000000</v>
      </c>
      <c r="J379" s="329">
        <v>202212054</v>
      </c>
      <c r="K379" s="329" t="s">
        <v>591</v>
      </c>
      <c r="L379" s="329" t="s">
        <v>592</v>
      </c>
      <c r="M379" s="372"/>
      <c r="N379" s="557" t="s">
        <v>1464</v>
      </c>
      <c r="O379" s="487"/>
    </row>
    <row r="380" spans="1:15" s="30" customFormat="1" ht="27" customHeight="1" x14ac:dyDescent="0.4">
      <c r="A380" s="117"/>
      <c r="B380" s="484">
        <v>2026</v>
      </c>
      <c r="C380" s="371">
        <v>6</v>
      </c>
      <c r="D380" s="372" t="s">
        <v>85</v>
      </c>
      <c r="E380" s="430" t="s">
        <v>680</v>
      </c>
      <c r="F380" s="372" t="s">
        <v>207</v>
      </c>
      <c r="G380" s="372" t="s">
        <v>222</v>
      </c>
      <c r="H380" s="372" t="s">
        <v>29</v>
      </c>
      <c r="I380" s="538">
        <v>5000000</v>
      </c>
      <c r="J380" s="372">
        <v>202212062</v>
      </c>
      <c r="K380" s="372" t="s">
        <v>681</v>
      </c>
      <c r="L380" s="372" t="s">
        <v>682</v>
      </c>
      <c r="M380" s="372" t="s">
        <v>121</v>
      </c>
      <c r="N380" s="557" t="s">
        <v>1464</v>
      </c>
      <c r="O380" s="494"/>
    </row>
    <row r="381" spans="1:15" s="30" customFormat="1" ht="27" customHeight="1" x14ac:dyDescent="0.4">
      <c r="A381" s="117"/>
      <c r="B381" s="490">
        <v>2026</v>
      </c>
      <c r="C381" s="449">
        <v>6</v>
      </c>
      <c r="D381" s="329" t="s">
        <v>470</v>
      </c>
      <c r="E381" s="465" t="s">
        <v>499</v>
      </c>
      <c r="F381" s="450" t="s">
        <v>16</v>
      </c>
      <c r="G381" s="450" t="s">
        <v>3</v>
      </c>
      <c r="H381" s="450" t="s">
        <v>29</v>
      </c>
      <c r="I381" s="549">
        <v>35000000</v>
      </c>
      <c r="J381" s="450">
        <v>202207042</v>
      </c>
      <c r="K381" s="450" t="s">
        <v>480</v>
      </c>
      <c r="L381" s="450" t="s">
        <v>481</v>
      </c>
      <c r="M381" s="619"/>
      <c r="N381" s="557" t="s">
        <v>1464</v>
      </c>
      <c r="O381" s="566"/>
    </row>
    <row r="382" spans="1:15" ht="27" customHeight="1" x14ac:dyDescent="0.4">
      <c r="A382" s="55"/>
      <c r="B382" s="484">
        <v>2026</v>
      </c>
      <c r="C382" s="335">
        <v>6</v>
      </c>
      <c r="D382" s="329" t="s">
        <v>199</v>
      </c>
      <c r="E382" s="336" t="s">
        <v>740</v>
      </c>
      <c r="F382" s="329" t="s">
        <v>16</v>
      </c>
      <c r="G382" s="329" t="s">
        <v>222</v>
      </c>
      <c r="H382" s="329" t="s">
        <v>29</v>
      </c>
      <c r="I382" s="522">
        <v>1500000</v>
      </c>
      <c r="J382" s="329">
        <v>202408042</v>
      </c>
      <c r="K382" s="329" t="s">
        <v>1229</v>
      </c>
      <c r="L382" s="329" t="s">
        <v>1230</v>
      </c>
      <c r="M382" s="372"/>
      <c r="N382" s="557" t="s">
        <v>1464</v>
      </c>
      <c r="O382" s="487"/>
    </row>
    <row r="383" spans="1:15" ht="27" customHeight="1" x14ac:dyDescent="0.4">
      <c r="A383" s="55"/>
      <c r="B383" s="484">
        <v>2026</v>
      </c>
      <c r="C383" s="335">
        <v>6</v>
      </c>
      <c r="D383" s="372" t="s">
        <v>198</v>
      </c>
      <c r="E383" s="336" t="s">
        <v>1126</v>
      </c>
      <c r="F383" s="329" t="s">
        <v>207</v>
      </c>
      <c r="G383" s="329" t="s">
        <v>222</v>
      </c>
      <c r="H383" s="329" t="s">
        <v>419</v>
      </c>
      <c r="I383" s="522">
        <v>1000000</v>
      </c>
      <c r="J383" s="329">
        <v>202503008</v>
      </c>
      <c r="K383" s="329" t="s">
        <v>1144</v>
      </c>
      <c r="L383" s="329" t="s">
        <v>1145</v>
      </c>
      <c r="M383" s="372"/>
      <c r="N383" s="557" t="s">
        <v>1464</v>
      </c>
      <c r="O383" s="487"/>
    </row>
    <row r="384" spans="1:15" ht="27" customHeight="1" x14ac:dyDescent="0.4">
      <c r="A384" s="123"/>
      <c r="B384" s="484">
        <v>2026</v>
      </c>
      <c r="C384" s="335">
        <v>6</v>
      </c>
      <c r="D384" s="329" t="s">
        <v>996</v>
      </c>
      <c r="E384" s="336" t="s">
        <v>997</v>
      </c>
      <c r="F384" s="329" t="s">
        <v>16</v>
      </c>
      <c r="G384" s="329" t="s">
        <v>6</v>
      </c>
      <c r="H384" s="329" t="s">
        <v>29</v>
      </c>
      <c r="I384" s="522">
        <v>3000000</v>
      </c>
      <c r="J384" s="329">
        <v>202405013</v>
      </c>
      <c r="K384" s="329" t="s">
        <v>998</v>
      </c>
      <c r="L384" s="329" t="s">
        <v>999</v>
      </c>
      <c r="M384" s="372"/>
      <c r="N384" s="557" t="s">
        <v>1464</v>
      </c>
      <c r="O384" s="487"/>
    </row>
    <row r="385" spans="1:15" ht="27" customHeight="1" x14ac:dyDescent="0.4">
      <c r="A385" s="55"/>
      <c r="B385" s="484">
        <v>2026</v>
      </c>
      <c r="C385" s="372">
        <v>6</v>
      </c>
      <c r="D385" s="372" t="s">
        <v>70</v>
      </c>
      <c r="E385" s="430" t="s">
        <v>345</v>
      </c>
      <c r="F385" s="372" t="s">
        <v>207</v>
      </c>
      <c r="G385" s="372" t="s">
        <v>6</v>
      </c>
      <c r="H385" s="372" t="s">
        <v>29</v>
      </c>
      <c r="I385" s="467">
        <v>3000000</v>
      </c>
      <c r="J385" s="372">
        <v>202112023</v>
      </c>
      <c r="K385" s="372" t="s">
        <v>330</v>
      </c>
      <c r="L385" s="372" t="s">
        <v>331</v>
      </c>
      <c r="M385" s="372"/>
      <c r="N385" s="557" t="s">
        <v>1464</v>
      </c>
      <c r="O385" s="494"/>
    </row>
    <row r="386" spans="1:15" s="30" customFormat="1" ht="27" customHeight="1" x14ac:dyDescent="0.4">
      <c r="A386" s="117"/>
      <c r="B386" s="484">
        <v>2026</v>
      </c>
      <c r="C386" s="335">
        <v>6</v>
      </c>
      <c r="D386" s="329" t="s">
        <v>629</v>
      </c>
      <c r="E386" s="336" t="s">
        <v>636</v>
      </c>
      <c r="F386" s="329" t="s">
        <v>16</v>
      </c>
      <c r="G386" s="329" t="s">
        <v>6</v>
      </c>
      <c r="H386" s="329" t="s">
        <v>29</v>
      </c>
      <c r="I386" s="540">
        <v>4000000</v>
      </c>
      <c r="J386" s="329">
        <v>2018121210</v>
      </c>
      <c r="K386" s="329" t="s">
        <v>637</v>
      </c>
      <c r="L386" s="329" t="s">
        <v>638</v>
      </c>
      <c r="M386" s="372"/>
      <c r="N386" s="557" t="s">
        <v>1464</v>
      </c>
      <c r="O386" s="487"/>
    </row>
    <row r="387" spans="1:15" s="30" customFormat="1" ht="27" customHeight="1" x14ac:dyDescent="0.4">
      <c r="A387" s="117"/>
      <c r="B387" s="484">
        <v>2026</v>
      </c>
      <c r="C387" s="372">
        <v>6</v>
      </c>
      <c r="D387" s="332" t="s">
        <v>165</v>
      </c>
      <c r="E387" s="430" t="s">
        <v>1090</v>
      </c>
      <c r="F387" s="372" t="s">
        <v>204</v>
      </c>
      <c r="G387" s="372" t="s">
        <v>219</v>
      </c>
      <c r="H387" s="372" t="s">
        <v>617</v>
      </c>
      <c r="I387" s="552">
        <v>50000000</v>
      </c>
      <c r="J387" s="375">
        <v>201906001</v>
      </c>
      <c r="K387" s="372" t="s">
        <v>1091</v>
      </c>
      <c r="L387" s="375" t="s">
        <v>1092</v>
      </c>
      <c r="M387" s="620"/>
      <c r="N387" s="557" t="s">
        <v>1464</v>
      </c>
      <c r="O387" s="569"/>
    </row>
    <row r="388" spans="1:15" ht="27" customHeight="1" x14ac:dyDescent="0.4">
      <c r="A388" s="55"/>
      <c r="B388" s="484">
        <v>2026</v>
      </c>
      <c r="C388" s="335">
        <v>6</v>
      </c>
      <c r="D388" s="329" t="s">
        <v>83</v>
      </c>
      <c r="E388" s="336" t="s">
        <v>579</v>
      </c>
      <c r="F388" s="329" t="s">
        <v>16</v>
      </c>
      <c r="G388" s="329" t="s">
        <v>3</v>
      </c>
      <c r="H388" s="329" t="s">
        <v>28</v>
      </c>
      <c r="I388" s="522">
        <v>10000000</v>
      </c>
      <c r="J388" s="329">
        <v>202212061</v>
      </c>
      <c r="K388" s="329" t="s">
        <v>576</v>
      </c>
      <c r="L388" s="329" t="s">
        <v>577</v>
      </c>
      <c r="M388" s="372" t="s">
        <v>121</v>
      </c>
      <c r="N388" s="557" t="s">
        <v>1464</v>
      </c>
      <c r="O388" s="487"/>
    </row>
    <row r="389" spans="1:15" ht="27" customHeight="1" x14ac:dyDescent="0.4">
      <c r="A389" s="123"/>
      <c r="B389" s="484">
        <v>2026</v>
      </c>
      <c r="C389" s="335">
        <v>6</v>
      </c>
      <c r="D389" s="329" t="s">
        <v>83</v>
      </c>
      <c r="E389" s="336" t="s">
        <v>575</v>
      </c>
      <c r="F389" s="329" t="s">
        <v>16</v>
      </c>
      <c r="G389" s="329" t="s">
        <v>3</v>
      </c>
      <c r="H389" s="329" t="s">
        <v>28</v>
      </c>
      <c r="I389" s="522">
        <v>18000000</v>
      </c>
      <c r="J389" s="329">
        <v>202212061</v>
      </c>
      <c r="K389" s="329" t="s">
        <v>576</v>
      </c>
      <c r="L389" s="329" t="s">
        <v>577</v>
      </c>
      <c r="M389" s="372" t="s">
        <v>121</v>
      </c>
      <c r="N389" s="557" t="s">
        <v>1464</v>
      </c>
      <c r="O389" s="487"/>
    </row>
    <row r="390" spans="1:15" ht="27" customHeight="1" x14ac:dyDescent="0.4">
      <c r="A390" s="46"/>
      <c r="B390" s="484">
        <v>2026</v>
      </c>
      <c r="C390" s="335">
        <v>6</v>
      </c>
      <c r="D390" s="329" t="s">
        <v>1331</v>
      </c>
      <c r="E390" s="336" t="s">
        <v>1338</v>
      </c>
      <c r="F390" s="329" t="s">
        <v>16</v>
      </c>
      <c r="G390" s="329" t="s">
        <v>6</v>
      </c>
      <c r="H390" s="329" t="s">
        <v>29</v>
      </c>
      <c r="I390" s="522">
        <v>1727500</v>
      </c>
      <c r="J390" s="329">
        <v>202306026</v>
      </c>
      <c r="K390" s="329" t="s">
        <v>1336</v>
      </c>
      <c r="L390" s="329" t="s">
        <v>1337</v>
      </c>
      <c r="M390" s="372"/>
      <c r="N390" s="557" t="s">
        <v>1464</v>
      </c>
      <c r="O390" s="561"/>
    </row>
    <row r="391" spans="1:15" s="30" customFormat="1" ht="27" customHeight="1" x14ac:dyDescent="0.4">
      <c r="A391" s="117"/>
      <c r="B391" s="484">
        <v>2026</v>
      </c>
      <c r="C391" s="335">
        <v>6</v>
      </c>
      <c r="D391" s="329" t="s">
        <v>175</v>
      </c>
      <c r="E391" s="336" t="s">
        <v>1283</v>
      </c>
      <c r="F391" s="329" t="s">
        <v>16</v>
      </c>
      <c r="G391" s="329" t="s">
        <v>6</v>
      </c>
      <c r="H391" s="329" t="s">
        <v>419</v>
      </c>
      <c r="I391" s="522">
        <v>3000000</v>
      </c>
      <c r="J391" s="329">
        <v>202112042</v>
      </c>
      <c r="K391" s="329" t="s">
        <v>1284</v>
      </c>
      <c r="L391" s="329" t="s">
        <v>1269</v>
      </c>
      <c r="M391" s="372"/>
      <c r="N391" s="557" t="s">
        <v>1464</v>
      </c>
      <c r="O391" s="487"/>
    </row>
    <row r="392" spans="1:15" s="30" customFormat="1" ht="27" customHeight="1" x14ac:dyDescent="0.4">
      <c r="A392" s="117"/>
      <c r="B392" s="484">
        <v>2026</v>
      </c>
      <c r="C392" s="335">
        <v>6</v>
      </c>
      <c r="D392" s="329" t="s">
        <v>175</v>
      </c>
      <c r="E392" s="336" t="s">
        <v>1281</v>
      </c>
      <c r="F392" s="329" t="s">
        <v>24</v>
      </c>
      <c r="G392" s="329" t="s">
        <v>10</v>
      </c>
      <c r="H392" s="329" t="s">
        <v>27</v>
      </c>
      <c r="I392" s="522">
        <v>20460000</v>
      </c>
      <c r="J392" s="329">
        <v>202112042</v>
      </c>
      <c r="K392" s="329" t="s">
        <v>1268</v>
      </c>
      <c r="L392" s="329" t="s">
        <v>1269</v>
      </c>
      <c r="M392" s="372"/>
      <c r="N392" s="557" t="s">
        <v>1464</v>
      </c>
      <c r="O392" s="487"/>
    </row>
    <row r="393" spans="1:15" ht="27" customHeight="1" x14ac:dyDescent="0.4">
      <c r="A393" s="46"/>
      <c r="B393" s="484">
        <v>2026</v>
      </c>
      <c r="C393" s="335">
        <v>6</v>
      </c>
      <c r="D393" s="329" t="s">
        <v>175</v>
      </c>
      <c r="E393" s="336" t="s">
        <v>1277</v>
      </c>
      <c r="F393" s="329" t="s">
        <v>24</v>
      </c>
      <c r="G393" s="329" t="s">
        <v>15</v>
      </c>
      <c r="H393" s="329" t="s">
        <v>1459</v>
      </c>
      <c r="I393" s="522">
        <v>16000000</v>
      </c>
      <c r="J393" s="329">
        <v>202112042</v>
      </c>
      <c r="K393" s="329" t="s">
        <v>1278</v>
      </c>
      <c r="L393" s="329" t="s">
        <v>1279</v>
      </c>
      <c r="M393" s="462" t="s">
        <v>121</v>
      </c>
      <c r="N393" s="557" t="s">
        <v>1464</v>
      </c>
      <c r="O393" s="487"/>
    </row>
    <row r="394" spans="1:15" ht="27" customHeight="1" x14ac:dyDescent="0.4">
      <c r="A394" s="119"/>
      <c r="B394" s="484">
        <v>2026</v>
      </c>
      <c r="C394" s="335">
        <v>6</v>
      </c>
      <c r="D394" s="329" t="s">
        <v>175</v>
      </c>
      <c r="E394" s="336" t="s">
        <v>1280</v>
      </c>
      <c r="F394" s="329" t="s">
        <v>24</v>
      </c>
      <c r="G394" s="329" t="s">
        <v>10</v>
      </c>
      <c r="H394" s="329" t="s">
        <v>27</v>
      </c>
      <c r="I394" s="522">
        <v>30000000</v>
      </c>
      <c r="J394" s="329">
        <v>202112042</v>
      </c>
      <c r="K394" s="329" t="s">
        <v>1268</v>
      </c>
      <c r="L394" s="329" t="s">
        <v>1269</v>
      </c>
      <c r="M394" s="372"/>
      <c r="N394" s="557" t="s">
        <v>1464</v>
      </c>
      <c r="O394" s="487"/>
    </row>
    <row r="395" spans="1:15" ht="27" customHeight="1" x14ac:dyDescent="0.4">
      <c r="A395" s="55"/>
      <c r="B395" s="484">
        <v>2026</v>
      </c>
      <c r="C395" s="335">
        <v>6</v>
      </c>
      <c r="D395" s="329" t="s">
        <v>175</v>
      </c>
      <c r="E395" s="336" t="s">
        <v>1282</v>
      </c>
      <c r="F395" s="329" t="s">
        <v>24</v>
      </c>
      <c r="G395" s="329" t="s">
        <v>14</v>
      </c>
      <c r="H395" s="329" t="s">
        <v>28</v>
      </c>
      <c r="I395" s="522">
        <v>12000000</v>
      </c>
      <c r="J395" s="329">
        <v>202112042</v>
      </c>
      <c r="K395" s="329" t="s">
        <v>1278</v>
      </c>
      <c r="L395" s="329" t="s">
        <v>1279</v>
      </c>
      <c r="M395" s="431" t="s">
        <v>1068</v>
      </c>
      <c r="N395" s="557" t="s">
        <v>1464</v>
      </c>
      <c r="O395" s="487"/>
    </row>
    <row r="396" spans="1:15" ht="27" customHeight="1" x14ac:dyDescent="0.4">
      <c r="A396" s="55"/>
      <c r="B396" s="484">
        <v>2026</v>
      </c>
      <c r="C396" s="330">
        <v>6</v>
      </c>
      <c r="D396" s="333" t="s">
        <v>834</v>
      </c>
      <c r="E396" s="342" t="s">
        <v>851</v>
      </c>
      <c r="F396" s="333" t="s">
        <v>207</v>
      </c>
      <c r="G396" s="333" t="s">
        <v>3</v>
      </c>
      <c r="H396" s="333" t="s">
        <v>29</v>
      </c>
      <c r="I396" s="522">
        <v>127000000</v>
      </c>
      <c r="J396" s="333">
        <v>2012121450</v>
      </c>
      <c r="K396" s="333" t="s">
        <v>847</v>
      </c>
      <c r="L396" s="333" t="s">
        <v>848</v>
      </c>
      <c r="M396" s="431"/>
      <c r="N396" s="557" t="s">
        <v>1464</v>
      </c>
      <c r="O396" s="486"/>
    </row>
    <row r="397" spans="1:15" ht="27" customHeight="1" x14ac:dyDescent="0.4">
      <c r="A397" s="123"/>
      <c r="B397" s="484">
        <v>2026</v>
      </c>
      <c r="C397" s="335">
        <v>6</v>
      </c>
      <c r="D397" s="329" t="s">
        <v>77</v>
      </c>
      <c r="E397" s="336" t="s">
        <v>639</v>
      </c>
      <c r="F397" s="329" t="s">
        <v>16</v>
      </c>
      <c r="G397" s="329" t="s">
        <v>6</v>
      </c>
      <c r="H397" s="329" t="s">
        <v>29</v>
      </c>
      <c r="I397" s="540">
        <v>15000000</v>
      </c>
      <c r="J397" s="329">
        <v>2018121210</v>
      </c>
      <c r="K397" s="329" t="s">
        <v>637</v>
      </c>
      <c r="L397" s="329" t="s">
        <v>638</v>
      </c>
      <c r="M397" s="372"/>
      <c r="N397" s="557" t="s">
        <v>1464</v>
      </c>
      <c r="O397" s="487"/>
    </row>
    <row r="398" spans="1:15" ht="27" customHeight="1" x14ac:dyDescent="0.4">
      <c r="A398" s="123"/>
      <c r="B398" s="484">
        <v>2026</v>
      </c>
      <c r="C398" s="330">
        <v>6</v>
      </c>
      <c r="D398" s="333" t="s">
        <v>172</v>
      </c>
      <c r="E398" s="342" t="s">
        <v>1174</v>
      </c>
      <c r="F398" s="333" t="s">
        <v>24</v>
      </c>
      <c r="G398" s="333" t="s">
        <v>10</v>
      </c>
      <c r="H398" s="333" t="s">
        <v>586</v>
      </c>
      <c r="I398" s="522">
        <v>19600000</v>
      </c>
      <c r="J398" s="333">
        <v>202503009</v>
      </c>
      <c r="K398" s="333" t="s">
        <v>1155</v>
      </c>
      <c r="L398" s="333" t="s">
        <v>1156</v>
      </c>
      <c r="M398" s="431" t="s">
        <v>121</v>
      </c>
      <c r="N398" s="557" t="s">
        <v>1464</v>
      </c>
      <c r="O398" s="486"/>
    </row>
    <row r="399" spans="1:15" ht="27" customHeight="1" x14ac:dyDescent="0.4">
      <c r="A399" s="119"/>
      <c r="B399" s="484">
        <v>2026</v>
      </c>
      <c r="C399" s="330">
        <v>6</v>
      </c>
      <c r="D399" s="333" t="s">
        <v>172</v>
      </c>
      <c r="E399" s="342" t="s">
        <v>1175</v>
      </c>
      <c r="F399" s="333" t="s">
        <v>24</v>
      </c>
      <c r="G399" s="333" t="s">
        <v>10</v>
      </c>
      <c r="H399" s="333" t="s">
        <v>586</v>
      </c>
      <c r="I399" s="541">
        <v>18000000</v>
      </c>
      <c r="J399" s="333">
        <v>202112051</v>
      </c>
      <c r="K399" s="333" t="s">
        <v>1176</v>
      </c>
      <c r="L399" s="333" t="s">
        <v>1177</v>
      </c>
      <c r="M399" s="431" t="s">
        <v>121</v>
      </c>
      <c r="N399" s="557" t="s">
        <v>1464</v>
      </c>
      <c r="O399" s="486"/>
    </row>
    <row r="400" spans="1:15" ht="27" customHeight="1" x14ac:dyDescent="0.4">
      <c r="A400" s="123"/>
      <c r="B400" s="484">
        <v>2026</v>
      </c>
      <c r="C400" s="330">
        <v>6</v>
      </c>
      <c r="D400" s="333" t="s">
        <v>172</v>
      </c>
      <c r="E400" s="342" t="s">
        <v>1178</v>
      </c>
      <c r="F400" s="333" t="s">
        <v>24</v>
      </c>
      <c r="G400" s="333" t="s">
        <v>10</v>
      </c>
      <c r="H400" s="333" t="s">
        <v>586</v>
      </c>
      <c r="I400" s="541">
        <v>6000000</v>
      </c>
      <c r="J400" s="333">
        <v>202110044</v>
      </c>
      <c r="K400" s="333" t="s">
        <v>1150</v>
      </c>
      <c r="L400" s="333" t="s">
        <v>1151</v>
      </c>
      <c r="M400" s="431" t="s">
        <v>121</v>
      </c>
      <c r="N400" s="557" t="s">
        <v>1464</v>
      </c>
      <c r="O400" s="486"/>
    </row>
    <row r="401" spans="1:15" s="30" customFormat="1" ht="27" customHeight="1" x14ac:dyDescent="0.4">
      <c r="A401" s="117"/>
      <c r="B401" s="484">
        <v>2026</v>
      </c>
      <c r="C401" s="335">
        <v>6</v>
      </c>
      <c r="D401" s="329" t="s">
        <v>996</v>
      </c>
      <c r="E401" s="336" t="s">
        <v>1006</v>
      </c>
      <c r="F401" s="329" t="s">
        <v>16</v>
      </c>
      <c r="G401" s="329" t="s">
        <v>6</v>
      </c>
      <c r="H401" s="329" t="s">
        <v>29</v>
      </c>
      <c r="I401" s="522">
        <v>2000000</v>
      </c>
      <c r="J401" s="329">
        <v>202405013</v>
      </c>
      <c r="K401" s="329" t="s">
        <v>998</v>
      </c>
      <c r="L401" s="329" t="s">
        <v>999</v>
      </c>
      <c r="M401" s="372"/>
      <c r="N401" s="557" t="s">
        <v>1464</v>
      </c>
      <c r="O401" s="487"/>
    </row>
    <row r="402" spans="1:15" s="30" customFormat="1" ht="27" customHeight="1" x14ac:dyDescent="0.4">
      <c r="A402" s="117"/>
      <c r="B402" s="490">
        <v>2026</v>
      </c>
      <c r="C402" s="449">
        <v>6</v>
      </c>
      <c r="D402" s="329" t="s">
        <v>470</v>
      </c>
      <c r="E402" s="465" t="s">
        <v>500</v>
      </c>
      <c r="F402" s="450" t="s">
        <v>16</v>
      </c>
      <c r="G402" s="450" t="s">
        <v>3</v>
      </c>
      <c r="H402" s="450" t="s">
        <v>29</v>
      </c>
      <c r="I402" s="549">
        <v>15000000</v>
      </c>
      <c r="J402" s="450">
        <v>202207042</v>
      </c>
      <c r="K402" s="450" t="s">
        <v>480</v>
      </c>
      <c r="L402" s="450" t="s">
        <v>481</v>
      </c>
      <c r="M402" s="619"/>
      <c r="N402" s="557" t="s">
        <v>1464</v>
      </c>
      <c r="O402" s="566"/>
    </row>
    <row r="403" spans="1:15" ht="27" customHeight="1" x14ac:dyDescent="0.4">
      <c r="A403" s="55"/>
      <c r="B403" s="484">
        <v>2026</v>
      </c>
      <c r="C403" s="330">
        <v>6</v>
      </c>
      <c r="D403" s="333" t="s">
        <v>172</v>
      </c>
      <c r="E403" s="342" t="s">
        <v>1182</v>
      </c>
      <c r="F403" s="333" t="s">
        <v>204</v>
      </c>
      <c r="G403" s="333" t="s">
        <v>220</v>
      </c>
      <c r="H403" s="333" t="s">
        <v>586</v>
      </c>
      <c r="I403" s="522">
        <v>3500000</v>
      </c>
      <c r="J403" s="333">
        <v>2016111120</v>
      </c>
      <c r="K403" s="333" t="s">
        <v>1180</v>
      </c>
      <c r="L403" s="333" t="s">
        <v>1181</v>
      </c>
      <c r="M403" s="431" t="s">
        <v>121</v>
      </c>
      <c r="N403" s="557" t="s">
        <v>1464</v>
      </c>
      <c r="O403" s="486"/>
    </row>
    <row r="404" spans="1:15" ht="27" customHeight="1" x14ac:dyDescent="0.4">
      <c r="A404" s="123"/>
      <c r="B404" s="484">
        <v>2026</v>
      </c>
      <c r="C404" s="335">
        <v>6</v>
      </c>
      <c r="D404" s="329" t="s">
        <v>1015</v>
      </c>
      <c r="E404" s="336" t="s">
        <v>1046</v>
      </c>
      <c r="F404" s="329" t="s">
        <v>24</v>
      </c>
      <c r="G404" s="329" t="s">
        <v>10</v>
      </c>
      <c r="H404" s="329" t="s">
        <v>1026</v>
      </c>
      <c r="I404" s="522">
        <v>41573000</v>
      </c>
      <c r="J404" s="329">
        <v>2015071160</v>
      </c>
      <c r="K404" s="329" t="s">
        <v>1023</v>
      </c>
      <c r="L404" s="329" t="s">
        <v>1024</v>
      </c>
      <c r="M404" s="372"/>
      <c r="N404" s="557" t="s">
        <v>1464</v>
      </c>
      <c r="O404" s="487"/>
    </row>
    <row r="405" spans="1:15" ht="27" customHeight="1" x14ac:dyDescent="0.4">
      <c r="A405" s="123"/>
      <c r="B405" s="484">
        <v>2026</v>
      </c>
      <c r="C405" s="335">
        <v>6</v>
      </c>
      <c r="D405" s="329" t="s">
        <v>1015</v>
      </c>
      <c r="E405" s="336" t="s">
        <v>1047</v>
      </c>
      <c r="F405" s="329" t="s">
        <v>24</v>
      </c>
      <c r="G405" s="329" t="s">
        <v>15</v>
      </c>
      <c r="H405" s="329" t="s">
        <v>28</v>
      </c>
      <c r="I405" s="522">
        <v>8400000</v>
      </c>
      <c r="J405" s="329">
        <v>2015071160</v>
      </c>
      <c r="K405" s="329" t="s">
        <v>1023</v>
      </c>
      <c r="L405" s="329" t="s">
        <v>1024</v>
      </c>
      <c r="M405" s="372" t="s">
        <v>121</v>
      </c>
      <c r="N405" s="557" t="s">
        <v>1464</v>
      </c>
      <c r="O405" s="487"/>
    </row>
    <row r="406" spans="1:15" ht="27" customHeight="1" x14ac:dyDescent="0.4">
      <c r="A406" s="55"/>
      <c r="B406" s="484">
        <v>2026</v>
      </c>
      <c r="C406" s="335">
        <v>6</v>
      </c>
      <c r="D406" s="329" t="s">
        <v>404</v>
      </c>
      <c r="E406" s="336" t="s">
        <v>441</v>
      </c>
      <c r="F406" s="329" t="s">
        <v>406</v>
      </c>
      <c r="G406" s="329" t="s">
        <v>407</v>
      </c>
      <c r="H406" s="329" t="s">
        <v>1459</v>
      </c>
      <c r="I406" s="456">
        <v>900000</v>
      </c>
      <c r="J406" s="329">
        <v>2012121550</v>
      </c>
      <c r="K406" s="329" t="s">
        <v>408</v>
      </c>
      <c r="L406" s="329" t="s">
        <v>409</v>
      </c>
      <c r="M406" s="462" t="s">
        <v>121</v>
      </c>
      <c r="N406" s="557" t="s">
        <v>1464</v>
      </c>
      <c r="O406" s="487"/>
    </row>
    <row r="407" spans="1:15" ht="27" customHeight="1" x14ac:dyDescent="0.4">
      <c r="A407" s="55"/>
      <c r="B407" s="484">
        <v>2026</v>
      </c>
      <c r="C407" s="335">
        <v>6</v>
      </c>
      <c r="D407" s="329" t="s">
        <v>1202</v>
      </c>
      <c r="E407" s="336" t="s">
        <v>1221</v>
      </c>
      <c r="F407" s="329" t="s">
        <v>207</v>
      </c>
      <c r="G407" s="329" t="s">
        <v>1461</v>
      </c>
      <c r="H407" s="329" t="s">
        <v>1459</v>
      </c>
      <c r="I407" s="522">
        <v>1000000</v>
      </c>
      <c r="J407" s="329">
        <v>202207047</v>
      </c>
      <c r="K407" s="329" t="s">
        <v>1207</v>
      </c>
      <c r="L407" s="329" t="s">
        <v>1208</v>
      </c>
      <c r="M407" s="462" t="s">
        <v>121</v>
      </c>
      <c r="N407" s="557" t="s">
        <v>1464</v>
      </c>
      <c r="O407" s="487"/>
    </row>
    <row r="408" spans="1:15" ht="27" customHeight="1" x14ac:dyDescent="0.4">
      <c r="A408" s="55"/>
      <c r="B408" s="484">
        <v>2026</v>
      </c>
      <c r="C408" s="334">
        <v>6</v>
      </c>
      <c r="D408" s="431" t="s">
        <v>1234</v>
      </c>
      <c r="E408" s="432" t="s">
        <v>1287</v>
      </c>
      <c r="F408" s="431" t="s">
        <v>1456</v>
      </c>
      <c r="G408" s="431" t="s">
        <v>15</v>
      </c>
      <c r="H408" s="329" t="s">
        <v>1459</v>
      </c>
      <c r="I408" s="538">
        <v>3000000</v>
      </c>
      <c r="J408" s="431">
        <v>202405007</v>
      </c>
      <c r="K408" s="431" t="s">
        <v>1244</v>
      </c>
      <c r="L408" s="431" t="s">
        <v>1288</v>
      </c>
      <c r="M408" s="462" t="s">
        <v>121</v>
      </c>
      <c r="N408" s="557" t="s">
        <v>1464</v>
      </c>
      <c r="O408" s="487"/>
    </row>
    <row r="409" spans="1:15" ht="27" customHeight="1" x14ac:dyDescent="0.4">
      <c r="A409" s="55"/>
      <c r="B409" s="484">
        <v>2026</v>
      </c>
      <c r="C409" s="330">
        <v>6</v>
      </c>
      <c r="D409" s="431" t="s">
        <v>516</v>
      </c>
      <c r="E409" s="432" t="s">
        <v>517</v>
      </c>
      <c r="F409" s="431" t="s">
        <v>16</v>
      </c>
      <c r="G409" s="431" t="s">
        <v>6</v>
      </c>
      <c r="H409" s="431" t="s">
        <v>419</v>
      </c>
      <c r="I409" s="538">
        <v>1000000</v>
      </c>
      <c r="J409" s="431">
        <v>202212043</v>
      </c>
      <c r="K409" s="431" t="s">
        <v>518</v>
      </c>
      <c r="L409" s="431" t="s">
        <v>519</v>
      </c>
      <c r="M409" s="431" t="s">
        <v>369</v>
      </c>
      <c r="N409" s="557" t="s">
        <v>1464</v>
      </c>
      <c r="O409" s="486"/>
    </row>
    <row r="410" spans="1:15" ht="27" customHeight="1" x14ac:dyDescent="0.4">
      <c r="A410" s="123"/>
      <c r="B410" s="484">
        <v>2026</v>
      </c>
      <c r="C410" s="335">
        <v>6</v>
      </c>
      <c r="D410" s="329" t="s">
        <v>1234</v>
      </c>
      <c r="E410" s="336" t="s">
        <v>1286</v>
      </c>
      <c r="F410" s="329" t="s">
        <v>24</v>
      </c>
      <c r="G410" s="329" t="s">
        <v>10</v>
      </c>
      <c r="H410" s="329" t="s">
        <v>28</v>
      </c>
      <c r="I410" s="522">
        <v>20000000</v>
      </c>
      <c r="J410" s="329">
        <v>202110062</v>
      </c>
      <c r="K410" s="329" t="s">
        <v>1259</v>
      </c>
      <c r="L410" s="329" t="s">
        <v>1260</v>
      </c>
      <c r="M410" s="372" t="s">
        <v>121</v>
      </c>
      <c r="N410" s="557" t="s">
        <v>1464</v>
      </c>
      <c r="O410" s="487"/>
    </row>
    <row r="411" spans="1:15" ht="27" customHeight="1" x14ac:dyDescent="0.4">
      <c r="A411" s="123"/>
      <c r="B411" s="484">
        <v>2026</v>
      </c>
      <c r="C411" s="335">
        <v>6</v>
      </c>
      <c r="D411" s="329" t="s">
        <v>1234</v>
      </c>
      <c r="E411" s="336" t="s">
        <v>1285</v>
      </c>
      <c r="F411" s="329" t="s">
        <v>204</v>
      </c>
      <c r="G411" s="329" t="s">
        <v>216</v>
      </c>
      <c r="H411" s="329" t="s">
        <v>1459</v>
      </c>
      <c r="I411" s="522">
        <f>14*50000*4</f>
        <v>2800000</v>
      </c>
      <c r="J411" s="329">
        <v>202207057</v>
      </c>
      <c r="K411" s="329" t="s">
        <v>1252</v>
      </c>
      <c r="L411" s="329" t="s">
        <v>1253</v>
      </c>
      <c r="M411" s="462" t="s">
        <v>121</v>
      </c>
      <c r="N411" s="557" t="s">
        <v>1464</v>
      </c>
      <c r="O411" s="487"/>
    </row>
    <row r="412" spans="1:15" ht="27" customHeight="1" x14ac:dyDescent="0.4">
      <c r="A412" s="55"/>
      <c r="B412" s="484">
        <v>2026</v>
      </c>
      <c r="C412" s="335">
        <v>6</v>
      </c>
      <c r="D412" s="329" t="s">
        <v>83</v>
      </c>
      <c r="E412" s="336" t="s">
        <v>578</v>
      </c>
      <c r="F412" s="329" t="s">
        <v>16</v>
      </c>
      <c r="G412" s="329" t="s">
        <v>6</v>
      </c>
      <c r="H412" s="329" t="s">
        <v>28</v>
      </c>
      <c r="I412" s="522">
        <v>5000000</v>
      </c>
      <c r="J412" s="329">
        <v>202212061</v>
      </c>
      <c r="K412" s="329" t="s">
        <v>576</v>
      </c>
      <c r="L412" s="329" t="s">
        <v>577</v>
      </c>
      <c r="M412" s="372" t="s">
        <v>121</v>
      </c>
      <c r="N412" s="557" t="s">
        <v>1464</v>
      </c>
      <c r="O412" s="487"/>
    </row>
    <row r="413" spans="1:15" ht="27" customHeight="1" x14ac:dyDescent="0.4">
      <c r="A413" s="123"/>
      <c r="B413" s="484">
        <v>2026</v>
      </c>
      <c r="C413" s="330">
        <v>6</v>
      </c>
      <c r="D413" s="333" t="s">
        <v>875</v>
      </c>
      <c r="E413" s="342" t="s">
        <v>917</v>
      </c>
      <c r="F413" s="333" t="s">
        <v>24</v>
      </c>
      <c r="G413" s="333" t="s">
        <v>12</v>
      </c>
      <c r="H413" s="333" t="s">
        <v>877</v>
      </c>
      <c r="I413" s="522">
        <v>108628584</v>
      </c>
      <c r="J413" s="333">
        <v>202112058</v>
      </c>
      <c r="K413" s="333" t="s">
        <v>918</v>
      </c>
      <c r="L413" s="333" t="s">
        <v>919</v>
      </c>
      <c r="M413" s="431"/>
      <c r="N413" s="557" t="s">
        <v>1464</v>
      </c>
      <c r="O413" s="486"/>
    </row>
    <row r="414" spans="1:15" ht="27" customHeight="1" x14ac:dyDescent="0.4">
      <c r="A414" s="55"/>
      <c r="B414" s="484">
        <v>2026</v>
      </c>
      <c r="C414" s="330">
        <v>6</v>
      </c>
      <c r="D414" s="333" t="s">
        <v>172</v>
      </c>
      <c r="E414" s="342" t="s">
        <v>1179</v>
      </c>
      <c r="F414" s="333" t="s">
        <v>24</v>
      </c>
      <c r="G414" s="333" t="s">
        <v>10</v>
      </c>
      <c r="H414" s="333" t="s">
        <v>28</v>
      </c>
      <c r="I414" s="522">
        <v>20000000</v>
      </c>
      <c r="J414" s="333">
        <v>2016111120</v>
      </c>
      <c r="K414" s="333" t="s">
        <v>1180</v>
      </c>
      <c r="L414" s="333" t="s">
        <v>1181</v>
      </c>
      <c r="M414" s="431" t="s">
        <v>121</v>
      </c>
      <c r="N414" s="557" t="s">
        <v>1464</v>
      </c>
      <c r="O414" s="489"/>
    </row>
    <row r="415" spans="1:15" ht="27" customHeight="1" x14ac:dyDescent="0.4">
      <c r="A415" s="55"/>
      <c r="B415" s="484">
        <v>2026</v>
      </c>
      <c r="C415" s="371">
        <v>6</v>
      </c>
      <c r="D415" s="372" t="s">
        <v>85</v>
      </c>
      <c r="E415" s="430" t="s">
        <v>707</v>
      </c>
      <c r="F415" s="372" t="s">
        <v>207</v>
      </c>
      <c r="G415" s="372" t="s">
        <v>5</v>
      </c>
      <c r="H415" s="372" t="s">
        <v>586</v>
      </c>
      <c r="I415" s="538">
        <v>5000000</v>
      </c>
      <c r="J415" s="372">
        <v>202110106</v>
      </c>
      <c r="K415" s="372" t="s">
        <v>708</v>
      </c>
      <c r="L415" s="372" t="s">
        <v>703</v>
      </c>
      <c r="M415" s="372" t="s">
        <v>121</v>
      </c>
      <c r="N415" s="557" t="s">
        <v>1464</v>
      </c>
      <c r="O415" s="494"/>
    </row>
    <row r="416" spans="1:15" ht="27" customHeight="1" x14ac:dyDescent="0.4">
      <c r="A416" s="55"/>
      <c r="B416" s="484">
        <v>2026</v>
      </c>
      <c r="C416" s="330">
        <v>6</v>
      </c>
      <c r="D416" s="333" t="s">
        <v>834</v>
      </c>
      <c r="E416" s="342" t="s">
        <v>849</v>
      </c>
      <c r="F416" s="333" t="s">
        <v>207</v>
      </c>
      <c r="G416" s="333" t="s">
        <v>4</v>
      </c>
      <c r="H416" s="333" t="s">
        <v>25</v>
      </c>
      <c r="I416" s="522">
        <v>280000000</v>
      </c>
      <c r="J416" s="333">
        <v>2012121450</v>
      </c>
      <c r="K416" s="333" t="s">
        <v>847</v>
      </c>
      <c r="L416" s="333" t="s">
        <v>848</v>
      </c>
      <c r="M416" s="431"/>
      <c r="N416" s="557" t="s">
        <v>1464</v>
      </c>
      <c r="O416" s="486"/>
    </row>
    <row r="417" spans="1:15" ht="27" customHeight="1" x14ac:dyDescent="0.4">
      <c r="A417" s="123"/>
      <c r="B417" s="484">
        <v>2026</v>
      </c>
      <c r="C417" s="371">
        <v>6</v>
      </c>
      <c r="D417" s="372" t="s">
        <v>241</v>
      </c>
      <c r="E417" s="430" t="s">
        <v>358</v>
      </c>
      <c r="F417" s="372" t="s">
        <v>24</v>
      </c>
      <c r="G417" s="372" t="s">
        <v>14</v>
      </c>
      <c r="H417" s="372" t="s">
        <v>28</v>
      </c>
      <c r="I417" s="467">
        <v>20000000</v>
      </c>
      <c r="J417" s="372">
        <v>202212012</v>
      </c>
      <c r="K417" s="372" t="s">
        <v>359</v>
      </c>
      <c r="L417" s="372" t="s">
        <v>360</v>
      </c>
      <c r="M417" s="372" t="s">
        <v>121</v>
      </c>
      <c r="N417" s="557" t="s">
        <v>1464</v>
      </c>
      <c r="O417" s="494"/>
    </row>
    <row r="418" spans="1:15" ht="27" customHeight="1" x14ac:dyDescent="0.4">
      <c r="A418" s="118"/>
      <c r="B418" s="484">
        <v>2026</v>
      </c>
      <c r="C418" s="335">
        <v>6</v>
      </c>
      <c r="D418" s="329" t="s">
        <v>377</v>
      </c>
      <c r="E418" s="336" t="s">
        <v>390</v>
      </c>
      <c r="F418" s="329" t="s">
        <v>24</v>
      </c>
      <c r="G418" s="329" t="s">
        <v>14</v>
      </c>
      <c r="H418" s="329" t="s">
        <v>25</v>
      </c>
      <c r="I418" s="456">
        <v>50000000</v>
      </c>
      <c r="J418" s="329">
        <v>200501168</v>
      </c>
      <c r="K418" s="329" t="s">
        <v>391</v>
      </c>
      <c r="L418" s="329" t="s">
        <v>392</v>
      </c>
      <c r="M418" s="372"/>
      <c r="N418" s="557" t="s">
        <v>1464</v>
      </c>
      <c r="O418" s="487"/>
    </row>
    <row r="419" spans="1:15" ht="27" customHeight="1" x14ac:dyDescent="0.4">
      <c r="A419" s="55"/>
      <c r="B419" s="484">
        <v>2026</v>
      </c>
      <c r="C419" s="329">
        <v>6</v>
      </c>
      <c r="D419" s="329" t="s">
        <v>58</v>
      </c>
      <c r="E419" s="336" t="s">
        <v>442</v>
      </c>
      <c r="F419" s="329" t="s">
        <v>207</v>
      </c>
      <c r="G419" s="329" t="s">
        <v>222</v>
      </c>
      <c r="H419" s="329" t="s">
        <v>419</v>
      </c>
      <c r="I419" s="456">
        <v>3000000</v>
      </c>
      <c r="J419" s="329">
        <v>202306011</v>
      </c>
      <c r="K419" s="329" t="s">
        <v>367</v>
      </c>
      <c r="L419" s="458" t="s">
        <v>368</v>
      </c>
      <c r="M419" s="617"/>
      <c r="N419" s="557" t="s">
        <v>1464</v>
      </c>
      <c r="O419" s="561"/>
    </row>
    <row r="420" spans="1:15" s="30" customFormat="1" ht="27" customHeight="1" x14ac:dyDescent="0.4">
      <c r="A420" s="117"/>
      <c r="B420" s="484">
        <v>2026</v>
      </c>
      <c r="C420" s="329">
        <v>6</v>
      </c>
      <c r="D420" s="329" t="s">
        <v>58</v>
      </c>
      <c r="E420" s="336" t="s">
        <v>443</v>
      </c>
      <c r="F420" s="329" t="s">
        <v>207</v>
      </c>
      <c r="G420" s="329" t="s">
        <v>222</v>
      </c>
      <c r="H420" s="329" t="s">
        <v>419</v>
      </c>
      <c r="I420" s="456">
        <v>3000000</v>
      </c>
      <c r="J420" s="329">
        <v>202306011</v>
      </c>
      <c r="K420" s="329" t="s">
        <v>367</v>
      </c>
      <c r="L420" s="458" t="s">
        <v>368</v>
      </c>
      <c r="M420" s="617"/>
      <c r="N420" s="557" t="s">
        <v>1464</v>
      </c>
      <c r="O420" s="561"/>
    </row>
    <row r="421" spans="1:15" s="30" customFormat="1" ht="27" customHeight="1" x14ac:dyDescent="0.4">
      <c r="A421" s="117"/>
      <c r="B421" s="484">
        <v>2026</v>
      </c>
      <c r="C421" s="330">
        <v>6</v>
      </c>
      <c r="D421" s="333" t="s">
        <v>834</v>
      </c>
      <c r="E421" s="342" t="s">
        <v>846</v>
      </c>
      <c r="F421" s="333" t="s">
        <v>207</v>
      </c>
      <c r="G421" s="333" t="s">
        <v>6</v>
      </c>
      <c r="H421" s="333" t="s">
        <v>853</v>
      </c>
      <c r="I421" s="522">
        <v>455000000</v>
      </c>
      <c r="J421" s="333">
        <v>2012121450</v>
      </c>
      <c r="K421" s="333" t="s">
        <v>847</v>
      </c>
      <c r="L421" s="333" t="s">
        <v>848</v>
      </c>
      <c r="M421" s="431"/>
      <c r="N421" s="557" t="s">
        <v>1464</v>
      </c>
      <c r="O421" s="486"/>
    </row>
    <row r="422" spans="1:15" ht="27" customHeight="1" x14ac:dyDescent="0.4">
      <c r="A422" s="55"/>
      <c r="B422" s="484">
        <v>2026</v>
      </c>
      <c r="C422" s="334">
        <v>6</v>
      </c>
      <c r="D422" s="431" t="s">
        <v>259</v>
      </c>
      <c r="E422" s="432" t="s">
        <v>283</v>
      </c>
      <c r="F422" s="372" t="s">
        <v>24</v>
      </c>
      <c r="G422" s="372" t="s">
        <v>15</v>
      </c>
      <c r="H422" s="329" t="s">
        <v>1459</v>
      </c>
      <c r="I422" s="521">
        <v>1375500</v>
      </c>
      <c r="J422" s="431">
        <v>202212009</v>
      </c>
      <c r="K422" s="431" t="s">
        <v>279</v>
      </c>
      <c r="L422" s="431" t="s">
        <v>280</v>
      </c>
      <c r="M422" s="462" t="s">
        <v>121</v>
      </c>
      <c r="N422" s="557" t="s">
        <v>1464</v>
      </c>
      <c r="O422" s="494"/>
    </row>
    <row r="423" spans="1:15" ht="27" customHeight="1" x14ac:dyDescent="0.4">
      <c r="A423" s="55"/>
      <c r="B423" s="484">
        <v>2026</v>
      </c>
      <c r="C423" s="335">
        <v>6</v>
      </c>
      <c r="D423" s="329" t="s">
        <v>712</v>
      </c>
      <c r="E423" s="336" t="s">
        <v>744</v>
      </c>
      <c r="F423" s="329" t="s">
        <v>16</v>
      </c>
      <c r="G423" s="329" t="s">
        <v>6</v>
      </c>
      <c r="H423" s="329" t="s">
        <v>29</v>
      </c>
      <c r="I423" s="522">
        <v>1800000</v>
      </c>
      <c r="J423" s="329">
        <v>2018041410</v>
      </c>
      <c r="K423" s="329" t="s">
        <v>723</v>
      </c>
      <c r="L423" s="329" t="s">
        <v>724</v>
      </c>
      <c r="M423" s="617"/>
      <c r="N423" s="557" t="s">
        <v>1464</v>
      </c>
      <c r="O423" s="487"/>
    </row>
    <row r="424" spans="1:15" ht="27" hidden="1" customHeight="1" x14ac:dyDescent="0.4">
      <c r="A424" s="55"/>
      <c r="B424" s="484">
        <v>2026</v>
      </c>
      <c r="C424" s="335">
        <v>6</v>
      </c>
      <c r="D424" s="329" t="s">
        <v>712</v>
      </c>
      <c r="E424" s="336" t="s">
        <v>745</v>
      </c>
      <c r="F424" s="329" t="s">
        <v>24</v>
      </c>
      <c r="G424" s="329" t="s">
        <v>1463</v>
      </c>
      <c r="H424" s="329" t="s">
        <v>28</v>
      </c>
      <c r="I424" s="522">
        <v>22000000</v>
      </c>
      <c r="J424" s="329">
        <v>2015121130</v>
      </c>
      <c r="K424" s="329" t="s">
        <v>746</v>
      </c>
      <c r="L424" s="329" t="s">
        <v>747</v>
      </c>
      <c r="M424" s="329" t="s">
        <v>748</v>
      </c>
      <c r="N424" s="332" t="s">
        <v>239</v>
      </c>
      <c r="O424" s="487"/>
    </row>
    <row r="425" spans="1:15" ht="27" customHeight="1" x14ac:dyDescent="0.4">
      <c r="A425" s="55"/>
      <c r="B425" s="484">
        <v>2026</v>
      </c>
      <c r="C425" s="335">
        <v>6</v>
      </c>
      <c r="D425" s="329" t="s">
        <v>712</v>
      </c>
      <c r="E425" s="336" t="s">
        <v>743</v>
      </c>
      <c r="F425" s="329" t="s">
        <v>16</v>
      </c>
      <c r="G425" s="329" t="s">
        <v>6</v>
      </c>
      <c r="H425" s="329" t="s">
        <v>29</v>
      </c>
      <c r="I425" s="522">
        <v>9000000</v>
      </c>
      <c r="J425" s="329">
        <v>2018041410</v>
      </c>
      <c r="K425" s="329" t="s">
        <v>723</v>
      </c>
      <c r="L425" s="329" t="s">
        <v>724</v>
      </c>
      <c r="M425" s="372"/>
      <c r="N425" s="557" t="s">
        <v>1464</v>
      </c>
      <c r="O425" s="487"/>
    </row>
    <row r="426" spans="1:15" s="30" customFormat="1" ht="27" customHeight="1" x14ac:dyDescent="0.4">
      <c r="A426" s="117"/>
      <c r="B426" s="484">
        <v>2026</v>
      </c>
      <c r="C426" s="371">
        <v>6</v>
      </c>
      <c r="D426" s="372" t="s">
        <v>687</v>
      </c>
      <c r="E426" s="430" t="s">
        <v>709</v>
      </c>
      <c r="F426" s="372" t="s">
        <v>24</v>
      </c>
      <c r="G426" s="372" t="s">
        <v>14</v>
      </c>
      <c r="H426" s="372" t="s">
        <v>28</v>
      </c>
      <c r="I426" s="546">
        <v>10500000</v>
      </c>
      <c r="J426" s="372">
        <v>202110106</v>
      </c>
      <c r="K426" s="372" t="s">
        <v>702</v>
      </c>
      <c r="L426" s="372" t="s">
        <v>703</v>
      </c>
      <c r="M426" s="372" t="s">
        <v>121</v>
      </c>
      <c r="N426" s="557" t="s">
        <v>1464</v>
      </c>
      <c r="O426" s="494"/>
    </row>
    <row r="427" spans="1:15" s="30" customFormat="1" ht="27" customHeight="1" x14ac:dyDescent="0.4">
      <c r="A427" s="117"/>
      <c r="B427" s="484">
        <v>2026</v>
      </c>
      <c r="C427" s="335">
        <v>6</v>
      </c>
      <c r="D427" s="329" t="s">
        <v>76</v>
      </c>
      <c r="E427" s="336" t="s">
        <v>619</v>
      </c>
      <c r="F427" s="329" t="s">
        <v>204</v>
      </c>
      <c r="G427" s="329" t="s">
        <v>219</v>
      </c>
      <c r="H427" s="329" t="s">
        <v>28</v>
      </c>
      <c r="I427" s="522">
        <v>50000000</v>
      </c>
      <c r="J427" s="329">
        <v>202212025</v>
      </c>
      <c r="K427" s="329" t="s">
        <v>607</v>
      </c>
      <c r="L427" s="329" t="s">
        <v>608</v>
      </c>
      <c r="M427" s="372" t="s">
        <v>136</v>
      </c>
      <c r="N427" s="557" t="s">
        <v>1464</v>
      </c>
      <c r="O427" s="487"/>
    </row>
    <row r="428" spans="1:15" ht="27" customHeight="1" x14ac:dyDescent="0.4">
      <c r="A428" s="55"/>
      <c r="B428" s="484">
        <v>2026</v>
      </c>
      <c r="C428" s="335">
        <v>6</v>
      </c>
      <c r="D428" s="372" t="s">
        <v>1102</v>
      </c>
      <c r="E428" s="336" t="s">
        <v>1125</v>
      </c>
      <c r="F428" s="329" t="s">
        <v>207</v>
      </c>
      <c r="G428" s="329" t="s">
        <v>222</v>
      </c>
      <c r="H428" s="329" t="s">
        <v>419</v>
      </c>
      <c r="I428" s="522">
        <v>3000000</v>
      </c>
      <c r="J428" s="329">
        <v>199505230</v>
      </c>
      <c r="K428" s="329" t="s">
        <v>1108</v>
      </c>
      <c r="L428" s="329" t="s">
        <v>1109</v>
      </c>
      <c r="M428" s="372"/>
      <c r="N428" s="557" t="s">
        <v>1464</v>
      </c>
      <c r="O428" s="487"/>
    </row>
    <row r="429" spans="1:15" ht="27" customHeight="1" x14ac:dyDescent="0.4">
      <c r="A429" s="118"/>
      <c r="B429" s="484">
        <v>2026</v>
      </c>
      <c r="C429" s="334">
        <v>6</v>
      </c>
      <c r="D429" s="431" t="s">
        <v>259</v>
      </c>
      <c r="E429" s="432" t="s">
        <v>282</v>
      </c>
      <c r="F429" s="372" t="s">
        <v>1456</v>
      </c>
      <c r="G429" s="372" t="s">
        <v>13</v>
      </c>
      <c r="H429" s="372" t="s">
        <v>28</v>
      </c>
      <c r="I429" s="521">
        <v>13000000</v>
      </c>
      <c r="J429" s="431">
        <v>202212009</v>
      </c>
      <c r="K429" s="431" t="s">
        <v>279</v>
      </c>
      <c r="L429" s="431" t="s">
        <v>280</v>
      </c>
      <c r="M429" s="372" t="s">
        <v>271</v>
      </c>
      <c r="N429" s="557" t="s">
        <v>1464</v>
      </c>
      <c r="O429" s="494"/>
    </row>
    <row r="430" spans="1:15" ht="27" customHeight="1" x14ac:dyDescent="0.4">
      <c r="A430" s="118"/>
      <c r="B430" s="485">
        <v>2026</v>
      </c>
      <c r="C430" s="335">
        <v>6</v>
      </c>
      <c r="D430" s="329" t="s">
        <v>236</v>
      </c>
      <c r="E430" s="336" t="s">
        <v>322</v>
      </c>
      <c r="F430" s="329" t="s">
        <v>24</v>
      </c>
      <c r="G430" s="329" t="s">
        <v>12</v>
      </c>
      <c r="H430" s="329" t="s">
        <v>25</v>
      </c>
      <c r="I430" s="456">
        <v>13000000</v>
      </c>
      <c r="J430" s="329">
        <v>202212032</v>
      </c>
      <c r="K430" s="329" t="s">
        <v>237</v>
      </c>
      <c r="L430" s="329" t="s">
        <v>323</v>
      </c>
      <c r="M430" s="462"/>
      <c r="N430" s="557" t="s">
        <v>1464</v>
      </c>
      <c r="O430" s="487"/>
    </row>
    <row r="431" spans="1:15" ht="27" hidden="1" customHeight="1" x14ac:dyDescent="0.4">
      <c r="A431" s="119"/>
      <c r="B431" s="484">
        <v>2026</v>
      </c>
      <c r="C431" s="449">
        <v>6</v>
      </c>
      <c r="D431" s="450" t="s">
        <v>536</v>
      </c>
      <c r="E431" s="465" t="s">
        <v>559</v>
      </c>
      <c r="F431" s="333" t="s">
        <v>24</v>
      </c>
      <c r="G431" s="333" t="s">
        <v>12</v>
      </c>
      <c r="H431" s="333" t="s">
        <v>25</v>
      </c>
      <c r="I431" s="522">
        <v>250000000</v>
      </c>
      <c r="J431" s="333">
        <v>202112041</v>
      </c>
      <c r="K431" s="333" t="s">
        <v>560</v>
      </c>
      <c r="L431" s="333" t="s">
        <v>561</v>
      </c>
      <c r="M431" s="555"/>
      <c r="N431" s="454" t="s">
        <v>239</v>
      </c>
      <c r="O431" s="486"/>
    </row>
    <row r="432" spans="1:15" ht="27" customHeight="1" x14ac:dyDescent="0.4">
      <c r="A432" s="55"/>
      <c r="B432" s="485">
        <v>2026</v>
      </c>
      <c r="C432" s="335">
        <v>6</v>
      </c>
      <c r="D432" s="329" t="s">
        <v>470</v>
      </c>
      <c r="E432" s="336" t="s">
        <v>501</v>
      </c>
      <c r="F432" s="329" t="s">
        <v>24</v>
      </c>
      <c r="G432" s="329" t="s">
        <v>14</v>
      </c>
      <c r="H432" s="329" t="s">
        <v>27</v>
      </c>
      <c r="I432" s="542">
        <v>4000000</v>
      </c>
      <c r="J432" s="329">
        <v>202012116</v>
      </c>
      <c r="K432" s="329" t="s">
        <v>477</v>
      </c>
      <c r="L432" s="329" t="s">
        <v>478</v>
      </c>
      <c r="M432" s="372"/>
      <c r="N432" s="557" t="s">
        <v>1464</v>
      </c>
      <c r="O432" s="487"/>
    </row>
    <row r="433" spans="1:15" ht="27" customHeight="1" x14ac:dyDescent="0.4">
      <c r="A433" s="55"/>
      <c r="B433" s="484">
        <v>2026</v>
      </c>
      <c r="C433" s="371">
        <v>6</v>
      </c>
      <c r="D433" s="372" t="s">
        <v>1077</v>
      </c>
      <c r="E433" s="430" t="s">
        <v>1085</v>
      </c>
      <c r="F433" s="372" t="s">
        <v>16</v>
      </c>
      <c r="G433" s="372" t="s">
        <v>6</v>
      </c>
      <c r="H433" s="372" t="s">
        <v>29</v>
      </c>
      <c r="I433" s="538">
        <v>1500000</v>
      </c>
      <c r="J433" s="372">
        <v>202112025</v>
      </c>
      <c r="K433" s="372" t="s">
        <v>1083</v>
      </c>
      <c r="L433" s="372" t="s">
        <v>1084</v>
      </c>
      <c r="M433" s="372"/>
      <c r="N433" s="557" t="s">
        <v>1464</v>
      </c>
      <c r="O433" s="487"/>
    </row>
    <row r="434" spans="1:15" ht="27" customHeight="1" x14ac:dyDescent="0.4">
      <c r="A434" s="55"/>
      <c r="B434" s="484">
        <v>2026</v>
      </c>
      <c r="C434" s="371">
        <v>6</v>
      </c>
      <c r="D434" s="372" t="s">
        <v>377</v>
      </c>
      <c r="E434" s="430" t="s">
        <v>387</v>
      </c>
      <c r="F434" s="372" t="s">
        <v>24</v>
      </c>
      <c r="G434" s="372" t="s">
        <v>14</v>
      </c>
      <c r="H434" s="372" t="s">
        <v>28</v>
      </c>
      <c r="I434" s="467">
        <v>20000000</v>
      </c>
      <c r="J434" s="372">
        <v>202408039</v>
      </c>
      <c r="K434" s="372" t="s">
        <v>388</v>
      </c>
      <c r="L434" s="372" t="s">
        <v>389</v>
      </c>
      <c r="M434" s="372" t="s">
        <v>121</v>
      </c>
      <c r="N434" s="557" t="s">
        <v>1464</v>
      </c>
      <c r="O434" s="487"/>
    </row>
    <row r="435" spans="1:15" ht="27" customHeight="1" x14ac:dyDescent="0.4">
      <c r="A435" s="55"/>
      <c r="B435" s="484">
        <v>2026</v>
      </c>
      <c r="C435" s="335">
        <v>6</v>
      </c>
      <c r="D435" s="329" t="s">
        <v>764</v>
      </c>
      <c r="E435" s="336" t="s">
        <v>787</v>
      </c>
      <c r="F435" s="329" t="s">
        <v>24</v>
      </c>
      <c r="G435" s="329" t="s">
        <v>14</v>
      </c>
      <c r="H435" s="329" t="s">
        <v>776</v>
      </c>
      <c r="I435" s="533">
        <v>133200000</v>
      </c>
      <c r="J435" s="329">
        <v>202509042</v>
      </c>
      <c r="K435" s="329" t="s">
        <v>788</v>
      </c>
      <c r="L435" s="329" t="s">
        <v>789</v>
      </c>
      <c r="M435" s="372"/>
      <c r="N435" s="557" t="s">
        <v>1464</v>
      </c>
      <c r="O435" s="493"/>
    </row>
    <row r="436" spans="1:15" ht="27" customHeight="1" thickBot="1" x14ac:dyDescent="0.45">
      <c r="A436" s="123"/>
      <c r="B436" s="495">
        <v>2026</v>
      </c>
      <c r="C436" s="496">
        <v>6</v>
      </c>
      <c r="D436" s="511" t="s">
        <v>1344</v>
      </c>
      <c r="E436" s="497" t="s">
        <v>1426</v>
      </c>
      <c r="F436" s="511" t="s">
        <v>16</v>
      </c>
      <c r="G436" s="511" t="s">
        <v>6</v>
      </c>
      <c r="H436" s="511" t="s">
        <v>28</v>
      </c>
      <c r="I436" s="543">
        <v>5000000</v>
      </c>
      <c r="J436" s="511">
        <v>2015121490</v>
      </c>
      <c r="K436" s="511" t="s">
        <v>1383</v>
      </c>
      <c r="L436" s="511" t="s">
        <v>1384</v>
      </c>
      <c r="M436" s="511" t="s">
        <v>121</v>
      </c>
      <c r="N436" s="572" t="s">
        <v>1464</v>
      </c>
      <c r="O436" s="512"/>
    </row>
    <row r="437" spans="1:15" ht="27" customHeight="1" x14ac:dyDescent="0.4">
      <c r="A437" s="119"/>
      <c r="B437" s="483">
        <v>2026</v>
      </c>
      <c r="C437" s="498">
        <v>7</v>
      </c>
      <c r="D437" s="507" t="s">
        <v>377</v>
      </c>
      <c r="E437" s="499" t="s">
        <v>393</v>
      </c>
      <c r="F437" s="507" t="s">
        <v>24</v>
      </c>
      <c r="G437" s="507" t="s">
        <v>14</v>
      </c>
      <c r="H437" s="507" t="s">
        <v>28</v>
      </c>
      <c r="I437" s="508">
        <v>15000000</v>
      </c>
      <c r="J437" s="507">
        <v>200501168</v>
      </c>
      <c r="K437" s="507" t="s">
        <v>391</v>
      </c>
      <c r="L437" s="507" t="s">
        <v>392</v>
      </c>
      <c r="M437" s="471" t="s">
        <v>121</v>
      </c>
      <c r="N437" s="557" t="s">
        <v>1464</v>
      </c>
      <c r="O437" s="565"/>
    </row>
    <row r="438" spans="1:15" ht="27" customHeight="1" x14ac:dyDescent="0.4">
      <c r="A438" s="55"/>
      <c r="B438" s="484">
        <v>2026</v>
      </c>
      <c r="C438" s="371">
        <v>7</v>
      </c>
      <c r="D438" s="372" t="s">
        <v>1093</v>
      </c>
      <c r="E438" s="430" t="s">
        <v>1098</v>
      </c>
      <c r="F438" s="372" t="s">
        <v>16</v>
      </c>
      <c r="G438" s="372" t="s">
        <v>6</v>
      </c>
      <c r="H438" s="372" t="s">
        <v>29</v>
      </c>
      <c r="I438" s="538">
        <v>500000</v>
      </c>
      <c r="J438" s="372">
        <v>202509032</v>
      </c>
      <c r="K438" s="372" t="s">
        <v>1095</v>
      </c>
      <c r="L438" s="372" t="s">
        <v>1096</v>
      </c>
      <c r="M438" s="372"/>
      <c r="N438" s="557" t="s">
        <v>1464</v>
      </c>
      <c r="O438" s="494"/>
    </row>
    <row r="439" spans="1:15" ht="27" customHeight="1" x14ac:dyDescent="0.4">
      <c r="A439" s="123"/>
      <c r="B439" s="484">
        <v>2026</v>
      </c>
      <c r="C439" s="335">
        <v>7</v>
      </c>
      <c r="D439" s="329" t="s">
        <v>996</v>
      </c>
      <c r="E439" s="336" t="s">
        <v>1007</v>
      </c>
      <c r="F439" s="329" t="s">
        <v>16</v>
      </c>
      <c r="G439" s="329" t="s">
        <v>6</v>
      </c>
      <c r="H439" s="329" t="s">
        <v>29</v>
      </c>
      <c r="I439" s="522">
        <v>1600000</v>
      </c>
      <c r="J439" s="329">
        <v>202405013</v>
      </c>
      <c r="K439" s="329" t="s">
        <v>998</v>
      </c>
      <c r="L439" s="329" t="s">
        <v>999</v>
      </c>
      <c r="M439" s="372"/>
      <c r="N439" s="557" t="s">
        <v>1464</v>
      </c>
      <c r="O439" s="487"/>
    </row>
    <row r="440" spans="1:15" ht="27" customHeight="1" x14ac:dyDescent="0.4">
      <c r="A440" s="55"/>
      <c r="B440" s="484">
        <v>2026</v>
      </c>
      <c r="C440" s="335">
        <v>7</v>
      </c>
      <c r="D440" s="372" t="s">
        <v>1102</v>
      </c>
      <c r="E440" s="336" t="s">
        <v>1126</v>
      </c>
      <c r="F440" s="329" t="s">
        <v>207</v>
      </c>
      <c r="G440" s="329" t="s">
        <v>222</v>
      </c>
      <c r="H440" s="329" t="s">
        <v>419</v>
      </c>
      <c r="I440" s="522">
        <v>1000000</v>
      </c>
      <c r="J440" s="329">
        <v>202408003</v>
      </c>
      <c r="K440" s="329" t="s">
        <v>1111</v>
      </c>
      <c r="L440" s="329" t="s">
        <v>1112</v>
      </c>
      <c r="M440" s="372"/>
      <c r="N440" s="557" t="s">
        <v>1464</v>
      </c>
      <c r="O440" s="487"/>
    </row>
    <row r="441" spans="1:15" ht="27" customHeight="1" x14ac:dyDescent="0.4">
      <c r="A441" s="55"/>
      <c r="B441" s="484">
        <v>2026</v>
      </c>
      <c r="C441" s="330">
        <v>7</v>
      </c>
      <c r="D441" s="333" t="s">
        <v>175</v>
      </c>
      <c r="E441" s="342" t="s">
        <v>1293</v>
      </c>
      <c r="F441" s="333" t="s">
        <v>207</v>
      </c>
      <c r="G441" s="333" t="s">
        <v>222</v>
      </c>
      <c r="H441" s="333" t="s">
        <v>419</v>
      </c>
      <c r="I441" s="522">
        <v>3000000</v>
      </c>
      <c r="J441" s="333">
        <v>202405007</v>
      </c>
      <c r="K441" s="333" t="s">
        <v>1244</v>
      </c>
      <c r="L441" s="333" t="s">
        <v>1245</v>
      </c>
      <c r="M441" s="431"/>
      <c r="N441" s="557" t="s">
        <v>1464</v>
      </c>
      <c r="O441" s="487"/>
    </row>
    <row r="442" spans="1:15" ht="27" customHeight="1" x14ac:dyDescent="0.4">
      <c r="A442" s="46"/>
      <c r="B442" s="484">
        <v>2026</v>
      </c>
      <c r="C442" s="335">
        <v>7</v>
      </c>
      <c r="D442" s="329" t="s">
        <v>1148</v>
      </c>
      <c r="E442" s="336" t="s">
        <v>1184</v>
      </c>
      <c r="F442" s="329" t="s">
        <v>24</v>
      </c>
      <c r="G442" s="329" t="s">
        <v>14</v>
      </c>
      <c r="H442" s="329" t="s">
        <v>617</v>
      </c>
      <c r="I442" s="541">
        <v>42000000</v>
      </c>
      <c r="J442" s="329">
        <v>202207022</v>
      </c>
      <c r="K442" s="329" t="s">
        <v>1168</v>
      </c>
      <c r="L442" s="329" t="s">
        <v>1169</v>
      </c>
      <c r="M442" s="462"/>
      <c r="N442" s="557" t="s">
        <v>1464</v>
      </c>
      <c r="O442" s="487"/>
    </row>
    <row r="443" spans="1:15" ht="27" customHeight="1" x14ac:dyDescent="0.4">
      <c r="A443" s="119"/>
      <c r="B443" s="484">
        <v>2026</v>
      </c>
      <c r="C443" s="329">
        <v>7</v>
      </c>
      <c r="D443" s="329" t="s">
        <v>58</v>
      </c>
      <c r="E443" s="336" t="s">
        <v>445</v>
      </c>
      <c r="F443" s="329" t="s">
        <v>207</v>
      </c>
      <c r="G443" s="329" t="s">
        <v>222</v>
      </c>
      <c r="H443" s="329" t="s">
        <v>419</v>
      </c>
      <c r="I443" s="456">
        <v>4000000</v>
      </c>
      <c r="J443" s="329">
        <v>202306011</v>
      </c>
      <c r="K443" s="329" t="s">
        <v>367</v>
      </c>
      <c r="L443" s="458" t="s">
        <v>368</v>
      </c>
      <c r="M443" s="617"/>
      <c r="N443" s="557" t="s">
        <v>1464</v>
      </c>
      <c r="O443" s="561"/>
    </row>
    <row r="444" spans="1:15" ht="27" customHeight="1" x14ac:dyDescent="0.4">
      <c r="A444" s="55"/>
      <c r="B444" s="484">
        <v>2026</v>
      </c>
      <c r="C444" s="371">
        <v>7</v>
      </c>
      <c r="D444" s="372" t="s">
        <v>922</v>
      </c>
      <c r="E444" s="430" t="s">
        <v>932</v>
      </c>
      <c r="F444" s="372" t="s">
        <v>24</v>
      </c>
      <c r="G444" s="372" t="s">
        <v>11</v>
      </c>
      <c r="H444" s="372" t="s">
        <v>25</v>
      </c>
      <c r="I444" s="538">
        <v>110000000</v>
      </c>
      <c r="J444" s="329">
        <v>2014121270</v>
      </c>
      <c r="K444" s="372" t="s">
        <v>930</v>
      </c>
      <c r="L444" s="372" t="s">
        <v>931</v>
      </c>
      <c r="M444" s="372"/>
      <c r="N444" s="557" t="s">
        <v>1464</v>
      </c>
      <c r="O444" s="487"/>
    </row>
    <row r="445" spans="1:15" ht="27" customHeight="1" x14ac:dyDescent="0.4">
      <c r="A445" s="55"/>
      <c r="B445" s="484">
        <v>2026</v>
      </c>
      <c r="C445" s="335">
        <v>7</v>
      </c>
      <c r="D445" s="329" t="s">
        <v>996</v>
      </c>
      <c r="E445" s="336" t="s">
        <v>1008</v>
      </c>
      <c r="F445" s="329" t="s">
        <v>16</v>
      </c>
      <c r="G445" s="329" t="s">
        <v>6</v>
      </c>
      <c r="H445" s="329" t="s">
        <v>29</v>
      </c>
      <c r="I445" s="522">
        <v>2700000</v>
      </c>
      <c r="J445" s="329">
        <v>202405013</v>
      </c>
      <c r="K445" s="329" t="s">
        <v>998</v>
      </c>
      <c r="L445" s="329" t="s">
        <v>999</v>
      </c>
      <c r="M445" s="372"/>
      <c r="N445" s="557" t="s">
        <v>1464</v>
      </c>
      <c r="O445" s="487"/>
    </row>
    <row r="446" spans="1:15" ht="27" customHeight="1" x14ac:dyDescent="0.4">
      <c r="A446" s="123"/>
      <c r="B446" s="484">
        <v>2026</v>
      </c>
      <c r="C446" s="335">
        <v>7</v>
      </c>
      <c r="D446" s="329" t="s">
        <v>996</v>
      </c>
      <c r="E446" s="336" t="s">
        <v>1009</v>
      </c>
      <c r="F446" s="329" t="s">
        <v>16</v>
      </c>
      <c r="G446" s="329" t="s">
        <v>6</v>
      </c>
      <c r="H446" s="329" t="s">
        <v>29</v>
      </c>
      <c r="I446" s="522">
        <v>2600000</v>
      </c>
      <c r="J446" s="329">
        <v>202405013</v>
      </c>
      <c r="K446" s="329" t="s">
        <v>998</v>
      </c>
      <c r="L446" s="329" t="s">
        <v>999</v>
      </c>
      <c r="M446" s="372"/>
      <c r="N446" s="557" t="s">
        <v>1464</v>
      </c>
      <c r="O446" s="487"/>
    </row>
    <row r="447" spans="1:15" ht="27" customHeight="1" x14ac:dyDescent="0.4">
      <c r="A447" s="123"/>
      <c r="B447" s="490">
        <v>2026</v>
      </c>
      <c r="C447" s="449">
        <v>7</v>
      </c>
      <c r="D447" s="329" t="s">
        <v>470</v>
      </c>
      <c r="E447" s="465" t="s">
        <v>502</v>
      </c>
      <c r="F447" s="450" t="s">
        <v>16</v>
      </c>
      <c r="G447" s="450" t="s">
        <v>3</v>
      </c>
      <c r="H447" s="450" t="s">
        <v>29</v>
      </c>
      <c r="I447" s="549">
        <v>131000000</v>
      </c>
      <c r="J447" s="450">
        <v>202207042</v>
      </c>
      <c r="K447" s="450" t="s">
        <v>480</v>
      </c>
      <c r="L447" s="450" t="s">
        <v>481</v>
      </c>
      <c r="M447" s="619"/>
      <c r="N447" s="557" t="s">
        <v>1464</v>
      </c>
      <c r="O447" s="566"/>
    </row>
    <row r="448" spans="1:15" ht="27" customHeight="1" x14ac:dyDescent="0.4">
      <c r="A448" s="55"/>
      <c r="B448" s="484">
        <v>2026</v>
      </c>
      <c r="C448" s="335">
        <v>7</v>
      </c>
      <c r="D448" s="329" t="s">
        <v>1202</v>
      </c>
      <c r="E448" s="336" t="s">
        <v>1222</v>
      </c>
      <c r="F448" s="329" t="s">
        <v>1455</v>
      </c>
      <c r="G448" s="329" t="s">
        <v>18</v>
      </c>
      <c r="H448" s="329" t="s">
        <v>1459</v>
      </c>
      <c r="I448" s="522">
        <v>2500000</v>
      </c>
      <c r="J448" s="329">
        <v>2014121490</v>
      </c>
      <c r="K448" s="329" t="s">
        <v>1204</v>
      </c>
      <c r="L448" s="329" t="s">
        <v>1205</v>
      </c>
      <c r="M448" s="462" t="s">
        <v>121</v>
      </c>
      <c r="N448" s="557" t="s">
        <v>1464</v>
      </c>
      <c r="O448" s="487"/>
    </row>
    <row r="449" spans="1:15" ht="27" customHeight="1" x14ac:dyDescent="0.4">
      <c r="A449" s="55"/>
      <c r="B449" s="484">
        <v>2026</v>
      </c>
      <c r="C449" s="330">
        <v>7</v>
      </c>
      <c r="D449" s="333" t="s">
        <v>181</v>
      </c>
      <c r="E449" s="342" t="s">
        <v>1057</v>
      </c>
      <c r="F449" s="333" t="s">
        <v>207</v>
      </c>
      <c r="G449" s="333" t="s">
        <v>6</v>
      </c>
      <c r="H449" s="333" t="s">
        <v>29</v>
      </c>
      <c r="I449" s="522">
        <v>2000000</v>
      </c>
      <c r="J449" s="333">
        <v>202112036</v>
      </c>
      <c r="K449" s="333" t="s">
        <v>1049</v>
      </c>
      <c r="L449" s="333" t="s">
        <v>1050</v>
      </c>
      <c r="M449" s="618"/>
      <c r="N449" s="557" t="s">
        <v>1464</v>
      </c>
      <c r="O449" s="487"/>
    </row>
    <row r="450" spans="1:15" ht="27" customHeight="1" x14ac:dyDescent="0.4">
      <c r="A450" s="55"/>
      <c r="B450" s="484">
        <v>2026</v>
      </c>
      <c r="C450" s="330">
        <v>7</v>
      </c>
      <c r="D450" s="333" t="s">
        <v>179</v>
      </c>
      <c r="E450" s="578" t="s">
        <v>992</v>
      </c>
      <c r="F450" s="333" t="s">
        <v>24</v>
      </c>
      <c r="G450" s="333" t="s">
        <v>10</v>
      </c>
      <c r="H450" s="333" t="s">
        <v>1026</v>
      </c>
      <c r="I450" s="522">
        <v>100000000</v>
      </c>
      <c r="J450" s="333">
        <v>202112036</v>
      </c>
      <c r="K450" s="333" t="s">
        <v>990</v>
      </c>
      <c r="L450" s="333" t="s">
        <v>1058</v>
      </c>
      <c r="M450" s="618"/>
      <c r="N450" s="557" t="s">
        <v>1464</v>
      </c>
      <c r="O450" s="487"/>
    </row>
    <row r="451" spans="1:15" ht="27" customHeight="1" x14ac:dyDescent="0.4">
      <c r="A451" s="55"/>
      <c r="B451" s="484">
        <v>2026</v>
      </c>
      <c r="C451" s="330">
        <v>7</v>
      </c>
      <c r="D451" s="333" t="s">
        <v>1148</v>
      </c>
      <c r="E451" s="432" t="s">
        <v>1188</v>
      </c>
      <c r="F451" s="333" t="s">
        <v>24</v>
      </c>
      <c r="G451" s="333" t="s">
        <v>10</v>
      </c>
      <c r="H451" s="333" t="s">
        <v>28</v>
      </c>
      <c r="I451" s="540">
        <v>15000000</v>
      </c>
      <c r="J451" s="333">
        <v>200207010</v>
      </c>
      <c r="K451" s="333" t="s">
        <v>1186</v>
      </c>
      <c r="L451" s="333" t="s">
        <v>1187</v>
      </c>
      <c r="M451" s="431" t="s">
        <v>121</v>
      </c>
      <c r="N451" s="557" t="s">
        <v>1464</v>
      </c>
      <c r="O451" s="486"/>
    </row>
    <row r="452" spans="1:15" ht="27" customHeight="1" x14ac:dyDescent="0.4">
      <c r="A452" s="123"/>
      <c r="B452" s="484">
        <v>2026</v>
      </c>
      <c r="C452" s="330">
        <v>7</v>
      </c>
      <c r="D452" s="333" t="s">
        <v>1148</v>
      </c>
      <c r="E452" s="432" t="s">
        <v>1185</v>
      </c>
      <c r="F452" s="333" t="s">
        <v>24</v>
      </c>
      <c r="G452" s="333" t="s">
        <v>10</v>
      </c>
      <c r="H452" s="333" t="s">
        <v>28</v>
      </c>
      <c r="I452" s="540">
        <v>15000000</v>
      </c>
      <c r="J452" s="333">
        <v>200207010</v>
      </c>
      <c r="K452" s="333" t="s">
        <v>1186</v>
      </c>
      <c r="L452" s="333" t="s">
        <v>1187</v>
      </c>
      <c r="M452" s="431" t="s">
        <v>121</v>
      </c>
      <c r="N452" s="557" t="s">
        <v>1464</v>
      </c>
      <c r="O452" s="486"/>
    </row>
    <row r="453" spans="1:15" ht="27" customHeight="1" x14ac:dyDescent="0.4">
      <c r="A453" s="123"/>
      <c r="B453" s="484">
        <v>2026</v>
      </c>
      <c r="C453" s="334">
        <v>7</v>
      </c>
      <c r="D453" s="431" t="s">
        <v>516</v>
      </c>
      <c r="E453" s="432" t="s">
        <v>517</v>
      </c>
      <c r="F453" s="431" t="s">
        <v>16</v>
      </c>
      <c r="G453" s="431" t="s">
        <v>6</v>
      </c>
      <c r="H453" s="431" t="s">
        <v>419</v>
      </c>
      <c r="I453" s="538">
        <v>1000000</v>
      </c>
      <c r="J453" s="431">
        <v>202212043</v>
      </c>
      <c r="K453" s="431" t="s">
        <v>518</v>
      </c>
      <c r="L453" s="431" t="s">
        <v>519</v>
      </c>
      <c r="M453" s="431" t="s">
        <v>369</v>
      </c>
      <c r="N453" s="557" t="s">
        <v>1464</v>
      </c>
      <c r="O453" s="486"/>
    </row>
    <row r="454" spans="1:15" ht="27" customHeight="1" x14ac:dyDescent="0.4">
      <c r="A454" s="55"/>
      <c r="B454" s="484">
        <v>2026</v>
      </c>
      <c r="C454" s="330">
        <v>7</v>
      </c>
      <c r="D454" s="333" t="s">
        <v>1015</v>
      </c>
      <c r="E454" s="342" t="s">
        <v>1056</v>
      </c>
      <c r="F454" s="333" t="s">
        <v>16</v>
      </c>
      <c r="G454" s="333" t="s">
        <v>6</v>
      </c>
      <c r="H454" s="333" t="s">
        <v>419</v>
      </c>
      <c r="I454" s="522">
        <v>2000000</v>
      </c>
      <c r="J454" s="333">
        <v>201910011</v>
      </c>
      <c r="K454" s="333" t="s">
        <v>1053</v>
      </c>
      <c r="L454" s="333" t="s">
        <v>1054</v>
      </c>
      <c r="M454" s="372"/>
      <c r="N454" s="557" t="s">
        <v>1464</v>
      </c>
      <c r="O454" s="487"/>
    </row>
    <row r="455" spans="1:15" ht="27" customHeight="1" x14ac:dyDescent="0.4">
      <c r="A455" s="55"/>
      <c r="B455" s="484">
        <v>2026</v>
      </c>
      <c r="C455" s="330">
        <v>7</v>
      </c>
      <c r="D455" s="333" t="s">
        <v>1015</v>
      </c>
      <c r="E455" s="342" t="s">
        <v>1055</v>
      </c>
      <c r="F455" s="333" t="s">
        <v>16</v>
      </c>
      <c r="G455" s="333" t="s">
        <v>6</v>
      </c>
      <c r="H455" s="333" t="s">
        <v>419</v>
      </c>
      <c r="I455" s="522">
        <v>1230000</v>
      </c>
      <c r="J455" s="333">
        <v>201910011</v>
      </c>
      <c r="K455" s="333" t="s">
        <v>1053</v>
      </c>
      <c r="L455" s="333" t="s">
        <v>1054</v>
      </c>
      <c r="M455" s="372"/>
      <c r="N455" s="557" t="s">
        <v>1464</v>
      </c>
      <c r="O455" s="487"/>
    </row>
    <row r="456" spans="1:15" ht="27" customHeight="1" x14ac:dyDescent="0.4">
      <c r="A456" s="119"/>
      <c r="B456" s="484">
        <v>2026</v>
      </c>
      <c r="C456" s="330">
        <v>7</v>
      </c>
      <c r="D456" s="333" t="s">
        <v>1015</v>
      </c>
      <c r="E456" s="342" t="s">
        <v>1051</v>
      </c>
      <c r="F456" s="333" t="s">
        <v>16</v>
      </c>
      <c r="G456" s="333" t="s">
        <v>6</v>
      </c>
      <c r="H456" s="333" t="s">
        <v>1052</v>
      </c>
      <c r="I456" s="522">
        <v>6000000</v>
      </c>
      <c r="J456" s="333">
        <v>201910011</v>
      </c>
      <c r="K456" s="333" t="s">
        <v>1053</v>
      </c>
      <c r="L456" s="333" t="s">
        <v>1054</v>
      </c>
      <c r="M456" s="372"/>
      <c r="N456" s="557" t="s">
        <v>1464</v>
      </c>
      <c r="O456" s="487"/>
    </row>
    <row r="457" spans="1:15" ht="27" customHeight="1" x14ac:dyDescent="0.4">
      <c r="A457" s="55"/>
      <c r="B457" s="484">
        <v>2026</v>
      </c>
      <c r="C457" s="330">
        <v>7</v>
      </c>
      <c r="D457" s="333" t="s">
        <v>1148</v>
      </c>
      <c r="E457" s="342" t="s">
        <v>1183</v>
      </c>
      <c r="F457" s="333" t="s">
        <v>16</v>
      </c>
      <c r="G457" s="333" t="s">
        <v>6</v>
      </c>
      <c r="H457" s="333" t="s">
        <v>29</v>
      </c>
      <c r="I457" s="540">
        <v>4000000</v>
      </c>
      <c r="J457" s="333">
        <v>201912053</v>
      </c>
      <c r="K457" s="333" t="s">
        <v>1172</v>
      </c>
      <c r="L457" s="333" t="s">
        <v>1173</v>
      </c>
      <c r="M457" s="431"/>
      <c r="N457" s="557" t="s">
        <v>1464</v>
      </c>
      <c r="O457" s="486"/>
    </row>
    <row r="458" spans="1:15" ht="27" customHeight="1" x14ac:dyDescent="0.4">
      <c r="A458" s="55"/>
      <c r="B458" s="484">
        <v>2026</v>
      </c>
      <c r="C458" s="335">
        <v>7</v>
      </c>
      <c r="D458" s="329" t="s">
        <v>366</v>
      </c>
      <c r="E458" s="336" t="s">
        <v>444</v>
      </c>
      <c r="F458" s="329" t="s">
        <v>16</v>
      </c>
      <c r="G458" s="329" t="s">
        <v>5</v>
      </c>
      <c r="H458" s="329" t="s">
        <v>28</v>
      </c>
      <c r="I458" s="456">
        <v>14300000</v>
      </c>
      <c r="J458" s="329">
        <v>202212021</v>
      </c>
      <c r="K458" s="329" t="s">
        <v>433</v>
      </c>
      <c r="L458" s="329" t="s">
        <v>434</v>
      </c>
      <c r="M458" s="462" t="s">
        <v>121</v>
      </c>
      <c r="N458" s="557" t="s">
        <v>1464</v>
      </c>
      <c r="O458" s="487"/>
    </row>
    <row r="459" spans="1:15" ht="27" customHeight="1" x14ac:dyDescent="0.4">
      <c r="A459" s="55"/>
      <c r="B459" s="484">
        <v>2026</v>
      </c>
      <c r="C459" s="335">
        <v>7</v>
      </c>
      <c r="D459" s="329" t="s">
        <v>1234</v>
      </c>
      <c r="E459" s="336" t="s">
        <v>1292</v>
      </c>
      <c r="F459" s="329" t="s">
        <v>204</v>
      </c>
      <c r="G459" s="329" t="s">
        <v>216</v>
      </c>
      <c r="H459" s="329" t="s">
        <v>28</v>
      </c>
      <c r="I459" s="522">
        <v>20000000</v>
      </c>
      <c r="J459" s="329">
        <v>202012043</v>
      </c>
      <c r="K459" s="329" t="s">
        <v>1290</v>
      </c>
      <c r="L459" s="329" t="s">
        <v>1291</v>
      </c>
      <c r="M459" s="372" t="s">
        <v>121</v>
      </c>
      <c r="N459" s="557" t="s">
        <v>1464</v>
      </c>
      <c r="O459" s="487"/>
    </row>
    <row r="460" spans="1:15" ht="27" customHeight="1" x14ac:dyDescent="0.4">
      <c r="A460" s="55"/>
      <c r="B460" s="484">
        <v>2026</v>
      </c>
      <c r="C460" s="335">
        <v>7</v>
      </c>
      <c r="D460" s="329" t="s">
        <v>1234</v>
      </c>
      <c r="E460" s="336" t="s">
        <v>1289</v>
      </c>
      <c r="F460" s="329" t="s">
        <v>204</v>
      </c>
      <c r="G460" s="329" t="s">
        <v>220</v>
      </c>
      <c r="H460" s="329" t="s">
        <v>28</v>
      </c>
      <c r="I460" s="522">
        <v>12600000</v>
      </c>
      <c r="J460" s="329">
        <v>202012043</v>
      </c>
      <c r="K460" s="329" t="s">
        <v>1290</v>
      </c>
      <c r="L460" s="329" t="s">
        <v>1291</v>
      </c>
      <c r="M460" s="372" t="s">
        <v>121</v>
      </c>
      <c r="N460" s="557" t="s">
        <v>1464</v>
      </c>
      <c r="O460" s="487"/>
    </row>
    <row r="461" spans="1:15" ht="27" customHeight="1" x14ac:dyDescent="0.4">
      <c r="A461" s="55"/>
      <c r="B461" s="484">
        <v>2026</v>
      </c>
      <c r="C461" s="371">
        <v>7</v>
      </c>
      <c r="D461" s="372" t="s">
        <v>1344</v>
      </c>
      <c r="E461" s="430" t="s">
        <v>1432</v>
      </c>
      <c r="F461" s="372" t="s">
        <v>16</v>
      </c>
      <c r="G461" s="372" t="s">
        <v>6</v>
      </c>
      <c r="H461" s="372" t="s">
        <v>28</v>
      </c>
      <c r="I461" s="538">
        <v>20000000</v>
      </c>
      <c r="J461" s="372">
        <v>2018111340</v>
      </c>
      <c r="K461" s="372" t="s">
        <v>1362</v>
      </c>
      <c r="L461" s="372" t="s">
        <v>1363</v>
      </c>
      <c r="M461" s="372" t="s">
        <v>136</v>
      </c>
      <c r="N461" s="557" t="s">
        <v>1464</v>
      </c>
      <c r="O461" s="494"/>
    </row>
    <row r="462" spans="1:15" ht="27" customHeight="1" x14ac:dyDescent="0.4">
      <c r="A462" s="55"/>
      <c r="B462" s="484">
        <v>2026</v>
      </c>
      <c r="C462" s="335">
        <v>7</v>
      </c>
      <c r="D462" s="372" t="s">
        <v>198</v>
      </c>
      <c r="E462" s="336" t="s">
        <v>1146</v>
      </c>
      <c r="F462" s="329" t="s">
        <v>207</v>
      </c>
      <c r="G462" s="329" t="s">
        <v>222</v>
      </c>
      <c r="H462" s="329" t="s">
        <v>419</v>
      </c>
      <c r="I462" s="522">
        <v>4500000</v>
      </c>
      <c r="J462" s="329">
        <v>202509016</v>
      </c>
      <c r="K462" s="329" t="s">
        <v>1142</v>
      </c>
      <c r="L462" s="329" t="s">
        <v>1143</v>
      </c>
      <c r="M462" s="372"/>
      <c r="N462" s="557" t="s">
        <v>1464</v>
      </c>
      <c r="O462" s="486"/>
    </row>
    <row r="463" spans="1:15" ht="27" customHeight="1" x14ac:dyDescent="0.4">
      <c r="A463" s="119"/>
      <c r="B463" s="484">
        <v>2026</v>
      </c>
      <c r="C463" s="371">
        <v>7</v>
      </c>
      <c r="D463" s="372" t="s">
        <v>288</v>
      </c>
      <c r="E463" s="579" t="s">
        <v>300</v>
      </c>
      <c r="F463" s="372" t="s">
        <v>24</v>
      </c>
      <c r="G463" s="372" t="s">
        <v>14</v>
      </c>
      <c r="H463" s="372" t="s">
        <v>1459</v>
      </c>
      <c r="I463" s="521">
        <v>3000000</v>
      </c>
      <c r="J463" s="372">
        <v>202212014</v>
      </c>
      <c r="K463" s="372" t="s">
        <v>290</v>
      </c>
      <c r="L463" s="372" t="s">
        <v>301</v>
      </c>
      <c r="M463" s="372" t="s">
        <v>121</v>
      </c>
      <c r="N463" s="557" t="s">
        <v>1464</v>
      </c>
      <c r="O463" s="494"/>
    </row>
    <row r="464" spans="1:15" ht="27" customHeight="1" x14ac:dyDescent="0.4">
      <c r="A464" s="123"/>
      <c r="B464" s="484">
        <v>2026</v>
      </c>
      <c r="C464" s="335">
        <v>7</v>
      </c>
      <c r="D464" s="329" t="s">
        <v>644</v>
      </c>
      <c r="E464" s="336" t="s">
        <v>657</v>
      </c>
      <c r="F464" s="329" t="s">
        <v>207</v>
      </c>
      <c r="G464" s="329" t="s">
        <v>6</v>
      </c>
      <c r="H464" s="329" t="s">
        <v>29</v>
      </c>
      <c r="I464" s="522">
        <v>2700000</v>
      </c>
      <c r="J464" s="329">
        <v>2018061100</v>
      </c>
      <c r="K464" s="329" t="s">
        <v>658</v>
      </c>
      <c r="L464" s="329" t="s">
        <v>659</v>
      </c>
      <c r="M464" s="372"/>
      <c r="N464" s="557" t="s">
        <v>1464</v>
      </c>
      <c r="O464" s="487"/>
    </row>
    <row r="465" spans="1:15" ht="27" customHeight="1" x14ac:dyDescent="0.4">
      <c r="A465" s="123"/>
      <c r="B465" s="484">
        <v>2026</v>
      </c>
      <c r="C465" s="330">
        <v>7</v>
      </c>
      <c r="D465" s="333" t="s">
        <v>875</v>
      </c>
      <c r="E465" s="342" t="s">
        <v>920</v>
      </c>
      <c r="F465" s="333" t="s">
        <v>24</v>
      </c>
      <c r="G465" s="333" t="s">
        <v>11</v>
      </c>
      <c r="H465" s="333" t="s">
        <v>877</v>
      </c>
      <c r="I465" s="522">
        <v>53000000</v>
      </c>
      <c r="J465" s="333">
        <v>202408010</v>
      </c>
      <c r="K465" s="333" t="s">
        <v>906</v>
      </c>
      <c r="L465" s="333" t="s">
        <v>907</v>
      </c>
      <c r="M465" s="431"/>
      <c r="N465" s="557" t="s">
        <v>1464</v>
      </c>
      <c r="O465" s="486"/>
    </row>
    <row r="466" spans="1:15" ht="27" customHeight="1" x14ac:dyDescent="0.4">
      <c r="A466" s="55"/>
      <c r="B466" s="485">
        <v>2026</v>
      </c>
      <c r="C466" s="335">
        <v>7</v>
      </c>
      <c r="D466" s="329" t="s">
        <v>470</v>
      </c>
      <c r="E466" s="336" t="s">
        <v>503</v>
      </c>
      <c r="F466" s="329" t="s">
        <v>24</v>
      </c>
      <c r="G466" s="329" t="s">
        <v>14</v>
      </c>
      <c r="H466" s="329" t="s">
        <v>27</v>
      </c>
      <c r="I466" s="542">
        <v>60000000</v>
      </c>
      <c r="J466" s="329">
        <v>202212022</v>
      </c>
      <c r="K466" s="329" t="s">
        <v>494</v>
      </c>
      <c r="L466" s="329" t="s">
        <v>495</v>
      </c>
      <c r="M466" s="372"/>
      <c r="N466" s="557" t="s">
        <v>1464</v>
      </c>
      <c r="O466" s="487"/>
    </row>
    <row r="467" spans="1:15" ht="27" customHeight="1" x14ac:dyDescent="0.4">
      <c r="A467" s="55"/>
      <c r="B467" s="484">
        <v>2026</v>
      </c>
      <c r="C467" s="335">
        <v>7</v>
      </c>
      <c r="D467" s="329" t="s">
        <v>644</v>
      </c>
      <c r="E467" s="336" t="s">
        <v>656</v>
      </c>
      <c r="F467" s="329" t="s">
        <v>24</v>
      </c>
      <c r="G467" s="329" t="s">
        <v>15</v>
      </c>
      <c r="H467" s="329" t="s">
        <v>586</v>
      </c>
      <c r="I467" s="541">
        <v>5000000</v>
      </c>
      <c r="J467" s="329">
        <v>202405020</v>
      </c>
      <c r="K467" s="329" t="s">
        <v>646</v>
      </c>
      <c r="L467" s="329" t="s">
        <v>647</v>
      </c>
      <c r="M467" s="372" t="s">
        <v>137</v>
      </c>
      <c r="N467" s="557" t="s">
        <v>1464</v>
      </c>
      <c r="O467" s="487"/>
    </row>
    <row r="468" spans="1:15" ht="27" customHeight="1" x14ac:dyDescent="0.4">
      <c r="A468" s="123"/>
      <c r="B468" s="484">
        <v>2026</v>
      </c>
      <c r="C468" s="371">
        <v>7</v>
      </c>
      <c r="D468" s="372" t="s">
        <v>1344</v>
      </c>
      <c r="E468" s="430" t="s">
        <v>1427</v>
      </c>
      <c r="F468" s="372" t="s">
        <v>16</v>
      </c>
      <c r="G468" s="372" t="s">
        <v>6</v>
      </c>
      <c r="H468" s="372" t="s">
        <v>28</v>
      </c>
      <c r="I468" s="538">
        <v>10000000</v>
      </c>
      <c r="J468" s="372">
        <v>2015101220</v>
      </c>
      <c r="K468" s="372" t="s">
        <v>1380</v>
      </c>
      <c r="L468" s="372" t="s">
        <v>1381</v>
      </c>
      <c r="M468" s="372" t="s">
        <v>121</v>
      </c>
      <c r="N468" s="557" t="s">
        <v>1464</v>
      </c>
      <c r="O468" s="494"/>
    </row>
    <row r="469" spans="1:15" ht="27" customHeight="1" x14ac:dyDescent="0.4">
      <c r="A469" s="123"/>
      <c r="B469" s="484">
        <v>2026</v>
      </c>
      <c r="C469" s="371">
        <v>7</v>
      </c>
      <c r="D469" s="372" t="s">
        <v>1344</v>
      </c>
      <c r="E469" s="430" t="s">
        <v>1428</v>
      </c>
      <c r="F469" s="372" t="s">
        <v>16</v>
      </c>
      <c r="G469" s="372" t="s">
        <v>6</v>
      </c>
      <c r="H469" s="372" t="s">
        <v>28</v>
      </c>
      <c r="I469" s="538">
        <v>10000000</v>
      </c>
      <c r="J469" s="372">
        <v>2015121490</v>
      </c>
      <c r="K469" s="372" t="s">
        <v>1383</v>
      </c>
      <c r="L469" s="372" t="s">
        <v>1384</v>
      </c>
      <c r="M469" s="372" t="s">
        <v>121</v>
      </c>
      <c r="N469" s="557" t="s">
        <v>1464</v>
      </c>
      <c r="O469" s="494"/>
    </row>
    <row r="470" spans="1:15" ht="27" customHeight="1" x14ac:dyDescent="0.4">
      <c r="A470" s="55"/>
      <c r="B470" s="484">
        <v>2026</v>
      </c>
      <c r="C470" s="371">
        <v>7</v>
      </c>
      <c r="D470" s="372" t="s">
        <v>1344</v>
      </c>
      <c r="E470" s="430" t="s">
        <v>1429</v>
      </c>
      <c r="F470" s="372" t="s">
        <v>24</v>
      </c>
      <c r="G470" s="372" t="s">
        <v>14</v>
      </c>
      <c r="H470" s="372" t="s">
        <v>28</v>
      </c>
      <c r="I470" s="538">
        <v>1100000</v>
      </c>
      <c r="J470" s="372">
        <v>202509043</v>
      </c>
      <c r="K470" s="372" t="s">
        <v>1422</v>
      </c>
      <c r="L470" s="372" t="s">
        <v>1360</v>
      </c>
      <c r="M470" s="372" t="s">
        <v>121</v>
      </c>
      <c r="N470" s="557" t="s">
        <v>1464</v>
      </c>
      <c r="O470" s="494"/>
    </row>
    <row r="471" spans="1:15" ht="27" customHeight="1" thickBot="1" x14ac:dyDescent="0.45">
      <c r="A471" s="55"/>
      <c r="B471" s="495">
        <v>2026</v>
      </c>
      <c r="C471" s="496">
        <v>7</v>
      </c>
      <c r="D471" s="511" t="s">
        <v>1344</v>
      </c>
      <c r="E471" s="497" t="s">
        <v>1430</v>
      </c>
      <c r="F471" s="511" t="s">
        <v>24</v>
      </c>
      <c r="G471" s="511" t="s">
        <v>15</v>
      </c>
      <c r="H471" s="511" t="s">
        <v>28</v>
      </c>
      <c r="I471" s="543">
        <v>1500000</v>
      </c>
      <c r="J471" s="511">
        <v>2017051660</v>
      </c>
      <c r="K471" s="511" t="s">
        <v>1431</v>
      </c>
      <c r="L471" s="511" t="s">
        <v>1376</v>
      </c>
      <c r="M471" s="511" t="s">
        <v>121</v>
      </c>
      <c r="N471" s="572" t="s">
        <v>1464</v>
      </c>
      <c r="O471" s="512"/>
    </row>
    <row r="472" spans="1:15" ht="27" customHeight="1" x14ac:dyDescent="0.4">
      <c r="A472" s="55"/>
      <c r="B472" s="483">
        <v>2026</v>
      </c>
      <c r="C472" s="498">
        <v>8</v>
      </c>
      <c r="D472" s="507" t="s">
        <v>944</v>
      </c>
      <c r="E472" s="499" t="s">
        <v>967</v>
      </c>
      <c r="F472" s="507" t="s">
        <v>16</v>
      </c>
      <c r="G472" s="507" t="s">
        <v>6</v>
      </c>
      <c r="H472" s="507" t="s">
        <v>29</v>
      </c>
      <c r="I472" s="544">
        <v>3740000</v>
      </c>
      <c r="J472" s="507">
        <v>2012121470</v>
      </c>
      <c r="K472" s="507" t="s">
        <v>965</v>
      </c>
      <c r="L472" s="507" t="s">
        <v>966</v>
      </c>
      <c r="M472" s="471"/>
      <c r="N472" s="557" t="s">
        <v>1464</v>
      </c>
      <c r="O472" s="565"/>
    </row>
    <row r="473" spans="1:15" ht="27" customHeight="1" x14ac:dyDescent="0.4">
      <c r="A473" s="55"/>
      <c r="B473" s="484">
        <v>2026</v>
      </c>
      <c r="C473" s="330">
        <v>8</v>
      </c>
      <c r="D473" s="333" t="s">
        <v>175</v>
      </c>
      <c r="E473" s="342" t="s">
        <v>1299</v>
      </c>
      <c r="F473" s="333" t="s">
        <v>207</v>
      </c>
      <c r="G473" s="333" t="s">
        <v>222</v>
      </c>
      <c r="H473" s="333" t="s">
        <v>419</v>
      </c>
      <c r="I473" s="522">
        <v>3000000</v>
      </c>
      <c r="J473" s="333">
        <v>202405007</v>
      </c>
      <c r="K473" s="333" t="s">
        <v>1244</v>
      </c>
      <c r="L473" s="333" t="s">
        <v>1245</v>
      </c>
      <c r="M473" s="431"/>
      <c r="N473" s="557" t="s">
        <v>1464</v>
      </c>
      <c r="O473" s="487"/>
    </row>
    <row r="474" spans="1:15" ht="27" customHeight="1" x14ac:dyDescent="0.4">
      <c r="A474" s="123"/>
      <c r="B474" s="484">
        <v>2026</v>
      </c>
      <c r="C474" s="335">
        <v>8</v>
      </c>
      <c r="D474" s="329" t="s">
        <v>1148</v>
      </c>
      <c r="E474" s="336" t="s">
        <v>1189</v>
      </c>
      <c r="F474" s="329" t="s">
        <v>24</v>
      </c>
      <c r="G474" s="329" t="s">
        <v>14</v>
      </c>
      <c r="H474" s="329" t="s">
        <v>617</v>
      </c>
      <c r="I474" s="541">
        <v>52000000</v>
      </c>
      <c r="J474" s="329">
        <v>202207022</v>
      </c>
      <c r="K474" s="329" t="s">
        <v>1168</v>
      </c>
      <c r="L474" s="329" t="s">
        <v>1169</v>
      </c>
      <c r="M474" s="372"/>
      <c r="N474" s="557" t="s">
        <v>1464</v>
      </c>
      <c r="O474" s="487"/>
    </row>
    <row r="475" spans="1:15" ht="27" customHeight="1" x14ac:dyDescent="0.4">
      <c r="A475" s="55"/>
      <c r="B475" s="484">
        <v>2026</v>
      </c>
      <c r="C475" s="371">
        <v>8</v>
      </c>
      <c r="D475" s="372" t="s">
        <v>687</v>
      </c>
      <c r="E475" s="430" t="s">
        <v>705</v>
      </c>
      <c r="F475" s="372" t="s">
        <v>16</v>
      </c>
      <c r="G475" s="372" t="s">
        <v>6</v>
      </c>
      <c r="H475" s="372" t="s">
        <v>28</v>
      </c>
      <c r="I475" s="546">
        <v>5220000</v>
      </c>
      <c r="J475" s="372">
        <v>202212062</v>
      </c>
      <c r="K475" s="372" t="s">
        <v>702</v>
      </c>
      <c r="L475" s="372" t="s">
        <v>703</v>
      </c>
      <c r="M475" s="372" t="s">
        <v>121</v>
      </c>
      <c r="N475" s="557" t="s">
        <v>1464</v>
      </c>
      <c r="O475" s="494"/>
    </row>
    <row r="476" spans="1:15" ht="27" customHeight="1" x14ac:dyDescent="0.4">
      <c r="A476" s="123"/>
      <c r="B476" s="484">
        <v>2026</v>
      </c>
      <c r="C476" s="335">
        <v>8</v>
      </c>
      <c r="D476" s="329" t="s">
        <v>977</v>
      </c>
      <c r="E476" s="336" t="s">
        <v>984</v>
      </c>
      <c r="F476" s="329" t="s">
        <v>24</v>
      </c>
      <c r="G476" s="329" t="s">
        <v>14</v>
      </c>
      <c r="H476" s="329" t="s">
        <v>1459</v>
      </c>
      <c r="I476" s="522">
        <v>3100000</v>
      </c>
      <c r="J476" s="329">
        <v>202503015</v>
      </c>
      <c r="K476" s="329" t="s">
        <v>979</v>
      </c>
      <c r="L476" s="329" t="s">
        <v>980</v>
      </c>
      <c r="M476" s="462" t="s">
        <v>121</v>
      </c>
      <c r="N476" s="557" t="s">
        <v>1464</v>
      </c>
      <c r="O476" s="487"/>
    </row>
    <row r="477" spans="1:15" ht="27" customHeight="1" x14ac:dyDescent="0.4">
      <c r="A477" s="123"/>
      <c r="B477" s="484">
        <v>2026</v>
      </c>
      <c r="C477" s="335">
        <v>8</v>
      </c>
      <c r="D477" s="329" t="s">
        <v>175</v>
      </c>
      <c r="E477" s="336" t="s">
        <v>1296</v>
      </c>
      <c r="F477" s="329" t="s">
        <v>16</v>
      </c>
      <c r="G477" s="329" t="s">
        <v>6</v>
      </c>
      <c r="H477" s="329" t="s">
        <v>419</v>
      </c>
      <c r="I477" s="522">
        <v>2500000</v>
      </c>
      <c r="J477" s="329">
        <v>202112042</v>
      </c>
      <c r="K477" s="329" t="s">
        <v>1284</v>
      </c>
      <c r="L477" s="329" t="s">
        <v>1297</v>
      </c>
      <c r="M477" s="372"/>
      <c r="N477" s="557" t="s">
        <v>1464</v>
      </c>
      <c r="O477" s="487"/>
    </row>
    <row r="478" spans="1:15" ht="27" customHeight="1" x14ac:dyDescent="0.4">
      <c r="A478" s="55"/>
      <c r="B478" s="484">
        <v>2026</v>
      </c>
      <c r="C478" s="335">
        <v>8</v>
      </c>
      <c r="D478" s="329" t="s">
        <v>175</v>
      </c>
      <c r="E478" s="336" t="s">
        <v>1298</v>
      </c>
      <c r="F478" s="329" t="s">
        <v>16</v>
      </c>
      <c r="G478" s="329" t="s">
        <v>5</v>
      </c>
      <c r="H478" s="329" t="s">
        <v>419</v>
      </c>
      <c r="I478" s="522">
        <v>1500000</v>
      </c>
      <c r="J478" s="329">
        <v>202112042</v>
      </c>
      <c r="K478" s="329" t="s">
        <v>1284</v>
      </c>
      <c r="L478" s="329" t="s">
        <v>1297</v>
      </c>
      <c r="M478" s="372"/>
      <c r="N478" s="557" t="s">
        <v>1464</v>
      </c>
      <c r="O478" s="487"/>
    </row>
    <row r="479" spans="1:15" ht="27" customHeight="1" x14ac:dyDescent="0.4">
      <c r="A479" s="55"/>
      <c r="B479" s="484">
        <v>2026</v>
      </c>
      <c r="C479" s="335">
        <v>8</v>
      </c>
      <c r="D479" s="329" t="s">
        <v>377</v>
      </c>
      <c r="E479" s="336" t="s">
        <v>394</v>
      </c>
      <c r="F479" s="329" t="s">
        <v>24</v>
      </c>
      <c r="G479" s="329" t="s">
        <v>14</v>
      </c>
      <c r="H479" s="329" t="s">
        <v>28</v>
      </c>
      <c r="I479" s="453">
        <v>18000000</v>
      </c>
      <c r="J479" s="329">
        <v>2015121170</v>
      </c>
      <c r="K479" s="329" t="s">
        <v>395</v>
      </c>
      <c r="L479" s="329" t="s">
        <v>396</v>
      </c>
      <c r="M479" s="372" t="s">
        <v>121</v>
      </c>
      <c r="N479" s="557" t="s">
        <v>1464</v>
      </c>
      <c r="O479" s="487"/>
    </row>
    <row r="480" spans="1:15" ht="27" customHeight="1" x14ac:dyDescent="0.4">
      <c r="A480" s="123"/>
      <c r="B480" s="484">
        <v>2026</v>
      </c>
      <c r="C480" s="335">
        <v>8</v>
      </c>
      <c r="D480" s="329" t="s">
        <v>175</v>
      </c>
      <c r="E480" s="336" t="s">
        <v>1309</v>
      </c>
      <c r="F480" s="329" t="s">
        <v>24</v>
      </c>
      <c r="G480" s="329" t="s">
        <v>216</v>
      </c>
      <c r="H480" s="329" t="s">
        <v>27</v>
      </c>
      <c r="I480" s="522">
        <v>150000000</v>
      </c>
      <c r="J480" s="329">
        <v>201907001</v>
      </c>
      <c r="K480" s="329" t="s">
        <v>1275</v>
      </c>
      <c r="L480" s="329" t="s">
        <v>1276</v>
      </c>
      <c r="M480" s="372"/>
      <c r="N480" s="557" t="s">
        <v>1464</v>
      </c>
      <c r="O480" s="487"/>
    </row>
    <row r="481" spans="1:15" ht="27" customHeight="1" x14ac:dyDescent="0.4">
      <c r="A481" s="55"/>
      <c r="B481" s="484">
        <v>2026</v>
      </c>
      <c r="C481" s="335">
        <v>8</v>
      </c>
      <c r="D481" s="329" t="s">
        <v>175</v>
      </c>
      <c r="E481" s="336" t="s">
        <v>1310</v>
      </c>
      <c r="F481" s="329" t="s">
        <v>24</v>
      </c>
      <c r="G481" s="329" t="s">
        <v>216</v>
      </c>
      <c r="H481" s="329" t="s">
        <v>27</v>
      </c>
      <c r="I481" s="522">
        <v>50000000</v>
      </c>
      <c r="J481" s="329">
        <v>201907001</v>
      </c>
      <c r="K481" s="329" t="s">
        <v>1275</v>
      </c>
      <c r="L481" s="329" t="s">
        <v>1276</v>
      </c>
      <c r="M481" s="372"/>
      <c r="N481" s="557" t="s">
        <v>1464</v>
      </c>
      <c r="O481" s="487"/>
    </row>
    <row r="482" spans="1:15" ht="27" customHeight="1" x14ac:dyDescent="0.4">
      <c r="A482" s="123"/>
      <c r="B482" s="484">
        <v>2026</v>
      </c>
      <c r="C482" s="335">
        <v>8</v>
      </c>
      <c r="D482" s="329" t="s">
        <v>1015</v>
      </c>
      <c r="E482" s="336" t="s">
        <v>1062</v>
      </c>
      <c r="F482" s="329" t="s">
        <v>24</v>
      </c>
      <c r="G482" s="329" t="s">
        <v>10</v>
      </c>
      <c r="H482" s="329" t="s">
        <v>28</v>
      </c>
      <c r="I482" s="522">
        <v>3000000</v>
      </c>
      <c r="J482" s="329">
        <v>2015071160</v>
      </c>
      <c r="K482" s="329" t="s">
        <v>1023</v>
      </c>
      <c r="L482" s="329" t="s">
        <v>1024</v>
      </c>
      <c r="M482" s="372" t="s">
        <v>121</v>
      </c>
      <c r="N482" s="557" t="s">
        <v>1464</v>
      </c>
      <c r="O482" s="487"/>
    </row>
    <row r="483" spans="1:15" ht="27" customHeight="1" x14ac:dyDescent="0.4">
      <c r="A483" s="123"/>
      <c r="B483" s="484">
        <v>2026</v>
      </c>
      <c r="C483" s="371">
        <v>8</v>
      </c>
      <c r="D483" s="372" t="s">
        <v>1234</v>
      </c>
      <c r="E483" s="336" t="s">
        <v>1304</v>
      </c>
      <c r="F483" s="372" t="s">
        <v>24</v>
      </c>
      <c r="G483" s="372" t="s">
        <v>14</v>
      </c>
      <c r="H483" s="372" t="s">
        <v>27</v>
      </c>
      <c r="I483" s="522">
        <v>47000000</v>
      </c>
      <c r="J483" s="372">
        <v>2013061120</v>
      </c>
      <c r="K483" s="372" t="s">
        <v>1305</v>
      </c>
      <c r="L483" s="372" t="s">
        <v>1306</v>
      </c>
      <c r="M483" s="372"/>
      <c r="N483" s="557" t="s">
        <v>1464</v>
      </c>
      <c r="O483" s="487"/>
    </row>
    <row r="484" spans="1:15" ht="27" customHeight="1" x14ac:dyDescent="0.4">
      <c r="A484" s="123"/>
      <c r="B484" s="484">
        <v>2026</v>
      </c>
      <c r="C484" s="371">
        <v>8</v>
      </c>
      <c r="D484" s="372" t="s">
        <v>1234</v>
      </c>
      <c r="E484" s="336" t="s">
        <v>1301</v>
      </c>
      <c r="F484" s="372" t="s">
        <v>24</v>
      </c>
      <c r="G484" s="372" t="s">
        <v>14</v>
      </c>
      <c r="H484" s="372" t="s">
        <v>27</v>
      </c>
      <c r="I484" s="538">
        <v>30000000</v>
      </c>
      <c r="J484" s="329">
        <v>2018121290</v>
      </c>
      <c r="K484" s="372" t="s">
        <v>1302</v>
      </c>
      <c r="L484" s="372" t="s">
        <v>1303</v>
      </c>
      <c r="M484" s="372"/>
      <c r="N484" s="557" t="s">
        <v>1464</v>
      </c>
      <c r="O484" s="487"/>
    </row>
    <row r="485" spans="1:15" ht="27" customHeight="1" x14ac:dyDescent="0.4">
      <c r="A485" s="55"/>
      <c r="B485" s="484">
        <v>2026</v>
      </c>
      <c r="C485" s="335">
        <v>8</v>
      </c>
      <c r="D485" s="329" t="s">
        <v>977</v>
      </c>
      <c r="E485" s="336" t="s">
        <v>981</v>
      </c>
      <c r="F485" s="329" t="s">
        <v>16</v>
      </c>
      <c r="G485" s="329" t="s">
        <v>6</v>
      </c>
      <c r="H485" s="329" t="s">
        <v>29</v>
      </c>
      <c r="I485" s="522">
        <v>1000000</v>
      </c>
      <c r="J485" s="329">
        <v>202503015</v>
      </c>
      <c r="K485" s="329" t="s">
        <v>979</v>
      </c>
      <c r="L485" s="329" t="s">
        <v>980</v>
      </c>
      <c r="M485" s="462"/>
      <c r="N485" s="557" t="s">
        <v>1464</v>
      </c>
      <c r="O485" s="487"/>
    </row>
    <row r="486" spans="1:15" ht="27" customHeight="1" x14ac:dyDescent="0.4">
      <c r="A486" s="55"/>
      <c r="B486" s="484">
        <v>2026</v>
      </c>
      <c r="C486" s="335">
        <v>8</v>
      </c>
      <c r="D486" s="329" t="s">
        <v>996</v>
      </c>
      <c r="E486" s="336" t="s">
        <v>1004</v>
      </c>
      <c r="F486" s="329" t="s">
        <v>16</v>
      </c>
      <c r="G486" s="329" t="s">
        <v>6</v>
      </c>
      <c r="H486" s="329" t="s">
        <v>29</v>
      </c>
      <c r="I486" s="522">
        <v>1000000</v>
      </c>
      <c r="J486" s="329">
        <v>202405013</v>
      </c>
      <c r="K486" s="329" t="s">
        <v>998</v>
      </c>
      <c r="L486" s="329" t="s">
        <v>999</v>
      </c>
      <c r="M486" s="372"/>
      <c r="N486" s="557" t="s">
        <v>1464</v>
      </c>
      <c r="O486" s="487"/>
    </row>
    <row r="487" spans="1:15" s="30" customFormat="1" ht="27" customHeight="1" x14ac:dyDescent="0.4">
      <c r="A487" s="117"/>
      <c r="B487" s="484">
        <v>2026</v>
      </c>
      <c r="C487" s="334">
        <v>8</v>
      </c>
      <c r="D487" s="431" t="s">
        <v>1234</v>
      </c>
      <c r="E487" s="432" t="s">
        <v>1300</v>
      </c>
      <c r="F487" s="431" t="s">
        <v>16</v>
      </c>
      <c r="G487" s="431" t="s">
        <v>6</v>
      </c>
      <c r="H487" s="431" t="s">
        <v>29</v>
      </c>
      <c r="I487" s="538">
        <v>3000000</v>
      </c>
      <c r="J487" s="431">
        <v>202405007</v>
      </c>
      <c r="K487" s="431" t="s">
        <v>1244</v>
      </c>
      <c r="L487" s="431" t="s">
        <v>1288</v>
      </c>
      <c r="M487" s="431"/>
      <c r="N487" s="557" t="s">
        <v>1464</v>
      </c>
      <c r="O487" s="487"/>
    </row>
    <row r="488" spans="1:15" s="30" customFormat="1" ht="27" customHeight="1" x14ac:dyDescent="0.4">
      <c r="A488" s="117"/>
      <c r="B488" s="484">
        <v>2026</v>
      </c>
      <c r="C488" s="330">
        <v>8</v>
      </c>
      <c r="D488" s="431" t="s">
        <v>516</v>
      </c>
      <c r="E488" s="432" t="s">
        <v>517</v>
      </c>
      <c r="F488" s="431" t="s">
        <v>16</v>
      </c>
      <c r="G488" s="431" t="s">
        <v>6</v>
      </c>
      <c r="H488" s="431" t="s">
        <v>419</v>
      </c>
      <c r="I488" s="538">
        <v>1000000</v>
      </c>
      <c r="J488" s="431">
        <v>202212043</v>
      </c>
      <c r="K488" s="431" t="s">
        <v>518</v>
      </c>
      <c r="L488" s="431" t="s">
        <v>519</v>
      </c>
      <c r="M488" s="431" t="s">
        <v>369</v>
      </c>
      <c r="N488" s="557" t="s">
        <v>1464</v>
      </c>
      <c r="O488" s="486"/>
    </row>
    <row r="489" spans="1:15" ht="27" customHeight="1" x14ac:dyDescent="0.4">
      <c r="A489" s="55"/>
      <c r="B489" s="484">
        <v>2026</v>
      </c>
      <c r="C489" s="371">
        <v>8</v>
      </c>
      <c r="D489" s="372" t="s">
        <v>1234</v>
      </c>
      <c r="E489" s="336" t="s">
        <v>1308</v>
      </c>
      <c r="F489" s="372" t="s">
        <v>24</v>
      </c>
      <c r="G489" s="372" t="s">
        <v>14</v>
      </c>
      <c r="H489" s="372" t="s">
        <v>27</v>
      </c>
      <c r="I489" s="522">
        <v>50000000</v>
      </c>
      <c r="J489" s="329">
        <v>2013061120</v>
      </c>
      <c r="K489" s="372" t="s">
        <v>1305</v>
      </c>
      <c r="L489" s="372" t="s">
        <v>1306</v>
      </c>
      <c r="M489" s="372"/>
      <c r="N489" s="557" t="s">
        <v>1464</v>
      </c>
      <c r="O489" s="487"/>
    </row>
    <row r="490" spans="1:15" ht="27" customHeight="1" x14ac:dyDescent="0.4">
      <c r="A490" s="55"/>
      <c r="B490" s="484">
        <v>2026</v>
      </c>
      <c r="C490" s="371">
        <v>8</v>
      </c>
      <c r="D490" s="372" t="s">
        <v>1234</v>
      </c>
      <c r="E490" s="336" t="s">
        <v>1307</v>
      </c>
      <c r="F490" s="372" t="s">
        <v>24</v>
      </c>
      <c r="G490" s="372" t="s">
        <v>14</v>
      </c>
      <c r="H490" s="372" t="s">
        <v>27</v>
      </c>
      <c r="I490" s="522">
        <v>30000000</v>
      </c>
      <c r="J490" s="329">
        <v>2018121290</v>
      </c>
      <c r="K490" s="372" t="s">
        <v>1302</v>
      </c>
      <c r="L490" s="372" t="s">
        <v>1303</v>
      </c>
      <c r="M490" s="372"/>
      <c r="N490" s="557" t="s">
        <v>1464</v>
      </c>
      <c r="O490" s="487"/>
    </row>
    <row r="491" spans="1:15" ht="27" customHeight="1" x14ac:dyDescent="0.4">
      <c r="A491" s="123"/>
      <c r="B491" s="484">
        <v>2026</v>
      </c>
      <c r="C491" s="330">
        <v>8</v>
      </c>
      <c r="D491" s="333" t="s">
        <v>1015</v>
      </c>
      <c r="E491" s="342" t="s">
        <v>1059</v>
      </c>
      <c r="F491" s="333" t="s">
        <v>24</v>
      </c>
      <c r="G491" s="333" t="s">
        <v>10</v>
      </c>
      <c r="H491" s="333" t="s">
        <v>28</v>
      </c>
      <c r="I491" s="522">
        <v>18000000</v>
      </c>
      <c r="J491" s="333">
        <v>2017111170</v>
      </c>
      <c r="K491" s="333" t="s">
        <v>1060</v>
      </c>
      <c r="L491" s="333" t="s">
        <v>1061</v>
      </c>
      <c r="M491" s="372"/>
      <c r="N491" s="557" t="s">
        <v>1464</v>
      </c>
      <c r="O491" s="487"/>
    </row>
    <row r="492" spans="1:15" ht="27" customHeight="1" x14ac:dyDescent="0.4">
      <c r="A492" s="123"/>
      <c r="B492" s="485">
        <v>2026</v>
      </c>
      <c r="C492" s="335">
        <v>8</v>
      </c>
      <c r="D492" s="329" t="s">
        <v>470</v>
      </c>
      <c r="E492" s="336" t="s">
        <v>504</v>
      </c>
      <c r="F492" s="329" t="s">
        <v>16</v>
      </c>
      <c r="G492" s="329" t="s">
        <v>6</v>
      </c>
      <c r="H492" s="329" t="s">
        <v>28</v>
      </c>
      <c r="I492" s="542">
        <v>20000000</v>
      </c>
      <c r="J492" s="329">
        <v>202509003</v>
      </c>
      <c r="K492" s="329" t="s">
        <v>505</v>
      </c>
      <c r="L492" s="329" t="s">
        <v>506</v>
      </c>
      <c r="M492" s="372" t="s">
        <v>121</v>
      </c>
      <c r="N492" s="557" t="s">
        <v>1464</v>
      </c>
      <c r="O492" s="487"/>
    </row>
    <row r="493" spans="1:15" ht="27" customHeight="1" x14ac:dyDescent="0.4">
      <c r="A493" s="123"/>
      <c r="B493" s="484">
        <v>2026</v>
      </c>
      <c r="C493" s="335">
        <v>8</v>
      </c>
      <c r="D493" s="329" t="s">
        <v>1234</v>
      </c>
      <c r="E493" s="336" t="s">
        <v>1295</v>
      </c>
      <c r="F493" s="329" t="s">
        <v>204</v>
      </c>
      <c r="G493" s="329" t="s">
        <v>220</v>
      </c>
      <c r="H493" s="329" t="s">
        <v>28</v>
      </c>
      <c r="I493" s="522">
        <v>5000000</v>
      </c>
      <c r="J493" s="329">
        <v>202012043</v>
      </c>
      <c r="K493" s="329" t="s">
        <v>1290</v>
      </c>
      <c r="L493" s="329" t="s">
        <v>1291</v>
      </c>
      <c r="M493" s="372" t="s">
        <v>121</v>
      </c>
      <c r="N493" s="557" t="s">
        <v>1464</v>
      </c>
      <c r="O493" s="487"/>
    </row>
    <row r="494" spans="1:15" ht="27" customHeight="1" x14ac:dyDescent="0.4">
      <c r="A494" s="55"/>
      <c r="B494" s="484">
        <v>2026</v>
      </c>
      <c r="C494" s="335">
        <v>8</v>
      </c>
      <c r="D494" s="329" t="s">
        <v>1234</v>
      </c>
      <c r="E494" s="336" t="s">
        <v>1294</v>
      </c>
      <c r="F494" s="329" t="s">
        <v>204</v>
      </c>
      <c r="G494" s="329" t="s">
        <v>220</v>
      </c>
      <c r="H494" s="329" t="s">
        <v>28</v>
      </c>
      <c r="I494" s="522">
        <v>18000000</v>
      </c>
      <c r="J494" s="329">
        <v>202012043</v>
      </c>
      <c r="K494" s="329" t="s">
        <v>1290</v>
      </c>
      <c r="L494" s="329" t="s">
        <v>1291</v>
      </c>
      <c r="M494" s="372" t="s">
        <v>121</v>
      </c>
      <c r="N494" s="557" t="s">
        <v>1464</v>
      </c>
      <c r="O494" s="487"/>
    </row>
    <row r="495" spans="1:15" ht="27" customHeight="1" x14ac:dyDescent="0.4">
      <c r="A495" s="55"/>
      <c r="B495" s="484">
        <v>2026</v>
      </c>
      <c r="C495" s="335">
        <v>8</v>
      </c>
      <c r="D495" s="329" t="s">
        <v>764</v>
      </c>
      <c r="E495" s="336" t="s">
        <v>793</v>
      </c>
      <c r="F495" s="329" t="s">
        <v>24</v>
      </c>
      <c r="G495" s="329" t="s">
        <v>12</v>
      </c>
      <c r="H495" s="329" t="s">
        <v>769</v>
      </c>
      <c r="I495" s="522">
        <v>1800000000</v>
      </c>
      <c r="J495" s="329">
        <v>202212069</v>
      </c>
      <c r="K495" s="329" t="s">
        <v>791</v>
      </c>
      <c r="L495" s="329" t="s">
        <v>792</v>
      </c>
      <c r="M495" s="372"/>
      <c r="N495" s="557" t="s">
        <v>1464</v>
      </c>
      <c r="O495" s="493"/>
    </row>
    <row r="496" spans="1:15" ht="27" customHeight="1" x14ac:dyDescent="0.4">
      <c r="A496" s="123"/>
      <c r="B496" s="485">
        <v>2026</v>
      </c>
      <c r="C496" s="335">
        <v>8</v>
      </c>
      <c r="D496" s="329" t="s">
        <v>985</v>
      </c>
      <c r="E496" s="336" t="s">
        <v>995</v>
      </c>
      <c r="F496" s="329" t="s">
        <v>24</v>
      </c>
      <c r="G496" s="329" t="s">
        <v>10</v>
      </c>
      <c r="H496" s="329" t="s">
        <v>25</v>
      </c>
      <c r="I496" s="522">
        <v>342000000</v>
      </c>
      <c r="J496" s="329">
        <v>2015121370</v>
      </c>
      <c r="K496" s="329" t="s">
        <v>990</v>
      </c>
      <c r="L496" s="329" t="s">
        <v>991</v>
      </c>
      <c r="M496" s="372"/>
      <c r="N496" s="557" t="s">
        <v>1464</v>
      </c>
      <c r="O496" s="570"/>
    </row>
    <row r="497" spans="1:15" ht="27" customHeight="1" x14ac:dyDescent="0.4">
      <c r="A497" s="119"/>
      <c r="B497" s="485">
        <v>2026</v>
      </c>
      <c r="C497" s="335">
        <v>8</v>
      </c>
      <c r="D497" s="329" t="s">
        <v>985</v>
      </c>
      <c r="E497" s="336" t="s">
        <v>994</v>
      </c>
      <c r="F497" s="329" t="s">
        <v>24</v>
      </c>
      <c r="G497" s="329" t="s">
        <v>10</v>
      </c>
      <c r="H497" s="329" t="s">
        <v>25</v>
      </c>
      <c r="I497" s="522">
        <v>329200000</v>
      </c>
      <c r="J497" s="329">
        <v>2015121370</v>
      </c>
      <c r="K497" s="329" t="s">
        <v>990</v>
      </c>
      <c r="L497" s="329" t="s">
        <v>991</v>
      </c>
      <c r="M497" s="372"/>
      <c r="N497" s="557" t="s">
        <v>1464</v>
      </c>
      <c r="O497" s="570"/>
    </row>
    <row r="498" spans="1:15" ht="27" customHeight="1" x14ac:dyDescent="0.4">
      <c r="A498" s="55"/>
      <c r="B498" s="484">
        <v>2026</v>
      </c>
      <c r="C498" s="449">
        <v>8</v>
      </c>
      <c r="D498" s="450" t="s">
        <v>536</v>
      </c>
      <c r="E498" s="465" t="s">
        <v>562</v>
      </c>
      <c r="F498" s="333" t="s">
        <v>16</v>
      </c>
      <c r="G498" s="333" t="s">
        <v>6</v>
      </c>
      <c r="H498" s="333" t="s">
        <v>29</v>
      </c>
      <c r="I498" s="522">
        <v>2000000</v>
      </c>
      <c r="J498" s="333">
        <v>2014081110</v>
      </c>
      <c r="K498" s="333" t="s">
        <v>546</v>
      </c>
      <c r="L498" s="333" t="s">
        <v>547</v>
      </c>
      <c r="M498" s="431"/>
      <c r="N498" s="557" t="s">
        <v>1464</v>
      </c>
      <c r="O498" s="486"/>
    </row>
    <row r="499" spans="1:15" s="30" customFormat="1" ht="27" customHeight="1" x14ac:dyDescent="0.4">
      <c r="A499" s="117"/>
      <c r="B499" s="484">
        <v>2026</v>
      </c>
      <c r="C499" s="335">
        <v>8</v>
      </c>
      <c r="D499" s="329" t="s">
        <v>764</v>
      </c>
      <c r="E499" s="336" t="s">
        <v>790</v>
      </c>
      <c r="F499" s="329" t="s">
        <v>24</v>
      </c>
      <c r="G499" s="329" t="s">
        <v>12</v>
      </c>
      <c r="H499" s="329" t="s">
        <v>769</v>
      </c>
      <c r="I499" s="522">
        <v>400000000</v>
      </c>
      <c r="J499" s="329">
        <v>202212069</v>
      </c>
      <c r="K499" s="329" t="s">
        <v>791</v>
      </c>
      <c r="L499" s="329" t="s">
        <v>792</v>
      </c>
      <c r="M499" s="372"/>
      <c r="N499" s="557" t="s">
        <v>1464</v>
      </c>
      <c r="O499" s="493"/>
    </row>
    <row r="500" spans="1:15" s="30" customFormat="1" ht="27" customHeight="1" x14ac:dyDescent="0.4">
      <c r="A500" s="117"/>
      <c r="B500" s="484">
        <v>2026</v>
      </c>
      <c r="C500" s="371">
        <v>8</v>
      </c>
      <c r="D500" s="372" t="s">
        <v>1344</v>
      </c>
      <c r="E500" s="430" t="s">
        <v>1433</v>
      </c>
      <c r="F500" s="372" t="s">
        <v>16</v>
      </c>
      <c r="G500" s="372" t="s">
        <v>6</v>
      </c>
      <c r="H500" s="372" t="s">
        <v>28</v>
      </c>
      <c r="I500" s="538">
        <v>15000000</v>
      </c>
      <c r="J500" s="372">
        <v>2016071210</v>
      </c>
      <c r="K500" s="372" t="s">
        <v>1359</v>
      </c>
      <c r="L500" s="372" t="s">
        <v>1360</v>
      </c>
      <c r="M500" s="372" t="s">
        <v>121</v>
      </c>
      <c r="N500" s="557" t="s">
        <v>1464</v>
      </c>
      <c r="O500" s="494"/>
    </row>
    <row r="501" spans="1:15" ht="27" customHeight="1" thickBot="1" x14ac:dyDescent="0.45">
      <c r="A501" s="55"/>
      <c r="B501" s="495">
        <v>2026</v>
      </c>
      <c r="C501" s="496">
        <v>8</v>
      </c>
      <c r="D501" s="511" t="s">
        <v>1344</v>
      </c>
      <c r="E501" s="497" t="s">
        <v>1434</v>
      </c>
      <c r="F501" s="511" t="s">
        <v>24</v>
      </c>
      <c r="G501" s="511" t="s">
        <v>15</v>
      </c>
      <c r="H501" s="511" t="s">
        <v>28</v>
      </c>
      <c r="I501" s="543">
        <v>1500000</v>
      </c>
      <c r="J501" s="511">
        <v>2017051660</v>
      </c>
      <c r="K501" s="511" t="s">
        <v>1431</v>
      </c>
      <c r="L501" s="511" t="s">
        <v>1376</v>
      </c>
      <c r="M501" s="511" t="s">
        <v>121</v>
      </c>
      <c r="N501" s="572" t="s">
        <v>1464</v>
      </c>
      <c r="O501" s="512"/>
    </row>
    <row r="502" spans="1:15" ht="27" customHeight="1" x14ac:dyDescent="0.4">
      <c r="A502" s="55"/>
      <c r="B502" s="483">
        <v>2026</v>
      </c>
      <c r="C502" s="505">
        <v>9</v>
      </c>
      <c r="D502" s="471" t="s">
        <v>240</v>
      </c>
      <c r="E502" s="506" t="s">
        <v>339</v>
      </c>
      <c r="F502" s="471" t="s">
        <v>16</v>
      </c>
      <c r="G502" s="471" t="s">
        <v>6</v>
      </c>
      <c r="H502" s="471" t="s">
        <v>29</v>
      </c>
      <c r="I502" s="531">
        <v>3000000</v>
      </c>
      <c r="J502" s="471">
        <v>200301010</v>
      </c>
      <c r="K502" s="471" t="s">
        <v>340</v>
      </c>
      <c r="L502" s="471" t="s">
        <v>341</v>
      </c>
      <c r="M502" s="471"/>
      <c r="N502" s="557" t="s">
        <v>1464</v>
      </c>
      <c r="O502" s="530"/>
    </row>
    <row r="503" spans="1:15" ht="27" customHeight="1" x14ac:dyDescent="0.4">
      <c r="A503" s="55"/>
      <c r="B503" s="484">
        <v>2026</v>
      </c>
      <c r="C503" s="371">
        <v>9</v>
      </c>
      <c r="D503" s="372" t="s">
        <v>1093</v>
      </c>
      <c r="E503" s="430" t="s">
        <v>1100</v>
      </c>
      <c r="F503" s="372" t="s">
        <v>16</v>
      </c>
      <c r="G503" s="372" t="s">
        <v>6</v>
      </c>
      <c r="H503" s="372" t="s">
        <v>29</v>
      </c>
      <c r="I503" s="538">
        <v>2500000</v>
      </c>
      <c r="J503" s="372">
        <v>202509032</v>
      </c>
      <c r="K503" s="372" t="s">
        <v>1095</v>
      </c>
      <c r="L503" s="372" t="s">
        <v>1096</v>
      </c>
      <c r="M503" s="372"/>
      <c r="N503" s="557" t="s">
        <v>1464</v>
      </c>
      <c r="O503" s="494"/>
    </row>
    <row r="504" spans="1:15" ht="27" customHeight="1" x14ac:dyDescent="0.4">
      <c r="A504" s="55"/>
      <c r="B504" s="484">
        <v>2026</v>
      </c>
      <c r="C504" s="371">
        <v>9</v>
      </c>
      <c r="D504" s="372" t="s">
        <v>85</v>
      </c>
      <c r="E504" s="430" t="s">
        <v>683</v>
      </c>
      <c r="F504" s="372" t="s">
        <v>207</v>
      </c>
      <c r="G504" s="372" t="s">
        <v>222</v>
      </c>
      <c r="H504" s="372" t="s">
        <v>29</v>
      </c>
      <c r="I504" s="538">
        <v>4999500</v>
      </c>
      <c r="J504" s="372">
        <v>202212062</v>
      </c>
      <c r="K504" s="372" t="s">
        <v>675</v>
      </c>
      <c r="L504" s="372" t="s">
        <v>676</v>
      </c>
      <c r="M504" s="372" t="s">
        <v>121</v>
      </c>
      <c r="N504" s="557" t="s">
        <v>1464</v>
      </c>
      <c r="O504" s="494"/>
    </row>
    <row r="505" spans="1:15" ht="27" customHeight="1" x14ac:dyDescent="0.4">
      <c r="A505" s="123"/>
      <c r="B505" s="484">
        <v>2026</v>
      </c>
      <c r="C505" s="330">
        <v>9</v>
      </c>
      <c r="D505" s="333" t="s">
        <v>193</v>
      </c>
      <c r="E505" s="342" t="s">
        <v>921</v>
      </c>
      <c r="F505" s="333" t="s">
        <v>24</v>
      </c>
      <c r="G505" s="333" t="s">
        <v>219</v>
      </c>
      <c r="H505" s="333" t="s">
        <v>905</v>
      </c>
      <c r="I505" s="522">
        <v>5000000</v>
      </c>
      <c r="J505" s="333">
        <v>202408010</v>
      </c>
      <c r="K505" s="333" t="s">
        <v>906</v>
      </c>
      <c r="L505" s="333" t="s">
        <v>907</v>
      </c>
      <c r="M505" s="431" t="s">
        <v>121</v>
      </c>
      <c r="N505" s="557" t="s">
        <v>1464</v>
      </c>
      <c r="O505" s="486"/>
    </row>
    <row r="506" spans="1:15" ht="27" customHeight="1" x14ac:dyDescent="0.4">
      <c r="A506" s="123"/>
      <c r="B506" s="484">
        <v>2026</v>
      </c>
      <c r="C506" s="335">
        <v>9</v>
      </c>
      <c r="D506" s="329" t="s">
        <v>996</v>
      </c>
      <c r="E506" s="336" t="s">
        <v>997</v>
      </c>
      <c r="F506" s="329" t="s">
        <v>16</v>
      </c>
      <c r="G506" s="329" t="s">
        <v>6</v>
      </c>
      <c r="H506" s="329" t="s">
        <v>29</v>
      </c>
      <c r="I506" s="522">
        <v>3000000</v>
      </c>
      <c r="J506" s="329">
        <v>202405013</v>
      </c>
      <c r="K506" s="329" t="s">
        <v>998</v>
      </c>
      <c r="L506" s="329" t="s">
        <v>999</v>
      </c>
      <c r="M506" s="372"/>
      <c r="N506" s="557" t="s">
        <v>1464</v>
      </c>
      <c r="O506" s="487"/>
    </row>
    <row r="507" spans="1:15" ht="27" customHeight="1" x14ac:dyDescent="0.4">
      <c r="A507" s="55"/>
      <c r="B507" s="484">
        <v>2026</v>
      </c>
      <c r="C507" s="335">
        <v>9</v>
      </c>
      <c r="D507" s="329" t="s">
        <v>1148</v>
      </c>
      <c r="E507" s="336" t="s">
        <v>1191</v>
      </c>
      <c r="F507" s="329" t="s">
        <v>24</v>
      </c>
      <c r="G507" s="329" t="s">
        <v>14</v>
      </c>
      <c r="H507" s="329" t="s">
        <v>617</v>
      </c>
      <c r="I507" s="522">
        <v>60000000</v>
      </c>
      <c r="J507" s="329">
        <v>202207022</v>
      </c>
      <c r="K507" s="329" t="s">
        <v>1168</v>
      </c>
      <c r="L507" s="329" t="s">
        <v>1169</v>
      </c>
      <c r="M507" s="372"/>
      <c r="N507" s="557" t="s">
        <v>1464</v>
      </c>
      <c r="O507" s="487"/>
    </row>
    <row r="508" spans="1:15" s="30" customFormat="1" ht="27" customHeight="1" x14ac:dyDescent="0.4">
      <c r="A508" s="117"/>
      <c r="B508" s="484">
        <v>2026</v>
      </c>
      <c r="C508" s="335">
        <v>9</v>
      </c>
      <c r="D508" s="329" t="s">
        <v>1148</v>
      </c>
      <c r="E508" s="336" t="s">
        <v>1193</v>
      </c>
      <c r="F508" s="329" t="s">
        <v>24</v>
      </c>
      <c r="G508" s="329" t="s">
        <v>14</v>
      </c>
      <c r="H508" s="329" t="s">
        <v>617</v>
      </c>
      <c r="I508" s="522">
        <v>30000000</v>
      </c>
      <c r="J508" s="329">
        <v>202207022</v>
      </c>
      <c r="K508" s="329" t="s">
        <v>1168</v>
      </c>
      <c r="L508" s="329" t="s">
        <v>1169</v>
      </c>
      <c r="M508" s="462"/>
      <c r="N508" s="557" t="s">
        <v>1464</v>
      </c>
      <c r="O508" s="487"/>
    </row>
    <row r="509" spans="1:15" s="30" customFormat="1" ht="27" customHeight="1" x14ac:dyDescent="0.4">
      <c r="A509" s="117"/>
      <c r="B509" s="484">
        <v>2026</v>
      </c>
      <c r="C509" s="335">
        <v>9</v>
      </c>
      <c r="D509" s="329" t="s">
        <v>1148</v>
      </c>
      <c r="E509" s="336" t="s">
        <v>1192</v>
      </c>
      <c r="F509" s="329" t="s">
        <v>24</v>
      </c>
      <c r="G509" s="329" t="s">
        <v>14</v>
      </c>
      <c r="H509" s="329" t="s">
        <v>617</v>
      </c>
      <c r="I509" s="522">
        <v>40000000</v>
      </c>
      <c r="J509" s="329">
        <v>202207022</v>
      </c>
      <c r="K509" s="329" t="s">
        <v>1168</v>
      </c>
      <c r="L509" s="329" t="s">
        <v>1169</v>
      </c>
      <c r="M509" s="372"/>
      <c r="N509" s="557" t="s">
        <v>1464</v>
      </c>
      <c r="O509" s="487"/>
    </row>
    <row r="510" spans="1:15" ht="27" customHeight="1" x14ac:dyDescent="0.4">
      <c r="A510" s="55"/>
      <c r="B510" s="484">
        <v>2026</v>
      </c>
      <c r="C510" s="335">
        <v>9</v>
      </c>
      <c r="D510" s="329" t="s">
        <v>1148</v>
      </c>
      <c r="E510" s="336" t="s">
        <v>1194</v>
      </c>
      <c r="F510" s="329" t="s">
        <v>24</v>
      </c>
      <c r="G510" s="329" t="s">
        <v>14</v>
      </c>
      <c r="H510" s="329" t="s">
        <v>586</v>
      </c>
      <c r="I510" s="522">
        <v>15000000</v>
      </c>
      <c r="J510" s="329">
        <v>202207022</v>
      </c>
      <c r="K510" s="329" t="s">
        <v>1168</v>
      </c>
      <c r="L510" s="329" t="s">
        <v>1169</v>
      </c>
      <c r="M510" s="462" t="s">
        <v>121</v>
      </c>
      <c r="N510" s="557" t="s">
        <v>1464</v>
      </c>
      <c r="O510" s="487"/>
    </row>
    <row r="511" spans="1:15" ht="27" customHeight="1" x14ac:dyDescent="0.4">
      <c r="A511" s="55"/>
      <c r="B511" s="484">
        <v>2026</v>
      </c>
      <c r="C511" s="335">
        <v>9</v>
      </c>
      <c r="D511" s="329" t="s">
        <v>1148</v>
      </c>
      <c r="E511" s="336" t="s">
        <v>1195</v>
      </c>
      <c r="F511" s="329" t="s">
        <v>24</v>
      </c>
      <c r="G511" s="329" t="s">
        <v>14</v>
      </c>
      <c r="H511" s="329" t="s">
        <v>586</v>
      </c>
      <c r="I511" s="522">
        <v>12000000</v>
      </c>
      <c r="J511" s="329">
        <v>202207022</v>
      </c>
      <c r="K511" s="329" t="s">
        <v>1168</v>
      </c>
      <c r="L511" s="329" t="s">
        <v>1169</v>
      </c>
      <c r="M511" s="462" t="s">
        <v>121</v>
      </c>
      <c r="N511" s="557" t="s">
        <v>1464</v>
      </c>
      <c r="O511" s="487"/>
    </row>
    <row r="512" spans="1:15" ht="27" customHeight="1" x14ac:dyDescent="0.4">
      <c r="A512" s="123"/>
      <c r="B512" s="484">
        <v>2026</v>
      </c>
      <c r="C512" s="335">
        <v>9</v>
      </c>
      <c r="D512" s="329" t="s">
        <v>996</v>
      </c>
      <c r="E512" s="336" t="s">
        <v>1001</v>
      </c>
      <c r="F512" s="329" t="s">
        <v>16</v>
      </c>
      <c r="G512" s="329" t="s">
        <v>6</v>
      </c>
      <c r="H512" s="329" t="s">
        <v>28</v>
      </c>
      <c r="I512" s="522">
        <v>10000000</v>
      </c>
      <c r="J512" s="329">
        <v>202405013</v>
      </c>
      <c r="K512" s="329" t="s">
        <v>998</v>
      </c>
      <c r="L512" s="329" t="s">
        <v>999</v>
      </c>
      <c r="M512" s="372" t="s">
        <v>1002</v>
      </c>
      <c r="N512" s="557" t="s">
        <v>1464</v>
      </c>
      <c r="O512" s="487"/>
    </row>
    <row r="513" spans="1:15" ht="27" customHeight="1" x14ac:dyDescent="0.4">
      <c r="A513" s="123"/>
      <c r="B513" s="484">
        <v>2026</v>
      </c>
      <c r="C513" s="335">
        <v>9</v>
      </c>
      <c r="D513" s="329" t="s">
        <v>996</v>
      </c>
      <c r="E513" s="336" t="s">
        <v>1010</v>
      </c>
      <c r="F513" s="329" t="s">
        <v>16</v>
      </c>
      <c r="G513" s="329" t="s">
        <v>6</v>
      </c>
      <c r="H513" s="329" t="s">
        <v>29</v>
      </c>
      <c r="I513" s="522">
        <v>3600000</v>
      </c>
      <c r="J513" s="329">
        <v>202405013</v>
      </c>
      <c r="K513" s="329" t="s">
        <v>998</v>
      </c>
      <c r="L513" s="329" t="s">
        <v>999</v>
      </c>
      <c r="M513" s="372"/>
      <c r="N513" s="557" t="s">
        <v>1464</v>
      </c>
      <c r="O513" s="487"/>
    </row>
    <row r="514" spans="1:15" ht="27" customHeight="1" x14ac:dyDescent="0.4">
      <c r="A514" s="123"/>
      <c r="B514" s="484">
        <v>2026</v>
      </c>
      <c r="C514" s="335">
        <v>9</v>
      </c>
      <c r="D514" s="372" t="s">
        <v>198</v>
      </c>
      <c r="E514" s="336" t="s">
        <v>1147</v>
      </c>
      <c r="F514" s="329" t="s">
        <v>207</v>
      </c>
      <c r="G514" s="329" t="s">
        <v>222</v>
      </c>
      <c r="H514" s="329" t="s">
        <v>419</v>
      </c>
      <c r="I514" s="522">
        <v>3000000</v>
      </c>
      <c r="J514" s="329">
        <v>202212078</v>
      </c>
      <c r="K514" s="329" t="s">
        <v>1136</v>
      </c>
      <c r="L514" s="329" t="s">
        <v>1137</v>
      </c>
      <c r="M514" s="372"/>
      <c r="N514" s="557" t="s">
        <v>1464</v>
      </c>
      <c r="O514" s="487"/>
    </row>
    <row r="515" spans="1:15" ht="27" customHeight="1" x14ac:dyDescent="0.4">
      <c r="A515" s="119"/>
      <c r="B515" s="484">
        <v>2026</v>
      </c>
      <c r="C515" s="371">
        <v>9</v>
      </c>
      <c r="D515" s="372" t="s">
        <v>70</v>
      </c>
      <c r="E515" s="430" t="s">
        <v>347</v>
      </c>
      <c r="F515" s="372" t="s">
        <v>207</v>
      </c>
      <c r="G515" s="372" t="s">
        <v>222</v>
      </c>
      <c r="H515" s="372" t="s">
        <v>302</v>
      </c>
      <c r="I515" s="467" t="s">
        <v>326</v>
      </c>
      <c r="J515" s="372">
        <v>202112023</v>
      </c>
      <c r="K515" s="372" t="s">
        <v>330</v>
      </c>
      <c r="L515" s="372" t="s">
        <v>331</v>
      </c>
      <c r="M515" s="372"/>
      <c r="N515" s="557" t="s">
        <v>1464</v>
      </c>
      <c r="O515" s="494" t="s">
        <v>351</v>
      </c>
    </row>
    <row r="516" spans="1:15" ht="27" customHeight="1" x14ac:dyDescent="0.4">
      <c r="A516" s="123"/>
      <c r="B516" s="485">
        <v>2026</v>
      </c>
      <c r="C516" s="371">
        <v>9</v>
      </c>
      <c r="D516" s="372" t="s">
        <v>241</v>
      </c>
      <c r="E516" s="430" t="s">
        <v>355</v>
      </c>
      <c r="F516" s="372" t="s">
        <v>24</v>
      </c>
      <c r="G516" s="372" t="s">
        <v>14</v>
      </c>
      <c r="H516" s="372" t="s">
        <v>28</v>
      </c>
      <c r="I516" s="467">
        <v>20000000</v>
      </c>
      <c r="J516" s="372">
        <v>202212012</v>
      </c>
      <c r="K516" s="372" t="s">
        <v>356</v>
      </c>
      <c r="L516" s="372" t="s">
        <v>357</v>
      </c>
      <c r="M516" s="372" t="s">
        <v>121</v>
      </c>
      <c r="N516" s="557" t="s">
        <v>1464</v>
      </c>
      <c r="O516" s="494"/>
    </row>
    <row r="517" spans="1:15" ht="27" customHeight="1" x14ac:dyDescent="0.4">
      <c r="A517" s="123"/>
      <c r="B517" s="484">
        <v>2026</v>
      </c>
      <c r="C517" s="335">
        <v>9</v>
      </c>
      <c r="D517" s="329" t="s">
        <v>175</v>
      </c>
      <c r="E517" s="336" t="s">
        <v>1311</v>
      </c>
      <c r="F517" s="329" t="s">
        <v>24</v>
      </c>
      <c r="G517" s="329" t="s">
        <v>10</v>
      </c>
      <c r="H517" s="329" t="s">
        <v>28</v>
      </c>
      <c r="I517" s="522">
        <v>2000000</v>
      </c>
      <c r="J517" s="329">
        <v>202112042</v>
      </c>
      <c r="K517" s="329" t="s">
        <v>1268</v>
      </c>
      <c r="L517" s="329" t="s">
        <v>1269</v>
      </c>
      <c r="M517" s="372" t="s">
        <v>121</v>
      </c>
      <c r="N517" s="557" t="s">
        <v>1464</v>
      </c>
      <c r="O517" s="487"/>
    </row>
    <row r="518" spans="1:15" ht="27" customHeight="1" x14ac:dyDescent="0.4">
      <c r="A518" s="55"/>
      <c r="B518" s="484">
        <v>2026</v>
      </c>
      <c r="C518" s="335">
        <v>9</v>
      </c>
      <c r="D518" s="329" t="s">
        <v>366</v>
      </c>
      <c r="E518" s="336" t="s">
        <v>446</v>
      </c>
      <c r="F518" s="329" t="s">
        <v>24</v>
      </c>
      <c r="G518" s="329" t="s">
        <v>10</v>
      </c>
      <c r="H518" s="329" t="s">
        <v>28</v>
      </c>
      <c r="I518" s="456">
        <v>20000000</v>
      </c>
      <c r="J518" s="329">
        <v>2014080100</v>
      </c>
      <c r="K518" s="329" t="s">
        <v>447</v>
      </c>
      <c r="L518" s="329" t="s">
        <v>448</v>
      </c>
      <c r="M518" s="372" t="s">
        <v>121</v>
      </c>
      <c r="N518" s="557" t="s">
        <v>1464</v>
      </c>
      <c r="O518" s="493"/>
    </row>
    <row r="519" spans="1:15" ht="27" customHeight="1" x14ac:dyDescent="0.4">
      <c r="A519" s="55"/>
      <c r="B519" s="484">
        <v>2026</v>
      </c>
      <c r="C519" s="335">
        <v>9</v>
      </c>
      <c r="D519" s="329" t="s">
        <v>644</v>
      </c>
      <c r="E519" s="336" t="s">
        <v>663</v>
      </c>
      <c r="F519" s="329" t="s">
        <v>207</v>
      </c>
      <c r="G519" s="329" t="s">
        <v>6</v>
      </c>
      <c r="H519" s="329" t="s">
        <v>29</v>
      </c>
      <c r="I519" s="522">
        <v>1000000</v>
      </c>
      <c r="J519" s="329">
        <v>202306010</v>
      </c>
      <c r="K519" s="329" t="s">
        <v>664</v>
      </c>
      <c r="L519" s="329" t="s">
        <v>665</v>
      </c>
      <c r="M519" s="372"/>
      <c r="N519" s="557" t="s">
        <v>1464</v>
      </c>
      <c r="O519" s="487"/>
    </row>
    <row r="520" spans="1:15" ht="27" customHeight="1" x14ac:dyDescent="0.4">
      <c r="A520" s="123"/>
      <c r="B520" s="484">
        <v>2026</v>
      </c>
      <c r="C520" s="330">
        <v>9</v>
      </c>
      <c r="D520" s="333" t="s">
        <v>172</v>
      </c>
      <c r="E520" s="342" t="s">
        <v>1190</v>
      </c>
      <c r="F520" s="333" t="s">
        <v>207</v>
      </c>
      <c r="G520" s="333" t="s">
        <v>222</v>
      </c>
      <c r="H520" s="333" t="s">
        <v>419</v>
      </c>
      <c r="I520" s="522">
        <v>2000000</v>
      </c>
      <c r="J520" s="333">
        <v>2016111120</v>
      </c>
      <c r="K520" s="333" t="s">
        <v>1180</v>
      </c>
      <c r="L520" s="333" t="s">
        <v>1181</v>
      </c>
      <c r="M520" s="431"/>
      <c r="N520" s="557" t="s">
        <v>1464</v>
      </c>
      <c r="O520" s="486"/>
    </row>
    <row r="521" spans="1:15" ht="27" customHeight="1" x14ac:dyDescent="0.4">
      <c r="A521" s="55"/>
      <c r="B521" s="484">
        <v>2026</v>
      </c>
      <c r="C521" s="335">
        <v>9</v>
      </c>
      <c r="D521" s="329" t="s">
        <v>644</v>
      </c>
      <c r="E521" s="336" t="s">
        <v>660</v>
      </c>
      <c r="F521" s="329" t="s">
        <v>24</v>
      </c>
      <c r="G521" s="329" t="s">
        <v>15</v>
      </c>
      <c r="H521" s="329" t="s">
        <v>586</v>
      </c>
      <c r="I521" s="522">
        <v>17955520</v>
      </c>
      <c r="J521" s="329">
        <v>202306010</v>
      </c>
      <c r="K521" s="329" t="s">
        <v>661</v>
      </c>
      <c r="L521" s="329" t="s">
        <v>662</v>
      </c>
      <c r="M521" s="372" t="s">
        <v>137</v>
      </c>
      <c r="N521" s="557" t="s">
        <v>1464</v>
      </c>
      <c r="O521" s="487"/>
    </row>
    <row r="522" spans="1:15" ht="27" customHeight="1" x14ac:dyDescent="0.4">
      <c r="A522" s="55"/>
      <c r="B522" s="484">
        <v>2026</v>
      </c>
      <c r="C522" s="335">
        <v>9</v>
      </c>
      <c r="D522" s="329" t="s">
        <v>76</v>
      </c>
      <c r="E522" s="336" t="s">
        <v>621</v>
      </c>
      <c r="F522" s="329" t="s">
        <v>24</v>
      </c>
      <c r="G522" s="329" t="s">
        <v>15</v>
      </c>
      <c r="H522" s="329" t="s">
        <v>586</v>
      </c>
      <c r="I522" s="522">
        <v>16000000</v>
      </c>
      <c r="J522" s="329">
        <v>201801450</v>
      </c>
      <c r="K522" s="329" t="s">
        <v>622</v>
      </c>
      <c r="L522" s="329" t="s">
        <v>623</v>
      </c>
      <c r="M522" s="372" t="s">
        <v>121</v>
      </c>
      <c r="N522" s="557" t="s">
        <v>1464</v>
      </c>
      <c r="O522" s="487"/>
    </row>
    <row r="523" spans="1:15" ht="27" customHeight="1" x14ac:dyDescent="0.4">
      <c r="A523" s="55"/>
      <c r="B523" s="484">
        <v>2026</v>
      </c>
      <c r="C523" s="330">
        <v>9</v>
      </c>
      <c r="D523" s="333" t="s">
        <v>181</v>
      </c>
      <c r="E523" s="342" t="s">
        <v>1057</v>
      </c>
      <c r="F523" s="333" t="s">
        <v>207</v>
      </c>
      <c r="G523" s="333" t="s">
        <v>6</v>
      </c>
      <c r="H523" s="333" t="s">
        <v>29</v>
      </c>
      <c r="I523" s="522">
        <v>2000000</v>
      </c>
      <c r="J523" s="333">
        <v>202112036</v>
      </c>
      <c r="K523" s="333" t="s">
        <v>1049</v>
      </c>
      <c r="L523" s="333" t="s">
        <v>1050</v>
      </c>
      <c r="M523" s="618"/>
      <c r="N523" s="557" t="s">
        <v>1464</v>
      </c>
      <c r="O523" s="487"/>
    </row>
    <row r="524" spans="1:15" ht="27" customHeight="1" x14ac:dyDescent="0.4">
      <c r="A524" s="55"/>
      <c r="B524" s="484">
        <v>2026</v>
      </c>
      <c r="C524" s="335">
        <v>9</v>
      </c>
      <c r="D524" s="329" t="s">
        <v>1148</v>
      </c>
      <c r="E524" s="336" t="s">
        <v>1197</v>
      </c>
      <c r="F524" s="329" t="s">
        <v>24</v>
      </c>
      <c r="G524" s="329" t="s">
        <v>14</v>
      </c>
      <c r="H524" s="329" t="s">
        <v>617</v>
      </c>
      <c r="I524" s="522">
        <f>+I495</f>
        <v>1800000000</v>
      </c>
      <c r="J524" s="329">
        <v>202207022</v>
      </c>
      <c r="K524" s="329" t="s">
        <v>1168</v>
      </c>
      <c r="L524" s="329" t="s">
        <v>1169</v>
      </c>
      <c r="M524" s="372"/>
      <c r="N524" s="557" t="s">
        <v>1464</v>
      </c>
      <c r="O524" s="487"/>
    </row>
    <row r="525" spans="1:15" ht="27" customHeight="1" x14ac:dyDescent="0.4">
      <c r="A525" s="55"/>
      <c r="B525" s="484">
        <v>2026</v>
      </c>
      <c r="C525" s="335">
        <v>9</v>
      </c>
      <c r="D525" s="329" t="s">
        <v>1148</v>
      </c>
      <c r="E525" s="336" t="s">
        <v>1196</v>
      </c>
      <c r="F525" s="329" t="s">
        <v>24</v>
      </c>
      <c r="G525" s="329" t="s">
        <v>14</v>
      </c>
      <c r="H525" s="329" t="s">
        <v>586</v>
      </c>
      <c r="I525" s="522">
        <v>10000000</v>
      </c>
      <c r="J525" s="329">
        <v>202207022</v>
      </c>
      <c r="K525" s="329" t="s">
        <v>1168</v>
      </c>
      <c r="L525" s="329" t="s">
        <v>1169</v>
      </c>
      <c r="M525" s="462" t="s">
        <v>121</v>
      </c>
      <c r="N525" s="557" t="s">
        <v>1464</v>
      </c>
      <c r="O525" s="487"/>
    </row>
    <row r="526" spans="1:15" ht="27" customHeight="1" x14ac:dyDescent="0.4">
      <c r="A526" s="123"/>
      <c r="B526" s="484">
        <v>2026</v>
      </c>
      <c r="C526" s="371">
        <v>9</v>
      </c>
      <c r="D526" s="372" t="s">
        <v>1234</v>
      </c>
      <c r="E526" s="336" t="s">
        <v>1312</v>
      </c>
      <c r="F526" s="372" t="s">
        <v>24</v>
      </c>
      <c r="G526" s="372" t="s">
        <v>14</v>
      </c>
      <c r="H526" s="372" t="s">
        <v>28</v>
      </c>
      <c r="I526" s="522">
        <v>21000000</v>
      </c>
      <c r="J526" s="329">
        <v>2015071260</v>
      </c>
      <c r="K526" s="372" t="s">
        <v>1236</v>
      </c>
      <c r="L526" s="372" t="s">
        <v>1313</v>
      </c>
      <c r="M526" s="372" t="s">
        <v>136</v>
      </c>
      <c r="N526" s="557" t="s">
        <v>1464</v>
      </c>
      <c r="O526" s="487"/>
    </row>
    <row r="527" spans="1:15" ht="27" customHeight="1" x14ac:dyDescent="0.4">
      <c r="A527" s="55"/>
      <c r="B527" s="484">
        <v>2026</v>
      </c>
      <c r="C527" s="330">
        <v>9</v>
      </c>
      <c r="D527" s="431" t="s">
        <v>516</v>
      </c>
      <c r="E527" s="432" t="s">
        <v>517</v>
      </c>
      <c r="F527" s="431" t="s">
        <v>16</v>
      </c>
      <c r="G527" s="431" t="s">
        <v>6</v>
      </c>
      <c r="H527" s="431" t="s">
        <v>419</v>
      </c>
      <c r="I527" s="538">
        <v>1000000</v>
      </c>
      <c r="J527" s="431">
        <v>202212043</v>
      </c>
      <c r="K527" s="431" t="s">
        <v>518</v>
      </c>
      <c r="L527" s="431" t="s">
        <v>519</v>
      </c>
      <c r="M527" s="431" t="s">
        <v>369</v>
      </c>
      <c r="N527" s="557" t="s">
        <v>1464</v>
      </c>
      <c r="O527" s="486"/>
    </row>
    <row r="528" spans="1:15" ht="27" customHeight="1" x14ac:dyDescent="0.4">
      <c r="A528" s="123"/>
      <c r="B528" s="484">
        <v>2026</v>
      </c>
      <c r="C528" s="371">
        <v>9</v>
      </c>
      <c r="D528" s="372" t="s">
        <v>1234</v>
      </c>
      <c r="E528" s="336" t="s">
        <v>1314</v>
      </c>
      <c r="F528" s="372" t="s">
        <v>24</v>
      </c>
      <c r="G528" s="372" t="s">
        <v>14</v>
      </c>
      <c r="H528" s="372" t="s">
        <v>28</v>
      </c>
      <c r="I528" s="522">
        <v>27000000</v>
      </c>
      <c r="J528" s="329">
        <v>2015071260</v>
      </c>
      <c r="K528" s="372" t="s">
        <v>1236</v>
      </c>
      <c r="L528" s="372" t="s">
        <v>1303</v>
      </c>
      <c r="M528" s="372" t="s">
        <v>136</v>
      </c>
      <c r="N528" s="557" t="s">
        <v>1464</v>
      </c>
      <c r="O528" s="487"/>
    </row>
    <row r="529" spans="1:15" ht="27" customHeight="1" x14ac:dyDescent="0.4">
      <c r="A529" s="119"/>
      <c r="B529" s="484">
        <v>2026</v>
      </c>
      <c r="C529" s="335">
        <v>9</v>
      </c>
      <c r="D529" s="329" t="s">
        <v>712</v>
      </c>
      <c r="E529" s="336" t="s">
        <v>749</v>
      </c>
      <c r="F529" s="329" t="s">
        <v>24</v>
      </c>
      <c r="G529" s="329" t="s">
        <v>13</v>
      </c>
      <c r="H529" s="329" t="s">
        <v>28</v>
      </c>
      <c r="I529" s="522">
        <v>24000000</v>
      </c>
      <c r="J529" s="329">
        <v>2018041410</v>
      </c>
      <c r="K529" s="329" t="s">
        <v>723</v>
      </c>
      <c r="L529" s="329" t="s">
        <v>724</v>
      </c>
      <c r="M529" s="372" t="s">
        <v>271</v>
      </c>
      <c r="N529" s="557" t="s">
        <v>1464</v>
      </c>
      <c r="O529" s="487"/>
    </row>
    <row r="530" spans="1:15" ht="27" customHeight="1" x14ac:dyDescent="0.4">
      <c r="A530" s="123"/>
      <c r="B530" s="484">
        <v>2026</v>
      </c>
      <c r="C530" s="335">
        <v>9</v>
      </c>
      <c r="D530" s="372" t="s">
        <v>170</v>
      </c>
      <c r="E530" s="336" t="s">
        <v>1127</v>
      </c>
      <c r="F530" s="329" t="s">
        <v>207</v>
      </c>
      <c r="G530" s="329" t="s">
        <v>222</v>
      </c>
      <c r="H530" s="329" t="s">
        <v>419</v>
      </c>
      <c r="I530" s="522">
        <v>2500000</v>
      </c>
      <c r="J530" s="329">
        <v>2015121290</v>
      </c>
      <c r="K530" s="329" t="s">
        <v>1118</v>
      </c>
      <c r="L530" s="329" t="s">
        <v>1119</v>
      </c>
      <c r="M530" s="372"/>
      <c r="N530" s="557" t="s">
        <v>1464</v>
      </c>
      <c r="O530" s="487"/>
    </row>
    <row r="531" spans="1:15" ht="27" customHeight="1" x14ac:dyDescent="0.4">
      <c r="A531" s="118"/>
      <c r="B531" s="484">
        <v>2026</v>
      </c>
      <c r="C531" s="371">
        <v>9</v>
      </c>
      <c r="D531" s="372" t="s">
        <v>240</v>
      </c>
      <c r="E531" s="430" t="s">
        <v>346</v>
      </c>
      <c r="F531" s="372" t="s">
        <v>16</v>
      </c>
      <c r="G531" s="372" t="s">
        <v>6</v>
      </c>
      <c r="H531" s="372" t="s">
        <v>29</v>
      </c>
      <c r="I531" s="467" t="s">
        <v>326</v>
      </c>
      <c r="J531" s="372">
        <v>202112022</v>
      </c>
      <c r="K531" s="372" t="s">
        <v>327</v>
      </c>
      <c r="L531" s="372" t="s">
        <v>328</v>
      </c>
      <c r="M531" s="372"/>
      <c r="N531" s="557" t="s">
        <v>1464</v>
      </c>
      <c r="O531" s="494" t="s">
        <v>351</v>
      </c>
    </row>
    <row r="532" spans="1:15" ht="27" customHeight="1" x14ac:dyDescent="0.4">
      <c r="A532" s="123"/>
      <c r="B532" s="484">
        <v>2026</v>
      </c>
      <c r="C532" s="371">
        <v>9</v>
      </c>
      <c r="D532" s="372" t="s">
        <v>1077</v>
      </c>
      <c r="E532" s="430" t="s">
        <v>1081</v>
      </c>
      <c r="F532" s="372" t="s">
        <v>24</v>
      </c>
      <c r="G532" s="372" t="s">
        <v>14</v>
      </c>
      <c r="H532" s="372" t="s">
        <v>28</v>
      </c>
      <c r="I532" s="538">
        <v>10000000</v>
      </c>
      <c r="J532" s="372">
        <v>202112024</v>
      </c>
      <c r="K532" s="372" t="s">
        <v>1079</v>
      </c>
      <c r="L532" s="372" t="s">
        <v>1080</v>
      </c>
      <c r="M532" s="372" t="s">
        <v>121</v>
      </c>
      <c r="N532" s="557" t="s">
        <v>1464</v>
      </c>
      <c r="O532" s="494"/>
    </row>
    <row r="533" spans="1:15" ht="27" customHeight="1" x14ac:dyDescent="0.4">
      <c r="A533" s="123"/>
      <c r="B533" s="484">
        <v>2026</v>
      </c>
      <c r="C533" s="371">
        <v>9</v>
      </c>
      <c r="D533" s="372" t="s">
        <v>242</v>
      </c>
      <c r="E533" s="430" t="s">
        <v>257</v>
      </c>
      <c r="F533" s="372" t="s">
        <v>24</v>
      </c>
      <c r="G533" s="372" t="s">
        <v>14</v>
      </c>
      <c r="H533" s="372" t="s">
        <v>25</v>
      </c>
      <c r="I533" s="526">
        <v>53000000</v>
      </c>
      <c r="J533" s="372">
        <v>202112047</v>
      </c>
      <c r="K533" s="372" t="s">
        <v>255</v>
      </c>
      <c r="L533" s="372" t="s">
        <v>256</v>
      </c>
      <c r="M533" s="372"/>
      <c r="N533" s="557" t="s">
        <v>1464</v>
      </c>
      <c r="O533" s="494"/>
    </row>
    <row r="534" spans="1:15" ht="27" customHeight="1" x14ac:dyDescent="0.4">
      <c r="A534" s="55"/>
      <c r="B534" s="484">
        <v>2026</v>
      </c>
      <c r="C534" s="371">
        <v>9</v>
      </c>
      <c r="D534" s="372" t="s">
        <v>1344</v>
      </c>
      <c r="E534" s="430" t="s">
        <v>1439</v>
      </c>
      <c r="F534" s="372" t="s">
        <v>24</v>
      </c>
      <c r="G534" s="372" t="s">
        <v>14</v>
      </c>
      <c r="H534" s="372" t="s">
        <v>28</v>
      </c>
      <c r="I534" s="538">
        <v>20000000</v>
      </c>
      <c r="J534" s="372">
        <v>2016071210</v>
      </c>
      <c r="K534" s="372" t="s">
        <v>1359</v>
      </c>
      <c r="L534" s="372" t="s">
        <v>1360</v>
      </c>
      <c r="M534" s="372" t="s">
        <v>121</v>
      </c>
      <c r="N534" s="557" t="s">
        <v>1464</v>
      </c>
      <c r="O534" s="494"/>
    </row>
    <row r="535" spans="1:15" ht="27" customHeight="1" x14ac:dyDescent="0.4">
      <c r="A535" s="55"/>
      <c r="B535" s="484">
        <v>2026</v>
      </c>
      <c r="C535" s="371">
        <v>9</v>
      </c>
      <c r="D535" s="372" t="s">
        <v>1344</v>
      </c>
      <c r="E535" s="430" t="s">
        <v>1435</v>
      </c>
      <c r="F535" s="372" t="s">
        <v>24</v>
      </c>
      <c r="G535" s="372" t="s">
        <v>15</v>
      </c>
      <c r="H535" s="372" t="s">
        <v>28</v>
      </c>
      <c r="I535" s="538">
        <v>3000000</v>
      </c>
      <c r="J535" s="372">
        <v>2017051610</v>
      </c>
      <c r="K535" s="372" t="s">
        <v>1436</v>
      </c>
      <c r="L535" s="372" t="s">
        <v>1366</v>
      </c>
      <c r="M535" s="372" t="s">
        <v>121</v>
      </c>
      <c r="N535" s="557" t="s">
        <v>1464</v>
      </c>
      <c r="O535" s="494"/>
    </row>
    <row r="536" spans="1:15" ht="27" customHeight="1" thickBot="1" x14ac:dyDescent="0.45">
      <c r="A536" s="55"/>
      <c r="B536" s="495">
        <v>2026</v>
      </c>
      <c r="C536" s="496">
        <v>9</v>
      </c>
      <c r="D536" s="511" t="s">
        <v>1344</v>
      </c>
      <c r="E536" s="497" t="s">
        <v>1437</v>
      </c>
      <c r="F536" s="511" t="s">
        <v>24</v>
      </c>
      <c r="G536" s="511" t="s">
        <v>14</v>
      </c>
      <c r="H536" s="511" t="s">
        <v>28</v>
      </c>
      <c r="I536" s="543">
        <v>19000000</v>
      </c>
      <c r="J536" s="511">
        <v>202408018</v>
      </c>
      <c r="K536" s="511" t="s">
        <v>1438</v>
      </c>
      <c r="L536" s="511" t="s">
        <v>1366</v>
      </c>
      <c r="M536" s="511" t="s">
        <v>121</v>
      </c>
      <c r="N536" s="572" t="s">
        <v>1464</v>
      </c>
      <c r="O536" s="512"/>
    </row>
    <row r="537" spans="1:15" ht="27" customHeight="1" x14ac:dyDescent="0.4">
      <c r="A537" s="118"/>
      <c r="B537" s="483">
        <v>2026</v>
      </c>
      <c r="C537" s="505">
        <v>10</v>
      </c>
      <c r="D537" s="471" t="s">
        <v>285</v>
      </c>
      <c r="E537" s="506" t="s">
        <v>363</v>
      </c>
      <c r="F537" s="471" t="s">
        <v>16</v>
      </c>
      <c r="G537" s="471" t="s">
        <v>6</v>
      </c>
      <c r="H537" s="471" t="s">
        <v>28</v>
      </c>
      <c r="I537" s="534">
        <v>5000000</v>
      </c>
      <c r="J537" s="471">
        <v>202312004</v>
      </c>
      <c r="K537" s="471" t="s">
        <v>286</v>
      </c>
      <c r="L537" s="471" t="s">
        <v>287</v>
      </c>
      <c r="M537" s="471" t="s">
        <v>121</v>
      </c>
      <c r="N537" s="557" t="s">
        <v>1464</v>
      </c>
      <c r="O537" s="530"/>
    </row>
    <row r="538" spans="1:15" ht="27" customHeight="1" x14ac:dyDescent="0.4">
      <c r="A538" s="118"/>
      <c r="B538" s="484">
        <v>2026</v>
      </c>
      <c r="C538" s="335">
        <v>10</v>
      </c>
      <c r="D538" s="329" t="s">
        <v>996</v>
      </c>
      <c r="E538" s="336" t="s">
        <v>1012</v>
      </c>
      <c r="F538" s="329" t="s">
        <v>16</v>
      </c>
      <c r="G538" s="329" t="s">
        <v>6</v>
      </c>
      <c r="H538" s="329" t="s">
        <v>29</v>
      </c>
      <c r="I538" s="522">
        <v>2000000</v>
      </c>
      <c r="J538" s="329">
        <v>202405013</v>
      </c>
      <c r="K538" s="329" t="s">
        <v>998</v>
      </c>
      <c r="L538" s="329" t="s">
        <v>999</v>
      </c>
      <c r="M538" s="372"/>
      <c r="N538" s="557" t="s">
        <v>1464</v>
      </c>
      <c r="O538" s="487"/>
    </row>
    <row r="539" spans="1:15" ht="27" customHeight="1" x14ac:dyDescent="0.4">
      <c r="A539" s="55"/>
      <c r="B539" s="484">
        <v>2026</v>
      </c>
      <c r="C539" s="335">
        <v>10</v>
      </c>
      <c r="D539" s="329" t="s">
        <v>644</v>
      </c>
      <c r="E539" s="336" t="s">
        <v>666</v>
      </c>
      <c r="F539" s="329" t="s">
        <v>16</v>
      </c>
      <c r="G539" s="329" t="s">
        <v>6</v>
      </c>
      <c r="H539" s="329" t="s">
        <v>29</v>
      </c>
      <c r="I539" s="522">
        <v>1000000</v>
      </c>
      <c r="J539" s="329">
        <v>202206028</v>
      </c>
      <c r="K539" s="329" t="s">
        <v>650</v>
      </c>
      <c r="L539" s="329" t="s">
        <v>651</v>
      </c>
      <c r="M539" s="372"/>
      <c r="N539" s="557" t="s">
        <v>1464</v>
      </c>
      <c r="O539" s="487"/>
    </row>
    <row r="540" spans="1:15" ht="27" customHeight="1" x14ac:dyDescent="0.4">
      <c r="A540" s="55"/>
      <c r="B540" s="484">
        <v>2026</v>
      </c>
      <c r="C540" s="335">
        <v>10</v>
      </c>
      <c r="D540" s="329" t="s">
        <v>969</v>
      </c>
      <c r="E540" s="336" t="s">
        <v>976</v>
      </c>
      <c r="F540" s="329" t="s">
        <v>16</v>
      </c>
      <c r="G540" s="329" t="s">
        <v>6</v>
      </c>
      <c r="H540" s="329" t="s">
        <v>29</v>
      </c>
      <c r="I540" s="522">
        <v>1500000</v>
      </c>
      <c r="J540" s="329">
        <v>202206020</v>
      </c>
      <c r="K540" s="329" t="s">
        <v>971</v>
      </c>
      <c r="L540" s="329" t="s">
        <v>972</v>
      </c>
      <c r="M540" s="462"/>
      <c r="N540" s="557" t="s">
        <v>1464</v>
      </c>
      <c r="O540" s="487"/>
    </row>
    <row r="541" spans="1:15" ht="27" customHeight="1" x14ac:dyDescent="0.4">
      <c r="A541" s="123"/>
      <c r="B541" s="484">
        <v>2026</v>
      </c>
      <c r="C541" s="335">
        <v>10</v>
      </c>
      <c r="D541" s="329" t="s">
        <v>977</v>
      </c>
      <c r="E541" s="336" t="s">
        <v>976</v>
      </c>
      <c r="F541" s="329" t="s">
        <v>16</v>
      </c>
      <c r="G541" s="329" t="s">
        <v>6</v>
      </c>
      <c r="H541" s="329" t="s">
        <v>29</v>
      </c>
      <c r="I541" s="522">
        <v>1500000</v>
      </c>
      <c r="J541" s="329">
        <v>202503015</v>
      </c>
      <c r="K541" s="329" t="s">
        <v>979</v>
      </c>
      <c r="L541" s="329" t="s">
        <v>980</v>
      </c>
      <c r="M541" s="462"/>
      <c r="N541" s="557" t="s">
        <v>1464</v>
      </c>
      <c r="O541" s="487"/>
    </row>
    <row r="542" spans="1:15" ht="27" customHeight="1" x14ac:dyDescent="0.4">
      <c r="A542" s="55"/>
      <c r="B542" s="484">
        <v>2026</v>
      </c>
      <c r="C542" s="371">
        <v>10</v>
      </c>
      <c r="D542" s="372" t="s">
        <v>1093</v>
      </c>
      <c r="E542" s="430" t="s">
        <v>1099</v>
      </c>
      <c r="F542" s="372" t="s">
        <v>16</v>
      </c>
      <c r="G542" s="372" t="s">
        <v>6</v>
      </c>
      <c r="H542" s="372" t="s">
        <v>29</v>
      </c>
      <c r="I542" s="538">
        <v>2000000</v>
      </c>
      <c r="J542" s="372">
        <v>202509032</v>
      </c>
      <c r="K542" s="372" t="s">
        <v>1095</v>
      </c>
      <c r="L542" s="372" t="s">
        <v>1096</v>
      </c>
      <c r="M542" s="372"/>
      <c r="N542" s="557" t="s">
        <v>1464</v>
      </c>
      <c r="O542" s="494"/>
    </row>
    <row r="543" spans="1:15" ht="27" customHeight="1" x14ac:dyDescent="0.4">
      <c r="A543" s="55"/>
      <c r="B543" s="484">
        <v>2026</v>
      </c>
      <c r="C543" s="335">
        <v>10</v>
      </c>
      <c r="D543" s="329" t="s">
        <v>996</v>
      </c>
      <c r="E543" s="336" t="s">
        <v>1011</v>
      </c>
      <c r="F543" s="329" t="s">
        <v>16</v>
      </c>
      <c r="G543" s="329" t="s">
        <v>6</v>
      </c>
      <c r="H543" s="329" t="s">
        <v>29</v>
      </c>
      <c r="I543" s="522">
        <v>2000000</v>
      </c>
      <c r="J543" s="329">
        <v>202405013</v>
      </c>
      <c r="K543" s="329" t="s">
        <v>998</v>
      </c>
      <c r="L543" s="329" t="s">
        <v>999</v>
      </c>
      <c r="M543" s="372"/>
      <c r="N543" s="557" t="s">
        <v>1464</v>
      </c>
      <c r="O543" s="487"/>
    </row>
    <row r="544" spans="1:15" ht="27" customHeight="1" x14ac:dyDescent="0.4">
      <c r="A544" s="123"/>
      <c r="B544" s="484">
        <v>2026</v>
      </c>
      <c r="C544" s="335">
        <v>10</v>
      </c>
      <c r="D544" s="329" t="s">
        <v>801</v>
      </c>
      <c r="E544" s="336" t="s">
        <v>808</v>
      </c>
      <c r="F544" s="329" t="s">
        <v>16</v>
      </c>
      <c r="G544" s="329" t="s">
        <v>6</v>
      </c>
      <c r="H544" s="329" t="s">
        <v>29</v>
      </c>
      <c r="I544" s="522">
        <v>16000000</v>
      </c>
      <c r="J544" s="329">
        <v>200501188</v>
      </c>
      <c r="K544" s="329" t="s">
        <v>806</v>
      </c>
      <c r="L544" s="329" t="s">
        <v>807</v>
      </c>
      <c r="M544" s="372"/>
      <c r="N544" s="557" t="s">
        <v>1464</v>
      </c>
      <c r="O544" s="487" t="s">
        <v>809</v>
      </c>
    </row>
    <row r="545" spans="1:15" ht="27" customHeight="1" x14ac:dyDescent="0.4">
      <c r="A545" s="55"/>
      <c r="B545" s="484">
        <v>2026</v>
      </c>
      <c r="C545" s="335">
        <v>10</v>
      </c>
      <c r="D545" s="329" t="s">
        <v>366</v>
      </c>
      <c r="E545" s="336" t="s">
        <v>452</v>
      </c>
      <c r="F545" s="329" t="s">
        <v>16</v>
      </c>
      <c r="G545" s="329" t="s">
        <v>6</v>
      </c>
      <c r="H545" s="329" t="s">
        <v>29</v>
      </c>
      <c r="I545" s="456">
        <v>1600000</v>
      </c>
      <c r="J545" s="329">
        <v>202512007</v>
      </c>
      <c r="K545" s="329" t="s">
        <v>453</v>
      </c>
      <c r="L545" s="329" t="s">
        <v>422</v>
      </c>
      <c r="M545" s="372"/>
      <c r="N545" s="557" t="s">
        <v>1464</v>
      </c>
      <c r="O545" s="487"/>
    </row>
    <row r="546" spans="1:15" ht="27" customHeight="1" x14ac:dyDescent="0.4">
      <c r="B546" s="484">
        <v>2026</v>
      </c>
      <c r="C546" s="335">
        <v>10</v>
      </c>
      <c r="D546" s="329" t="s">
        <v>175</v>
      </c>
      <c r="E546" s="336" t="s">
        <v>1317</v>
      </c>
      <c r="F546" s="329" t="s">
        <v>16</v>
      </c>
      <c r="G546" s="329" t="s">
        <v>6</v>
      </c>
      <c r="H546" s="329" t="s">
        <v>29</v>
      </c>
      <c r="I546" s="522">
        <v>1000000</v>
      </c>
      <c r="J546" s="329">
        <v>202112042</v>
      </c>
      <c r="K546" s="329" t="s">
        <v>1284</v>
      </c>
      <c r="L546" s="329" t="s">
        <v>1297</v>
      </c>
      <c r="M546" s="372"/>
      <c r="N546" s="557" t="s">
        <v>1464</v>
      </c>
      <c r="O546" s="487"/>
    </row>
    <row r="547" spans="1:15" ht="27" customHeight="1" x14ac:dyDescent="0.4">
      <c r="A547" s="123"/>
      <c r="B547" s="484">
        <v>2026</v>
      </c>
      <c r="C547" s="335">
        <v>10</v>
      </c>
      <c r="D547" s="329" t="s">
        <v>175</v>
      </c>
      <c r="E547" s="336" t="s">
        <v>1315</v>
      </c>
      <c r="F547" s="329" t="s">
        <v>24</v>
      </c>
      <c r="G547" s="329" t="s">
        <v>15</v>
      </c>
      <c r="H547" s="329" t="s">
        <v>1459</v>
      </c>
      <c r="I547" s="522">
        <v>2550000</v>
      </c>
      <c r="J547" s="329">
        <v>202112042</v>
      </c>
      <c r="K547" s="329" t="s">
        <v>1278</v>
      </c>
      <c r="L547" s="329" t="s">
        <v>1279</v>
      </c>
      <c r="M547" s="462" t="s">
        <v>121</v>
      </c>
      <c r="N547" s="557" t="s">
        <v>1464</v>
      </c>
      <c r="O547" s="487"/>
    </row>
    <row r="548" spans="1:15" ht="27" customHeight="1" x14ac:dyDescent="0.4">
      <c r="A548" s="123"/>
      <c r="B548" s="484">
        <v>2026</v>
      </c>
      <c r="C548" s="335">
        <v>10</v>
      </c>
      <c r="D548" s="329" t="s">
        <v>175</v>
      </c>
      <c r="E548" s="336" t="s">
        <v>1316</v>
      </c>
      <c r="F548" s="329" t="s">
        <v>16</v>
      </c>
      <c r="G548" s="329" t="s">
        <v>6</v>
      </c>
      <c r="H548" s="329" t="s">
        <v>29</v>
      </c>
      <c r="I548" s="522">
        <v>4500000</v>
      </c>
      <c r="J548" s="329">
        <v>202112042</v>
      </c>
      <c r="K548" s="329" t="s">
        <v>1284</v>
      </c>
      <c r="L548" s="329" t="s">
        <v>1297</v>
      </c>
      <c r="M548" s="372"/>
      <c r="N548" s="557" t="s">
        <v>1464</v>
      </c>
      <c r="O548" s="487"/>
    </row>
    <row r="549" spans="1:15" ht="27" customHeight="1" x14ac:dyDescent="0.4">
      <c r="A549" s="55"/>
      <c r="B549" s="484">
        <v>2026</v>
      </c>
      <c r="C549" s="335">
        <v>10</v>
      </c>
      <c r="D549" s="329" t="s">
        <v>366</v>
      </c>
      <c r="E549" s="336" t="s">
        <v>449</v>
      </c>
      <c r="F549" s="329" t="s">
        <v>24</v>
      </c>
      <c r="G549" s="329" t="s">
        <v>14</v>
      </c>
      <c r="H549" s="329" t="s">
        <v>25</v>
      </c>
      <c r="I549" s="456">
        <v>40000000</v>
      </c>
      <c r="J549" s="329">
        <v>202110086</v>
      </c>
      <c r="K549" s="329" t="s">
        <v>450</v>
      </c>
      <c r="L549" s="329" t="s">
        <v>451</v>
      </c>
      <c r="M549" s="372"/>
      <c r="N549" s="557" t="s">
        <v>1464</v>
      </c>
      <c r="O549" s="487"/>
    </row>
    <row r="550" spans="1:15" s="30" customFormat="1" ht="27" customHeight="1" x14ac:dyDescent="0.4">
      <c r="A550" s="117"/>
      <c r="B550" s="484">
        <v>2026</v>
      </c>
      <c r="C550" s="335">
        <v>10</v>
      </c>
      <c r="D550" s="329" t="s">
        <v>712</v>
      </c>
      <c r="E550" s="336" t="s">
        <v>754</v>
      </c>
      <c r="F550" s="329" t="s">
        <v>16</v>
      </c>
      <c r="G550" s="329" t="s">
        <v>6</v>
      </c>
      <c r="H550" s="329" t="s">
        <v>29</v>
      </c>
      <c r="I550" s="522">
        <v>4000000</v>
      </c>
      <c r="J550" s="329">
        <v>202112075</v>
      </c>
      <c r="K550" s="329" t="s">
        <v>714</v>
      </c>
      <c r="L550" s="329" t="s">
        <v>715</v>
      </c>
      <c r="M550" s="372" t="s">
        <v>136</v>
      </c>
      <c r="N550" s="557" t="s">
        <v>1464</v>
      </c>
      <c r="O550" s="487"/>
    </row>
    <row r="551" spans="1:15" s="30" customFormat="1" ht="27" customHeight="1" x14ac:dyDescent="0.4">
      <c r="A551" s="117"/>
      <c r="B551" s="484">
        <v>2026</v>
      </c>
      <c r="C551" s="335">
        <v>10</v>
      </c>
      <c r="D551" s="329" t="s">
        <v>167</v>
      </c>
      <c r="E551" s="336" t="s">
        <v>958</v>
      </c>
      <c r="F551" s="329" t="s">
        <v>22</v>
      </c>
      <c r="G551" s="329" t="s">
        <v>9</v>
      </c>
      <c r="H551" s="329" t="s">
        <v>28</v>
      </c>
      <c r="I551" s="522">
        <v>20000000</v>
      </c>
      <c r="J551" s="329">
        <v>202503025</v>
      </c>
      <c r="K551" s="329" t="s">
        <v>959</v>
      </c>
      <c r="L551" s="329" t="s">
        <v>960</v>
      </c>
      <c r="M551" s="372" t="s">
        <v>121</v>
      </c>
      <c r="N551" s="557" t="s">
        <v>1464</v>
      </c>
      <c r="O551" s="487"/>
    </row>
    <row r="552" spans="1:15" ht="27" customHeight="1" x14ac:dyDescent="0.4">
      <c r="A552" s="55"/>
      <c r="B552" s="484">
        <v>2026</v>
      </c>
      <c r="C552" s="335">
        <v>10</v>
      </c>
      <c r="D552" s="329" t="s">
        <v>181</v>
      </c>
      <c r="E552" s="336" t="s">
        <v>1063</v>
      </c>
      <c r="F552" s="333" t="s">
        <v>16</v>
      </c>
      <c r="G552" s="333" t="s">
        <v>6</v>
      </c>
      <c r="H552" s="333" t="s">
        <v>28</v>
      </c>
      <c r="I552" s="522">
        <v>20000000</v>
      </c>
      <c r="J552" s="329">
        <v>2015071160</v>
      </c>
      <c r="K552" s="329" t="s">
        <v>1023</v>
      </c>
      <c r="L552" s="329" t="s">
        <v>1024</v>
      </c>
      <c r="M552" s="431" t="s">
        <v>121</v>
      </c>
      <c r="N552" s="557" t="s">
        <v>1464</v>
      </c>
      <c r="O552" s="487"/>
    </row>
    <row r="553" spans="1:15" ht="27" customHeight="1" x14ac:dyDescent="0.4">
      <c r="B553" s="484">
        <v>2026</v>
      </c>
      <c r="C553" s="330">
        <v>10</v>
      </c>
      <c r="D553" s="333" t="s">
        <v>1148</v>
      </c>
      <c r="E553" s="342" t="s">
        <v>1198</v>
      </c>
      <c r="F553" s="333" t="s">
        <v>24</v>
      </c>
      <c r="G553" s="333" t="s">
        <v>14</v>
      </c>
      <c r="H553" s="329" t="s">
        <v>1459</v>
      </c>
      <c r="I553" s="540">
        <v>2000000</v>
      </c>
      <c r="J553" s="333">
        <v>201912053</v>
      </c>
      <c r="K553" s="333" t="s">
        <v>1172</v>
      </c>
      <c r="L553" s="333" t="s">
        <v>1173</v>
      </c>
      <c r="M553" s="462" t="s">
        <v>121</v>
      </c>
      <c r="N553" s="557" t="s">
        <v>1464</v>
      </c>
      <c r="O553" s="486"/>
    </row>
    <row r="554" spans="1:15" ht="27" customHeight="1" x14ac:dyDescent="0.4">
      <c r="A554" s="55"/>
      <c r="B554" s="484">
        <v>2026</v>
      </c>
      <c r="C554" s="334">
        <v>10</v>
      </c>
      <c r="D554" s="431" t="s">
        <v>1234</v>
      </c>
      <c r="E554" s="432" t="s">
        <v>1321</v>
      </c>
      <c r="F554" s="431" t="s">
        <v>24</v>
      </c>
      <c r="G554" s="431" t="s">
        <v>10</v>
      </c>
      <c r="H554" s="431" t="s">
        <v>28</v>
      </c>
      <c r="I554" s="553">
        <v>18000000</v>
      </c>
      <c r="J554" s="431">
        <v>202405007</v>
      </c>
      <c r="K554" s="431" t="s">
        <v>1244</v>
      </c>
      <c r="L554" s="431" t="s">
        <v>1288</v>
      </c>
      <c r="M554" s="431" t="s">
        <v>1068</v>
      </c>
      <c r="N554" s="557" t="s">
        <v>1464</v>
      </c>
      <c r="O554" s="487"/>
    </row>
    <row r="555" spans="1:15" ht="27" customHeight="1" x14ac:dyDescent="0.4">
      <c r="A555" s="55"/>
      <c r="B555" s="484">
        <v>2026</v>
      </c>
      <c r="C555" s="334">
        <v>10</v>
      </c>
      <c r="D555" s="431" t="s">
        <v>1234</v>
      </c>
      <c r="E555" s="432" t="s">
        <v>1319</v>
      </c>
      <c r="F555" s="431" t="s">
        <v>24</v>
      </c>
      <c r="G555" s="431" t="s">
        <v>10</v>
      </c>
      <c r="H555" s="431" t="s">
        <v>28</v>
      </c>
      <c r="I555" s="538">
        <v>19300000</v>
      </c>
      <c r="J555" s="431">
        <v>202405007</v>
      </c>
      <c r="K555" s="431" t="s">
        <v>1244</v>
      </c>
      <c r="L555" s="431" t="s">
        <v>1245</v>
      </c>
      <c r="M555" s="431" t="s">
        <v>1068</v>
      </c>
      <c r="N555" s="557" t="s">
        <v>1464</v>
      </c>
      <c r="O555" s="487"/>
    </row>
    <row r="556" spans="1:15" ht="27" customHeight="1" x14ac:dyDescent="0.4">
      <c r="A556" s="55"/>
      <c r="B556" s="484">
        <v>2026</v>
      </c>
      <c r="C556" s="334">
        <v>10</v>
      </c>
      <c r="D556" s="431" t="s">
        <v>1234</v>
      </c>
      <c r="E556" s="432" t="s">
        <v>1320</v>
      </c>
      <c r="F556" s="431" t="s">
        <v>24</v>
      </c>
      <c r="G556" s="431" t="s">
        <v>10</v>
      </c>
      <c r="H556" s="431" t="s">
        <v>28</v>
      </c>
      <c r="I556" s="538">
        <v>19000000</v>
      </c>
      <c r="J556" s="431">
        <v>202405007</v>
      </c>
      <c r="K556" s="431" t="s">
        <v>1244</v>
      </c>
      <c r="L556" s="431" t="s">
        <v>1245</v>
      </c>
      <c r="M556" s="431" t="s">
        <v>1068</v>
      </c>
      <c r="N556" s="557" t="s">
        <v>1464</v>
      </c>
      <c r="O556" s="487"/>
    </row>
    <row r="557" spans="1:15" ht="27" customHeight="1" x14ac:dyDescent="0.4">
      <c r="A557" s="123"/>
      <c r="B557" s="484">
        <v>2026</v>
      </c>
      <c r="C557" s="334">
        <v>10</v>
      </c>
      <c r="D557" s="431" t="s">
        <v>516</v>
      </c>
      <c r="E557" s="432" t="s">
        <v>517</v>
      </c>
      <c r="F557" s="431" t="s">
        <v>16</v>
      </c>
      <c r="G557" s="431" t="s">
        <v>6</v>
      </c>
      <c r="H557" s="431" t="s">
        <v>419</v>
      </c>
      <c r="I557" s="538">
        <v>1000000</v>
      </c>
      <c r="J557" s="431">
        <v>202212043</v>
      </c>
      <c r="K557" s="431" t="s">
        <v>518</v>
      </c>
      <c r="L557" s="431" t="s">
        <v>519</v>
      </c>
      <c r="M557" s="431" t="s">
        <v>369</v>
      </c>
      <c r="N557" s="557" t="s">
        <v>1464</v>
      </c>
      <c r="O557" s="486"/>
    </row>
    <row r="558" spans="1:15" ht="27" customHeight="1" x14ac:dyDescent="0.4">
      <c r="A558" s="123"/>
      <c r="B558" s="484">
        <v>2026</v>
      </c>
      <c r="C558" s="335">
        <v>10</v>
      </c>
      <c r="D558" s="329" t="s">
        <v>1234</v>
      </c>
      <c r="E558" s="336" t="s">
        <v>1318</v>
      </c>
      <c r="F558" s="329" t="s">
        <v>207</v>
      </c>
      <c r="G558" s="329" t="s">
        <v>6</v>
      </c>
      <c r="H558" s="329" t="s">
        <v>29</v>
      </c>
      <c r="I558" s="522">
        <v>5000000</v>
      </c>
      <c r="J558" s="329">
        <v>202207057</v>
      </c>
      <c r="K558" s="329" t="s">
        <v>1252</v>
      </c>
      <c r="L558" s="329" t="s">
        <v>1253</v>
      </c>
      <c r="M558" s="372"/>
      <c r="N558" s="557" t="s">
        <v>1464</v>
      </c>
      <c r="O558" s="487"/>
    </row>
    <row r="559" spans="1:15" ht="27" customHeight="1" x14ac:dyDescent="0.4">
      <c r="A559" s="123"/>
      <c r="B559" s="484">
        <v>2026</v>
      </c>
      <c r="C559" s="335">
        <v>10</v>
      </c>
      <c r="D559" s="329" t="s">
        <v>996</v>
      </c>
      <c r="E559" s="336" t="s">
        <v>1003</v>
      </c>
      <c r="F559" s="329" t="s">
        <v>16</v>
      </c>
      <c r="G559" s="329" t="s">
        <v>6</v>
      </c>
      <c r="H559" s="329" t="s">
        <v>29</v>
      </c>
      <c r="I559" s="522">
        <v>2000000</v>
      </c>
      <c r="J559" s="329">
        <v>202405013</v>
      </c>
      <c r="K559" s="329" t="s">
        <v>998</v>
      </c>
      <c r="L559" s="329" t="s">
        <v>999</v>
      </c>
      <c r="M559" s="372"/>
      <c r="N559" s="557" t="s">
        <v>1464</v>
      </c>
      <c r="O559" s="487"/>
    </row>
    <row r="560" spans="1:15" ht="27" customHeight="1" x14ac:dyDescent="0.4">
      <c r="A560" s="123"/>
      <c r="B560" s="484">
        <v>2026</v>
      </c>
      <c r="C560" s="335">
        <v>10</v>
      </c>
      <c r="D560" s="329" t="s">
        <v>712</v>
      </c>
      <c r="E560" s="336" t="s">
        <v>750</v>
      </c>
      <c r="F560" s="329" t="s">
        <v>16</v>
      </c>
      <c r="G560" s="329" t="s">
        <v>6</v>
      </c>
      <c r="H560" s="329" t="s">
        <v>29</v>
      </c>
      <c r="I560" s="522">
        <v>3100000</v>
      </c>
      <c r="J560" s="329">
        <v>2018041410</v>
      </c>
      <c r="K560" s="329" t="s">
        <v>723</v>
      </c>
      <c r="L560" s="329" t="s">
        <v>724</v>
      </c>
      <c r="M560" s="372"/>
      <c r="N560" s="557" t="s">
        <v>1464</v>
      </c>
      <c r="O560" s="487"/>
    </row>
    <row r="561" spans="1:15" ht="27" customHeight="1" x14ac:dyDescent="0.4">
      <c r="A561" s="123"/>
      <c r="B561" s="484">
        <v>2026</v>
      </c>
      <c r="C561" s="335">
        <v>10</v>
      </c>
      <c r="D561" s="329" t="s">
        <v>996</v>
      </c>
      <c r="E561" s="336" t="s">
        <v>1013</v>
      </c>
      <c r="F561" s="329" t="s">
        <v>207</v>
      </c>
      <c r="G561" s="329" t="s">
        <v>6</v>
      </c>
      <c r="H561" s="329" t="s">
        <v>29</v>
      </c>
      <c r="I561" s="522">
        <v>4400000</v>
      </c>
      <c r="J561" s="329">
        <v>202405013</v>
      </c>
      <c r="K561" s="329" t="s">
        <v>998</v>
      </c>
      <c r="L561" s="329" t="s">
        <v>999</v>
      </c>
      <c r="M561" s="372"/>
      <c r="N561" s="557" t="s">
        <v>1464</v>
      </c>
      <c r="O561" s="487"/>
    </row>
    <row r="562" spans="1:15" ht="27" customHeight="1" x14ac:dyDescent="0.4">
      <c r="A562" s="55"/>
      <c r="B562" s="484">
        <v>2026</v>
      </c>
      <c r="C562" s="335">
        <v>10</v>
      </c>
      <c r="D562" s="329" t="s">
        <v>189</v>
      </c>
      <c r="E562" s="336" t="s">
        <v>794</v>
      </c>
      <c r="F562" s="329" t="s">
        <v>24</v>
      </c>
      <c r="G562" s="329" t="s">
        <v>15</v>
      </c>
      <c r="H562" s="329" t="s">
        <v>776</v>
      </c>
      <c r="I562" s="522">
        <v>200000000</v>
      </c>
      <c r="J562" s="329">
        <v>202207043</v>
      </c>
      <c r="K562" s="329" t="s">
        <v>795</v>
      </c>
      <c r="L562" s="329" t="s">
        <v>796</v>
      </c>
      <c r="M562" s="372"/>
      <c r="N562" s="557" t="s">
        <v>1464</v>
      </c>
      <c r="O562" s="493"/>
    </row>
    <row r="563" spans="1:15" ht="27" hidden="1" customHeight="1" x14ac:dyDescent="0.4">
      <c r="A563" s="55"/>
      <c r="B563" s="484">
        <v>2026</v>
      </c>
      <c r="C563" s="335">
        <v>10</v>
      </c>
      <c r="D563" s="329" t="s">
        <v>712</v>
      </c>
      <c r="E563" s="336" t="s">
        <v>755</v>
      </c>
      <c r="F563" s="329" t="s">
        <v>24</v>
      </c>
      <c r="G563" s="329" t="s">
        <v>13</v>
      </c>
      <c r="H563" s="329" t="s">
        <v>1459</v>
      </c>
      <c r="I563" s="522">
        <v>4500000</v>
      </c>
      <c r="J563" s="329">
        <v>201910025</v>
      </c>
      <c r="K563" s="329" t="s">
        <v>729</v>
      </c>
      <c r="L563" s="329" t="s">
        <v>730</v>
      </c>
      <c r="M563" s="332" t="s">
        <v>121</v>
      </c>
      <c r="N563" s="332" t="s">
        <v>239</v>
      </c>
      <c r="O563" s="487"/>
    </row>
    <row r="564" spans="1:15" s="30" customFormat="1" ht="27" customHeight="1" x14ac:dyDescent="0.4">
      <c r="A564" s="117"/>
      <c r="B564" s="484">
        <v>2026</v>
      </c>
      <c r="C564" s="335">
        <v>10</v>
      </c>
      <c r="D564" s="329" t="s">
        <v>712</v>
      </c>
      <c r="E564" s="336" t="s">
        <v>753</v>
      </c>
      <c r="F564" s="329" t="s">
        <v>16</v>
      </c>
      <c r="G564" s="329" t="s">
        <v>6</v>
      </c>
      <c r="H564" s="329" t="s">
        <v>29</v>
      </c>
      <c r="I564" s="522">
        <v>4900000</v>
      </c>
      <c r="J564" s="329">
        <v>2018041410</v>
      </c>
      <c r="K564" s="329" t="s">
        <v>723</v>
      </c>
      <c r="L564" s="329" t="s">
        <v>724</v>
      </c>
      <c r="M564" s="372" t="s">
        <v>121</v>
      </c>
      <c r="N564" s="557" t="s">
        <v>1464</v>
      </c>
      <c r="O564" s="487"/>
    </row>
    <row r="565" spans="1:15" s="30" customFormat="1" ht="27" customHeight="1" x14ac:dyDescent="0.4">
      <c r="A565" s="117"/>
      <c r="B565" s="484">
        <v>2026</v>
      </c>
      <c r="C565" s="335">
        <v>10</v>
      </c>
      <c r="D565" s="329" t="s">
        <v>712</v>
      </c>
      <c r="E565" s="336" t="s">
        <v>752</v>
      </c>
      <c r="F565" s="329" t="s">
        <v>16</v>
      </c>
      <c r="G565" s="329" t="s">
        <v>6</v>
      </c>
      <c r="H565" s="329" t="s">
        <v>29</v>
      </c>
      <c r="I565" s="522">
        <v>2000000</v>
      </c>
      <c r="J565" s="329">
        <v>2018041410</v>
      </c>
      <c r="K565" s="329" t="s">
        <v>723</v>
      </c>
      <c r="L565" s="329" t="s">
        <v>724</v>
      </c>
      <c r="M565" s="372"/>
      <c r="N565" s="557" t="s">
        <v>1464</v>
      </c>
      <c r="O565" s="487"/>
    </row>
    <row r="566" spans="1:15" ht="27" customHeight="1" x14ac:dyDescent="0.4">
      <c r="A566" s="123"/>
      <c r="B566" s="484">
        <v>2026</v>
      </c>
      <c r="C566" s="335">
        <v>10</v>
      </c>
      <c r="D566" s="329" t="s">
        <v>712</v>
      </c>
      <c r="E566" s="336" t="s">
        <v>751</v>
      </c>
      <c r="F566" s="329" t="s">
        <v>16</v>
      </c>
      <c r="G566" s="329" t="s">
        <v>6</v>
      </c>
      <c r="H566" s="329" t="s">
        <v>29</v>
      </c>
      <c r="I566" s="522">
        <v>6000000</v>
      </c>
      <c r="J566" s="329">
        <v>2018041410</v>
      </c>
      <c r="K566" s="329" t="s">
        <v>723</v>
      </c>
      <c r="L566" s="329" t="s">
        <v>724</v>
      </c>
      <c r="M566" s="372" t="s">
        <v>121</v>
      </c>
      <c r="N566" s="557" t="s">
        <v>1464</v>
      </c>
      <c r="O566" s="487"/>
    </row>
    <row r="567" spans="1:15" ht="27" customHeight="1" x14ac:dyDescent="0.4">
      <c r="A567" s="55"/>
      <c r="B567" s="484">
        <v>2026</v>
      </c>
      <c r="C567" s="335">
        <v>10</v>
      </c>
      <c r="D567" s="372" t="s">
        <v>1102</v>
      </c>
      <c r="E567" s="336" t="s">
        <v>1128</v>
      </c>
      <c r="F567" s="329" t="s">
        <v>207</v>
      </c>
      <c r="G567" s="329" t="s">
        <v>222</v>
      </c>
      <c r="H567" s="329" t="s">
        <v>419</v>
      </c>
      <c r="I567" s="522">
        <v>3000000</v>
      </c>
      <c r="J567" s="329">
        <v>199505230</v>
      </c>
      <c r="K567" s="329" t="s">
        <v>1108</v>
      </c>
      <c r="L567" s="329" t="s">
        <v>1109</v>
      </c>
      <c r="M567" s="372"/>
      <c r="N567" s="557" t="s">
        <v>1464</v>
      </c>
      <c r="O567" s="487"/>
    </row>
    <row r="568" spans="1:15" ht="27" customHeight="1" x14ac:dyDescent="0.4">
      <c r="A568" s="55"/>
      <c r="B568" s="485">
        <v>2026</v>
      </c>
      <c r="C568" s="335">
        <v>10</v>
      </c>
      <c r="D568" s="329" t="s">
        <v>470</v>
      </c>
      <c r="E568" s="336" t="s">
        <v>508</v>
      </c>
      <c r="F568" s="329" t="s">
        <v>207</v>
      </c>
      <c r="G568" s="329" t="s">
        <v>5</v>
      </c>
      <c r="H568" s="329" t="s">
        <v>27</v>
      </c>
      <c r="I568" s="522">
        <v>50000000</v>
      </c>
      <c r="J568" s="329">
        <v>202110080</v>
      </c>
      <c r="K568" s="329" t="s">
        <v>491</v>
      </c>
      <c r="L568" s="329" t="s">
        <v>492</v>
      </c>
      <c r="M568" s="372"/>
      <c r="N568" s="557" t="s">
        <v>1464</v>
      </c>
      <c r="O568" s="487"/>
    </row>
    <row r="569" spans="1:15" ht="27" customHeight="1" x14ac:dyDescent="0.4">
      <c r="A569" s="55"/>
      <c r="B569" s="485">
        <v>2026</v>
      </c>
      <c r="C569" s="335">
        <v>10</v>
      </c>
      <c r="D569" s="329" t="s">
        <v>234</v>
      </c>
      <c r="E569" s="336" t="s">
        <v>308</v>
      </c>
      <c r="F569" s="329" t="s">
        <v>24</v>
      </c>
      <c r="G569" s="329" t="s">
        <v>14</v>
      </c>
      <c r="H569" s="329" t="s">
        <v>28</v>
      </c>
      <c r="I569" s="456">
        <v>15000000</v>
      </c>
      <c r="J569" s="329">
        <v>202112032</v>
      </c>
      <c r="K569" s="329" t="s">
        <v>309</v>
      </c>
      <c r="L569" s="329" t="s">
        <v>310</v>
      </c>
      <c r="M569" s="372" t="s">
        <v>121</v>
      </c>
      <c r="N569" s="557" t="s">
        <v>1464</v>
      </c>
      <c r="O569" s="487"/>
    </row>
    <row r="570" spans="1:15" ht="27" customHeight="1" x14ac:dyDescent="0.4">
      <c r="A570" s="119"/>
      <c r="B570" s="485">
        <v>2026</v>
      </c>
      <c r="C570" s="335">
        <v>10</v>
      </c>
      <c r="D570" s="329" t="s">
        <v>470</v>
      </c>
      <c r="E570" s="336" t="s">
        <v>507</v>
      </c>
      <c r="F570" s="329" t="s">
        <v>24</v>
      </c>
      <c r="G570" s="329" t="s">
        <v>14</v>
      </c>
      <c r="H570" s="329" t="s">
        <v>28</v>
      </c>
      <c r="I570" s="542">
        <v>5000000</v>
      </c>
      <c r="J570" s="329">
        <v>202212022</v>
      </c>
      <c r="K570" s="329" t="s">
        <v>494</v>
      </c>
      <c r="L570" s="329" t="s">
        <v>495</v>
      </c>
      <c r="M570" s="372" t="s">
        <v>121</v>
      </c>
      <c r="N570" s="557" t="s">
        <v>1464</v>
      </c>
      <c r="O570" s="487"/>
    </row>
    <row r="571" spans="1:15" s="30" customFormat="1" ht="27" customHeight="1" x14ac:dyDescent="0.4">
      <c r="A571" s="117"/>
      <c r="B571" s="484">
        <v>2026</v>
      </c>
      <c r="C571" s="371">
        <v>10</v>
      </c>
      <c r="D571" s="372" t="s">
        <v>240</v>
      </c>
      <c r="E571" s="430" t="s">
        <v>348</v>
      </c>
      <c r="F571" s="372" t="s">
        <v>16</v>
      </c>
      <c r="G571" s="372" t="s">
        <v>6</v>
      </c>
      <c r="H571" s="372" t="s">
        <v>28</v>
      </c>
      <c r="I571" s="467">
        <v>40000000</v>
      </c>
      <c r="J571" s="372">
        <v>200301010</v>
      </c>
      <c r="K571" s="372" t="s">
        <v>340</v>
      </c>
      <c r="L571" s="372" t="s">
        <v>341</v>
      </c>
      <c r="M571" s="372" t="s">
        <v>116</v>
      </c>
      <c r="N571" s="557" t="s">
        <v>1464</v>
      </c>
      <c r="O571" s="494"/>
    </row>
    <row r="572" spans="1:15" ht="27" customHeight="1" x14ac:dyDescent="0.4">
      <c r="A572" s="55"/>
      <c r="B572" s="484">
        <v>2026</v>
      </c>
      <c r="C572" s="371">
        <v>10</v>
      </c>
      <c r="D572" s="372" t="s">
        <v>1344</v>
      </c>
      <c r="E572" s="430" t="s">
        <v>1440</v>
      </c>
      <c r="F572" s="329" t="s">
        <v>1455</v>
      </c>
      <c r="G572" s="372" t="s">
        <v>20</v>
      </c>
      <c r="H572" s="372" t="s">
        <v>28</v>
      </c>
      <c r="I572" s="538">
        <v>20000000</v>
      </c>
      <c r="J572" s="372">
        <v>2015121470</v>
      </c>
      <c r="K572" s="372" t="s">
        <v>1441</v>
      </c>
      <c r="L572" s="372" t="s">
        <v>1366</v>
      </c>
      <c r="M572" s="372" t="s">
        <v>121</v>
      </c>
      <c r="N572" s="557" t="s">
        <v>1464</v>
      </c>
      <c r="O572" s="494"/>
    </row>
    <row r="573" spans="1:15" ht="27" customHeight="1" x14ac:dyDescent="0.4">
      <c r="A573" s="55"/>
      <c r="B573" s="484">
        <v>2026</v>
      </c>
      <c r="C573" s="371">
        <v>10</v>
      </c>
      <c r="D573" s="372" t="s">
        <v>1344</v>
      </c>
      <c r="E573" s="430" t="s">
        <v>1446</v>
      </c>
      <c r="F573" s="372" t="s">
        <v>24</v>
      </c>
      <c r="G573" s="372" t="s">
        <v>15</v>
      </c>
      <c r="H573" s="372" t="s">
        <v>28</v>
      </c>
      <c r="I573" s="538">
        <v>2500000</v>
      </c>
      <c r="J573" s="372">
        <v>2014081270</v>
      </c>
      <c r="K573" s="372" t="s">
        <v>1447</v>
      </c>
      <c r="L573" s="372" t="s">
        <v>1444</v>
      </c>
      <c r="M573" s="372" t="s">
        <v>121</v>
      </c>
      <c r="N573" s="557" t="s">
        <v>1464</v>
      </c>
      <c r="O573" s="494"/>
    </row>
    <row r="574" spans="1:15" ht="27" customHeight="1" x14ac:dyDescent="0.4">
      <c r="A574" s="55"/>
      <c r="B574" s="484">
        <v>2026</v>
      </c>
      <c r="C574" s="371">
        <v>10</v>
      </c>
      <c r="D574" s="372" t="s">
        <v>1344</v>
      </c>
      <c r="E574" s="430" t="s">
        <v>1445</v>
      </c>
      <c r="F574" s="372" t="s">
        <v>24</v>
      </c>
      <c r="G574" s="372" t="s">
        <v>15</v>
      </c>
      <c r="H574" s="372" t="s">
        <v>28</v>
      </c>
      <c r="I574" s="538">
        <v>3000000</v>
      </c>
      <c r="J574" s="372">
        <v>2014121500</v>
      </c>
      <c r="K574" s="372" t="s">
        <v>1443</v>
      </c>
      <c r="L574" s="372" t="s">
        <v>1444</v>
      </c>
      <c r="M574" s="372" t="s">
        <v>121</v>
      </c>
      <c r="N574" s="557" t="s">
        <v>1464</v>
      </c>
      <c r="O574" s="494"/>
    </row>
    <row r="575" spans="1:15" ht="27" customHeight="1" x14ac:dyDescent="0.4">
      <c r="A575" s="55"/>
      <c r="B575" s="484">
        <v>2026</v>
      </c>
      <c r="C575" s="371">
        <v>10</v>
      </c>
      <c r="D575" s="372" t="s">
        <v>1344</v>
      </c>
      <c r="E575" s="430" t="s">
        <v>1442</v>
      </c>
      <c r="F575" s="372" t="s">
        <v>24</v>
      </c>
      <c r="G575" s="372" t="s">
        <v>10</v>
      </c>
      <c r="H575" s="372" t="s">
        <v>28</v>
      </c>
      <c r="I575" s="538">
        <v>19000000</v>
      </c>
      <c r="J575" s="372">
        <v>2014121500</v>
      </c>
      <c r="K575" s="372" t="s">
        <v>1443</v>
      </c>
      <c r="L575" s="372" t="s">
        <v>1444</v>
      </c>
      <c r="M575" s="372" t="s">
        <v>121</v>
      </c>
      <c r="N575" s="557" t="s">
        <v>1464</v>
      </c>
      <c r="O575" s="494"/>
    </row>
    <row r="576" spans="1:15" ht="27" customHeight="1" thickBot="1" x14ac:dyDescent="0.45">
      <c r="A576" s="123"/>
      <c r="B576" s="495">
        <v>2026</v>
      </c>
      <c r="C576" s="496">
        <v>10</v>
      </c>
      <c r="D576" s="511" t="s">
        <v>1344</v>
      </c>
      <c r="E576" s="497" t="s">
        <v>1448</v>
      </c>
      <c r="F576" s="535" t="s">
        <v>1455</v>
      </c>
      <c r="G576" s="511" t="s">
        <v>20</v>
      </c>
      <c r="H576" s="511" t="s">
        <v>28</v>
      </c>
      <c r="I576" s="529">
        <v>10000000</v>
      </c>
      <c r="J576" s="511">
        <v>2014121510</v>
      </c>
      <c r="K576" s="511" t="s">
        <v>1397</v>
      </c>
      <c r="L576" s="511" t="s">
        <v>1398</v>
      </c>
      <c r="M576" s="511" t="s">
        <v>121</v>
      </c>
      <c r="N576" s="572" t="s">
        <v>1464</v>
      </c>
      <c r="O576" s="512"/>
    </row>
    <row r="577" spans="1:15" ht="27" customHeight="1" x14ac:dyDescent="0.4">
      <c r="B577" s="483">
        <v>2026</v>
      </c>
      <c r="C577" s="509">
        <v>11</v>
      </c>
      <c r="D577" s="536" t="s">
        <v>181</v>
      </c>
      <c r="E577" s="510" t="s">
        <v>1069</v>
      </c>
      <c r="F577" s="536" t="s">
        <v>207</v>
      </c>
      <c r="G577" s="536" t="s">
        <v>6</v>
      </c>
      <c r="H577" s="536" t="s">
        <v>419</v>
      </c>
      <c r="I577" s="544">
        <v>3000000</v>
      </c>
      <c r="J577" s="536">
        <v>202112036</v>
      </c>
      <c r="K577" s="536" t="s">
        <v>1049</v>
      </c>
      <c r="L577" s="536" t="s">
        <v>1050</v>
      </c>
      <c r="M577" s="621"/>
      <c r="N577" s="557" t="s">
        <v>1464</v>
      </c>
      <c r="O577" s="565"/>
    </row>
    <row r="578" spans="1:15" ht="27" customHeight="1" x14ac:dyDescent="0.4">
      <c r="A578" s="55"/>
      <c r="B578" s="484">
        <v>2026</v>
      </c>
      <c r="C578" s="335">
        <v>11</v>
      </c>
      <c r="D578" s="329" t="s">
        <v>969</v>
      </c>
      <c r="E578" s="336" t="s">
        <v>967</v>
      </c>
      <c r="F578" s="329" t="s">
        <v>16</v>
      </c>
      <c r="G578" s="329" t="s">
        <v>6</v>
      </c>
      <c r="H578" s="329" t="s">
        <v>29</v>
      </c>
      <c r="I578" s="522">
        <v>1500000</v>
      </c>
      <c r="J578" s="329">
        <v>202206020</v>
      </c>
      <c r="K578" s="329" t="s">
        <v>971</v>
      </c>
      <c r="L578" s="329" t="s">
        <v>972</v>
      </c>
      <c r="M578" s="462"/>
      <c r="N578" s="557" t="s">
        <v>1464</v>
      </c>
      <c r="O578" s="487"/>
    </row>
    <row r="579" spans="1:15" ht="27" customHeight="1" x14ac:dyDescent="0.4">
      <c r="A579" s="55"/>
      <c r="B579" s="484">
        <v>2026</v>
      </c>
      <c r="C579" s="335">
        <v>11</v>
      </c>
      <c r="D579" s="329" t="s">
        <v>1202</v>
      </c>
      <c r="E579" s="336" t="s">
        <v>1224</v>
      </c>
      <c r="F579" s="329" t="s">
        <v>1455</v>
      </c>
      <c r="G579" s="329" t="s">
        <v>18</v>
      </c>
      <c r="H579" s="329" t="s">
        <v>1459</v>
      </c>
      <c r="I579" s="522">
        <v>1000000</v>
      </c>
      <c r="J579" s="329">
        <v>202207047</v>
      </c>
      <c r="K579" s="329" t="s">
        <v>1207</v>
      </c>
      <c r="L579" s="329" t="s">
        <v>1208</v>
      </c>
      <c r="M579" s="462" t="s">
        <v>121</v>
      </c>
      <c r="N579" s="557" t="s">
        <v>1464</v>
      </c>
      <c r="O579" s="487"/>
    </row>
    <row r="580" spans="1:15" ht="27" customHeight="1" x14ac:dyDescent="0.4">
      <c r="A580" s="123"/>
      <c r="B580" s="484">
        <v>2026</v>
      </c>
      <c r="C580" s="335">
        <v>11</v>
      </c>
      <c r="D580" s="329" t="s">
        <v>1202</v>
      </c>
      <c r="E580" s="336" t="s">
        <v>1223</v>
      </c>
      <c r="F580" s="329" t="s">
        <v>1455</v>
      </c>
      <c r="G580" s="329" t="s">
        <v>18</v>
      </c>
      <c r="H580" s="329" t="s">
        <v>1459</v>
      </c>
      <c r="I580" s="522">
        <v>1000000</v>
      </c>
      <c r="J580" s="329">
        <v>202207047</v>
      </c>
      <c r="K580" s="329" t="s">
        <v>1207</v>
      </c>
      <c r="L580" s="329" t="s">
        <v>1208</v>
      </c>
      <c r="M580" s="462" t="s">
        <v>121</v>
      </c>
      <c r="N580" s="557" t="s">
        <v>1464</v>
      </c>
      <c r="O580" s="487"/>
    </row>
    <row r="581" spans="1:15" ht="27" customHeight="1" x14ac:dyDescent="0.4">
      <c r="A581" s="46"/>
      <c r="B581" s="484">
        <v>2026</v>
      </c>
      <c r="C581" s="330">
        <v>11</v>
      </c>
      <c r="D581" s="333" t="s">
        <v>175</v>
      </c>
      <c r="E581" s="342" t="s">
        <v>1324</v>
      </c>
      <c r="F581" s="333" t="s">
        <v>207</v>
      </c>
      <c r="G581" s="333" t="s">
        <v>222</v>
      </c>
      <c r="H581" s="333" t="s">
        <v>419</v>
      </c>
      <c r="I581" s="522">
        <v>3000000</v>
      </c>
      <c r="J581" s="333">
        <v>202405007</v>
      </c>
      <c r="K581" s="333" t="s">
        <v>1244</v>
      </c>
      <c r="L581" s="333" t="s">
        <v>1245</v>
      </c>
      <c r="M581" s="431"/>
      <c r="N581" s="557" t="s">
        <v>1464</v>
      </c>
      <c r="O581" s="487"/>
    </row>
    <row r="582" spans="1:15" ht="27" customHeight="1" x14ac:dyDescent="0.4">
      <c r="A582" s="55"/>
      <c r="B582" s="484">
        <v>2026</v>
      </c>
      <c r="C582" s="335">
        <v>11</v>
      </c>
      <c r="D582" s="329" t="s">
        <v>366</v>
      </c>
      <c r="E582" s="336" t="s">
        <v>455</v>
      </c>
      <c r="F582" s="329" t="s">
        <v>207</v>
      </c>
      <c r="G582" s="329" t="s">
        <v>6</v>
      </c>
      <c r="H582" s="329" t="s">
        <v>29</v>
      </c>
      <c r="I582" s="456">
        <v>1200000</v>
      </c>
      <c r="J582" s="329">
        <v>202512007</v>
      </c>
      <c r="K582" s="329" t="s">
        <v>453</v>
      </c>
      <c r="L582" s="329" t="s">
        <v>422</v>
      </c>
      <c r="M582" s="372"/>
      <c r="N582" s="557" t="s">
        <v>1464</v>
      </c>
      <c r="O582" s="487"/>
    </row>
    <row r="583" spans="1:15" ht="27" customHeight="1" x14ac:dyDescent="0.4">
      <c r="A583" s="123"/>
      <c r="B583" s="484">
        <v>2026</v>
      </c>
      <c r="C583" s="335">
        <v>11</v>
      </c>
      <c r="D583" s="329" t="s">
        <v>366</v>
      </c>
      <c r="E583" s="336" t="s">
        <v>454</v>
      </c>
      <c r="F583" s="329" t="s">
        <v>207</v>
      </c>
      <c r="G583" s="329" t="s">
        <v>6</v>
      </c>
      <c r="H583" s="329" t="s">
        <v>29</v>
      </c>
      <c r="I583" s="456">
        <v>1200000</v>
      </c>
      <c r="J583" s="329">
        <v>202512007</v>
      </c>
      <c r="K583" s="329" t="s">
        <v>453</v>
      </c>
      <c r="L583" s="329" t="s">
        <v>422</v>
      </c>
      <c r="M583" s="372"/>
      <c r="N583" s="557" t="s">
        <v>1464</v>
      </c>
      <c r="O583" s="487"/>
    </row>
    <row r="584" spans="1:15" ht="27" customHeight="1" x14ac:dyDescent="0.4">
      <c r="A584" s="123"/>
      <c r="B584" s="484">
        <v>2026</v>
      </c>
      <c r="C584" s="335">
        <v>11</v>
      </c>
      <c r="D584" s="329" t="s">
        <v>366</v>
      </c>
      <c r="E584" s="336" t="s">
        <v>460</v>
      </c>
      <c r="F584" s="329" t="s">
        <v>16</v>
      </c>
      <c r="G584" s="329" t="s">
        <v>6</v>
      </c>
      <c r="H584" s="329" t="s">
        <v>28</v>
      </c>
      <c r="I584" s="456">
        <v>18700000</v>
      </c>
      <c r="J584" s="329">
        <v>202209001</v>
      </c>
      <c r="K584" s="329" t="s">
        <v>461</v>
      </c>
      <c r="L584" s="329" t="s">
        <v>462</v>
      </c>
      <c r="M584" s="372" t="s">
        <v>121</v>
      </c>
      <c r="N584" s="557" t="s">
        <v>1464</v>
      </c>
      <c r="O584" s="493"/>
    </row>
    <row r="585" spans="1:15" ht="27" hidden="1" customHeight="1" x14ac:dyDescent="0.4">
      <c r="A585" s="118"/>
      <c r="B585" s="491">
        <v>2026</v>
      </c>
      <c r="C585" s="330">
        <v>11</v>
      </c>
      <c r="D585" s="329" t="s">
        <v>470</v>
      </c>
      <c r="E585" s="455" t="s">
        <v>510</v>
      </c>
      <c r="F585" s="333" t="s">
        <v>16</v>
      </c>
      <c r="G585" s="333" t="s">
        <v>5</v>
      </c>
      <c r="H585" s="333" t="s">
        <v>29</v>
      </c>
      <c r="I585" s="540">
        <v>155120000</v>
      </c>
      <c r="J585" s="333">
        <v>202212023</v>
      </c>
      <c r="K585" s="333" t="s">
        <v>511</v>
      </c>
      <c r="L585" s="333" t="s">
        <v>512</v>
      </c>
      <c r="M585" s="555"/>
      <c r="N585" s="454" t="s">
        <v>239</v>
      </c>
      <c r="O585" s="486"/>
    </row>
    <row r="586" spans="1:15" ht="27" customHeight="1" x14ac:dyDescent="0.4">
      <c r="A586" s="55"/>
      <c r="B586" s="484">
        <v>2026</v>
      </c>
      <c r="C586" s="335">
        <v>11</v>
      </c>
      <c r="D586" s="329" t="s">
        <v>366</v>
      </c>
      <c r="E586" s="336" t="s">
        <v>459</v>
      </c>
      <c r="F586" s="329" t="s">
        <v>16</v>
      </c>
      <c r="G586" s="329" t="s">
        <v>6</v>
      </c>
      <c r="H586" s="329" t="s">
        <v>28</v>
      </c>
      <c r="I586" s="456">
        <v>5400000</v>
      </c>
      <c r="J586" s="329">
        <v>202212021</v>
      </c>
      <c r="K586" s="329" t="s">
        <v>433</v>
      </c>
      <c r="L586" s="329" t="s">
        <v>434</v>
      </c>
      <c r="M586" s="462" t="s">
        <v>121</v>
      </c>
      <c r="N586" s="557" t="s">
        <v>1464</v>
      </c>
      <c r="O586" s="487"/>
    </row>
    <row r="587" spans="1:15" ht="27" customHeight="1" x14ac:dyDescent="0.4">
      <c r="A587" s="46"/>
      <c r="B587" s="484">
        <v>2026</v>
      </c>
      <c r="C587" s="330">
        <v>11</v>
      </c>
      <c r="D587" s="333" t="s">
        <v>175</v>
      </c>
      <c r="E587" s="342" t="s">
        <v>1323</v>
      </c>
      <c r="F587" s="333" t="s">
        <v>16</v>
      </c>
      <c r="G587" s="333" t="s">
        <v>6</v>
      </c>
      <c r="H587" s="333" t="s">
        <v>586</v>
      </c>
      <c r="I587" s="522">
        <v>20000000</v>
      </c>
      <c r="J587" s="333">
        <v>202405007</v>
      </c>
      <c r="K587" s="333" t="s">
        <v>1244</v>
      </c>
      <c r="L587" s="333" t="s">
        <v>1245</v>
      </c>
      <c r="M587" s="431" t="s">
        <v>1068</v>
      </c>
      <c r="N587" s="557" t="s">
        <v>1464</v>
      </c>
      <c r="O587" s="487"/>
    </row>
    <row r="588" spans="1:15" ht="27" customHeight="1" x14ac:dyDescent="0.4">
      <c r="A588" s="123"/>
      <c r="B588" s="484">
        <v>2026</v>
      </c>
      <c r="C588" s="335">
        <v>11</v>
      </c>
      <c r="D588" s="329" t="s">
        <v>712</v>
      </c>
      <c r="E588" s="336" t="s">
        <v>760</v>
      </c>
      <c r="F588" s="329" t="s">
        <v>24</v>
      </c>
      <c r="G588" s="329" t="s">
        <v>14</v>
      </c>
      <c r="H588" s="329" t="s">
        <v>28</v>
      </c>
      <c r="I588" s="522">
        <v>7500000</v>
      </c>
      <c r="J588" s="329">
        <v>202112075</v>
      </c>
      <c r="K588" s="329" t="s">
        <v>714</v>
      </c>
      <c r="L588" s="329" t="s">
        <v>715</v>
      </c>
      <c r="M588" s="372" t="s">
        <v>121</v>
      </c>
      <c r="N588" s="557" t="s">
        <v>1464</v>
      </c>
      <c r="O588" s="487"/>
    </row>
    <row r="589" spans="1:15" ht="27" customHeight="1" x14ac:dyDescent="0.4">
      <c r="A589" s="118"/>
      <c r="B589" s="485">
        <v>2026</v>
      </c>
      <c r="C589" s="335">
        <v>11</v>
      </c>
      <c r="D589" s="329" t="s">
        <v>470</v>
      </c>
      <c r="E589" s="336" t="s">
        <v>509</v>
      </c>
      <c r="F589" s="329" t="s">
        <v>16</v>
      </c>
      <c r="G589" s="329" t="s">
        <v>5</v>
      </c>
      <c r="H589" s="329" t="s">
        <v>28</v>
      </c>
      <c r="I589" s="522">
        <v>36000000</v>
      </c>
      <c r="J589" s="329">
        <v>202110080</v>
      </c>
      <c r="K589" s="329" t="s">
        <v>491</v>
      </c>
      <c r="L589" s="329" t="s">
        <v>492</v>
      </c>
      <c r="M589" s="372"/>
      <c r="N589" s="557" t="s">
        <v>1464</v>
      </c>
      <c r="O589" s="487"/>
    </row>
    <row r="590" spans="1:15" ht="27" customHeight="1" x14ac:dyDescent="0.4">
      <c r="A590" s="55"/>
      <c r="B590" s="484">
        <v>2026</v>
      </c>
      <c r="C590" s="335">
        <v>11</v>
      </c>
      <c r="D590" s="329" t="s">
        <v>644</v>
      </c>
      <c r="E590" s="336" t="s">
        <v>667</v>
      </c>
      <c r="F590" s="329" t="s">
        <v>16</v>
      </c>
      <c r="G590" s="329" t="s">
        <v>6</v>
      </c>
      <c r="H590" s="329" t="s">
        <v>586</v>
      </c>
      <c r="I590" s="522">
        <v>20000000</v>
      </c>
      <c r="J590" s="329">
        <v>202503003</v>
      </c>
      <c r="K590" s="329" t="s">
        <v>664</v>
      </c>
      <c r="L590" s="329" t="s">
        <v>665</v>
      </c>
      <c r="M590" s="372" t="s">
        <v>121</v>
      </c>
      <c r="N590" s="557" t="s">
        <v>1464</v>
      </c>
      <c r="O590" s="487"/>
    </row>
    <row r="591" spans="1:15" ht="27" customHeight="1" x14ac:dyDescent="0.4">
      <c r="A591" s="123"/>
      <c r="B591" s="484">
        <v>2026</v>
      </c>
      <c r="C591" s="335">
        <v>11</v>
      </c>
      <c r="D591" s="329" t="s">
        <v>76</v>
      </c>
      <c r="E591" s="336" t="s">
        <v>624</v>
      </c>
      <c r="F591" s="329" t="s">
        <v>204</v>
      </c>
      <c r="G591" s="329" t="s">
        <v>15</v>
      </c>
      <c r="H591" s="329" t="s">
        <v>586</v>
      </c>
      <c r="I591" s="522">
        <v>3000000</v>
      </c>
      <c r="J591" s="329">
        <v>201801450</v>
      </c>
      <c r="K591" s="329" t="s">
        <v>622</v>
      </c>
      <c r="L591" s="329" t="s">
        <v>623</v>
      </c>
      <c r="M591" s="372" t="s">
        <v>121</v>
      </c>
      <c r="N591" s="557" t="s">
        <v>1464</v>
      </c>
      <c r="O591" s="487"/>
    </row>
    <row r="592" spans="1:15" ht="27" customHeight="1" x14ac:dyDescent="0.4">
      <c r="A592" s="123"/>
      <c r="B592" s="484">
        <v>2026</v>
      </c>
      <c r="C592" s="335">
        <v>11</v>
      </c>
      <c r="D592" s="329" t="s">
        <v>76</v>
      </c>
      <c r="E592" s="336" t="s">
        <v>625</v>
      </c>
      <c r="F592" s="329" t="s">
        <v>16</v>
      </c>
      <c r="G592" s="329" t="s">
        <v>6</v>
      </c>
      <c r="H592" s="329" t="s">
        <v>29</v>
      </c>
      <c r="I592" s="522">
        <v>13500000</v>
      </c>
      <c r="J592" s="329">
        <v>201801450</v>
      </c>
      <c r="K592" s="329" t="s">
        <v>622</v>
      </c>
      <c r="L592" s="329" t="s">
        <v>623</v>
      </c>
      <c r="M592" s="372"/>
      <c r="N592" s="557" t="s">
        <v>1464</v>
      </c>
      <c r="O592" s="487" t="s">
        <v>609</v>
      </c>
    </row>
    <row r="593" spans="1:15" ht="27" customHeight="1" x14ac:dyDescent="0.4">
      <c r="A593" s="123"/>
      <c r="B593" s="484">
        <v>2026</v>
      </c>
      <c r="C593" s="335">
        <v>11</v>
      </c>
      <c r="D593" s="329" t="s">
        <v>712</v>
      </c>
      <c r="E593" s="336" t="s">
        <v>759</v>
      </c>
      <c r="F593" s="329" t="s">
        <v>16</v>
      </c>
      <c r="G593" s="329" t="s">
        <v>6</v>
      </c>
      <c r="H593" s="329" t="s">
        <v>29</v>
      </c>
      <c r="I593" s="522">
        <v>2000000</v>
      </c>
      <c r="J593" s="329">
        <v>2018041410</v>
      </c>
      <c r="K593" s="329" t="s">
        <v>723</v>
      </c>
      <c r="L593" s="329" t="s">
        <v>724</v>
      </c>
      <c r="M593" s="372"/>
      <c r="N593" s="557" t="s">
        <v>1464</v>
      </c>
      <c r="O593" s="487"/>
    </row>
    <row r="594" spans="1:15" ht="27" customHeight="1" x14ac:dyDescent="0.4">
      <c r="A594" s="118"/>
      <c r="B594" s="484">
        <v>2026</v>
      </c>
      <c r="C594" s="371">
        <v>11</v>
      </c>
      <c r="D594" s="372" t="s">
        <v>70</v>
      </c>
      <c r="E594" s="430" t="s">
        <v>349</v>
      </c>
      <c r="F594" s="372" t="s">
        <v>16</v>
      </c>
      <c r="G594" s="372" t="s">
        <v>6</v>
      </c>
      <c r="H594" s="372" t="s">
        <v>29</v>
      </c>
      <c r="I594" s="467" t="s">
        <v>326</v>
      </c>
      <c r="J594" s="372">
        <v>202112023</v>
      </c>
      <c r="K594" s="372" t="s">
        <v>330</v>
      </c>
      <c r="L594" s="372" t="s">
        <v>331</v>
      </c>
      <c r="M594" s="372"/>
      <c r="N594" s="557" t="s">
        <v>1464</v>
      </c>
      <c r="O594" s="494" t="s">
        <v>351</v>
      </c>
    </row>
    <row r="595" spans="1:15" ht="27" customHeight="1" x14ac:dyDescent="0.4">
      <c r="A595" s="46"/>
      <c r="B595" s="484">
        <v>2026</v>
      </c>
      <c r="C595" s="330">
        <v>11</v>
      </c>
      <c r="D595" s="431" t="s">
        <v>516</v>
      </c>
      <c r="E595" s="432" t="s">
        <v>517</v>
      </c>
      <c r="F595" s="431" t="s">
        <v>16</v>
      </c>
      <c r="G595" s="431" t="s">
        <v>6</v>
      </c>
      <c r="H595" s="431" t="s">
        <v>419</v>
      </c>
      <c r="I595" s="538">
        <v>1000000</v>
      </c>
      <c r="J595" s="431">
        <v>202212043</v>
      </c>
      <c r="K595" s="431" t="s">
        <v>518</v>
      </c>
      <c r="L595" s="431" t="s">
        <v>519</v>
      </c>
      <c r="M595" s="431" t="s">
        <v>369</v>
      </c>
      <c r="N595" s="557" t="s">
        <v>1464</v>
      </c>
      <c r="O595" s="486"/>
    </row>
    <row r="596" spans="1:15" ht="27" customHeight="1" x14ac:dyDescent="0.4">
      <c r="A596" s="55"/>
      <c r="B596" s="484">
        <v>2026</v>
      </c>
      <c r="C596" s="335">
        <v>11</v>
      </c>
      <c r="D596" s="329" t="s">
        <v>996</v>
      </c>
      <c r="E596" s="336" t="s">
        <v>1014</v>
      </c>
      <c r="F596" s="329" t="s">
        <v>207</v>
      </c>
      <c r="G596" s="329" t="s">
        <v>222</v>
      </c>
      <c r="H596" s="329" t="s">
        <v>419</v>
      </c>
      <c r="I596" s="522">
        <v>5200000</v>
      </c>
      <c r="J596" s="329">
        <v>202405013</v>
      </c>
      <c r="K596" s="329" t="s">
        <v>998</v>
      </c>
      <c r="L596" s="329" t="s">
        <v>999</v>
      </c>
      <c r="M596" s="372"/>
      <c r="N596" s="557" t="s">
        <v>1464</v>
      </c>
      <c r="O596" s="487"/>
    </row>
    <row r="597" spans="1:15" ht="27" customHeight="1" x14ac:dyDescent="0.4">
      <c r="A597" s="123"/>
      <c r="B597" s="484">
        <v>2026</v>
      </c>
      <c r="C597" s="330">
        <v>11</v>
      </c>
      <c r="D597" s="333" t="s">
        <v>1015</v>
      </c>
      <c r="E597" s="342" t="s">
        <v>1064</v>
      </c>
      <c r="F597" s="333" t="s">
        <v>24</v>
      </c>
      <c r="G597" s="333" t="s">
        <v>10</v>
      </c>
      <c r="H597" s="333" t="s">
        <v>28</v>
      </c>
      <c r="I597" s="522">
        <v>4000000</v>
      </c>
      <c r="J597" s="333">
        <v>201910011</v>
      </c>
      <c r="K597" s="333" t="s">
        <v>1053</v>
      </c>
      <c r="L597" s="333" t="s">
        <v>1054</v>
      </c>
      <c r="M597" s="372"/>
      <c r="N597" s="557" t="s">
        <v>1464</v>
      </c>
      <c r="O597" s="487"/>
    </row>
    <row r="598" spans="1:15" s="30" customFormat="1" ht="27" customHeight="1" x14ac:dyDescent="0.4">
      <c r="A598" s="117"/>
      <c r="B598" s="484">
        <v>2026</v>
      </c>
      <c r="C598" s="335">
        <v>11</v>
      </c>
      <c r="D598" s="372" t="s">
        <v>1102</v>
      </c>
      <c r="E598" s="336" t="s">
        <v>1129</v>
      </c>
      <c r="F598" s="329" t="s">
        <v>207</v>
      </c>
      <c r="G598" s="329" t="s">
        <v>222</v>
      </c>
      <c r="H598" s="329" t="s">
        <v>419</v>
      </c>
      <c r="I598" s="522">
        <v>1500000</v>
      </c>
      <c r="J598" s="329">
        <v>202408003</v>
      </c>
      <c r="K598" s="329" t="s">
        <v>1111</v>
      </c>
      <c r="L598" s="329" t="s">
        <v>1112</v>
      </c>
      <c r="M598" s="372"/>
      <c r="N598" s="557" t="s">
        <v>1464</v>
      </c>
      <c r="O598" s="487"/>
    </row>
    <row r="599" spans="1:15" s="30" customFormat="1" ht="27" customHeight="1" x14ac:dyDescent="0.4">
      <c r="A599" s="117"/>
      <c r="B599" s="484">
        <v>2026</v>
      </c>
      <c r="C599" s="335">
        <v>11</v>
      </c>
      <c r="D599" s="372" t="s">
        <v>198</v>
      </c>
      <c r="E599" s="336" t="s">
        <v>1129</v>
      </c>
      <c r="F599" s="329" t="s">
        <v>207</v>
      </c>
      <c r="G599" s="329" t="s">
        <v>222</v>
      </c>
      <c r="H599" s="329" t="s">
        <v>419</v>
      </c>
      <c r="I599" s="522">
        <v>1500000</v>
      </c>
      <c r="J599" s="329">
        <v>202503008</v>
      </c>
      <c r="K599" s="329" t="s">
        <v>1144</v>
      </c>
      <c r="L599" s="329" t="s">
        <v>1145</v>
      </c>
      <c r="M599" s="372"/>
      <c r="N599" s="557" t="s">
        <v>1464</v>
      </c>
      <c r="O599" s="487"/>
    </row>
    <row r="600" spans="1:15" ht="27" customHeight="1" x14ac:dyDescent="0.4">
      <c r="A600" s="55"/>
      <c r="B600" s="484">
        <v>2026</v>
      </c>
      <c r="C600" s="335">
        <v>11</v>
      </c>
      <c r="D600" s="329" t="s">
        <v>199</v>
      </c>
      <c r="E600" s="336" t="s">
        <v>1232</v>
      </c>
      <c r="F600" s="329" t="s">
        <v>16</v>
      </c>
      <c r="G600" s="329" t="s">
        <v>222</v>
      </c>
      <c r="H600" s="329" t="s">
        <v>29</v>
      </c>
      <c r="I600" s="522">
        <v>2000000</v>
      </c>
      <c r="J600" s="329">
        <v>202408042</v>
      </c>
      <c r="K600" s="329" t="s">
        <v>1229</v>
      </c>
      <c r="L600" s="329" t="s">
        <v>1230</v>
      </c>
      <c r="M600" s="372"/>
      <c r="N600" s="557" t="s">
        <v>1464</v>
      </c>
      <c r="O600" s="487"/>
    </row>
    <row r="601" spans="1:15" ht="27" customHeight="1" x14ac:dyDescent="0.4">
      <c r="A601" s="55"/>
      <c r="B601" s="484">
        <v>2026</v>
      </c>
      <c r="C601" s="335">
        <v>11</v>
      </c>
      <c r="D601" s="329" t="s">
        <v>199</v>
      </c>
      <c r="E601" s="336" t="s">
        <v>1233</v>
      </c>
      <c r="F601" s="329" t="s">
        <v>16</v>
      </c>
      <c r="G601" s="329" t="s">
        <v>222</v>
      </c>
      <c r="H601" s="329" t="s">
        <v>29</v>
      </c>
      <c r="I601" s="522">
        <v>1500000</v>
      </c>
      <c r="J601" s="329">
        <v>202408042</v>
      </c>
      <c r="K601" s="329" t="s">
        <v>1229</v>
      </c>
      <c r="L601" s="329" t="s">
        <v>1230</v>
      </c>
      <c r="M601" s="372"/>
      <c r="N601" s="557" t="s">
        <v>1464</v>
      </c>
      <c r="O601" s="487"/>
    </row>
    <row r="602" spans="1:15" ht="27" customHeight="1" x14ac:dyDescent="0.4">
      <c r="A602" s="55"/>
      <c r="B602" s="484">
        <v>2026</v>
      </c>
      <c r="C602" s="371">
        <v>11</v>
      </c>
      <c r="D602" s="372" t="s">
        <v>687</v>
      </c>
      <c r="E602" s="430" t="s">
        <v>706</v>
      </c>
      <c r="F602" s="372" t="s">
        <v>16</v>
      </c>
      <c r="G602" s="372" t="s">
        <v>6</v>
      </c>
      <c r="H602" s="372" t="s">
        <v>28</v>
      </c>
      <c r="I602" s="546">
        <v>5200000</v>
      </c>
      <c r="J602" s="372">
        <v>202212062</v>
      </c>
      <c r="K602" s="372" t="s">
        <v>702</v>
      </c>
      <c r="L602" s="372" t="s">
        <v>703</v>
      </c>
      <c r="M602" s="372" t="s">
        <v>121</v>
      </c>
      <c r="N602" s="557" t="s">
        <v>1464</v>
      </c>
      <c r="O602" s="494"/>
    </row>
    <row r="603" spans="1:15" ht="27" customHeight="1" x14ac:dyDescent="0.4">
      <c r="A603" s="123"/>
      <c r="B603" s="484">
        <v>2026</v>
      </c>
      <c r="C603" s="371">
        <v>11</v>
      </c>
      <c r="D603" s="372" t="s">
        <v>1093</v>
      </c>
      <c r="E603" s="430" t="s">
        <v>1101</v>
      </c>
      <c r="F603" s="372" t="s">
        <v>16</v>
      </c>
      <c r="G603" s="372" t="s">
        <v>6</v>
      </c>
      <c r="H603" s="372" t="s">
        <v>29</v>
      </c>
      <c r="I603" s="538">
        <v>4000000</v>
      </c>
      <c r="J603" s="372">
        <v>202509032</v>
      </c>
      <c r="K603" s="372" t="s">
        <v>1095</v>
      </c>
      <c r="L603" s="372" t="s">
        <v>1096</v>
      </c>
      <c r="M603" s="372"/>
      <c r="N603" s="557" t="s">
        <v>1464</v>
      </c>
      <c r="O603" s="494"/>
    </row>
    <row r="604" spans="1:15" ht="27" customHeight="1" x14ac:dyDescent="0.4">
      <c r="A604" s="55"/>
      <c r="B604" s="484">
        <v>2026</v>
      </c>
      <c r="C604" s="335">
        <v>11</v>
      </c>
      <c r="D604" s="329" t="s">
        <v>764</v>
      </c>
      <c r="E604" s="336" t="s">
        <v>797</v>
      </c>
      <c r="F604" s="329" t="s">
        <v>24</v>
      </c>
      <c r="G604" s="329" t="s">
        <v>14</v>
      </c>
      <c r="H604" s="329" t="s">
        <v>25</v>
      </c>
      <c r="I604" s="541">
        <v>300000000</v>
      </c>
      <c r="J604" s="329">
        <v>199505210</v>
      </c>
      <c r="K604" s="329" t="s">
        <v>798</v>
      </c>
      <c r="L604" s="329" t="s">
        <v>799</v>
      </c>
      <c r="M604" s="372"/>
      <c r="N604" s="557" t="s">
        <v>1464</v>
      </c>
      <c r="O604" s="493"/>
    </row>
    <row r="605" spans="1:15" ht="27" customHeight="1" x14ac:dyDescent="0.4">
      <c r="A605" s="55"/>
      <c r="B605" s="484">
        <v>2026</v>
      </c>
      <c r="C605" s="335">
        <v>11</v>
      </c>
      <c r="D605" s="329" t="s">
        <v>366</v>
      </c>
      <c r="E605" s="336" t="s">
        <v>457</v>
      </c>
      <c r="F605" s="329" t="s">
        <v>16</v>
      </c>
      <c r="G605" s="329" t="s">
        <v>6</v>
      </c>
      <c r="H605" s="329" t="s">
        <v>28</v>
      </c>
      <c r="I605" s="456">
        <v>6000000</v>
      </c>
      <c r="J605" s="329">
        <v>202212021</v>
      </c>
      <c r="K605" s="329" t="s">
        <v>433</v>
      </c>
      <c r="L605" s="329" t="s">
        <v>434</v>
      </c>
      <c r="M605" s="462" t="s">
        <v>121</v>
      </c>
      <c r="N605" s="557" t="s">
        <v>1464</v>
      </c>
      <c r="O605" s="487"/>
    </row>
    <row r="606" spans="1:15" s="30" customFormat="1" ht="27" customHeight="1" x14ac:dyDescent="0.4">
      <c r="A606" s="117"/>
      <c r="B606" s="484">
        <v>2026</v>
      </c>
      <c r="C606" s="335">
        <v>11</v>
      </c>
      <c r="D606" s="329" t="s">
        <v>366</v>
      </c>
      <c r="E606" s="336" t="s">
        <v>456</v>
      </c>
      <c r="F606" s="329" t="s">
        <v>16</v>
      </c>
      <c r="G606" s="329" t="s">
        <v>6</v>
      </c>
      <c r="H606" s="329" t="s">
        <v>28</v>
      </c>
      <c r="I606" s="456">
        <v>6300000</v>
      </c>
      <c r="J606" s="329">
        <v>202212021</v>
      </c>
      <c r="K606" s="329" t="s">
        <v>433</v>
      </c>
      <c r="L606" s="329" t="s">
        <v>434</v>
      </c>
      <c r="M606" s="462" t="s">
        <v>121</v>
      </c>
      <c r="N606" s="557" t="s">
        <v>1464</v>
      </c>
      <c r="O606" s="487"/>
    </row>
    <row r="607" spans="1:15" s="30" customFormat="1" ht="27" customHeight="1" x14ac:dyDescent="0.4">
      <c r="A607" s="117"/>
      <c r="B607" s="484">
        <v>2026</v>
      </c>
      <c r="C607" s="335">
        <v>11</v>
      </c>
      <c r="D607" s="329" t="s">
        <v>181</v>
      </c>
      <c r="E607" s="336" t="s">
        <v>1065</v>
      </c>
      <c r="F607" s="329" t="s">
        <v>24</v>
      </c>
      <c r="G607" s="329" t="s">
        <v>10</v>
      </c>
      <c r="H607" s="329" t="s">
        <v>28</v>
      </c>
      <c r="I607" s="522">
        <v>12000000</v>
      </c>
      <c r="J607" s="329">
        <v>2018061200</v>
      </c>
      <c r="K607" s="329" t="s">
        <v>1066</v>
      </c>
      <c r="L607" s="329" t="s">
        <v>1067</v>
      </c>
      <c r="M607" s="372" t="s">
        <v>1068</v>
      </c>
      <c r="N607" s="557" t="s">
        <v>1464</v>
      </c>
      <c r="O607" s="487"/>
    </row>
    <row r="608" spans="1:15" ht="27" customHeight="1" x14ac:dyDescent="0.4">
      <c r="A608" s="123"/>
      <c r="B608" s="484">
        <v>2026</v>
      </c>
      <c r="C608" s="335">
        <v>11</v>
      </c>
      <c r="D608" s="329" t="s">
        <v>1234</v>
      </c>
      <c r="E608" s="336" t="s">
        <v>1322</v>
      </c>
      <c r="F608" s="329" t="s">
        <v>207</v>
      </c>
      <c r="G608" s="329" t="s">
        <v>6</v>
      </c>
      <c r="H608" s="329" t="s">
        <v>29</v>
      </c>
      <c r="I608" s="522">
        <v>3000000</v>
      </c>
      <c r="J608" s="329">
        <v>202207057</v>
      </c>
      <c r="K608" s="329" t="s">
        <v>1252</v>
      </c>
      <c r="L608" s="329" t="s">
        <v>1253</v>
      </c>
      <c r="M608" s="372"/>
      <c r="N608" s="557" t="s">
        <v>1464</v>
      </c>
      <c r="O608" s="487"/>
    </row>
    <row r="609" spans="1:15" ht="27" customHeight="1" x14ac:dyDescent="0.4">
      <c r="A609" s="46"/>
      <c r="B609" s="484">
        <v>2026</v>
      </c>
      <c r="C609" s="335">
        <v>11</v>
      </c>
      <c r="D609" s="329" t="s">
        <v>200</v>
      </c>
      <c r="E609" s="336" t="s">
        <v>1343</v>
      </c>
      <c r="F609" s="329" t="s">
        <v>16</v>
      </c>
      <c r="G609" s="329" t="s">
        <v>6</v>
      </c>
      <c r="H609" s="329" t="s">
        <v>29</v>
      </c>
      <c r="I609" s="522">
        <v>3000000</v>
      </c>
      <c r="J609" s="329">
        <v>202212049</v>
      </c>
      <c r="K609" s="329" t="s">
        <v>1340</v>
      </c>
      <c r="L609" s="329" t="s">
        <v>1341</v>
      </c>
      <c r="M609" s="372"/>
      <c r="N609" s="557" t="s">
        <v>1464</v>
      </c>
      <c r="O609" s="487"/>
    </row>
    <row r="610" spans="1:15" ht="27" customHeight="1" x14ac:dyDescent="0.4">
      <c r="A610" s="55"/>
      <c r="B610" s="484">
        <v>2026</v>
      </c>
      <c r="C610" s="335">
        <v>11</v>
      </c>
      <c r="D610" s="329" t="s">
        <v>810</v>
      </c>
      <c r="E610" s="336" t="s">
        <v>819</v>
      </c>
      <c r="F610" s="329" t="s">
        <v>16</v>
      </c>
      <c r="G610" s="329" t="s">
        <v>6</v>
      </c>
      <c r="H610" s="329" t="s">
        <v>28</v>
      </c>
      <c r="I610" s="522">
        <v>5500000</v>
      </c>
      <c r="J610" s="329">
        <v>202509017</v>
      </c>
      <c r="K610" s="329" t="s">
        <v>812</v>
      </c>
      <c r="L610" s="329" t="s">
        <v>813</v>
      </c>
      <c r="M610" s="372" t="s">
        <v>121</v>
      </c>
      <c r="N610" s="557" t="s">
        <v>1464</v>
      </c>
      <c r="O610" s="487" t="s">
        <v>814</v>
      </c>
    </row>
    <row r="611" spans="1:15" ht="27" customHeight="1" x14ac:dyDescent="0.4">
      <c r="A611" s="55"/>
      <c r="B611" s="484">
        <v>2026</v>
      </c>
      <c r="C611" s="335">
        <v>11</v>
      </c>
      <c r="D611" s="329" t="s">
        <v>810</v>
      </c>
      <c r="E611" s="336" t="s">
        <v>820</v>
      </c>
      <c r="F611" s="329" t="s">
        <v>16</v>
      </c>
      <c r="G611" s="329" t="s">
        <v>6</v>
      </c>
      <c r="H611" s="329" t="s">
        <v>28</v>
      </c>
      <c r="I611" s="522">
        <v>5500000</v>
      </c>
      <c r="J611" s="329">
        <v>202509017</v>
      </c>
      <c r="K611" s="329" t="s">
        <v>812</v>
      </c>
      <c r="L611" s="329" t="s">
        <v>813</v>
      </c>
      <c r="M611" s="372" t="s">
        <v>121</v>
      </c>
      <c r="N611" s="557" t="s">
        <v>1464</v>
      </c>
      <c r="O611" s="487" t="s">
        <v>814</v>
      </c>
    </row>
    <row r="612" spans="1:15" ht="27" customHeight="1" x14ac:dyDescent="0.4">
      <c r="A612" s="55"/>
      <c r="B612" s="484">
        <v>2026</v>
      </c>
      <c r="C612" s="335">
        <v>11</v>
      </c>
      <c r="D612" s="329" t="s">
        <v>366</v>
      </c>
      <c r="E612" s="336" t="s">
        <v>458</v>
      </c>
      <c r="F612" s="329" t="s">
        <v>16</v>
      </c>
      <c r="G612" s="329" t="s">
        <v>6</v>
      </c>
      <c r="H612" s="329" t="s">
        <v>28</v>
      </c>
      <c r="I612" s="456">
        <v>8500000</v>
      </c>
      <c r="J612" s="329">
        <v>202212021</v>
      </c>
      <c r="K612" s="329" t="s">
        <v>433</v>
      </c>
      <c r="L612" s="329" t="s">
        <v>434</v>
      </c>
      <c r="M612" s="462" t="s">
        <v>121</v>
      </c>
      <c r="N612" s="557" t="s">
        <v>1464</v>
      </c>
      <c r="O612" s="487"/>
    </row>
    <row r="613" spans="1:15" ht="27" customHeight="1" x14ac:dyDescent="0.4">
      <c r="A613" s="123"/>
      <c r="B613" s="484">
        <v>2026</v>
      </c>
      <c r="C613" s="335">
        <v>11</v>
      </c>
      <c r="D613" s="329" t="s">
        <v>644</v>
      </c>
      <c r="E613" s="468" t="s">
        <v>668</v>
      </c>
      <c r="F613" s="329" t="s">
        <v>207</v>
      </c>
      <c r="G613" s="329" t="s">
        <v>222</v>
      </c>
      <c r="H613" s="329" t="s">
        <v>586</v>
      </c>
      <c r="I613" s="522">
        <v>20000000</v>
      </c>
      <c r="J613" s="329">
        <v>202503003</v>
      </c>
      <c r="K613" s="329" t="s">
        <v>664</v>
      </c>
      <c r="L613" s="329" t="s">
        <v>665</v>
      </c>
      <c r="M613" s="372" t="s">
        <v>121</v>
      </c>
      <c r="N613" s="557" t="s">
        <v>1464</v>
      </c>
      <c r="O613" s="487"/>
    </row>
    <row r="614" spans="1:15" ht="27" customHeight="1" x14ac:dyDescent="0.4">
      <c r="A614" s="55"/>
      <c r="B614" s="484">
        <v>2026</v>
      </c>
      <c r="C614" s="449">
        <v>11</v>
      </c>
      <c r="D614" s="450" t="s">
        <v>536</v>
      </c>
      <c r="E614" s="451" t="s">
        <v>563</v>
      </c>
      <c r="F614" s="333" t="s">
        <v>16</v>
      </c>
      <c r="G614" s="333" t="s">
        <v>6</v>
      </c>
      <c r="H614" s="431" t="s">
        <v>419</v>
      </c>
      <c r="I614" s="538">
        <v>9000000</v>
      </c>
      <c r="J614" s="431">
        <v>202212059</v>
      </c>
      <c r="K614" s="431" t="s">
        <v>537</v>
      </c>
      <c r="L614" s="431" t="s">
        <v>538</v>
      </c>
      <c r="M614" s="431" t="s">
        <v>121</v>
      </c>
      <c r="N614" s="557" t="s">
        <v>1464</v>
      </c>
      <c r="O614" s="486"/>
    </row>
    <row r="615" spans="1:15" ht="27" customHeight="1" x14ac:dyDescent="0.4">
      <c r="A615" s="55"/>
      <c r="B615" s="484">
        <v>2026</v>
      </c>
      <c r="C615" s="449">
        <v>11</v>
      </c>
      <c r="D615" s="450" t="s">
        <v>536</v>
      </c>
      <c r="E615" s="465" t="s">
        <v>564</v>
      </c>
      <c r="F615" s="333" t="s">
        <v>16</v>
      </c>
      <c r="G615" s="333" t="s">
        <v>6</v>
      </c>
      <c r="H615" s="333" t="s">
        <v>29</v>
      </c>
      <c r="I615" s="522">
        <v>2000000</v>
      </c>
      <c r="J615" s="333">
        <v>2014081110</v>
      </c>
      <c r="K615" s="333" t="s">
        <v>546</v>
      </c>
      <c r="L615" s="333" t="s">
        <v>547</v>
      </c>
      <c r="M615" s="431"/>
      <c r="N615" s="557" t="s">
        <v>1464</v>
      </c>
      <c r="O615" s="486"/>
    </row>
    <row r="616" spans="1:15" ht="27" customHeight="1" x14ac:dyDescent="0.4">
      <c r="A616" s="55"/>
      <c r="B616" s="484">
        <v>2026</v>
      </c>
      <c r="C616" s="335">
        <v>11</v>
      </c>
      <c r="D616" s="329" t="s">
        <v>712</v>
      </c>
      <c r="E616" s="336" t="s">
        <v>756</v>
      </c>
      <c r="F616" s="329" t="s">
        <v>16</v>
      </c>
      <c r="G616" s="329" t="s">
        <v>6</v>
      </c>
      <c r="H616" s="329" t="s">
        <v>25</v>
      </c>
      <c r="I616" s="522">
        <v>50000000</v>
      </c>
      <c r="J616" s="329">
        <v>202112075</v>
      </c>
      <c r="K616" s="329" t="s">
        <v>714</v>
      </c>
      <c r="L616" s="329" t="s">
        <v>715</v>
      </c>
      <c r="M616" s="372"/>
      <c r="N616" s="557" t="s">
        <v>1464</v>
      </c>
      <c r="O616" s="487"/>
    </row>
    <row r="617" spans="1:15" ht="27" customHeight="1" x14ac:dyDescent="0.4">
      <c r="A617" s="55"/>
      <c r="B617" s="484">
        <v>2026</v>
      </c>
      <c r="C617" s="368">
        <v>11</v>
      </c>
      <c r="D617" s="372" t="s">
        <v>1077</v>
      </c>
      <c r="E617" s="576" t="s">
        <v>1086</v>
      </c>
      <c r="F617" s="332" t="s">
        <v>16</v>
      </c>
      <c r="G617" s="332" t="s">
        <v>6</v>
      </c>
      <c r="H617" s="332" t="s">
        <v>29</v>
      </c>
      <c r="I617" s="522">
        <v>5000000</v>
      </c>
      <c r="J617" s="372">
        <v>202112025</v>
      </c>
      <c r="K617" s="372" t="s">
        <v>1083</v>
      </c>
      <c r="L617" s="372" t="s">
        <v>1084</v>
      </c>
      <c r="M617" s="372"/>
      <c r="N617" s="557" t="s">
        <v>1464</v>
      </c>
      <c r="O617" s="487"/>
    </row>
    <row r="618" spans="1:15" ht="27" customHeight="1" x14ac:dyDescent="0.4">
      <c r="A618" s="55"/>
      <c r="B618" s="484">
        <v>2026</v>
      </c>
      <c r="C618" s="368">
        <v>11</v>
      </c>
      <c r="D618" s="332" t="s">
        <v>165</v>
      </c>
      <c r="E618" s="576" t="s">
        <v>1087</v>
      </c>
      <c r="F618" s="332" t="s">
        <v>24</v>
      </c>
      <c r="G618" s="332" t="s">
        <v>14</v>
      </c>
      <c r="H618" s="332" t="s">
        <v>27</v>
      </c>
      <c r="I618" s="522">
        <v>90000000</v>
      </c>
      <c r="J618" s="332">
        <v>202408034</v>
      </c>
      <c r="K618" s="332" t="s">
        <v>1088</v>
      </c>
      <c r="L618" s="332" t="s">
        <v>1089</v>
      </c>
      <c r="M618" s="372"/>
      <c r="N618" s="557" t="s">
        <v>1464</v>
      </c>
      <c r="O618" s="487"/>
    </row>
    <row r="619" spans="1:15" ht="27" customHeight="1" x14ac:dyDescent="0.4">
      <c r="A619" s="118"/>
      <c r="B619" s="484">
        <v>2026</v>
      </c>
      <c r="C619" s="371">
        <v>11</v>
      </c>
      <c r="D619" s="372" t="s">
        <v>377</v>
      </c>
      <c r="E619" s="430" t="s">
        <v>397</v>
      </c>
      <c r="F619" s="372" t="s">
        <v>24</v>
      </c>
      <c r="G619" s="372" t="s">
        <v>14</v>
      </c>
      <c r="H619" s="372" t="s">
        <v>28</v>
      </c>
      <c r="I619" s="467">
        <v>20000000</v>
      </c>
      <c r="J619" s="372">
        <v>202408039</v>
      </c>
      <c r="K619" s="372" t="s">
        <v>388</v>
      </c>
      <c r="L619" s="372" t="s">
        <v>389</v>
      </c>
      <c r="M619" s="372" t="s">
        <v>121</v>
      </c>
      <c r="N619" s="557" t="s">
        <v>1464</v>
      </c>
      <c r="O619" s="487"/>
    </row>
    <row r="620" spans="1:15" ht="27" customHeight="1" x14ac:dyDescent="0.4">
      <c r="A620" s="123"/>
      <c r="B620" s="484">
        <v>2026</v>
      </c>
      <c r="C620" s="335">
        <v>11</v>
      </c>
      <c r="D620" s="329" t="s">
        <v>712</v>
      </c>
      <c r="E620" s="336" t="s">
        <v>757</v>
      </c>
      <c r="F620" s="329" t="s">
        <v>16</v>
      </c>
      <c r="G620" s="329" t="s">
        <v>6</v>
      </c>
      <c r="H620" s="329" t="s">
        <v>29</v>
      </c>
      <c r="I620" s="522">
        <v>1500000</v>
      </c>
      <c r="J620" s="329">
        <v>202112075</v>
      </c>
      <c r="K620" s="329" t="s">
        <v>714</v>
      </c>
      <c r="L620" s="329" t="s">
        <v>715</v>
      </c>
      <c r="M620" s="372" t="s">
        <v>136</v>
      </c>
      <c r="N620" s="557" t="s">
        <v>1464</v>
      </c>
      <c r="O620" s="487"/>
    </row>
    <row r="621" spans="1:15" ht="27" customHeight="1" x14ac:dyDescent="0.4">
      <c r="A621" s="55"/>
      <c r="B621" s="484">
        <v>2026</v>
      </c>
      <c r="C621" s="335">
        <v>11</v>
      </c>
      <c r="D621" s="329" t="s">
        <v>712</v>
      </c>
      <c r="E621" s="336" t="s">
        <v>758</v>
      </c>
      <c r="F621" s="329" t="s">
        <v>16</v>
      </c>
      <c r="G621" s="329" t="s">
        <v>6</v>
      </c>
      <c r="H621" s="329" t="s">
        <v>29</v>
      </c>
      <c r="I621" s="522">
        <v>2500000</v>
      </c>
      <c r="J621" s="329">
        <v>202112075</v>
      </c>
      <c r="K621" s="329" t="s">
        <v>714</v>
      </c>
      <c r="L621" s="329" t="s">
        <v>715</v>
      </c>
      <c r="M621" s="372" t="s">
        <v>136</v>
      </c>
      <c r="N621" s="557" t="s">
        <v>1464</v>
      </c>
      <c r="O621" s="487"/>
    </row>
    <row r="622" spans="1:15" ht="27" customHeight="1" thickBot="1" x14ac:dyDescent="0.45">
      <c r="A622" s="123"/>
      <c r="B622" s="495">
        <v>2026</v>
      </c>
      <c r="C622" s="496">
        <v>11</v>
      </c>
      <c r="D622" s="511" t="s">
        <v>1077</v>
      </c>
      <c r="E622" s="497" t="s">
        <v>1078</v>
      </c>
      <c r="F622" s="511" t="s">
        <v>24</v>
      </c>
      <c r="G622" s="511" t="s">
        <v>14</v>
      </c>
      <c r="H622" s="511" t="s">
        <v>28</v>
      </c>
      <c r="I622" s="543">
        <v>17000000</v>
      </c>
      <c r="J622" s="511">
        <v>202112024</v>
      </c>
      <c r="K622" s="511" t="s">
        <v>1079</v>
      </c>
      <c r="L622" s="511" t="s">
        <v>1080</v>
      </c>
      <c r="M622" s="511" t="s">
        <v>121</v>
      </c>
      <c r="N622" s="572" t="s">
        <v>1464</v>
      </c>
      <c r="O622" s="512"/>
    </row>
    <row r="623" spans="1:15" ht="27" customHeight="1" x14ac:dyDescent="0.4">
      <c r="A623" s="119"/>
      <c r="B623" s="483">
        <v>2026</v>
      </c>
      <c r="C623" s="505">
        <v>12</v>
      </c>
      <c r="D623" s="471" t="s">
        <v>240</v>
      </c>
      <c r="E623" s="506" t="s">
        <v>339</v>
      </c>
      <c r="F623" s="471" t="s">
        <v>16</v>
      </c>
      <c r="G623" s="471" t="s">
        <v>6</v>
      </c>
      <c r="H623" s="471" t="s">
        <v>29</v>
      </c>
      <c r="I623" s="531">
        <v>3000000</v>
      </c>
      <c r="J623" s="471">
        <v>200301010</v>
      </c>
      <c r="K623" s="471" t="s">
        <v>340</v>
      </c>
      <c r="L623" s="471" t="s">
        <v>341</v>
      </c>
      <c r="M623" s="471"/>
      <c r="N623" s="557" t="s">
        <v>1464</v>
      </c>
      <c r="O623" s="530"/>
    </row>
    <row r="624" spans="1:15" ht="27" customHeight="1" x14ac:dyDescent="0.4">
      <c r="A624" s="118"/>
      <c r="B624" s="485">
        <v>2026</v>
      </c>
      <c r="C624" s="335">
        <v>12</v>
      </c>
      <c r="D624" s="329" t="s">
        <v>236</v>
      </c>
      <c r="E624" s="336" t="s">
        <v>324</v>
      </c>
      <c r="F624" s="329" t="s">
        <v>24</v>
      </c>
      <c r="G624" s="329" t="s">
        <v>15</v>
      </c>
      <c r="H624" s="329" t="s">
        <v>1459</v>
      </c>
      <c r="I624" s="456">
        <v>3000000</v>
      </c>
      <c r="J624" s="329">
        <v>202212032</v>
      </c>
      <c r="K624" s="329" t="s">
        <v>237</v>
      </c>
      <c r="L624" s="329" t="s">
        <v>323</v>
      </c>
      <c r="M624" s="462" t="s">
        <v>121</v>
      </c>
      <c r="N624" s="557" t="s">
        <v>1464</v>
      </c>
      <c r="O624" s="487"/>
    </row>
    <row r="625" spans="1:15" ht="27" customHeight="1" x14ac:dyDescent="0.4">
      <c r="A625" s="123"/>
      <c r="B625" s="484">
        <v>2026</v>
      </c>
      <c r="C625" s="371">
        <v>12</v>
      </c>
      <c r="D625" s="372" t="s">
        <v>85</v>
      </c>
      <c r="E625" s="430" t="s">
        <v>684</v>
      </c>
      <c r="F625" s="372" t="s">
        <v>204</v>
      </c>
      <c r="G625" s="372" t="s">
        <v>11</v>
      </c>
      <c r="H625" s="372" t="s">
        <v>27</v>
      </c>
      <c r="I625" s="538">
        <v>60000000</v>
      </c>
      <c r="J625" s="372">
        <v>201208001</v>
      </c>
      <c r="K625" s="372" t="s">
        <v>685</v>
      </c>
      <c r="L625" s="372" t="s">
        <v>686</v>
      </c>
      <c r="M625" s="372"/>
      <c r="N625" s="557" t="s">
        <v>1464</v>
      </c>
      <c r="O625" s="494"/>
    </row>
    <row r="626" spans="1:15" ht="27" customHeight="1" x14ac:dyDescent="0.4">
      <c r="A626" s="123"/>
      <c r="B626" s="484">
        <v>2026</v>
      </c>
      <c r="C626" s="335">
        <v>12</v>
      </c>
      <c r="D626" s="329" t="s">
        <v>404</v>
      </c>
      <c r="E626" s="336" t="s">
        <v>463</v>
      </c>
      <c r="F626" s="329" t="s">
        <v>406</v>
      </c>
      <c r="G626" s="329" t="s">
        <v>407</v>
      </c>
      <c r="H626" s="329" t="s">
        <v>1459</v>
      </c>
      <c r="I626" s="456">
        <v>900000</v>
      </c>
      <c r="J626" s="329">
        <v>2012121550</v>
      </c>
      <c r="K626" s="329" t="s">
        <v>408</v>
      </c>
      <c r="L626" s="329" t="s">
        <v>409</v>
      </c>
      <c r="M626" s="462" t="s">
        <v>121</v>
      </c>
      <c r="N626" s="557" t="s">
        <v>1464</v>
      </c>
      <c r="O626" s="487"/>
    </row>
    <row r="627" spans="1:15" ht="27" customHeight="1" x14ac:dyDescent="0.4">
      <c r="A627" s="123"/>
      <c r="B627" s="484">
        <v>2026</v>
      </c>
      <c r="C627" s="335">
        <v>12</v>
      </c>
      <c r="D627" s="329" t="s">
        <v>629</v>
      </c>
      <c r="E627" s="336" t="s">
        <v>640</v>
      </c>
      <c r="F627" s="329" t="s">
        <v>16</v>
      </c>
      <c r="G627" s="329" t="s">
        <v>6</v>
      </c>
      <c r="H627" s="329" t="s">
        <v>29</v>
      </c>
      <c r="I627" s="540">
        <v>5000000</v>
      </c>
      <c r="J627" s="329">
        <v>202112076</v>
      </c>
      <c r="K627" s="329" t="s">
        <v>641</v>
      </c>
      <c r="L627" s="329" t="s">
        <v>638</v>
      </c>
      <c r="M627" s="372"/>
      <c r="N627" s="557" t="s">
        <v>1464</v>
      </c>
      <c r="O627" s="487"/>
    </row>
    <row r="628" spans="1:15" ht="27" customHeight="1" x14ac:dyDescent="0.4">
      <c r="A628" s="118"/>
      <c r="B628" s="484">
        <v>2026</v>
      </c>
      <c r="C628" s="335">
        <v>12</v>
      </c>
      <c r="D628" s="329" t="s">
        <v>366</v>
      </c>
      <c r="E628" s="336" t="s">
        <v>465</v>
      </c>
      <c r="F628" s="329" t="s">
        <v>207</v>
      </c>
      <c r="G628" s="329" t="s">
        <v>6</v>
      </c>
      <c r="H628" s="329" t="s">
        <v>29</v>
      </c>
      <c r="I628" s="456">
        <v>1500000</v>
      </c>
      <c r="J628" s="329">
        <v>202512007</v>
      </c>
      <c r="K628" s="329" t="s">
        <v>453</v>
      </c>
      <c r="L628" s="329" t="s">
        <v>422</v>
      </c>
      <c r="M628" s="372"/>
      <c r="N628" s="557" t="s">
        <v>1464</v>
      </c>
      <c r="O628" s="487"/>
    </row>
    <row r="629" spans="1:15" ht="27" customHeight="1" x14ac:dyDescent="0.4">
      <c r="A629" s="119"/>
      <c r="B629" s="484">
        <v>2026</v>
      </c>
      <c r="C629" s="335">
        <v>12</v>
      </c>
      <c r="D629" s="329" t="s">
        <v>366</v>
      </c>
      <c r="E629" s="336" t="s">
        <v>467</v>
      </c>
      <c r="F629" s="329" t="s">
        <v>207</v>
      </c>
      <c r="G629" s="329" t="s">
        <v>6</v>
      </c>
      <c r="H629" s="329" t="s">
        <v>29</v>
      </c>
      <c r="I629" s="456">
        <v>1500000</v>
      </c>
      <c r="J629" s="329">
        <v>202512007</v>
      </c>
      <c r="K629" s="329" t="s">
        <v>453</v>
      </c>
      <c r="L629" s="329" t="s">
        <v>422</v>
      </c>
      <c r="M629" s="372"/>
      <c r="N629" s="557" t="s">
        <v>1464</v>
      </c>
      <c r="O629" s="487"/>
    </row>
    <row r="630" spans="1:15" ht="27" customHeight="1" x14ac:dyDescent="0.4">
      <c r="A630" s="123"/>
      <c r="B630" s="484">
        <v>2026</v>
      </c>
      <c r="C630" s="335">
        <v>12</v>
      </c>
      <c r="D630" s="329" t="s">
        <v>366</v>
      </c>
      <c r="E630" s="336" t="s">
        <v>464</v>
      </c>
      <c r="F630" s="329" t="s">
        <v>207</v>
      </c>
      <c r="G630" s="329" t="s">
        <v>6</v>
      </c>
      <c r="H630" s="329" t="s">
        <v>29</v>
      </c>
      <c r="I630" s="456">
        <v>1500000</v>
      </c>
      <c r="J630" s="329">
        <v>202512007</v>
      </c>
      <c r="K630" s="329" t="s">
        <v>453</v>
      </c>
      <c r="L630" s="329" t="s">
        <v>422</v>
      </c>
      <c r="M630" s="372"/>
      <c r="N630" s="557" t="s">
        <v>1464</v>
      </c>
      <c r="O630" s="487"/>
    </row>
    <row r="631" spans="1:15" ht="27" customHeight="1" x14ac:dyDescent="0.4">
      <c r="A631" s="118"/>
      <c r="B631" s="484">
        <v>2026</v>
      </c>
      <c r="C631" s="335">
        <v>12</v>
      </c>
      <c r="D631" s="329" t="s">
        <v>366</v>
      </c>
      <c r="E631" s="336" t="s">
        <v>466</v>
      </c>
      <c r="F631" s="329" t="s">
        <v>207</v>
      </c>
      <c r="G631" s="329" t="s">
        <v>6</v>
      </c>
      <c r="H631" s="329" t="s">
        <v>29</v>
      </c>
      <c r="I631" s="456">
        <v>1500000</v>
      </c>
      <c r="J631" s="329">
        <v>202512007</v>
      </c>
      <c r="K631" s="329" t="s">
        <v>453</v>
      </c>
      <c r="L631" s="329" t="s">
        <v>422</v>
      </c>
      <c r="M631" s="372"/>
      <c r="N631" s="557" t="s">
        <v>1464</v>
      </c>
      <c r="O631" s="487"/>
    </row>
    <row r="632" spans="1:15" ht="27" customHeight="1" x14ac:dyDescent="0.4">
      <c r="B632" s="484">
        <v>2026</v>
      </c>
      <c r="C632" s="335">
        <v>12</v>
      </c>
      <c r="D632" s="329" t="s">
        <v>1148</v>
      </c>
      <c r="E632" s="336" t="s">
        <v>1200</v>
      </c>
      <c r="F632" s="329" t="s">
        <v>207</v>
      </c>
      <c r="G632" s="329" t="s">
        <v>222</v>
      </c>
      <c r="H632" s="329" t="s">
        <v>586</v>
      </c>
      <c r="I632" s="522">
        <v>10000000</v>
      </c>
      <c r="J632" s="329">
        <v>202207022</v>
      </c>
      <c r="K632" s="329" t="s">
        <v>1168</v>
      </c>
      <c r="L632" s="329" t="s">
        <v>1169</v>
      </c>
      <c r="M632" s="462" t="s">
        <v>136</v>
      </c>
      <c r="N632" s="557" t="s">
        <v>1464</v>
      </c>
      <c r="O632" s="487"/>
    </row>
    <row r="633" spans="1:15" ht="27" customHeight="1" x14ac:dyDescent="0.4">
      <c r="A633" s="46"/>
      <c r="B633" s="484">
        <v>2026</v>
      </c>
      <c r="C633" s="335">
        <v>12</v>
      </c>
      <c r="D633" s="329" t="s">
        <v>175</v>
      </c>
      <c r="E633" s="336" t="s">
        <v>1328</v>
      </c>
      <c r="F633" s="329" t="s">
        <v>1460</v>
      </c>
      <c r="G633" s="329" t="s">
        <v>6</v>
      </c>
      <c r="H633" s="329" t="s">
        <v>28</v>
      </c>
      <c r="I633" s="522">
        <v>6000000</v>
      </c>
      <c r="J633" s="329">
        <v>202112042</v>
      </c>
      <c r="K633" s="329" t="s">
        <v>1268</v>
      </c>
      <c r="L633" s="329" t="s">
        <v>1269</v>
      </c>
      <c r="M633" s="372" t="s">
        <v>121</v>
      </c>
      <c r="N633" s="557" t="s">
        <v>1464</v>
      </c>
      <c r="O633" s="487"/>
    </row>
    <row r="634" spans="1:15" ht="27" customHeight="1" x14ac:dyDescent="0.4">
      <c r="A634" s="46"/>
      <c r="B634" s="484">
        <v>2026</v>
      </c>
      <c r="C634" s="335">
        <v>12</v>
      </c>
      <c r="D634" s="329" t="s">
        <v>175</v>
      </c>
      <c r="E634" s="336" t="s">
        <v>1325</v>
      </c>
      <c r="F634" s="329" t="s">
        <v>1460</v>
      </c>
      <c r="G634" s="329" t="s">
        <v>6</v>
      </c>
      <c r="H634" s="329" t="s">
        <v>28</v>
      </c>
      <c r="I634" s="522">
        <v>6000000</v>
      </c>
      <c r="J634" s="329">
        <v>202112042</v>
      </c>
      <c r="K634" s="329" t="s">
        <v>1326</v>
      </c>
      <c r="L634" s="329" t="s">
        <v>1327</v>
      </c>
      <c r="M634" s="372" t="s">
        <v>121</v>
      </c>
      <c r="N634" s="557" t="s">
        <v>1464</v>
      </c>
      <c r="O634" s="487"/>
    </row>
    <row r="635" spans="1:15" ht="27" customHeight="1" x14ac:dyDescent="0.4">
      <c r="A635" s="123"/>
      <c r="B635" s="485">
        <v>2026</v>
      </c>
      <c r="C635" s="335">
        <v>12</v>
      </c>
      <c r="D635" s="329" t="s">
        <v>234</v>
      </c>
      <c r="E635" s="336" t="s">
        <v>311</v>
      </c>
      <c r="F635" s="329" t="s">
        <v>16</v>
      </c>
      <c r="G635" s="329" t="s">
        <v>6</v>
      </c>
      <c r="H635" s="329" t="s">
        <v>28</v>
      </c>
      <c r="I635" s="456">
        <v>3960000</v>
      </c>
      <c r="J635" s="329">
        <v>202012102</v>
      </c>
      <c r="K635" s="329" t="s">
        <v>312</v>
      </c>
      <c r="L635" s="329" t="s">
        <v>313</v>
      </c>
      <c r="M635" s="372" t="s">
        <v>121</v>
      </c>
      <c r="N635" s="557" t="s">
        <v>1464</v>
      </c>
      <c r="O635" s="487"/>
    </row>
    <row r="636" spans="1:15" ht="27" customHeight="1" x14ac:dyDescent="0.4">
      <c r="A636" s="123"/>
      <c r="B636" s="484">
        <v>2026</v>
      </c>
      <c r="C636" s="335">
        <v>12</v>
      </c>
      <c r="D636" s="329" t="s">
        <v>644</v>
      </c>
      <c r="E636" s="336" t="s">
        <v>669</v>
      </c>
      <c r="F636" s="329" t="s">
        <v>16</v>
      </c>
      <c r="G636" s="329" t="s">
        <v>6</v>
      </c>
      <c r="H636" s="329" t="s">
        <v>29</v>
      </c>
      <c r="I636" s="522">
        <v>1000000</v>
      </c>
      <c r="J636" s="329">
        <v>202206028</v>
      </c>
      <c r="K636" s="329" t="s">
        <v>650</v>
      </c>
      <c r="L636" s="329" t="s">
        <v>651</v>
      </c>
      <c r="M636" s="372"/>
      <c r="N636" s="557" t="s">
        <v>1464</v>
      </c>
      <c r="O636" s="487"/>
    </row>
    <row r="637" spans="1:15" ht="27" customHeight="1" x14ac:dyDescent="0.4">
      <c r="A637" s="123"/>
      <c r="B637" s="484">
        <v>2026</v>
      </c>
      <c r="C637" s="335">
        <v>12</v>
      </c>
      <c r="D637" s="329" t="s">
        <v>712</v>
      </c>
      <c r="E637" s="336" t="s">
        <v>761</v>
      </c>
      <c r="F637" s="329" t="s">
        <v>16</v>
      </c>
      <c r="G637" s="329" t="s">
        <v>6</v>
      </c>
      <c r="H637" s="329" t="s">
        <v>29</v>
      </c>
      <c r="I637" s="522">
        <v>9000000</v>
      </c>
      <c r="J637" s="329">
        <v>202408037</v>
      </c>
      <c r="K637" s="329" t="s">
        <v>720</v>
      </c>
      <c r="L637" s="329" t="s">
        <v>721</v>
      </c>
      <c r="M637" s="372" t="s">
        <v>121</v>
      </c>
      <c r="N637" s="557" t="s">
        <v>1464</v>
      </c>
      <c r="O637" s="487"/>
    </row>
    <row r="638" spans="1:15" ht="27" customHeight="1" x14ac:dyDescent="0.4">
      <c r="A638" s="55"/>
      <c r="B638" s="484">
        <v>2026</v>
      </c>
      <c r="C638" s="330">
        <v>12</v>
      </c>
      <c r="D638" s="333" t="s">
        <v>181</v>
      </c>
      <c r="E638" s="342" t="s">
        <v>1070</v>
      </c>
      <c r="F638" s="333" t="s">
        <v>207</v>
      </c>
      <c r="G638" s="333" t="s">
        <v>6</v>
      </c>
      <c r="H638" s="333" t="s">
        <v>586</v>
      </c>
      <c r="I638" s="522">
        <v>5000000</v>
      </c>
      <c r="J638" s="333">
        <v>202112036</v>
      </c>
      <c r="K638" s="333" t="s">
        <v>1049</v>
      </c>
      <c r="L638" s="333" t="s">
        <v>1050</v>
      </c>
      <c r="M638" s="618" t="s">
        <v>136</v>
      </c>
      <c r="N638" s="557" t="s">
        <v>1464</v>
      </c>
      <c r="O638" s="487"/>
    </row>
    <row r="639" spans="1:15" ht="27" customHeight="1" x14ac:dyDescent="0.4">
      <c r="B639" s="484">
        <v>2026</v>
      </c>
      <c r="C639" s="335">
        <v>12</v>
      </c>
      <c r="D639" s="329" t="s">
        <v>1148</v>
      </c>
      <c r="E639" s="336" t="s">
        <v>1199</v>
      </c>
      <c r="F639" s="329" t="s">
        <v>207</v>
      </c>
      <c r="G639" s="329" t="s">
        <v>222</v>
      </c>
      <c r="H639" s="329" t="s">
        <v>586</v>
      </c>
      <c r="I639" s="522">
        <v>4800000</v>
      </c>
      <c r="J639" s="329">
        <v>202207022</v>
      </c>
      <c r="K639" s="329" t="s">
        <v>1168</v>
      </c>
      <c r="L639" s="329" t="s">
        <v>1169</v>
      </c>
      <c r="M639" s="462" t="s">
        <v>136</v>
      </c>
      <c r="N639" s="557" t="s">
        <v>1464</v>
      </c>
      <c r="O639" s="487"/>
    </row>
    <row r="640" spans="1:15" ht="27" customHeight="1" x14ac:dyDescent="0.4">
      <c r="A640" s="123"/>
      <c r="B640" s="484">
        <v>2026</v>
      </c>
      <c r="C640" s="335">
        <v>12</v>
      </c>
      <c r="D640" s="329" t="s">
        <v>822</v>
      </c>
      <c r="E640" s="336" t="s">
        <v>829</v>
      </c>
      <c r="F640" s="329" t="s">
        <v>16</v>
      </c>
      <c r="G640" s="329" t="s">
        <v>3</v>
      </c>
      <c r="H640" s="329" t="s">
        <v>28</v>
      </c>
      <c r="I640" s="548">
        <v>2970000</v>
      </c>
      <c r="J640" s="329">
        <v>202503001</v>
      </c>
      <c r="K640" s="329" t="s">
        <v>827</v>
      </c>
      <c r="L640" s="329" t="s">
        <v>828</v>
      </c>
      <c r="M640" s="372" t="s">
        <v>121</v>
      </c>
      <c r="N640" s="557" t="s">
        <v>1464</v>
      </c>
      <c r="O640" s="487"/>
    </row>
    <row r="641" spans="1:15" ht="27" customHeight="1" x14ac:dyDescent="0.4">
      <c r="A641" s="118"/>
      <c r="B641" s="484">
        <v>2026</v>
      </c>
      <c r="C641" s="334">
        <v>12</v>
      </c>
      <c r="D641" s="431" t="s">
        <v>259</v>
      </c>
      <c r="E641" s="432" t="s">
        <v>284</v>
      </c>
      <c r="F641" s="372" t="s">
        <v>16</v>
      </c>
      <c r="G641" s="372" t="s">
        <v>6</v>
      </c>
      <c r="H641" s="372" t="s">
        <v>29</v>
      </c>
      <c r="I641" s="521">
        <v>1200000</v>
      </c>
      <c r="J641" s="431">
        <v>202212009</v>
      </c>
      <c r="K641" s="431" t="s">
        <v>279</v>
      </c>
      <c r="L641" s="431" t="s">
        <v>280</v>
      </c>
      <c r="M641" s="372"/>
      <c r="N641" s="557" t="s">
        <v>1464</v>
      </c>
      <c r="O641" s="494"/>
    </row>
    <row r="642" spans="1:15" ht="27" customHeight="1" x14ac:dyDescent="0.4">
      <c r="B642" s="484">
        <v>2026</v>
      </c>
      <c r="C642" s="330">
        <v>12</v>
      </c>
      <c r="D642" s="333" t="s">
        <v>1148</v>
      </c>
      <c r="E642" s="342" t="s">
        <v>1201</v>
      </c>
      <c r="F642" s="333" t="s">
        <v>16</v>
      </c>
      <c r="G642" s="333" t="s">
        <v>6</v>
      </c>
      <c r="H642" s="333" t="s">
        <v>29</v>
      </c>
      <c r="I642" s="540">
        <v>4000000</v>
      </c>
      <c r="J642" s="333">
        <v>201912053</v>
      </c>
      <c r="K642" s="333" t="s">
        <v>1172</v>
      </c>
      <c r="L642" s="333" t="s">
        <v>1173</v>
      </c>
      <c r="M642" s="431"/>
      <c r="N642" s="557" t="s">
        <v>1464</v>
      </c>
      <c r="O642" s="486"/>
    </row>
    <row r="643" spans="1:15" ht="27" customHeight="1" x14ac:dyDescent="0.4">
      <c r="B643" s="484">
        <v>2026</v>
      </c>
      <c r="C643" s="334">
        <v>12</v>
      </c>
      <c r="D643" s="431" t="s">
        <v>1234</v>
      </c>
      <c r="E643" s="432" t="s">
        <v>1329</v>
      </c>
      <c r="F643" s="431" t="s">
        <v>16</v>
      </c>
      <c r="G643" s="431" t="s">
        <v>6</v>
      </c>
      <c r="H643" s="431" t="s">
        <v>29</v>
      </c>
      <c r="I643" s="538">
        <v>3000000</v>
      </c>
      <c r="J643" s="431">
        <v>202405007</v>
      </c>
      <c r="K643" s="431" t="s">
        <v>1244</v>
      </c>
      <c r="L643" s="431" t="s">
        <v>1245</v>
      </c>
      <c r="M643" s="431"/>
      <c r="N643" s="557" t="s">
        <v>1464</v>
      </c>
      <c r="O643" s="487"/>
    </row>
    <row r="644" spans="1:15" ht="27" customHeight="1" x14ac:dyDescent="0.4">
      <c r="B644" s="484">
        <v>2026</v>
      </c>
      <c r="C644" s="334">
        <v>12</v>
      </c>
      <c r="D644" s="431" t="s">
        <v>1234</v>
      </c>
      <c r="E644" s="432" t="s">
        <v>1330</v>
      </c>
      <c r="F644" s="431" t="s">
        <v>16</v>
      </c>
      <c r="G644" s="431" t="s">
        <v>6</v>
      </c>
      <c r="H644" s="431" t="s">
        <v>29</v>
      </c>
      <c r="I644" s="538">
        <v>3000000</v>
      </c>
      <c r="J644" s="431">
        <v>202405007</v>
      </c>
      <c r="K644" s="431" t="s">
        <v>1244</v>
      </c>
      <c r="L644" s="431" t="s">
        <v>1288</v>
      </c>
      <c r="M644" s="431"/>
      <c r="N644" s="557" t="s">
        <v>1464</v>
      </c>
      <c r="O644" s="487"/>
    </row>
    <row r="645" spans="1:15" ht="27" customHeight="1" x14ac:dyDescent="0.4">
      <c r="B645" s="484">
        <v>2026</v>
      </c>
      <c r="C645" s="330">
        <v>12</v>
      </c>
      <c r="D645" s="431" t="s">
        <v>516</v>
      </c>
      <c r="E645" s="432" t="s">
        <v>517</v>
      </c>
      <c r="F645" s="431" t="s">
        <v>16</v>
      </c>
      <c r="G645" s="431" t="s">
        <v>6</v>
      </c>
      <c r="H645" s="431" t="s">
        <v>419</v>
      </c>
      <c r="I645" s="538">
        <v>1000000</v>
      </c>
      <c r="J645" s="431">
        <v>202212043</v>
      </c>
      <c r="K645" s="431" t="s">
        <v>518</v>
      </c>
      <c r="L645" s="431" t="s">
        <v>519</v>
      </c>
      <c r="M645" s="431" t="s">
        <v>369</v>
      </c>
      <c r="N645" s="557" t="s">
        <v>1464</v>
      </c>
      <c r="O645" s="486"/>
    </row>
    <row r="646" spans="1:15" ht="27" customHeight="1" x14ac:dyDescent="0.4">
      <c r="A646" s="123"/>
      <c r="B646" s="484">
        <v>2026</v>
      </c>
      <c r="C646" s="335">
        <v>12</v>
      </c>
      <c r="D646" s="329" t="s">
        <v>822</v>
      </c>
      <c r="E646" s="336" t="s">
        <v>830</v>
      </c>
      <c r="F646" s="329" t="s">
        <v>16</v>
      </c>
      <c r="G646" s="329" t="s">
        <v>3</v>
      </c>
      <c r="H646" s="329" t="s">
        <v>28</v>
      </c>
      <c r="I646" s="548">
        <v>3000000</v>
      </c>
      <c r="J646" s="329">
        <v>202503001</v>
      </c>
      <c r="K646" s="329" t="s">
        <v>827</v>
      </c>
      <c r="L646" s="329" t="s">
        <v>828</v>
      </c>
      <c r="M646" s="372" t="s">
        <v>121</v>
      </c>
      <c r="N646" s="557" t="s">
        <v>1464</v>
      </c>
      <c r="O646" s="487"/>
    </row>
    <row r="647" spans="1:15" ht="27" customHeight="1" x14ac:dyDescent="0.4">
      <c r="A647" s="119"/>
      <c r="B647" s="484">
        <v>2026</v>
      </c>
      <c r="C647" s="371">
        <v>12</v>
      </c>
      <c r="D647" s="372" t="s">
        <v>377</v>
      </c>
      <c r="E647" s="430" t="s">
        <v>398</v>
      </c>
      <c r="F647" s="372" t="s">
        <v>24</v>
      </c>
      <c r="G647" s="372" t="s">
        <v>14</v>
      </c>
      <c r="H647" s="372" t="s">
        <v>28</v>
      </c>
      <c r="I647" s="467">
        <v>7000000</v>
      </c>
      <c r="J647" s="372">
        <v>202408039</v>
      </c>
      <c r="K647" s="372" t="s">
        <v>388</v>
      </c>
      <c r="L647" s="372" t="s">
        <v>389</v>
      </c>
      <c r="M647" s="372" t="s">
        <v>121</v>
      </c>
      <c r="N647" s="557" t="s">
        <v>1464</v>
      </c>
      <c r="O647" s="487"/>
    </row>
    <row r="648" spans="1:15" ht="27" customHeight="1" x14ac:dyDescent="0.4">
      <c r="A648" s="123"/>
      <c r="B648" s="484">
        <v>2026</v>
      </c>
      <c r="C648" s="335">
        <v>12</v>
      </c>
      <c r="D648" s="329" t="s">
        <v>366</v>
      </c>
      <c r="E648" s="336" t="s">
        <v>468</v>
      </c>
      <c r="F648" s="329" t="s">
        <v>24</v>
      </c>
      <c r="G648" s="329" t="s">
        <v>14</v>
      </c>
      <c r="H648" s="329" t="s">
        <v>28</v>
      </c>
      <c r="I648" s="456">
        <v>5000000</v>
      </c>
      <c r="J648" s="329">
        <v>202212021</v>
      </c>
      <c r="K648" s="329" t="s">
        <v>433</v>
      </c>
      <c r="L648" s="329" t="s">
        <v>434</v>
      </c>
      <c r="M648" s="462" t="s">
        <v>121</v>
      </c>
      <c r="N648" s="557" t="s">
        <v>1464</v>
      </c>
      <c r="O648" s="487"/>
    </row>
    <row r="649" spans="1:15" ht="27" customHeight="1" x14ac:dyDescent="0.4">
      <c r="A649" s="118"/>
      <c r="B649" s="484">
        <v>2026</v>
      </c>
      <c r="C649" s="335">
        <v>12</v>
      </c>
      <c r="D649" s="329" t="s">
        <v>189</v>
      </c>
      <c r="E649" s="336" t="s">
        <v>800</v>
      </c>
      <c r="F649" s="329" t="s">
        <v>24</v>
      </c>
      <c r="G649" s="329" t="s">
        <v>12</v>
      </c>
      <c r="H649" s="329" t="s">
        <v>27</v>
      </c>
      <c r="I649" s="522">
        <v>150000000</v>
      </c>
      <c r="J649" s="329">
        <v>202212069</v>
      </c>
      <c r="K649" s="329" t="s">
        <v>791</v>
      </c>
      <c r="L649" s="329" t="s">
        <v>792</v>
      </c>
      <c r="M649" s="372"/>
      <c r="N649" s="557" t="s">
        <v>1464</v>
      </c>
      <c r="O649" s="493"/>
    </row>
    <row r="650" spans="1:15" ht="27" customHeight="1" x14ac:dyDescent="0.4">
      <c r="A650" s="123"/>
      <c r="B650" s="484">
        <v>2026</v>
      </c>
      <c r="C650" s="371">
        <v>12</v>
      </c>
      <c r="D650" s="372" t="s">
        <v>240</v>
      </c>
      <c r="E650" s="430" t="s">
        <v>350</v>
      </c>
      <c r="F650" s="372" t="s">
        <v>24</v>
      </c>
      <c r="G650" s="372" t="s">
        <v>14</v>
      </c>
      <c r="H650" s="372" t="s">
        <v>25</v>
      </c>
      <c r="I650" s="467">
        <v>948305020</v>
      </c>
      <c r="J650" s="372">
        <v>202112035</v>
      </c>
      <c r="K650" s="372" t="s">
        <v>337</v>
      </c>
      <c r="L650" s="372" t="s">
        <v>338</v>
      </c>
      <c r="M650" s="372"/>
      <c r="N650" s="557" t="s">
        <v>1464</v>
      </c>
      <c r="O650" s="492">
        <v>2846830830</v>
      </c>
    </row>
    <row r="651" spans="1:15" ht="27" customHeight="1" x14ac:dyDescent="0.4">
      <c r="A651" s="55"/>
      <c r="B651" s="484">
        <v>2026</v>
      </c>
      <c r="C651" s="335">
        <v>12</v>
      </c>
      <c r="D651" s="329" t="s">
        <v>712</v>
      </c>
      <c r="E651" s="336" t="s">
        <v>763</v>
      </c>
      <c r="F651" s="329" t="s">
        <v>24</v>
      </c>
      <c r="G651" s="329" t="s">
        <v>14</v>
      </c>
      <c r="H651" s="329" t="s">
        <v>28</v>
      </c>
      <c r="I651" s="522">
        <v>2000000</v>
      </c>
      <c r="J651" s="329">
        <v>2018041410</v>
      </c>
      <c r="K651" s="329" t="s">
        <v>723</v>
      </c>
      <c r="L651" s="329" t="s">
        <v>724</v>
      </c>
      <c r="M651" s="372" t="s">
        <v>121</v>
      </c>
      <c r="N651" s="557" t="s">
        <v>1464</v>
      </c>
      <c r="O651" s="487"/>
    </row>
    <row r="652" spans="1:15" ht="27" customHeight="1" x14ac:dyDescent="0.4">
      <c r="A652" s="123"/>
      <c r="B652" s="484">
        <v>2026</v>
      </c>
      <c r="C652" s="335">
        <v>12</v>
      </c>
      <c r="D652" s="329" t="s">
        <v>712</v>
      </c>
      <c r="E652" s="336" t="s">
        <v>762</v>
      </c>
      <c r="F652" s="329" t="s">
        <v>16</v>
      </c>
      <c r="G652" s="329" t="s">
        <v>6</v>
      </c>
      <c r="H652" s="329" t="s">
        <v>29</v>
      </c>
      <c r="I652" s="522">
        <v>5000000</v>
      </c>
      <c r="J652" s="329">
        <v>2018041410</v>
      </c>
      <c r="K652" s="329" t="s">
        <v>723</v>
      </c>
      <c r="L652" s="329" t="s">
        <v>724</v>
      </c>
      <c r="M652" s="372"/>
      <c r="N652" s="557" t="s">
        <v>1464</v>
      </c>
      <c r="O652" s="487"/>
    </row>
    <row r="653" spans="1:15" ht="27" customHeight="1" x14ac:dyDescent="0.4">
      <c r="A653" s="55"/>
      <c r="B653" s="484">
        <v>2026</v>
      </c>
      <c r="C653" s="371">
        <v>12</v>
      </c>
      <c r="D653" s="372" t="s">
        <v>687</v>
      </c>
      <c r="E653" s="430" t="s">
        <v>692</v>
      </c>
      <c r="F653" s="372" t="s">
        <v>16</v>
      </c>
      <c r="G653" s="372" t="s">
        <v>6</v>
      </c>
      <c r="H653" s="372" t="s">
        <v>28</v>
      </c>
      <c r="I653" s="539">
        <v>8000000</v>
      </c>
      <c r="J653" s="372">
        <v>202306017</v>
      </c>
      <c r="K653" s="372" t="s">
        <v>693</v>
      </c>
      <c r="L653" s="372" t="s">
        <v>694</v>
      </c>
      <c r="M653" s="372" t="s">
        <v>121</v>
      </c>
      <c r="N653" s="557" t="s">
        <v>1464</v>
      </c>
      <c r="O653" s="494"/>
    </row>
    <row r="654" spans="1:15" ht="27" customHeight="1" x14ac:dyDescent="0.4">
      <c r="A654" s="55"/>
      <c r="B654" s="484">
        <v>2026</v>
      </c>
      <c r="C654" s="335">
        <v>12</v>
      </c>
      <c r="D654" s="329" t="s">
        <v>76</v>
      </c>
      <c r="E654" s="336" t="s">
        <v>626</v>
      </c>
      <c r="F654" s="329" t="s">
        <v>204</v>
      </c>
      <c r="G654" s="329" t="s">
        <v>219</v>
      </c>
      <c r="H654" s="329" t="s">
        <v>586</v>
      </c>
      <c r="I654" s="522">
        <v>15000000</v>
      </c>
      <c r="J654" s="329">
        <v>202112061</v>
      </c>
      <c r="K654" s="329" t="s">
        <v>627</v>
      </c>
      <c r="L654" s="329" t="s">
        <v>628</v>
      </c>
      <c r="M654" s="372" t="s">
        <v>121</v>
      </c>
      <c r="N654" s="557" t="s">
        <v>1464</v>
      </c>
      <c r="O654" s="487"/>
    </row>
    <row r="655" spans="1:15" ht="27" customHeight="1" x14ac:dyDescent="0.4">
      <c r="A655" s="118"/>
      <c r="B655" s="490">
        <v>2026</v>
      </c>
      <c r="C655" s="449">
        <v>12</v>
      </c>
      <c r="D655" s="329" t="s">
        <v>470</v>
      </c>
      <c r="E655" s="465" t="s">
        <v>513</v>
      </c>
      <c r="F655" s="450" t="s">
        <v>16</v>
      </c>
      <c r="G655" s="450" t="s">
        <v>3</v>
      </c>
      <c r="H655" s="450" t="s">
        <v>29</v>
      </c>
      <c r="I655" s="549">
        <v>109000000</v>
      </c>
      <c r="J655" s="450">
        <v>202207042</v>
      </c>
      <c r="K655" s="450" t="s">
        <v>480</v>
      </c>
      <c r="L655" s="450" t="s">
        <v>481</v>
      </c>
      <c r="M655" s="619"/>
      <c r="N655" s="557" t="s">
        <v>1464</v>
      </c>
      <c r="O655" s="566"/>
    </row>
    <row r="656" spans="1:15" ht="27" customHeight="1" x14ac:dyDescent="0.4">
      <c r="A656" s="123"/>
      <c r="B656" s="484">
        <v>2026</v>
      </c>
      <c r="C656" s="335">
        <v>12</v>
      </c>
      <c r="D656" s="329" t="s">
        <v>822</v>
      </c>
      <c r="E656" s="336" t="s">
        <v>826</v>
      </c>
      <c r="F656" s="329" t="s">
        <v>16</v>
      </c>
      <c r="G656" s="329" t="s">
        <v>3</v>
      </c>
      <c r="H656" s="329" t="s">
        <v>28</v>
      </c>
      <c r="I656" s="548">
        <v>8000000</v>
      </c>
      <c r="J656" s="329">
        <v>202503001</v>
      </c>
      <c r="K656" s="329" t="s">
        <v>827</v>
      </c>
      <c r="L656" s="329" t="s">
        <v>828</v>
      </c>
      <c r="M656" s="372" t="s">
        <v>271</v>
      </c>
      <c r="N656" s="557" t="s">
        <v>1464</v>
      </c>
      <c r="O656" s="487"/>
    </row>
    <row r="657" spans="1:15" ht="27" customHeight="1" x14ac:dyDescent="0.4">
      <c r="A657" s="119"/>
      <c r="B657" s="484">
        <v>2026</v>
      </c>
      <c r="C657" s="449">
        <v>12</v>
      </c>
      <c r="D657" s="450" t="s">
        <v>536</v>
      </c>
      <c r="E657" s="465" t="s">
        <v>570</v>
      </c>
      <c r="F657" s="333" t="s">
        <v>16</v>
      </c>
      <c r="G657" s="333" t="s">
        <v>6</v>
      </c>
      <c r="H657" s="333" t="s">
        <v>28</v>
      </c>
      <c r="I657" s="522">
        <v>6000000</v>
      </c>
      <c r="J657" s="333">
        <v>2014081110</v>
      </c>
      <c r="K657" s="333" t="s">
        <v>546</v>
      </c>
      <c r="L657" s="333" t="s">
        <v>547</v>
      </c>
      <c r="M657" s="618" t="s">
        <v>121</v>
      </c>
      <c r="N657" s="557" t="s">
        <v>1464</v>
      </c>
      <c r="O657" s="486"/>
    </row>
    <row r="658" spans="1:15" ht="27" customHeight="1" x14ac:dyDescent="0.4">
      <c r="A658" s="55"/>
      <c r="B658" s="484">
        <v>2026</v>
      </c>
      <c r="C658" s="449">
        <v>12</v>
      </c>
      <c r="D658" s="450" t="s">
        <v>536</v>
      </c>
      <c r="E658" s="469" t="s">
        <v>569</v>
      </c>
      <c r="F658" s="333" t="s">
        <v>16</v>
      </c>
      <c r="G658" s="333" t="s">
        <v>6</v>
      </c>
      <c r="H658" s="431" t="s">
        <v>419</v>
      </c>
      <c r="I658" s="538">
        <v>3000000</v>
      </c>
      <c r="J658" s="431">
        <v>201912018</v>
      </c>
      <c r="K658" s="431" t="s">
        <v>566</v>
      </c>
      <c r="L658" s="431" t="s">
        <v>567</v>
      </c>
      <c r="M658" s="431" t="s">
        <v>121</v>
      </c>
      <c r="N658" s="557" t="s">
        <v>1464</v>
      </c>
      <c r="O658" s="486"/>
    </row>
    <row r="659" spans="1:15" ht="27" customHeight="1" x14ac:dyDescent="0.4">
      <c r="A659" s="55"/>
      <c r="B659" s="484">
        <v>2026</v>
      </c>
      <c r="C659" s="449">
        <v>12</v>
      </c>
      <c r="D659" s="450" t="s">
        <v>536</v>
      </c>
      <c r="E659" s="469" t="s">
        <v>568</v>
      </c>
      <c r="F659" s="333" t="s">
        <v>16</v>
      </c>
      <c r="G659" s="333" t="s">
        <v>6</v>
      </c>
      <c r="H659" s="431" t="s">
        <v>419</v>
      </c>
      <c r="I659" s="538">
        <v>4500000</v>
      </c>
      <c r="J659" s="431">
        <v>201912018</v>
      </c>
      <c r="K659" s="431" t="s">
        <v>566</v>
      </c>
      <c r="L659" s="431" t="s">
        <v>567</v>
      </c>
      <c r="M659" s="431" t="s">
        <v>121</v>
      </c>
      <c r="N659" s="557" t="s">
        <v>1464</v>
      </c>
      <c r="O659" s="486"/>
    </row>
    <row r="660" spans="1:15" ht="27" customHeight="1" x14ac:dyDescent="0.4">
      <c r="A660" s="123"/>
      <c r="B660" s="484">
        <v>2026</v>
      </c>
      <c r="C660" s="449">
        <v>12</v>
      </c>
      <c r="D660" s="450" t="s">
        <v>536</v>
      </c>
      <c r="E660" s="469" t="s">
        <v>565</v>
      </c>
      <c r="F660" s="333" t="s">
        <v>16</v>
      </c>
      <c r="G660" s="333" t="s">
        <v>6</v>
      </c>
      <c r="H660" s="431" t="s">
        <v>419</v>
      </c>
      <c r="I660" s="538">
        <v>4500000</v>
      </c>
      <c r="J660" s="431">
        <v>201912018</v>
      </c>
      <c r="K660" s="431" t="s">
        <v>566</v>
      </c>
      <c r="L660" s="431" t="s">
        <v>567</v>
      </c>
      <c r="M660" s="431" t="s">
        <v>121</v>
      </c>
      <c r="N660" s="557" t="s">
        <v>1464</v>
      </c>
      <c r="O660" s="486"/>
    </row>
    <row r="661" spans="1:15" ht="27" customHeight="1" x14ac:dyDescent="0.4">
      <c r="A661" s="118"/>
      <c r="B661" s="484">
        <v>2026</v>
      </c>
      <c r="C661" s="371">
        <v>12</v>
      </c>
      <c r="D661" s="372" t="s">
        <v>288</v>
      </c>
      <c r="E661" s="430" t="s">
        <v>364</v>
      </c>
      <c r="F661" s="372" t="s">
        <v>207</v>
      </c>
      <c r="G661" s="372" t="s">
        <v>6</v>
      </c>
      <c r="H661" s="372" t="s">
        <v>1465</v>
      </c>
      <c r="I661" s="521">
        <v>10000000</v>
      </c>
      <c r="J661" s="372">
        <v>202212014</v>
      </c>
      <c r="K661" s="372" t="s">
        <v>290</v>
      </c>
      <c r="L661" s="372" t="s">
        <v>291</v>
      </c>
      <c r="M661" s="372"/>
      <c r="N661" s="557" t="s">
        <v>1464</v>
      </c>
      <c r="O661" s="494"/>
    </row>
    <row r="662" spans="1:15" ht="27" hidden="1" customHeight="1" x14ac:dyDescent="0.4">
      <c r="A662" s="119"/>
      <c r="B662" s="491">
        <v>2026</v>
      </c>
      <c r="C662" s="334">
        <v>12</v>
      </c>
      <c r="D662" s="431" t="s">
        <v>470</v>
      </c>
      <c r="E662" s="470" t="s">
        <v>514</v>
      </c>
      <c r="F662" s="333" t="s">
        <v>24</v>
      </c>
      <c r="G662" s="333" t="s">
        <v>13</v>
      </c>
      <c r="H662" s="333" t="s">
        <v>27</v>
      </c>
      <c r="I662" s="540">
        <v>927119510</v>
      </c>
      <c r="J662" s="333">
        <v>202212023</v>
      </c>
      <c r="K662" s="333" t="s">
        <v>511</v>
      </c>
      <c r="L662" s="333" t="s">
        <v>512</v>
      </c>
      <c r="M662" s="555"/>
      <c r="N662" s="454" t="s">
        <v>239</v>
      </c>
      <c r="O662" s="571" t="s">
        <v>515</v>
      </c>
    </row>
    <row r="663" spans="1:15" ht="27" customHeight="1" x14ac:dyDescent="0.4">
      <c r="A663" s="46"/>
      <c r="B663" s="484">
        <v>2026</v>
      </c>
      <c r="C663" s="371">
        <v>12</v>
      </c>
      <c r="D663" s="372" t="s">
        <v>1344</v>
      </c>
      <c r="E663" s="430" t="s">
        <v>1449</v>
      </c>
      <c r="F663" s="372" t="s">
        <v>16</v>
      </c>
      <c r="G663" s="372" t="s">
        <v>6</v>
      </c>
      <c r="H663" s="372" t="s">
        <v>28</v>
      </c>
      <c r="I663" s="539">
        <v>20000000</v>
      </c>
      <c r="J663" s="372">
        <v>2015101220</v>
      </c>
      <c r="K663" s="372" t="s">
        <v>1380</v>
      </c>
      <c r="L663" s="372" t="s">
        <v>1381</v>
      </c>
      <c r="M663" s="372" t="s">
        <v>121</v>
      </c>
      <c r="N663" s="557" t="s">
        <v>1464</v>
      </c>
      <c r="O663" s="494"/>
    </row>
    <row r="664" spans="1:15" ht="27" customHeight="1" thickBot="1" x14ac:dyDescent="0.45">
      <c r="B664" s="495">
        <v>2026</v>
      </c>
      <c r="C664" s="496">
        <v>12</v>
      </c>
      <c r="D664" s="511" t="s">
        <v>1344</v>
      </c>
      <c r="E664" s="497" t="s">
        <v>1450</v>
      </c>
      <c r="F664" s="535" t="s">
        <v>1455</v>
      </c>
      <c r="G664" s="511" t="s">
        <v>20</v>
      </c>
      <c r="H664" s="511" t="s">
        <v>28</v>
      </c>
      <c r="I664" s="543">
        <v>20000000</v>
      </c>
      <c r="J664" s="511">
        <v>2016071210</v>
      </c>
      <c r="K664" s="511" t="s">
        <v>1359</v>
      </c>
      <c r="L664" s="511" t="s">
        <v>1360</v>
      </c>
      <c r="M664" s="511" t="s">
        <v>121</v>
      </c>
      <c r="N664" s="572" t="s">
        <v>1464</v>
      </c>
      <c r="O664" s="512"/>
    </row>
    <row r="665" spans="1:15" ht="27" hidden="1" customHeight="1" x14ac:dyDescent="0.4">
      <c r="A665" s="55"/>
      <c r="B665" s="427"/>
      <c r="C665" s="513"/>
      <c r="D665" s="427"/>
      <c r="E665" s="429"/>
      <c r="F665" s="428"/>
      <c r="G665" s="428"/>
      <c r="H665" s="428"/>
      <c r="I665" s="514"/>
      <c r="J665" s="428"/>
      <c r="K665" s="428"/>
      <c r="L665" s="428"/>
      <c r="M665" s="122"/>
      <c r="N665" s="122"/>
      <c r="O665" s="122"/>
    </row>
    <row r="666" spans="1:15" ht="27" hidden="1" customHeight="1" x14ac:dyDescent="0.4">
      <c r="A666" s="123"/>
      <c r="B666" s="427"/>
      <c r="C666" s="513"/>
      <c r="D666" s="427"/>
      <c r="E666" s="429"/>
      <c r="F666" s="428"/>
      <c r="G666" s="428"/>
      <c r="H666" s="428"/>
      <c r="I666" s="514"/>
      <c r="J666" s="428"/>
      <c r="K666" s="428"/>
      <c r="L666" s="428"/>
      <c r="M666" s="122"/>
      <c r="N666" s="122"/>
      <c r="O666" s="122"/>
    </row>
    <row r="667" spans="1:15" ht="27" hidden="1" customHeight="1" x14ac:dyDescent="0.4">
      <c r="A667" s="123"/>
      <c r="B667" s="427"/>
      <c r="C667" s="515"/>
      <c r="D667" s="516"/>
      <c r="E667" s="517"/>
      <c r="F667" s="457"/>
      <c r="G667" s="457"/>
      <c r="H667" s="457"/>
      <c r="I667" s="518"/>
      <c r="J667" s="457"/>
      <c r="K667" s="457"/>
      <c r="L667" s="457"/>
      <c r="M667" s="519"/>
      <c r="N667" s="519"/>
      <c r="O667" s="519"/>
    </row>
    <row r="668" spans="1:15" ht="27" hidden="1" customHeight="1" x14ac:dyDescent="0.4">
      <c r="A668" s="55"/>
      <c r="B668" s="427"/>
      <c r="C668" s="515"/>
      <c r="D668" s="516"/>
      <c r="E668" s="517"/>
      <c r="F668" s="457"/>
      <c r="G668" s="457"/>
      <c r="H668" s="457"/>
      <c r="I668" s="518"/>
      <c r="J668" s="457"/>
      <c r="K668" s="457"/>
      <c r="L668" s="457"/>
      <c r="M668" s="519"/>
      <c r="N668" s="519"/>
      <c r="O668" s="519"/>
    </row>
    <row r="669" spans="1:15" ht="27" hidden="1" customHeight="1" x14ac:dyDescent="0.4">
      <c r="A669" s="55"/>
      <c r="B669" s="427"/>
      <c r="C669" s="513"/>
      <c r="D669" s="427"/>
      <c r="E669" s="429"/>
      <c r="F669" s="428"/>
      <c r="G669" s="428"/>
      <c r="H669" s="428"/>
      <c r="I669" s="518"/>
      <c r="J669" s="428"/>
      <c r="K669" s="428"/>
      <c r="L669" s="428"/>
      <c r="M669" s="122"/>
      <c r="N669" s="122"/>
      <c r="O669" s="122"/>
    </row>
    <row r="670" spans="1:15" ht="27" hidden="1" customHeight="1" x14ac:dyDescent="0.4">
      <c r="A670" s="55"/>
      <c r="B670" s="427"/>
      <c r="C670" s="513"/>
      <c r="D670" s="427"/>
      <c r="E670" s="429"/>
      <c r="F670" s="428"/>
      <c r="G670" s="428"/>
      <c r="H670" s="428"/>
      <c r="I670" s="554"/>
      <c r="J670" s="428"/>
      <c r="K670" s="428"/>
      <c r="L670" s="428"/>
      <c r="M670" s="122"/>
      <c r="N670" s="122"/>
      <c r="O670" s="122"/>
    </row>
    <row r="671" spans="1:15" ht="27" hidden="1" customHeight="1" x14ac:dyDescent="0.4">
      <c r="A671" s="55"/>
      <c r="B671" s="427"/>
      <c r="C671" s="513"/>
      <c r="D671" s="427"/>
      <c r="E671" s="429"/>
      <c r="F671" s="428"/>
      <c r="G671" s="428"/>
      <c r="H671" s="428"/>
      <c r="I671" s="518"/>
      <c r="J671" s="428"/>
      <c r="K671" s="428"/>
      <c r="L671" s="428"/>
      <c r="M671" s="122"/>
      <c r="N671" s="122"/>
      <c r="O671" s="122"/>
    </row>
    <row r="672" spans="1:15" x14ac:dyDescent="0.4">
      <c r="B672" s="46"/>
      <c r="C672" s="46"/>
      <c r="D672" s="9"/>
      <c r="E672" s="580"/>
      <c r="F672" s="9"/>
      <c r="G672" s="9"/>
      <c r="H672" s="9"/>
      <c r="I672" s="520"/>
      <c r="J672" s="9"/>
      <c r="K672" s="9"/>
      <c r="L672" s="9"/>
      <c r="M672" s="622"/>
    </row>
    <row r="673" spans="2:13" ht="19.2" x14ac:dyDescent="0.4">
      <c r="B673" s="46"/>
      <c r="C673" s="46"/>
      <c r="D673" s="9"/>
      <c r="E673" s="580"/>
      <c r="F673" s="9"/>
      <c r="G673" s="428"/>
      <c r="H673" s="9"/>
      <c r="I673" s="554"/>
      <c r="J673" s="9"/>
      <c r="K673" s="9"/>
      <c r="L673" s="9"/>
      <c r="M673" s="622"/>
    </row>
    <row r="674" spans="2:13" ht="19.2" x14ac:dyDescent="0.4">
      <c r="B674" s="46"/>
      <c r="C674" s="46"/>
      <c r="D674" s="9"/>
      <c r="E674" s="580"/>
      <c r="F674" s="9"/>
      <c r="G674" s="428"/>
      <c r="H674" s="9"/>
      <c r="I674" s="554"/>
      <c r="J674" s="9"/>
      <c r="K674" s="9"/>
      <c r="L674" s="9"/>
      <c r="M674" s="622"/>
    </row>
    <row r="675" spans="2:13" ht="19.2" x14ac:dyDescent="0.4">
      <c r="B675" s="46"/>
      <c r="C675" s="46"/>
      <c r="D675" s="9"/>
      <c r="E675" s="580"/>
      <c r="F675" s="9"/>
      <c r="G675" s="428"/>
      <c r="H675" s="9"/>
      <c r="I675" s="554"/>
      <c r="J675" s="9"/>
      <c r="K675" s="9"/>
      <c r="L675" s="9"/>
      <c r="M675" s="622"/>
    </row>
    <row r="676" spans="2:13" ht="19.2" x14ac:dyDescent="0.4">
      <c r="B676" s="46"/>
      <c r="C676" s="46"/>
      <c r="D676" s="9"/>
      <c r="E676" s="580"/>
      <c r="F676" s="9"/>
      <c r="G676" s="428"/>
      <c r="H676" s="9"/>
      <c r="I676" s="554"/>
      <c r="J676" s="9"/>
      <c r="K676" s="9"/>
      <c r="L676" s="9"/>
      <c r="M676" s="622"/>
    </row>
    <row r="677" spans="2:13" ht="19.2" x14ac:dyDescent="0.4">
      <c r="B677" s="46"/>
      <c r="C677" s="46"/>
      <c r="D677" s="9"/>
      <c r="E677" s="580"/>
      <c r="F677" s="9"/>
      <c r="G677" s="428"/>
      <c r="H677" s="9"/>
      <c r="I677" s="520"/>
      <c r="J677" s="9"/>
      <c r="K677" s="9"/>
      <c r="L677" s="9"/>
      <c r="M677" s="622"/>
    </row>
    <row r="678" spans="2:13" ht="19.2" x14ac:dyDescent="0.4">
      <c r="G678" s="170"/>
    </row>
    <row r="679" spans="2:13" ht="19.2" x14ac:dyDescent="0.4">
      <c r="G679" s="170"/>
    </row>
    <row r="680" spans="2:13" ht="19.2" x14ac:dyDescent="0.4">
      <c r="G680" s="170"/>
    </row>
  </sheetData>
  <autoFilter ref="A6:O671">
    <filterColumn colId="13">
      <filters>
        <filter val="X"/>
      </filters>
    </filterColumn>
    <sortState ref="A7:O671">
      <sortCondition ref="C6:C671"/>
    </sortState>
  </autoFilter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참고!$L$2:$L$16</xm:f>
          </x14:formula1>
          <xm:sqref>G665:G666</xm:sqref>
        </x14:dataValidation>
        <x14:dataValidation type="list" allowBlank="1" showInputMessage="1" showErrorMessage="1">
          <x14:formula1>
            <xm:f>참고!$G$2:$G$6</xm:f>
          </x14:formula1>
          <xm:sqref>F6</xm:sqref>
        </x14:dataValidation>
        <x14:dataValidation type="list" allowBlank="1" showInputMessage="1" showErrorMessage="1">
          <x14:formula1>
            <xm:f>부서목록!$B$2:$B$48</xm:f>
          </x14:formula1>
          <xm:sqref>D665:D670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14"/>
  <sheetViews>
    <sheetView zoomScale="40" zoomScaleNormal="40" workbookViewId="0">
      <selection activeCell="B15" sqref="B15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32.25" customHeight="1" x14ac:dyDescent="0.4">
      <c r="A2" s="602" t="s">
        <v>66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</row>
    <row r="3" spans="1:15" ht="9.75" customHeight="1" x14ac:dyDescent="0.4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s="32" customFormat="1" ht="35.25" customHeight="1" x14ac:dyDescent="0.4">
      <c r="A4" s="47"/>
      <c r="B4" s="325" t="s">
        <v>57</v>
      </c>
      <c r="C4" s="326" t="s">
        <v>67</v>
      </c>
      <c r="D4" s="326" t="s">
        <v>56</v>
      </c>
      <c r="E4" s="325" t="s">
        <v>55</v>
      </c>
      <c r="F4" s="326" t="s">
        <v>54</v>
      </c>
      <c r="G4" s="327" t="s">
        <v>157</v>
      </c>
      <c r="H4" s="327" t="s">
        <v>160</v>
      </c>
      <c r="I4" s="325" t="s">
        <v>53</v>
      </c>
      <c r="J4" s="325" t="s">
        <v>64</v>
      </c>
      <c r="K4" s="325" t="s">
        <v>52</v>
      </c>
      <c r="L4" s="325" t="s">
        <v>51</v>
      </c>
      <c r="M4" s="326" t="s">
        <v>50</v>
      </c>
      <c r="N4" s="328" t="s">
        <v>158</v>
      </c>
      <c r="O4" s="328" t="s">
        <v>159</v>
      </c>
    </row>
    <row r="5" spans="1:15" ht="27.75" customHeight="1" x14ac:dyDescent="0.4">
      <c r="A5" s="55"/>
      <c r="B5" s="333">
        <v>2026</v>
      </c>
      <c r="C5" s="330">
        <v>3</v>
      </c>
      <c r="D5" s="342" t="s">
        <v>834</v>
      </c>
      <c r="E5" s="342" t="s">
        <v>835</v>
      </c>
      <c r="F5" s="343" t="s">
        <v>204</v>
      </c>
      <c r="G5" s="343" t="s">
        <v>14</v>
      </c>
      <c r="H5" s="343" t="s">
        <v>25</v>
      </c>
      <c r="I5" s="344">
        <v>500000000</v>
      </c>
      <c r="J5" s="343">
        <v>201906026</v>
      </c>
      <c r="K5" s="343" t="s">
        <v>836</v>
      </c>
      <c r="L5" s="345" t="s">
        <v>837</v>
      </c>
      <c r="M5" s="346"/>
      <c r="N5" s="332" t="s">
        <v>821</v>
      </c>
      <c r="O5" s="347"/>
    </row>
    <row r="6" spans="1:15" ht="27.75" customHeight="1" x14ac:dyDescent="0.4">
      <c r="A6" s="55"/>
      <c r="B6" s="333">
        <v>2026</v>
      </c>
      <c r="C6" s="330">
        <v>3</v>
      </c>
      <c r="D6" s="342" t="s">
        <v>834</v>
      </c>
      <c r="E6" s="342" t="s">
        <v>838</v>
      </c>
      <c r="F6" s="343" t="s">
        <v>204</v>
      </c>
      <c r="G6" s="343" t="s">
        <v>14</v>
      </c>
      <c r="H6" s="343" t="s">
        <v>852</v>
      </c>
      <c r="I6" s="344">
        <v>30000000</v>
      </c>
      <c r="J6" s="343">
        <v>202306025</v>
      </c>
      <c r="K6" s="343" t="s">
        <v>839</v>
      </c>
      <c r="L6" s="345" t="s">
        <v>840</v>
      </c>
      <c r="M6" s="346"/>
      <c r="N6" s="332" t="s">
        <v>821</v>
      </c>
      <c r="O6" s="347"/>
    </row>
    <row r="7" spans="1:15" ht="27.75" customHeight="1" x14ac:dyDescent="0.4">
      <c r="A7" s="55"/>
      <c r="B7" s="333">
        <v>2026</v>
      </c>
      <c r="C7" s="330">
        <v>3</v>
      </c>
      <c r="D7" s="342" t="s">
        <v>834</v>
      </c>
      <c r="E7" s="342" t="s">
        <v>841</v>
      </c>
      <c r="F7" s="343" t="s">
        <v>207</v>
      </c>
      <c r="G7" s="343" t="s">
        <v>4</v>
      </c>
      <c r="H7" s="343" t="s">
        <v>25</v>
      </c>
      <c r="I7" s="344">
        <v>1700000000</v>
      </c>
      <c r="J7" s="343">
        <v>202405009</v>
      </c>
      <c r="K7" s="343" t="s">
        <v>839</v>
      </c>
      <c r="L7" s="345" t="s">
        <v>842</v>
      </c>
      <c r="M7" s="346"/>
      <c r="N7" s="332" t="s">
        <v>821</v>
      </c>
      <c r="O7" s="347"/>
    </row>
    <row r="8" spans="1:15" ht="27.75" customHeight="1" x14ac:dyDescent="0.4">
      <c r="A8" s="55"/>
      <c r="B8" s="333">
        <v>2026</v>
      </c>
      <c r="C8" s="330">
        <v>3</v>
      </c>
      <c r="D8" s="342" t="s">
        <v>834</v>
      </c>
      <c r="E8" s="342" t="s">
        <v>843</v>
      </c>
      <c r="F8" s="343" t="s">
        <v>207</v>
      </c>
      <c r="G8" s="343" t="s">
        <v>4</v>
      </c>
      <c r="H8" s="343" t="s">
        <v>853</v>
      </c>
      <c r="I8" s="344">
        <v>1700000000</v>
      </c>
      <c r="J8" s="343">
        <v>202405009</v>
      </c>
      <c r="K8" s="343" t="s">
        <v>839</v>
      </c>
      <c r="L8" s="345" t="s">
        <v>842</v>
      </c>
      <c r="M8" s="346"/>
      <c r="N8" s="332" t="s">
        <v>821</v>
      </c>
      <c r="O8" s="347"/>
    </row>
    <row r="9" spans="1:15" ht="27.75" customHeight="1" x14ac:dyDescent="0.4">
      <c r="A9" s="55"/>
      <c r="B9" s="333">
        <v>2026</v>
      </c>
      <c r="C9" s="330">
        <v>3</v>
      </c>
      <c r="D9" s="342" t="s">
        <v>834</v>
      </c>
      <c r="E9" s="342" t="s">
        <v>844</v>
      </c>
      <c r="F9" s="343" t="s">
        <v>207</v>
      </c>
      <c r="G9" s="343" t="s">
        <v>4</v>
      </c>
      <c r="H9" s="343" t="s">
        <v>25</v>
      </c>
      <c r="I9" s="344">
        <v>990000000</v>
      </c>
      <c r="J9" s="343">
        <v>202405009</v>
      </c>
      <c r="K9" s="343" t="s">
        <v>839</v>
      </c>
      <c r="L9" s="345" t="s">
        <v>842</v>
      </c>
      <c r="M9" s="346"/>
      <c r="N9" s="332" t="s">
        <v>821</v>
      </c>
      <c r="O9" s="347"/>
    </row>
    <row r="10" spans="1:15" ht="27.75" customHeight="1" x14ac:dyDescent="0.4">
      <c r="A10" s="55"/>
      <c r="B10" s="333">
        <v>2026</v>
      </c>
      <c r="C10" s="330">
        <v>3</v>
      </c>
      <c r="D10" s="342" t="s">
        <v>834</v>
      </c>
      <c r="E10" s="342" t="s">
        <v>845</v>
      </c>
      <c r="F10" s="343" t="s">
        <v>207</v>
      </c>
      <c r="G10" s="343" t="s">
        <v>4</v>
      </c>
      <c r="H10" s="343" t="s">
        <v>853</v>
      </c>
      <c r="I10" s="344">
        <v>399000000</v>
      </c>
      <c r="J10" s="343">
        <v>202405009</v>
      </c>
      <c r="K10" s="343" t="s">
        <v>839</v>
      </c>
      <c r="L10" s="345" t="s">
        <v>842</v>
      </c>
      <c r="M10" s="346"/>
      <c r="N10" s="332" t="s">
        <v>821</v>
      </c>
      <c r="O10" s="347"/>
    </row>
    <row r="11" spans="1:15" ht="27.75" customHeight="1" x14ac:dyDescent="0.4">
      <c r="A11" s="55"/>
      <c r="B11" s="333">
        <v>2026</v>
      </c>
      <c r="C11" s="330">
        <v>6</v>
      </c>
      <c r="D11" s="342" t="s">
        <v>834</v>
      </c>
      <c r="E11" s="342" t="s">
        <v>846</v>
      </c>
      <c r="F11" s="343" t="s">
        <v>207</v>
      </c>
      <c r="G11" s="343" t="s">
        <v>6</v>
      </c>
      <c r="H11" s="343" t="s">
        <v>853</v>
      </c>
      <c r="I11" s="344">
        <v>455000000</v>
      </c>
      <c r="J11" s="343">
        <v>2012121450</v>
      </c>
      <c r="K11" s="343" t="s">
        <v>847</v>
      </c>
      <c r="L11" s="345" t="s">
        <v>848</v>
      </c>
      <c r="M11" s="346"/>
      <c r="N11" s="332" t="s">
        <v>821</v>
      </c>
      <c r="O11" s="347"/>
    </row>
    <row r="12" spans="1:15" ht="27.75" customHeight="1" x14ac:dyDescent="0.4">
      <c r="A12" s="55"/>
      <c r="B12" s="333">
        <v>2026</v>
      </c>
      <c r="C12" s="330">
        <v>6</v>
      </c>
      <c r="D12" s="342" t="s">
        <v>834</v>
      </c>
      <c r="E12" s="342" t="s">
        <v>849</v>
      </c>
      <c r="F12" s="343" t="s">
        <v>207</v>
      </c>
      <c r="G12" s="343" t="s">
        <v>4</v>
      </c>
      <c r="H12" s="343" t="s">
        <v>25</v>
      </c>
      <c r="I12" s="344">
        <v>280000000</v>
      </c>
      <c r="J12" s="343">
        <v>2012121450</v>
      </c>
      <c r="K12" s="343" t="s">
        <v>847</v>
      </c>
      <c r="L12" s="345" t="s">
        <v>848</v>
      </c>
      <c r="M12" s="346"/>
      <c r="N12" s="332" t="s">
        <v>821</v>
      </c>
      <c r="O12" s="347"/>
    </row>
    <row r="13" spans="1:15" ht="27.75" customHeight="1" x14ac:dyDescent="0.4">
      <c r="A13" s="55"/>
      <c r="B13" s="333">
        <v>2026</v>
      </c>
      <c r="C13" s="330">
        <v>3</v>
      </c>
      <c r="D13" s="342" t="s">
        <v>834</v>
      </c>
      <c r="E13" s="342" t="s">
        <v>850</v>
      </c>
      <c r="F13" s="343" t="s">
        <v>207</v>
      </c>
      <c r="G13" s="343" t="s">
        <v>3</v>
      </c>
      <c r="H13" s="343" t="s">
        <v>29</v>
      </c>
      <c r="I13" s="344">
        <v>45000000</v>
      </c>
      <c r="J13" s="343">
        <v>2012121450</v>
      </c>
      <c r="K13" s="343" t="s">
        <v>847</v>
      </c>
      <c r="L13" s="345" t="s">
        <v>848</v>
      </c>
      <c r="M13" s="346"/>
      <c r="N13" s="332" t="s">
        <v>821</v>
      </c>
      <c r="O13" s="347"/>
    </row>
    <row r="14" spans="1:15" ht="27.75" customHeight="1" x14ac:dyDescent="0.4">
      <c r="A14" s="55"/>
      <c r="B14" s="333">
        <v>2026</v>
      </c>
      <c r="C14" s="330">
        <v>6</v>
      </c>
      <c r="D14" s="342" t="s">
        <v>834</v>
      </c>
      <c r="E14" s="342" t="s">
        <v>851</v>
      </c>
      <c r="F14" s="343" t="s">
        <v>207</v>
      </c>
      <c r="G14" s="343" t="s">
        <v>3</v>
      </c>
      <c r="H14" s="343" t="s">
        <v>29</v>
      </c>
      <c r="I14" s="344">
        <v>127000000</v>
      </c>
      <c r="J14" s="343">
        <v>2012121450</v>
      </c>
      <c r="K14" s="343" t="s">
        <v>847</v>
      </c>
      <c r="L14" s="345" t="s">
        <v>848</v>
      </c>
      <c r="M14" s="346"/>
      <c r="N14" s="332" t="s">
        <v>821</v>
      </c>
      <c r="O14" s="347"/>
    </row>
  </sheetData>
  <mergeCells count="1">
    <mergeCell ref="A2:O2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'Z:\계약팀 공유폴더\6. 김형수\계약 관련업무\연간발주계획(2026)\발주계획 취합\[10. 발주계획서(지하안전관리단).xlsx]참고'!#REF!</xm:f>
          </x14:formula1>
          <xm:sqref>F4</xm:sqref>
        </x14:dataValidation>
        <x14:dataValidation type="list" allowBlank="1" showInputMessage="1" showErrorMessage="1">
          <x14:formula1>
            <xm:f>'[(양식) 2025년 발주계획서_지하안전관리실.xlsx]참고'!#REF!</xm:f>
          </x14:formula1>
          <xm:sqref>N5:N14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14"/>
  <sheetViews>
    <sheetView zoomScale="55" zoomScaleNormal="55" workbookViewId="0">
      <selection activeCell="H17" sqref="H17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ht="27.75" customHeight="1" thickTop="1" x14ac:dyDescent="0.4">
      <c r="A7" s="55"/>
      <c r="B7" s="168">
        <v>2026</v>
      </c>
      <c r="C7" s="169">
        <v>1</v>
      </c>
      <c r="D7" s="172" t="s">
        <v>854</v>
      </c>
      <c r="E7" s="172" t="s">
        <v>855</v>
      </c>
      <c r="F7" s="170" t="s">
        <v>16</v>
      </c>
      <c r="G7" s="170" t="s">
        <v>6</v>
      </c>
      <c r="H7" s="170" t="s">
        <v>419</v>
      </c>
      <c r="I7" s="54">
        <v>3740000</v>
      </c>
      <c r="J7" s="170">
        <v>202312003</v>
      </c>
      <c r="K7" s="170" t="s">
        <v>856</v>
      </c>
      <c r="L7" s="171" t="s">
        <v>857</v>
      </c>
      <c r="M7" s="173"/>
      <c r="N7" s="160"/>
      <c r="O7" s="161"/>
    </row>
    <row r="8" spans="1:15" ht="27.75" customHeight="1" x14ac:dyDescent="0.4">
      <c r="A8" s="55"/>
      <c r="B8" s="168">
        <v>2026</v>
      </c>
      <c r="C8" s="169">
        <v>1</v>
      </c>
      <c r="D8" s="172" t="s">
        <v>854</v>
      </c>
      <c r="E8" s="172" t="s">
        <v>858</v>
      </c>
      <c r="F8" s="170" t="s">
        <v>24</v>
      </c>
      <c r="G8" s="170" t="s">
        <v>14</v>
      </c>
      <c r="H8" s="170" t="s">
        <v>27</v>
      </c>
      <c r="I8" s="54">
        <v>80000000</v>
      </c>
      <c r="J8" s="170">
        <v>2018121140</v>
      </c>
      <c r="K8" s="170" t="s">
        <v>859</v>
      </c>
      <c r="L8" s="171" t="s">
        <v>860</v>
      </c>
      <c r="M8" s="173"/>
      <c r="N8" s="160"/>
      <c r="O8" s="161"/>
    </row>
    <row r="9" spans="1:15" ht="27.75" customHeight="1" x14ac:dyDescent="0.4">
      <c r="A9" s="55"/>
      <c r="B9" s="168">
        <v>2026</v>
      </c>
      <c r="C9" s="169">
        <v>1</v>
      </c>
      <c r="D9" s="172" t="s">
        <v>854</v>
      </c>
      <c r="E9" s="172" t="s">
        <v>861</v>
      </c>
      <c r="F9" s="170" t="s">
        <v>24</v>
      </c>
      <c r="G9" s="170" t="s">
        <v>11</v>
      </c>
      <c r="H9" s="170" t="s">
        <v>27</v>
      </c>
      <c r="I9" s="54">
        <v>129000000</v>
      </c>
      <c r="J9" s="170">
        <v>202112019</v>
      </c>
      <c r="K9" s="170" t="s">
        <v>862</v>
      </c>
      <c r="L9" s="171" t="s">
        <v>863</v>
      </c>
      <c r="M9" s="173"/>
      <c r="N9" s="160"/>
      <c r="O9" s="161"/>
    </row>
    <row r="10" spans="1:15" ht="27.75" customHeight="1" x14ac:dyDescent="0.4">
      <c r="A10" s="55"/>
      <c r="B10" s="168">
        <v>2026</v>
      </c>
      <c r="C10" s="169">
        <v>1</v>
      </c>
      <c r="D10" s="172" t="s">
        <v>854</v>
      </c>
      <c r="E10" s="172" t="s">
        <v>864</v>
      </c>
      <c r="F10" s="170" t="s">
        <v>24</v>
      </c>
      <c r="G10" s="170" t="s">
        <v>11</v>
      </c>
      <c r="H10" s="170" t="s">
        <v>27</v>
      </c>
      <c r="I10" s="54">
        <v>202100000</v>
      </c>
      <c r="J10" s="170">
        <v>2014011240</v>
      </c>
      <c r="K10" s="170" t="s">
        <v>865</v>
      </c>
      <c r="L10" s="171" t="s">
        <v>866</v>
      </c>
      <c r="M10" s="173"/>
      <c r="N10" s="160"/>
      <c r="O10" s="161"/>
    </row>
    <row r="11" spans="1:15" ht="27.75" customHeight="1" x14ac:dyDescent="0.4">
      <c r="A11" s="55"/>
      <c r="B11" s="168">
        <v>2026</v>
      </c>
      <c r="C11" s="169">
        <v>2</v>
      </c>
      <c r="D11" s="172" t="s">
        <v>854</v>
      </c>
      <c r="E11" s="172" t="s">
        <v>867</v>
      </c>
      <c r="F11" s="170" t="s">
        <v>24</v>
      </c>
      <c r="G11" s="170" t="s">
        <v>11</v>
      </c>
      <c r="H11" s="170" t="s">
        <v>27</v>
      </c>
      <c r="I11" s="54">
        <v>100000000</v>
      </c>
      <c r="J11" s="170">
        <v>2018121140</v>
      </c>
      <c r="K11" s="170" t="s">
        <v>859</v>
      </c>
      <c r="L11" s="171" t="s">
        <v>860</v>
      </c>
      <c r="M11" s="173"/>
      <c r="N11" s="160"/>
      <c r="O11" s="161"/>
    </row>
    <row r="12" spans="1:15" ht="27.75" customHeight="1" x14ac:dyDescent="0.4">
      <c r="A12" s="55"/>
      <c r="B12" s="168">
        <v>2026</v>
      </c>
      <c r="C12" s="169">
        <v>2</v>
      </c>
      <c r="D12" s="172" t="s">
        <v>854</v>
      </c>
      <c r="E12" s="172" t="s">
        <v>868</v>
      </c>
      <c r="F12" s="170" t="s">
        <v>24</v>
      </c>
      <c r="G12" s="170" t="s">
        <v>11</v>
      </c>
      <c r="H12" s="170" t="s">
        <v>27</v>
      </c>
      <c r="I12" s="54">
        <v>180000000</v>
      </c>
      <c r="J12" s="170">
        <v>2018121140</v>
      </c>
      <c r="K12" s="170" t="s">
        <v>859</v>
      </c>
      <c r="L12" s="171" t="s">
        <v>869</v>
      </c>
      <c r="M12" s="173"/>
      <c r="N12" s="160"/>
      <c r="O12" s="161"/>
    </row>
    <row r="13" spans="1:15" ht="27.75" customHeight="1" x14ac:dyDescent="0.4">
      <c r="A13" s="55"/>
      <c r="B13" s="168">
        <v>2026</v>
      </c>
      <c r="C13" s="169">
        <v>2</v>
      </c>
      <c r="D13" s="172" t="s">
        <v>854</v>
      </c>
      <c r="E13" s="172" t="s">
        <v>870</v>
      </c>
      <c r="F13" s="170" t="s">
        <v>24</v>
      </c>
      <c r="G13" s="170" t="s">
        <v>11</v>
      </c>
      <c r="H13" s="170" t="s">
        <v>27</v>
      </c>
      <c r="I13" s="54">
        <v>160000000</v>
      </c>
      <c r="J13" s="170">
        <v>202112019</v>
      </c>
      <c r="K13" s="170" t="s">
        <v>862</v>
      </c>
      <c r="L13" s="171" t="s">
        <v>863</v>
      </c>
      <c r="M13" s="173"/>
      <c r="N13" s="160"/>
      <c r="O13" s="161"/>
    </row>
    <row r="14" spans="1:15" ht="27.75" customHeight="1" x14ac:dyDescent="0.4">
      <c r="A14" s="55"/>
      <c r="B14" s="296">
        <v>2026</v>
      </c>
      <c r="C14" s="155">
        <v>4</v>
      </c>
      <c r="D14" s="152" t="s">
        <v>854</v>
      </c>
      <c r="E14" s="152" t="s">
        <v>871</v>
      </c>
      <c r="F14" s="153" t="s">
        <v>24</v>
      </c>
      <c r="G14" s="153" t="s">
        <v>6</v>
      </c>
      <c r="H14" s="153" t="s">
        <v>419</v>
      </c>
      <c r="I14" s="56">
        <v>2300000</v>
      </c>
      <c r="J14" s="153">
        <v>2014011240</v>
      </c>
      <c r="K14" s="153" t="s">
        <v>872</v>
      </c>
      <c r="L14" s="154" t="s">
        <v>873</v>
      </c>
      <c r="M14" s="348"/>
      <c r="N14" s="156"/>
      <c r="O14" s="156" t="s">
        <v>874</v>
      </c>
    </row>
  </sheetData>
  <mergeCells count="2">
    <mergeCell ref="A2:O2"/>
    <mergeCell ref="A4:O4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취합\[11. 2026년도 발주계획서(국토안전기술연구원).xlsx]참고'!#REF!</xm:f>
          </x14:formula1>
          <xm:sqref>M7:M14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취합\[11. 2026년도 발주계획서(국토안전기술연구원).xlsx]참고'!#REF!</xm:f>
          </x14:formula1>
          <xm:sqref>D7:D14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취합\[11. 2026년도 발주계획서(국토안전기술연구원).xlsx]참고'!#REF!</xm:f>
          </x14:formula1>
          <xm:sqref>N7:N14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취합\[11. 2026년도 발주계획서(국토안전기술연구원).xlsx]참고'!#REF!</xm:f>
          </x14:formula1>
          <xm:sqref>G7:G14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취합\[11. 2026년도 발주계획서(국토안전기술연구원).xlsx]참고'!#REF!</xm:f>
          </x14:formula1>
          <xm:sqref>C7:C14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취합\[11. 2026년도 발주계획서(국토안전기술연구원).xlsx]참고'!#REF!</xm:f>
          </x14:formula1>
          <xm:sqref>H7:H14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취합\[11. 2026년도 발주계획서(국토안전기술연구원).xlsx]참고'!#REF!</xm:f>
          </x14:formula1>
          <xm:sqref>F6:F14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24"/>
  <sheetViews>
    <sheetView topLeftCell="G1" zoomScale="55" zoomScaleNormal="55" workbookViewId="0">
      <selection activeCell="C7" sqref="C7:O24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6.5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4" t="s">
        <v>66</v>
      </c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349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ht="27.75" customHeight="1" thickTop="1" x14ac:dyDescent="0.4">
      <c r="A7" s="55"/>
      <c r="B7" s="278">
        <v>2026</v>
      </c>
      <c r="C7" s="68">
        <v>1</v>
      </c>
      <c r="D7" s="281" t="s">
        <v>875</v>
      </c>
      <c r="E7" s="281" t="s">
        <v>876</v>
      </c>
      <c r="F7" s="69" t="s">
        <v>24</v>
      </c>
      <c r="G7" s="69" t="s">
        <v>11</v>
      </c>
      <c r="H7" s="69" t="s">
        <v>877</v>
      </c>
      <c r="I7" s="54">
        <v>104000000</v>
      </c>
      <c r="J7" s="69">
        <v>202112020</v>
      </c>
      <c r="K7" s="69" t="s">
        <v>878</v>
      </c>
      <c r="L7" s="208" t="s">
        <v>879</v>
      </c>
      <c r="M7" s="253"/>
      <c r="N7" s="73"/>
      <c r="O7" s="91" t="s">
        <v>880</v>
      </c>
    </row>
    <row r="8" spans="1:15" ht="27.75" customHeight="1" x14ac:dyDescent="0.4">
      <c r="A8" s="55"/>
      <c r="B8" s="278">
        <v>2026</v>
      </c>
      <c r="C8" s="68">
        <v>1</v>
      </c>
      <c r="D8" s="281" t="s">
        <v>875</v>
      </c>
      <c r="E8" s="281" t="s">
        <v>881</v>
      </c>
      <c r="F8" s="69" t="s">
        <v>24</v>
      </c>
      <c r="G8" s="69" t="s">
        <v>11</v>
      </c>
      <c r="H8" s="69" t="s">
        <v>877</v>
      </c>
      <c r="I8" s="54">
        <v>125500000</v>
      </c>
      <c r="J8" s="69">
        <v>202012129</v>
      </c>
      <c r="K8" s="69" t="s">
        <v>882</v>
      </c>
      <c r="L8" s="208" t="s">
        <v>883</v>
      </c>
      <c r="M8" s="253"/>
      <c r="N8" s="73"/>
      <c r="O8" s="91" t="s">
        <v>884</v>
      </c>
    </row>
    <row r="9" spans="1:15" ht="27.75" customHeight="1" x14ac:dyDescent="0.4">
      <c r="A9" s="55"/>
      <c r="B9" s="278">
        <v>2026</v>
      </c>
      <c r="C9" s="68">
        <v>1</v>
      </c>
      <c r="D9" s="281" t="s">
        <v>875</v>
      </c>
      <c r="E9" s="281" t="s">
        <v>885</v>
      </c>
      <c r="F9" s="69" t="s">
        <v>24</v>
      </c>
      <c r="G9" s="69" t="s">
        <v>11</v>
      </c>
      <c r="H9" s="69" t="s">
        <v>877</v>
      </c>
      <c r="I9" s="54">
        <v>163875000</v>
      </c>
      <c r="J9" s="69">
        <v>202207048</v>
      </c>
      <c r="K9" s="69" t="s">
        <v>886</v>
      </c>
      <c r="L9" s="208" t="s">
        <v>887</v>
      </c>
      <c r="M9" s="253"/>
      <c r="N9" s="73"/>
      <c r="O9" s="91" t="s">
        <v>888</v>
      </c>
    </row>
    <row r="10" spans="1:15" ht="27.75" customHeight="1" x14ac:dyDescent="0.4">
      <c r="A10" s="55"/>
      <c r="B10" s="278">
        <v>2026</v>
      </c>
      <c r="C10" s="68">
        <v>2</v>
      </c>
      <c r="D10" s="281" t="s">
        <v>875</v>
      </c>
      <c r="E10" s="281" t="s">
        <v>889</v>
      </c>
      <c r="F10" s="69" t="s">
        <v>24</v>
      </c>
      <c r="G10" s="69" t="s">
        <v>11</v>
      </c>
      <c r="H10" s="69" t="s">
        <v>877</v>
      </c>
      <c r="I10" s="54">
        <v>20000000</v>
      </c>
      <c r="J10" s="350">
        <v>202507011</v>
      </c>
      <c r="K10" s="69" t="s">
        <v>890</v>
      </c>
      <c r="L10" s="351" t="s">
        <v>891</v>
      </c>
      <c r="M10" s="253"/>
      <c r="N10" s="73"/>
      <c r="O10" s="79"/>
    </row>
    <row r="11" spans="1:15" ht="27.75" customHeight="1" x14ac:dyDescent="0.4">
      <c r="A11" s="55"/>
      <c r="B11" s="278">
        <v>2026</v>
      </c>
      <c r="C11" s="68">
        <v>2</v>
      </c>
      <c r="D11" s="281" t="s">
        <v>875</v>
      </c>
      <c r="E11" s="281" t="s">
        <v>892</v>
      </c>
      <c r="F11" s="69" t="s">
        <v>24</v>
      </c>
      <c r="G11" s="69" t="s">
        <v>11</v>
      </c>
      <c r="H11" s="69" t="s">
        <v>877</v>
      </c>
      <c r="I11" s="54">
        <v>90000000</v>
      </c>
      <c r="J11" s="69">
        <v>202212076</v>
      </c>
      <c r="K11" s="69" t="s">
        <v>893</v>
      </c>
      <c r="L11" s="208" t="s">
        <v>894</v>
      </c>
      <c r="M11" s="253"/>
      <c r="N11" s="73"/>
      <c r="O11" s="79"/>
    </row>
    <row r="12" spans="1:15" ht="27.75" customHeight="1" x14ac:dyDescent="0.4">
      <c r="A12" s="55"/>
      <c r="B12" s="278">
        <v>2026</v>
      </c>
      <c r="C12" s="68">
        <v>2</v>
      </c>
      <c r="D12" s="281" t="s">
        <v>875</v>
      </c>
      <c r="E12" s="281" t="s">
        <v>895</v>
      </c>
      <c r="F12" s="69" t="s">
        <v>24</v>
      </c>
      <c r="G12" s="69" t="s">
        <v>217</v>
      </c>
      <c r="H12" s="69" t="s">
        <v>877</v>
      </c>
      <c r="I12" s="54">
        <v>215000000</v>
      </c>
      <c r="J12" s="69">
        <v>201912017</v>
      </c>
      <c r="K12" s="69" t="s">
        <v>896</v>
      </c>
      <c r="L12" s="208" t="s">
        <v>897</v>
      </c>
      <c r="M12" s="352"/>
      <c r="N12" s="353"/>
      <c r="O12" s="354" t="s">
        <v>898</v>
      </c>
    </row>
    <row r="13" spans="1:15" ht="27.75" customHeight="1" x14ac:dyDescent="0.4">
      <c r="A13" s="55"/>
      <c r="B13" s="278">
        <v>2026</v>
      </c>
      <c r="C13" s="68">
        <v>2</v>
      </c>
      <c r="D13" s="281" t="s">
        <v>875</v>
      </c>
      <c r="E13" s="281" t="s">
        <v>899</v>
      </c>
      <c r="F13" s="69" t="s">
        <v>24</v>
      </c>
      <c r="G13" s="69" t="s">
        <v>11</v>
      </c>
      <c r="H13" s="69" t="s">
        <v>617</v>
      </c>
      <c r="I13" s="54">
        <v>100000000</v>
      </c>
      <c r="J13" s="69">
        <v>202507011</v>
      </c>
      <c r="K13" s="69" t="s">
        <v>890</v>
      </c>
      <c r="L13" s="208" t="s">
        <v>900</v>
      </c>
      <c r="M13" s="352"/>
      <c r="N13" s="353"/>
      <c r="O13" s="355"/>
    </row>
    <row r="14" spans="1:15" ht="27.75" customHeight="1" x14ac:dyDescent="0.4">
      <c r="A14" s="55"/>
      <c r="B14" s="278">
        <v>2026</v>
      </c>
      <c r="C14" s="68">
        <v>2</v>
      </c>
      <c r="D14" s="281" t="s">
        <v>875</v>
      </c>
      <c r="E14" s="281" t="s">
        <v>901</v>
      </c>
      <c r="F14" s="69" t="s">
        <v>24</v>
      </c>
      <c r="G14" s="69" t="s">
        <v>14</v>
      </c>
      <c r="H14" s="69" t="s">
        <v>28</v>
      </c>
      <c r="I14" s="54">
        <v>5000000</v>
      </c>
      <c r="J14" s="69">
        <v>201912017</v>
      </c>
      <c r="K14" s="69" t="s">
        <v>896</v>
      </c>
      <c r="L14" s="208" t="s">
        <v>897</v>
      </c>
      <c r="M14" s="356" t="s">
        <v>121</v>
      </c>
      <c r="N14" s="353"/>
      <c r="O14" s="355"/>
    </row>
    <row r="15" spans="1:15" ht="27.75" customHeight="1" x14ac:dyDescent="0.4">
      <c r="A15" s="55"/>
      <c r="B15" s="278">
        <v>2026</v>
      </c>
      <c r="C15" s="68">
        <v>2</v>
      </c>
      <c r="D15" s="281" t="s">
        <v>875</v>
      </c>
      <c r="E15" s="357" t="s">
        <v>902</v>
      </c>
      <c r="F15" s="69" t="s">
        <v>24</v>
      </c>
      <c r="G15" s="69" t="s">
        <v>14</v>
      </c>
      <c r="H15" s="69" t="s">
        <v>28</v>
      </c>
      <c r="I15" s="54">
        <v>16000000</v>
      </c>
      <c r="J15" s="69">
        <v>201912017</v>
      </c>
      <c r="K15" s="69" t="s">
        <v>896</v>
      </c>
      <c r="L15" s="208" t="s">
        <v>897</v>
      </c>
      <c r="M15" s="356" t="s">
        <v>121</v>
      </c>
      <c r="N15" s="353"/>
      <c r="O15" s="355"/>
    </row>
    <row r="16" spans="1:15" ht="27.75" customHeight="1" x14ac:dyDescent="0.4">
      <c r="A16" s="55"/>
      <c r="B16" s="278">
        <v>2026</v>
      </c>
      <c r="C16" s="68">
        <v>3</v>
      </c>
      <c r="D16" s="281" t="s">
        <v>875</v>
      </c>
      <c r="E16" s="281" t="s">
        <v>903</v>
      </c>
      <c r="F16" s="69" t="s">
        <v>22</v>
      </c>
      <c r="G16" s="69" t="s">
        <v>9</v>
      </c>
      <c r="H16" s="69" t="s">
        <v>27</v>
      </c>
      <c r="I16" s="54">
        <v>90000000</v>
      </c>
      <c r="J16" s="69">
        <v>201912017</v>
      </c>
      <c r="K16" s="69" t="s">
        <v>896</v>
      </c>
      <c r="L16" s="208" t="s">
        <v>897</v>
      </c>
      <c r="M16" s="352"/>
      <c r="N16" s="353"/>
      <c r="O16" s="355"/>
    </row>
    <row r="17" spans="1:15" ht="27.75" customHeight="1" x14ac:dyDescent="0.4">
      <c r="A17" s="55"/>
      <c r="B17" s="278">
        <v>2026</v>
      </c>
      <c r="C17" s="68">
        <v>3</v>
      </c>
      <c r="D17" s="281" t="s">
        <v>875</v>
      </c>
      <c r="E17" s="281" t="s">
        <v>904</v>
      </c>
      <c r="F17" s="69" t="s">
        <v>24</v>
      </c>
      <c r="G17" s="69" t="s">
        <v>14</v>
      </c>
      <c r="H17" s="69" t="s">
        <v>905</v>
      </c>
      <c r="I17" s="54">
        <v>3000000</v>
      </c>
      <c r="J17" s="69">
        <v>202408010</v>
      </c>
      <c r="K17" s="69" t="s">
        <v>906</v>
      </c>
      <c r="L17" s="208" t="s">
        <v>907</v>
      </c>
      <c r="M17" s="356" t="s">
        <v>121</v>
      </c>
      <c r="N17" s="73"/>
      <c r="O17" s="79"/>
    </row>
    <row r="18" spans="1:15" ht="27.75" customHeight="1" x14ac:dyDescent="0.4">
      <c r="A18" s="55"/>
      <c r="B18" s="278">
        <v>2026</v>
      </c>
      <c r="C18" s="68">
        <v>3</v>
      </c>
      <c r="D18" s="281" t="s">
        <v>875</v>
      </c>
      <c r="E18" s="281" t="s">
        <v>908</v>
      </c>
      <c r="F18" s="69" t="s">
        <v>24</v>
      </c>
      <c r="G18" s="69" t="s">
        <v>11</v>
      </c>
      <c r="H18" s="69" t="s">
        <v>877</v>
      </c>
      <c r="I18" s="54">
        <v>120000000</v>
      </c>
      <c r="J18" s="69">
        <v>202112017</v>
      </c>
      <c r="K18" s="69" t="s">
        <v>909</v>
      </c>
      <c r="L18" s="208" t="s">
        <v>910</v>
      </c>
      <c r="M18" s="253"/>
      <c r="N18" s="73"/>
      <c r="O18" s="79"/>
    </row>
    <row r="19" spans="1:15" ht="27.75" customHeight="1" x14ac:dyDescent="0.4">
      <c r="A19" s="55"/>
      <c r="B19" s="278">
        <v>2026</v>
      </c>
      <c r="C19" s="68">
        <v>4</v>
      </c>
      <c r="D19" s="281" t="s">
        <v>875</v>
      </c>
      <c r="E19" s="281" t="s">
        <v>911</v>
      </c>
      <c r="F19" s="69" t="s">
        <v>24</v>
      </c>
      <c r="G19" s="69" t="s">
        <v>14</v>
      </c>
      <c r="H19" s="69" t="s">
        <v>25</v>
      </c>
      <c r="I19" s="54">
        <v>5000000</v>
      </c>
      <c r="J19" s="69">
        <v>202408010</v>
      </c>
      <c r="K19" s="69" t="s">
        <v>906</v>
      </c>
      <c r="L19" s="208" t="s">
        <v>907</v>
      </c>
      <c r="M19" s="253"/>
      <c r="N19" s="73"/>
      <c r="O19" s="79"/>
    </row>
    <row r="20" spans="1:15" ht="27.75" customHeight="1" x14ac:dyDescent="0.4">
      <c r="A20" s="55"/>
      <c r="B20" s="278">
        <v>2026</v>
      </c>
      <c r="C20" s="68">
        <v>4</v>
      </c>
      <c r="D20" s="281" t="s">
        <v>875</v>
      </c>
      <c r="E20" s="281" t="s">
        <v>912</v>
      </c>
      <c r="F20" s="69" t="s">
        <v>24</v>
      </c>
      <c r="G20" s="69" t="s">
        <v>14</v>
      </c>
      <c r="H20" s="69" t="s">
        <v>877</v>
      </c>
      <c r="I20" s="54">
        <v>47863000</v>
      </c>
      <c r="J20" s="69">
        <v>202507002</v>
      </c>
      <c r="K20" s="69" t="s">
        <v>913</v>
      </c>
      <c r="L20" s="208" t="s">
        <v>914</v>
      </c>
      <c r="M20" s="253"/>
      <c r="N20" s="73"/>
      <c r="O20" s="91" t="s">
        <v>915</v>
      </c>
    </row>
    <row r="21" spans="1:15" ht="27.75" customHeight="1" x14ac:dyDescent="0.4">
      <c r="A21" s="55"/>
      <c r="B21" s="278">
        <v>2026</v>
      </c>
      <c r="C21" s="68">
        <v>4</v>
      </c>
      <c r="D21" s="281" t="s">
        <v>875</v>
      </c>
      <c r="E21" s="281" t="s">
        <v>916</v>
      </c>
      <c r="F21" s="69" t="s">
        <v>16</v>
      </c>
      <c r="G21" s="69" t="s">
        <v>6</v>
      </c>
      <c r="H21" s="69" t="s">
        <v>28</v>
      </c>
      <c r="I21" s="54">
        <v>19500000</v>
      </c>
      <c r="J21" s="69">
        <v>202507002</v>
      </c>
      <c r="K21" s="69" t="s">
        <v>913</v>
      </c>
      <c r="L21" s="208" t="s">
        <v>914</v>
      </c>
      <c r="M21" s="356" t="s">
        <v>121</v>
      </c>
      <c r="N21" s="73"/>
      <c r="O21" s="79"/>
    </row>
    <row r="22" spans="1:15" ht="27.75" customHeight="1" x14ac:dyDescent="0.4">
      <c r="A22" s="55"/>
      <c r="B22" s="278">
        <v>2026</v>
      </c>
      <c r="C22" s="68">
        <v>6</v>
      </c>
      <c r="D22" s="281" t="s">
        <v>875</v>
      </c>
      <c r="E22" s="281" t="s">
        <v>917</v>
      </c>
      <c r="F22" s="69" t="s">
        <v>24</v>
      </c>
      <c r="G22" s="69" t="s">
        <v>12</v>
      </c>
      <c r="H22" s="69" t="s">
        <v>877</v>
      </c>
      <c r="I22" s="54">
        <v>108628584</v>
      </c>
      <c r="J22" s="69">
        <v>202112058</v>
      </c>
      <c r="K22" s="69" t="s">
        <v>918</v>
      </c>
      <c r="L22" s="208" t="s">
        <v>919</v>
      </c>
      <c r="M22" s="253"/>
      <c r="N22" s="70" t="s">
        <v>235</v>
      </c>
      <c r="O22" s="79"/>
    </row>
    <row r="23" spans="1:15" ht="27.75" customHeight="1" x14ac:dyDescent="0.4">
      <c r="A23" s="55"/>
      <c r="B23" s="278">
        <v>2026</v>
      </c>
      <c r="C23" s="68">
        <v>7</v>
      </c>
      <c r="D23" s="281" t="s">
        <v>875</v>
      </c>
      <c r="E23" s="281" t="s">
        <v>920</v>
      </c>
      <c r="F23" s="69" t="s">
        <v>24</v>
      </c>
      <c r="G23" s="69" t="s">
        <v>11</v>
      </c>
      <c r="H23" s="69" t="s">
        <v>877</v>
      </c>
      <c r="I23" s="54">
        <v>53000000</v>
      </c>
      <c r="J23" s="69">
        <v>202408010</v>
      </c>
      <c r="K23" s="69" t="s">
        <v>906</v>
      </c>
      <c r="L23" s="208" t="s">
        <v>907</v>
      </c>
      <c r="M23" s="253"/>
      <c r="N23" s="73"/>
      <c r="O23" s="79"/>
    </row>
    <row r="24" spans="1:15" ht="27.75" customHeight="1" x14ac:dyDescent="0.4">
      <c r="A24" s="55"/>
      <c r="B24" s="358">
        <v>2026</v>
      </c>
      <c r="C24" s="80">
        <v>9</v>
      </c>
      <c r="D24" s="359" t="s">
        <v>193</v>
      </c>
      <c r="E24" s="359" t="s">
        <v>921</v>
      </c>
      <c r="F24" s="81" t="s">
        <v>24</v>
      </c>
      <c r="G24" s="81" t="s">
        <v>219</v>
      </c>
      <c r="H24" s="81" t="s">
        <v>905</v>
      </c>
      <c r="I24" s="56">
        <v>5000000</v>
      </c>
      <c r="J24" s="81">
        <v>202408010</v>
      </c>
      <c r="K24" s="81" t="s">
        <v>906</v>
      </c>
      <c r="L24" s="360" t="s">
        <v>907</v>
      </c>
      <c r="M24" s="356" t="s">
        <v>121</v>
      </c>
      <c r="N24" s="82"/>
      <c r="O24" s="82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41"/>
  <sheetViews>
    <sheetView topLeftCell="B4" zoomScale="55" zoomScaleNormal="55" zoomScaleSheetLayoutView="40" zoomScalePageLayoutView="40" workbookViewId="0">
      <selection activeCell="B14" sqref="A14:XFD18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7968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2968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2968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s="30" customFormat="1" ht="27" customHeight="1" thickTop="1" x14ac:dyDescent="0.4">
      <c r="A7" s="51" t="s">
        <v>365</v>
      </c>
      <c r="B7" s="168">
        <v>2026</v>
      </c>
      <c r="C7" s="162">
        <v>3</v>
      </c>
      <c r="D7" s="163" t="s">
        <v>922</v>
      </c>
      <c r="E7" s="163" t="s">
        <v>923</v>
      </c>
      <c r="F7" s="164" t="s">
        <v>16</v>
      </c>
      <c r="G7" s="164" t="s">
        <v>6</v>
      </c>
      <c r="H7" s="164" t="s">
        <v>28</v>
      </c>
      <c r="I7" s="92">
        <v>10440000</v>
      </c>
      <c r="J7" s="164">
        <v>2012121440</v>
      </c>
      <c r="K7" s="164" t="s">
        <v>924</v>
      </c>
      <c r="L7" s="164" t="s">
        <v>925</v>
      </c>
      <c r="M7" s="295" t="s">
        <v>121</v>
      </c>
      <c r="N7" s="160" t="s">
        <v>235</v>
      </c>
      <c r="O7" s="160"/>
    </row>
    <row r="8" spans="1:15" s="30" customFormat="1" ht="27" customHeight="1" x14ac:dyDescent="0.4">
      <c r="A8" s="51" t="s">
        <v>365</v>
      </c>
      <c r="B8" s="168">
        <v>2026</v>
      </c>
      <c r="C8" s="162">
        <v>1</v>
      </c>
      <c r="D8" s="163" t="s">
        <v>922</v>
      </c>
      <c r="E8" s="165" t="s">
        <v>926</v>
      </c>
      <c r="F8" s="164" t="s">
        <v>24</v>
      </c>
      <c r="G8" s="164" t="s">
        <v>14</v>
      </c>
      <c r="H8" s="164" t="s">
        <v>28</v>
      </c>
      <c r="I8" s="77">
        <v>54000000</v>
      </c>
      <c r="J8" s="164">
        <v>2012121440</v>
      </c>
      <c r="K8" s="164" t="s">
        <v>924</v>
      </c>
      <c r="L8" s="164" t="s">
        <v>925</v>
      </c>
      <c r="M8" s="167" t="s">
        <v>136</v>
      </c>
      <c r="N8" s="160" t="s">
        <v>235</v>
      </c>
      <c r="O8" s="161"/>
    </row>
    <row r="9" spans="1:15" ht="27.75" customHeight="1" x14ac:dyDescent="0.4">
      <c r="A9" s="55"/>
      <c r="B9" s="168">
        <v>2026</v>
      </c>
      <c r="C9" s="162">
        <v>4</v>
      </c>
      <c r="D9" s="163" t="s">
        <v>922</v>
      </c>
      <c r="E9" s="165" t="s">
        <v>927</v>
      </c>
      <c r="F9" s="164" t="s">
        <v>24</v>
      </c>
      <c r="G9" s="164" t="s">
        <v>11</v>
      </c>
      <c r="H9" s="164" t="s">
        <v>25</v>
      </c>
      <c r="I9" s="77">
        <v>50000000</v>
      </c>
      <c r="J9" s="164">
        <v>2012121440</v>
      </c>
      <c r="K9" s="164" t="s">
        <v>924</v>
      </c>
      <c r="L9" s="164" t="s">
        <v>925</v>
      </c>
      <c r="M9" s="173"/>
      <c r="N9" s="160" t="s">
        <v>235</v>
      </c>
      <c r="O9" s="161"/>
    </row>
    <row r="10" spans="1:15" ht="27.75" customHeight="1" x14ac:dyDescent="0.4">
      <c r="A10" s="55"/>
      <c r="B10" s="168">
        <v>2026</v>
      </c>
      <c r="C10" s="162">
        <v>4</v>
      </c>
      <c r="D10" s="163" t="s">
        <v>922</v>
      </c>
      <c r="E10" s="165" t="s">
        <v>928</v>
      </c>
      <c r="F10" s="164" t="s">
        <v>16</v>
      </c>
      <c r="G10" s="164" t="s">
        <v>4</v>
      </c>
      <c r="H10" s="164" t="s">
        <v>25</v>
      </c>
      <c r="I10" s="77">
        <v>52500000</v>
      </c>
      <c r="J10" s="164">
        <v>2012121440</v>
      </c>
      <c r="K10" s="164" t="s">
        <v>924</v>
      </c>
      <c r="L10" s="164" t="s">
        <v>925</v>
      </c>
      <c r="M10" s="173"/>
      <c r="N10" s="160" t="s">
        <v>235</v>
      </c>
      <c r="O10" s="161"/>
    </row>
    <row r="11" spans="1:15" ht="27.45" customHeight="1" x14ac:dyDescent="0.4">
      <c r="A11" s="55"/>
      <c r="B11" s="168">
        <v>2026</v>
      </c>
      <c r="C11" s="361">
        <v>2</v>
      </c>
      <c r="D11" s="159" t="s">
        <v>922</v>
      </c>
      <c r="E11" s="159" t="s">
        <v>929</v>
      </c>
      <c r="F11" s="158" t="s">
        <v>204</v>
      </c>
      <c r="G11" s="158" t="s">
        <v>14</v>
      </c>
      <c r="H11" s="158" t="s">
        <v>302</v>
      </c>
      <c r="I11" s="179">
        <v>170000000</v>
      </c>
      <c r="J11" s="213">
        <v>2014121270</v>
      </c>
      <c r="K11" s="362" t="s">
        <v>930</v>
      </c>
      <c r="L11" s="362" t="s">
        <v>931</v>
      </c>
      <c r="M11" s="173"/>
      <c r="N11" s="160" t="s">
        <v>235</v>
      </c>
      <c r="O11" s="161"/>
    </row>
    <row r="12" spans="1:15" ht="27.75" customHeight="1" x14ac:dyDescent="0.4">
      <c r="A12" s="55"/>
      <c r="B12" s="168">
        <v>2026</v>
      </c>
      <c r="C12" s="363">
        <v>7</v>
      </c>
      <c r="D12" s="165" t="s">
        <v>922</v>
      </c>
      <c r="E12" s="165" t="s">
        <v>932</v>
      </c>
      <c r="F12" s="310" t="s">
        <v>24</v>
      </c>
      <c r="G12" s="310" t="s">
        <v>11</v>
      </c>
      <c r="H12" s="310" t="s">
        <v>25</v>
      </c>
      <c r="I12" s="77">
        <v>110000000</v>
      </c>
      <c r="J12" s="74">
        <v>2014121270</v>
      </c>
      <c r="K12" s="364" t="s">
        <v>930</v>
      </c>
      <c r="L12" s="310" t="s">
        <v>931</v>
      </c>
      <c r="M12" s="173"/>
      <c r="N12" s="160" t="s">
        <v>235</v>
      </c>
      <c r="O12" s="161"/>
    </row>
    <row r="13" spans="1:15" ht="27.75" customHeight="1" x14ac:dyDescent="0.4">
      <c r="A13" s="55"/>
      <c r="B13" s="168">
        <v>2026</v>
      </c>
      <c r="C13" s="363">
        <v>3</v>
      </c>
      <c r="D13" s="165" t="s">
        <v>922</v>
      </c>
      <c r="E13" s="165" t="s">
        <v>933</v>
      </c>
      <c r="F13" s="310" t="s">
        <v>207</v>
      </c>
      <c r="G13" s="310" t="s">
        <v>6</v>
      </c>
      <c r="H13" s="164" t="s">
        <v>28</v>
      </c>
      <c r="I13" s="77">
        <v>8000000</v>
      </c>
      <c r="J13" s="74">
        <v>200501178</v>
      </c>
      <c r="K13" s="310" t="s">
        <v>934</v>
      </c>
      <c r="L13" s="310" t="s">
        <v>935</v>
      </c>
      <c r="M13" s="295" t="s">
        <v>121</v>
      </c>
      <c r="N13" s="160" t="s">
        <v>235</v>
      </c>
      <c r="O13" s="161"/>
    </row>
    <row r="14" spans="1:15" ht="27.75" customHeight="1" x14ac:dyDescent="0.4">
      <c r="A14" s="55"/>
      <c r="B14" s="168">
        <v>2026</v>
      </c>
      <c r="C14" s="169"/>
      <c r="D14" s="172"/>
      <c r="E14" s="172"/>
      <c r="F14" s="170"/>
      <c r="G14" s="170"/>
      <c r="H14" s="170"/>
      <c r="I14" s="54"/>
      <c r="J14" s="170"/>
      <c r="K14" s="170"/>
      <c r="L14" s="171"/>
      <c r="M14" s="173"/>
      <c r="N14" s="160"/>
      <c r="O14" s="161"/>
    </row>
    <row r="15" spans="1:15" ht="27.75" customHeight="1" x14ac:dyDescent="0.4">
      <c r="A15" s="55"/>
      <c r="B15" s="168">
        <v>2026</v>
      </c>
      <c r="C15" s="169"/>
      <c r="D15" s="172"/>
      <c r="E15" s="172"/>
      <c r="F15" s="170"/>
      <c r="G15" s="170"/>
      <c r="H15" s="170"/>
      <c r="I15" s="54"/>
      <c r="J15" s="170"/>
      <c r="K15" s="170"/>
      <c r="L15" s="171"/>
      <c r="M15" s="173"/>
      <c r="N15" s="160"/>
      <c r="O15" s="161"/>
    </row>
    <row r="16" spans="1:15" ht="27.75" customHeight="1" x14ac:dyDescent="0.4">
      <c r="A16" s="55"/>
      <c r="B16" s="168">
        <v>2026</v>
      </c>
      <c r="C16" s="169"/>
      <c r="D16" s="172"/>
      <c r="E16" s="172"/>
      <c r="F16" s="170"/>
      <c r="G16" s="170"/>
      <c r="H16" s="170"/>
      <c r="I16" s="54"/>
      <c r="J16" s="170"/>
      <c r="K16" s="170"/>
      <c r="L16" s="171"/>
      <c r="M16" s="173"/>
      <c r="N16" s="160"/>
      <c r="O16" s="161"/>
    </row>
    <row r="17" spans="1:15" ht="27.75" customHeight="1" x14ac:dyDescent="0.4">
      <c r="A17" s="55"/>
      <c r="B17" s="168">
        <v>2026</v>
      </c>
      <c r="C17" s="169"/>
      <c r="D17" s="172"/>
      <c r="E17" s="172"/>
      <c r="F17" s="170"/>
      <c r="G17" s="170"/>
      <c r="H17" s="170"/>
      <c r="I17" s="54"/>
      <c r="J17" s="170"/>
      <c r="K17" s="170"/>
      <c r="L17" s="171"/>
      <c r="M17" s="173"/>
      <c r="N17" s="160"/>
      <c r="O17" s="161"/>
    </row>
    <row r="18" spans="1:15" ht="27.75" customHeight="1" x14ac:dyDescent="0.4">
      <c r="A18" s="55"/>
      <c r="B18" s="168">
        <v>2026</v>
      </c>
      <c r="C18" s="169"/>
      <c r="D18" s="172"/>
      <c r="E18" s="172"/>
      <c r="F18" s="170"/>
      <c r="G18" s="170"/>
      <c r="H18" s="170"/>
      <c r="I18" s="54"/>
      <c r="J18" s="170"/>
      <c r="K18" s="170"/>
      <c r="L18" s="171"/>
      <c r="M18" s="173"/>
      <c r="N18" s="160"/>
      <c r="O18" s="161"/>
    </row>
    <row r="19" spans="1:15" ht="27.75" customHeight="1" x14ac:dyDescent="0.4">
      <c r="A19" s="55"/>
      <c r="B19" s="168">
        <v>2026</v>
      </c>
      <c r="C19" s="169"/>
      <c r="D19" s="172"/>
      <c r="E19" s="172"/>
      <c r="F19" s="170"/>
      <c r="G19" s="170"/>
      <c r="H19" s="170"/>
      <c r="I19" s="54"/>
      <c r="J19" s="170"/>
      <c r="K19" s="170"/>
      <c r="L19" s="171"/>
      <c r="M19" s="173"/>
      <c r="N19" s="160"/>
      <c r="O19" s="161"/>
    </row>
    <row r="20" spans="1:15" ht="27.75" customHeight="1" x14ac:dyDescent="0.4">
      <c r="A20" s="55"/>
      <c r="B20" s="168">
        <v>2026</v>
      </c>
      <c r="C20" s="169"/>
      <c r="D20" s="172"/>
      <c r="E20" s="172"/>
      <c r="F20" s="170"/>
      <c r="G20" s="170"/>
      <c r="H20" s="170"/>
      <c r="I20" s="54"/>
      <c r="J20" s="170"/>
      <c r="K20" s="170"/>
      <c r="L20" s="171"/>
      <c r="M20" s="173"/>
      <c r="N20" s="160"/>
      <c r="O20" s="161"/>
    </row>
    <row r="21" spans="1:15" ht="27.75" customHeight="1" x14ac:dyDescent="0.4">
      <c r="A21" s="55"/>
      <c r="B21" s="168">
        <v>2026</v>
      </c>
      <c r="C21" s="169"/>
      <c r="D21" s="172"/>
      <c r="E21" s="172"/>
      <c r="F21" s="170"/>
      <c r="G21" s="170"/>
      <c r="H21" s="170"/>
      <c r="I21" s="54"/>
      <c r="J21" s="170"/>
      <c r="K21" s="170"/>
      <c r="L21" s="171"/>
      <c r="M21" s="173"/>
      <c r="N21" s="160"/>
      <c r="O21" s="161"/>
    </row>
    <row r="22" spans="1:15" ht="27.75" customHeight="1" x14ac:dyDescent="0.4">
      <c r="A22" s="55"/>
      <c r="B22" s="168">
        <v>2026</v>
      </c>
      <c r="C22" s="169"/>
      <c r="D22" s="172"/>
      <c r="E22" s="172"/>
      <c r="F22" s="170"/>
      <c r="G22" s="170"/>
      <c r="H22" s="170"/>
      <c r="I22" s="54"/>
      <c r="J22" s="170"/>
      <c r="K22" s="170"/>
      <c r="L22" s="171"/>
      <c r="M22" s="173"/>
      <c r="N22" s="160"/>
      <c r="O22" s="161"/>
    </row>
    <row r="23" spans="1:15" ht="27.75" customHeight="1" x14ac:dyDescent="0.4">
      <c r="A23" s="55"/>
      <c r="B23" s="168">
        <v>2026</v>
      </c>
      <c r="C23" s="169"/>
      <c r="D23" s="172"/>
      <c r="E23" s="172"/>
      <c r="F23" s="170"/>
      <c r="G23" s="170"/>
      <c r="H23" s="170"/>
      <c r="I23" s="54"/>
      <c r="J23" s="170"/>
      <c r="K23" s="170"/>
      <c r="L23" s="171"/>
      <c r="M23" s="173"/>
      <c r="N23" s="160"/>
      <c r="O23" s="161"/>
    </row>
    <row r="24" spans="1:15" ht="27.75" customHeight="1" x14ac:dyDescent="0.4">
      <c r="A24" s="55"/>
      <c r="B24" s="168">
        <v>2026</v>
      </c>
      <c r="C24" s="169"/>
      <c r="D24" s="172"/>
      <c r="E24" s="172"/>
      <c r="F24" s="170"/>
      <c r="G24" s="170"/>
      <c r="H24" s="170"/>
      <c r="I24" s="54"/>
      <c r="J24" s="170"/>
      <c r="K24" s="170"/>
      <c r="L24" s="171"/>
      <c r="M24" s="173"/>
      <c r="N24" s="160"/>
      <c r="O24" s="161"/>
    </row>
    <row r="25" spans="1:15" ht="27.75" customHeight="1" x14ac:dyDescent="0.4">
      <c r="A25" s="55"/>
      <c r="B25" s="168">
        <v>2026</v>
      </c>
      <c r="C25" s="169"/>
      <c r="D25" s="172"/>
      <c r="E25" s="172"/>
      <c r="F25" s="170"/>
      <c r="G25" s="170"/>
      <c r="H25" s="170"/>
      <c r="I25" s="54"/>
      <c r="J25" s="170"/>
      <c r="K25" s="170"/>
      <c r="L25" s="171"/>
      <c r="M25" s="173"/>
      <c r="N25" s="160"/>
      <c r="O25" s="161"/>
    </row>
    <row r="26" spans="1:15" ht="27.75" customHeight="1" x14ac:dyDescent="0.4">
      <c r="A26" s="55"/>
      <c r="B26" s="168">
        <v>2026</v>
      </c>
      <c r="C26" s="169"/>
      <c r="D26" s="172"/>
      <c r="E26" s="172"/>
      <c r="F26" s="170"/>
      <c r="G26" s="170"/>
      <c r="H26" s="170"/>
      <c r="I26" s="54"/>
      <c r="J26" s="170"/>
      <c r="K26" s="170"/>
      <c r="L26" s="171"/>
      <c r="M26" s="173"/>
      <c r="N26" s="160"/>
      <c r="O26" s="161"/>
    </row>
    <row r="27" spans="1:15" ht="27.75" customHeight="1" x14ac:dyDescent="0.4">
      <c r="A27" s="55"/>
      <c r="B27" s="168">
        <v>2026</v>
      </c>
      <c r="C27" s="169"/>
      <c r="D27" s="172"/>
      <c r="E27" s="172"/>
      <c r="F27" s="170"/>
      <c r="G27" s="170"/>
      <c r="H27" s="170"/>
      <c r="I27" s="54"/>
      <c r="J27" s="170"/>
      <c r="K27" s="170"/>
      <c r="L27" s="171"/>
      <c r="M27" s="173"/>
      <c r="N27" s="160"/>
      <c r="O27" s="161"/>
    </row>
    <row r="28" spans="1:15" ht="27.75" customHeight="1" x14ac:dyDescent="0.4">
      <c r="A28" s="55"/>
      <c r="B28" s="168">
        <v>2026</v>
      </c>
      <c r="C28" s="169"/>
      <c r="D28" s="172"/>
      <c r="E28" s="172"/>
      <c r="F28" s="170"/>
      <c r="G28" s="170"/>
      <c r="H28" s="170"/>
      <c r="I28" s="54"/>
      <c r="J28" s="170"/>
      <c r="K28" s="170"/>
      <c r="L28" s="171"/>
      <c r="M28" s="173"/>
      <c r="N28" s="160"/>
      <c r="O28" s="161"/>
    </row>
    <row r="29" spans="1:15" ht="27.75" customHeight="1" x14ac:dyDescent="0.4">
      <c r="A29" s="55"/>
      <c r="B29" s="168">
        <v>2026</v>
      </c>
      <c r="C29" s="169"/>
      <c r="D29" s="172"/>
      <c r="E29" s="172"/>
      <c r="F29" s="170"/>
      <c r="G29" s="170"/>
      <c r="H29" s="170"/>
      <c r="I29" s="54"/>
      <c r="J29" s="170"/>
      <c r="K29" s="170"/>
      <c r="L29" s="171"/>
      <c r="M29" s="173"/>
      <c r="N29" s="160"/>
      <c r="O29" s="161"/>
    </row>
    <row r="30" spans="1:15" ht="27.75" customHeight="1" x14ac:dyDescent="0.4">
      <c r="A30" s="55"/>
      <c r="B30" s="168">
        <v>2026</v>
      </c>
      <c r="C30" s="169"/>
      <c r="D30" s="172"/>
      <c r="E30" s="172"/>
      <c r="F30" s="170"/>
      <c r="G30" s="170"/>
      <c r="H30" s="170"/>
      <c r="I30" s="54"/>
      <c r="J30" s="170"/>
      <c r="K30" s="170"/>
      <c r="L30" s="171"/>
      <c r="M30" s="173"/>
      <c r="N30" s="160"/>
      <c r="O30" s="161"/>
    </row>
    <row r="31" spans="1:15" ht="27.75" customHeight="1" x14ac:dyDescent="0.4">
      <c r="A31" s="55"/>
      <c r="B31" s="168">
        <v>2026</v>
      </c>
      <c r="C31" s="169"/>
      <c r="D31" s="172"/>
      <c r="E31" s="172"/>
      <c r="F31" s="170"/>
      <c r="G31" s="170"/>
      <c r="H31" s="170"/>
      <c r="I31" s="54"/>
      <c r="J31" s="170"/>
      <c r="K31" s="170"/>
      <c r="L31" s="171"/>
      <c r="M31" s="173"/>
      <c r="N31" s="160"/>
      <c r="O31" s="161"/>
    </row>
    <row r="32" spans="1:15" ht="27.75" customHeight="1" x14ac:dyDescent="0.4">
      <c r="A32" s="55"/>
      <c r="B32" s="168">
        <v>2026</v>
      </c>
      <c r="C32" s="169"/>
      <c r="D32" s="172"/>
      <c r="E32" s="172"/>
      <c r="F32" s="170"/>
      <c r="G32" s="170"/>
      <c r="H32" s="170"/>
      <c r="I32" s="54"/>
      <c r="J32" s="170"/>
      <c r="K32" s="170"/>
      <c r="L32" s="171"/>
      <c r="M32" s="173"/>
      <c r="N32" s="160"/>
      <c r="O32" s="161"/>
    </row>
    <row r="33" spans="1:15" ht="27.75" customHeight="1" x14ac:dyDescent="0.4">
      <c r="A33" s="55"/>
      <c r="B33" s="168">
        <v>2026</v>
      </c>
      <c r="C33" s="169"/>
      <c r="D33" s="172"/>
      <c r="E33" s="172"/>
      <c r="F33" s="170"/>
      <c r="G33" s="170"/>
      <c r="H33" s="170"/>
      <c r="I33" s="54"/>
      <c r="J33" s="170"/>
      <c r="K33" s="170"/>
      <c r="L33" s="171"/>
      <c r="M33" s="173"/>
      <c r="N33" s="160"/>
      <c r="O33" s="161"/>
    </row>
    <row r="34" spans="1:15" ht="27.75" customHeight="1" x14ac:dyDescent="0.4">
      <c r="A34" s="55"/>
      <c r="B34" s="168">
        <v>2026</v>
      </c>
      <c r="C34" s="169"/>
      <c r="D34" s="172"/>
      <c r="E34" s="172"/>
      <c r="F34" s="170"/>
      <c r="G34" s="170"/>
      <c r="H34" s="170"/>
      <c r="I34" s="54"/>
      <c r="J34" s="170"/>
      <c r="K34" s="170"/>
      <c r="L34" s="171"/>
      <c r="M34" s="173"/>
      <c r="N34" s="160"/>
      <c r="O34" s="161"/>
    </row>
    <row r="35" spans="1:15" ht="27.75" customHeight="1" x14ac:dyDescent="0.4">
      <c r="A35" s="55"/>
      <c r="B35" s="168">
        <v>2026</v>
      </c>
      <c r="C35" s="169"/>
      <c r="D35" s="172"/>
      <c r="E35" s="172"/>
      <c r="F35" s="170"/>
      <c r="G35" s="170"/>
      <c r="H35" s="170"/>
      <c r="I35" s="54"/>
      <c r="J35" s="170"/>
      <c r="K35" s="170"/>
      <c r="L35" s="171"/>
      <c r="M35" s="173"/>
      <c r="N35" s="160"/>
      <c r="O35" s="161"/>
    </row>
    <row r="36" spans="1:15" ht="27.75" customHeight="1" x14ac:dyDescent="0.4">
      <c r="A36" s="55"/>
      <c r="B36" s="168">
        <v>2026</v>
      </c>
      <c r="C36" s="169"/>
      <c r="D36" s="172"/>
      <c r="E36" s="172"/>
      <c r="F36" s="170"/>
      <c r="G36" s="170"/>
      <c r="H36" s="170"/>
      <c r="I36" s="54"/>
      <c r="J36" s="170"/>
      <c r="K36" s="170"/>
      <c r="L36" s="171"/>
      <c r="M36" s="173"/>
      <c r="N36" s="160"/>
      <c r="O36" s="161"/>
    </row>
    <row r="37" spans="1:15" ht="27.75" customHeight="1" x14ac:dyDescent="0.4">
      <c r="A37" s="55"/>
      <c r="B37" s="168">
        <v>2026</v>
      </c>
      <c r="C37" s="169"/>
      <c r="D37" s="172"/>
      <c r="E37" s="172"/>
      <c r="F37" s="170"/>
      <c r="G37" s="170"/>
      <c r="H37" s="170"/>
      <c r="I37" s="54"/>
      <c r="J37" s="170"/>
      <c r="K37" s="170"/>
      <c r="L37" s="171"/>
      <c r="M37" s="173"/>
      <c r="N37" s="160"/>
      <c r="O37" s="161"/>
    </row>
    <row r="38" spans="1:15" ht="27.75" customHeight="1" x14ac:dyDescent="0.4">
      <c r="A38" s="55"/>
      <c r="B38" s="168">
        <v>2026</v>
      </c>
      <c r="C38" s="169"/>
      <c r="D38" s="172"/>
      <c r="E38" s="172"/>
      <c r="F38" s="170"/>
      <c r="G38" s="170"/>
      <c r="H38" s="170"/>
      <c r="I38" s="54"/>
      <c r="J38" s="170"/>
      <c r="K38" s="170"/>
      <c r="L38" s="171"/>
      <c r="M38" s="173"/>
      <c r="N38" s="160"/>
      <c r="O38" s="161"/>
    </row>
    <row r="39" spans="1:15" ht="27.75" customHeight="1" x14ac:dyDescent="0.4">
      <c r="A39" s="55"/>
      <c r="B39" s="168">
        <v>2026</v>
      </c>
      <c r="C39" s="169"/>
      <c r="D39" s="172"/>
      <c r="E39" s="172"/>
      <c r="F39" s="170"/>
      <c r="G39" s="170"/>
      <c r="H39" s="170"/>
      <c r="I39" s="54"/>
      <c r="J39" s="170"/>
      <c r="K39" s="170"/>
      <c r="L39" s="171"/>
      <c r="M39" s="173"/>
      <c r="N39" s="160"/>
      <c r="O39" s="161"/>
    </row>
    <row r="40" spans="1:15" ht="27.75" customHeight="1" x14ac:dyDescent="0.4">
      <c r="A40" s="55"/>
      <c r="B40" s="168">
        <v>2026</v>
      </c>
      <c r="C40" s="169"/>
      <c r="D40" s="172"/>
      <c r="E40" s="172"/>
      <c r="F40" s="170"/>
      <c r="G40" s="170"/>
      <c r="H40" s="170"/>
      <c r="I40" s="54"/>
      <c r="J40" s="170"/>
      <c r="K40" s="170"/>
      <c r="L40" s="171"/>
      <c r="M40" s="173"/>
      <c r="N40" s="160"/>
      <c r="O40" s="161"/>
    </row>
    <row r="41" spans="1:15" ht="27.75" customHeight="1" x14ac:dyDescent="0.4">
      <c r="A41" s="55"/>
      <c r="B41" s="168">
        <v>2026</v>
      </c>
      <c r="C41" s="155"/>
      <c r="D41" s="152"/>
      <c r="E41" s="152"/>
      <c r="F41" s="153"/>
      <c r="G41" s="153"/>
      <c r="H41" s="153"/>
      <c r="I41" s="56"/>
      <c r="J41" s="153"/>
      <c r="K41" s="153"/>
      <c r="L41" s="154"/>
      <c r="M41" s="173"/>
      <c r="N41" s="156"/>
      <c r="O41" s="58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53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'Z:\계약팀 공유폴더\6. 김형수\계약 관련업무\연간발주계획(2026)\발주계획 취합\[12. 연간발주계획서(국토안전교육원).xlsx]참고'!#REF!</xm:f>
          </x14:formula1>
          <xm:sqref>C7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취합\[12. 연간발주계획서(국토안전교육원).xlsx]참고'!#REF!</xm:f>
          </x14:formula1>
          <xm:sqref>H7:H10 H12:H41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취합\[12. 연간발주계획서(국토안전교육원).xlsx]참고'!#REF!</xm:f>
          </x14:formula1>
          <xm:sqref>F6:F10 F12 F14:F41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취합\[12. 연간발주계획서(국토안전교육원).xlsx]참고'!#REF!</xm:f>
          </x14:formula1>
          <xm:sqref>M7:M41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취합\[12. 연간발주계획서(국토안전교육원).xlsx]참고'!#REF!</xm:f>
          </x14:formula1>
          <xm:sqref>D7:D41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취합\[12. 연간발주계획서(국토안전교육원).xlsx]참고'!#REF!</xm:f>
          </x14:formula1>
          <xm:sqref>N7:N41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취합\[12. 연간발주계획서(국토안전교육원).xlsx]참고'!#REF!</xm:f>
          </x14:formula1>
          <xm:sqref>G7:G41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취합\[12. 연간발주계획서(국토안전교육원).xlsx]참고'!#REF!</xm:f>
          </x14:formula1>
          <xm:sqref>C8:C41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39"/>
  <sheetViews>
    <sheetView topLeftCell="B4" zoomScale="55" zoomScaleNormal="55" zoomScaleSheetLayoutView="40" zoomScalePageLayoutView="40" workbookViewId="0">
      <selection activeCell="B7" sqref="A7:XFD13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7968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2968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2968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ht="27.75" customHeight="1" thickTop="1" x14ac:dyDescent="0.4">
      <c r="A7" s="55"/>
      <c r="B7" s="168">
        <v>2026</v>
      </c>
      <c r="C7" s="162">
        <v>4</v>
      </c>
      <c r="D7" s="163" t="s">
        <v>936</v>
      </c>
      <c r="E7" s="165" t="s">
        <v>937</v>
      </c>
      <c r="F7" s="164" t="s">
        <v>16</v>
      </c>
      <c r="G7" s="164" t="s">
        <v>6</v>
      </c>
      <c r="H7" s="164" t="s">
        <v>28</v>
      </c>
      <c r="I7" s="77">
        <v>10500000</v>
      </c>
      <c r="J7" s="170">
        <v>199711070</v>
      </c>
      <c r="K7" s="170" t="s">
        <v>938</v>
      </c>
      <c r="L7" s="170" t="s">
        <v>939</v>
      </c>
      <c r="M7" s="173"/>
      <c r="N7" s="160" t="s">
        <v>235</v>
      </c>
      <c r="O7" s="161"/>
    </row>
    <row r="8" spans="1:15" ht="27.75" customHeight="1" x14ac:dyDescent="0.4">
      <c r="A8" s="55"/>
      <c r="B8" s="168">
        <v>2026</v>
      </c>
      <c r="C8" s="162">
        <v>4</v>
      </c>
      <c r="D8" s="163" t="s">
        <v>936</v>
      </c>
      <c r="E8" s="165" t="s">
        <v>940</v>
      </c>
      <c r="F8" s="164" t="s">
        <v>16</v>
      </c>
      <c r="G8" s="164" t="s">
        <v>6</v>
      </c>
      <c r="H8" s="164" t="s">
        <v>28</v>
      </c>
      <c r="I8" s="77">
        <v>3340000</v>
      </c>
      <c r="J8" s="170">
        <v>199711070</v>
      </c>
      <c r="K8" s="170" t="s">
        <v>938</v>
      </c>
      <c r="L8" s="170" t="s">
        <v>939</v>
      </c>
      <c r="M8" s="173"/>
      <c r="N8" s="160" t="s">
        <v>235</v>
      </c>
      <c r="O8" s="161"/>
    </row>
    <row r="9" spans="1:15" ht="27.75" customHeight="1" x14ac:dyDescent="0.4">
      <c r="A9" s="55"/>
      <c r="B9" s="168">
        <v>2026</v>
      </c>
      <c r="C9" s="162">
        <v>2</v>
      </c>
      <c r="D9" s="163" t="s">
        <v>936</v>
      </c>
      <c r="E9" s="165" t="s">
        <v>941</v>
      </c>
      <c r="F9" s="164" t="s">
        <v>24</v>
      </c>
      <c r="G9" s="164" t="s">
        <v>14</v>
      </c>
      <c r="H9" s="164" t="s">
        <v>28</v>
      </c>
      <c r="I9" s="77">
        <v>4800000</v>
      </c>
      <c r="J9" s="170">
        <v>199711070</v>
      </c>
      <c r="K9" s="170" t="s">
        <v>938</v>
      </c>
      <c r="L9" s="170" t="s">
        <v>939</v>
      </c>
      <c r="M9" s="295" t="s">
        <v>121</v>
      </c>
      <c r="N9" s="160" t="s">
        <v>235</v>
      </c>
      <c r="O9" s="161"/>
    </row>
    <row r="10" spans="1:15" ht="27.75" customHeight="1" x14ac:dyDescent="0.4">
      <c r="A10" s="55"/>
      <c r="B10" s="168">
        <v>2026</v>
      </c>
      <c r="C10" s="162">
        <v>2</v>
      </c>
      <c r="D10" s="163" t="s">
        <v>936</v>
      </c>
      <c r="E10" s="165" t="s">
        <v>942</v>
      </c>
      <c r="F10" s="164" t="s">
        <v>24</v>
      </c>
      <c r="G10" s="164" t="s">
        <v>14</v>
      </c>
      <c r="H10" s="164" t="s">
        <v>28</v>
      </c>
      <c r="I10" s="77">
        <v>2400000</v>
      </c>
      <c r="J10" s="170">
        <v>199711070</v>
      </c>
      <c r="K10" s="170" t="s">
        <v>938</v>
      </c>
      <c r="L10" s="170" t="s">
        <v>939</v>
      </c>
      <c r="M10" s="295" t="s">
        <v>121</v>
      </c>
      <c r="N10" s="160" t="s">
        <v>235</v>
      </c>
      <c r="O10" s="161"/>
    </row>
    <row r="11" spans="1:15" ht="27.75" customHeight="1" x14ac:dyDescent="0.4">
      <c r="A11" s="55"/>
      <c r="B11" s="168">
        <v>2026</v>
      </c>
      <c r="C11" s="162">
        <v>2</v>
      </c>
      <c r="D11" s="163" t="s">
        <v>936</v>
      </c>
      <c r="E11" s="165" t="s">
        <v>943</v>
      </c>
      <c r="F11" s="164" t="s">
        <v>24</v>
      </c>
      <c r="G11" s="310" t="s">
        <v>14</v>
      </c>
      <c r="H11" s="310" t="s">
        <v>28</v>
      </c>
      <c r="I11" s="77">
        <v>2800000</v>
      </c>
      <c r="J11" s="170">
        <v>199711070</v>
      </c>
      <c r="K11" s="170" t="s">
        <v>938</v>
      </c>
      <c r="L11" s="170" t="s">
        <v>939</v>
      </c>
      <c r="M11" s="295" t="s">
        <v>121</v>
      </c>
      <c r="N11" s="160" t="s">
        <v>235</v>
      </c>
      <c r="O11" s="161"/>
    </row>
    <row r="12" spans="1:15" ht="27.75" customHeight="1" x14ac:dyDescent="0.4">
      <c r="A12" s="55"/>
      <c r="B12" s="168">
        <v>2026</v>
      </c>
      <c r="C12" s="169"/>
      <c r="D12" s="172"/>
      <c r="E12" s="172"/>
      <c r="F12" s="170"/>
      <c r="G12" s="170"/>
      <c r="H12" s="170"/>
      <c r="I12" s="54"/>
      <c r="J12" s="170"/>
      <c r="K12" s="170"/>
      <c r="L12" s="171"/>
      <c r="M12" s="173"/>
      <c r="N12" s="160"/>
      <c r="O12" s="161"/>
    </row>
    <row r="13" spans="1:15" ht="27.75" customHeight="1" x14ac:dyDescent="0.4">
      <c r="A13" s="55"/>
      <c r="B13" s="168">
        <v>2026</v>
      </c>
      <c r="C13" s="169"/>
      <c r="D13" s="172"/>
      <c r="E13" s="172"/>
      <c r="F13" s="170"/>
      <c r="G13" s="170"/>
      <c r="H13" s="170"/>
      <c r="I13" s="54"/>
      <c r="J13" s="170"/>
      <c r="K13" s="170"/>
      <c r="L13" s="171"/>
      <c r="M13" s="173"/>
      <c r="N13" s="160"/>
      <c r="O13" s="161"/>
    </row>
    <row r="14" spans="1:15" ht="27.75" customHeight="1" x14ac:dyDescent="0.4">
      <c r="A14" s="55"/>
      <c r="B14" s="168">
        <v>2026</v>
      </c>
      <c r="C14" s="169"/>
      <c r="D14" s="172"/>
      <c r="E14" s="172"/>
      <c r="F14" s="170"/>
      <c r="G14" s="170"/>
      <c r="H14" s="170"/>
      <c r="I14" s="54"/>
      <c r="J14" s="170"/>
      <c r="K14" s="170"/>
      <c r="L14" s="171"/>
      <c r="M14" s="173"/>
      <c r="N14" s="160"/>
      <c r="O14" s="161"/>
    </row>
    <row r="15" spans="1:15" ht="27.75" customHeight="1" x14ac:dyDescent="0.4">
      <c r="A15" s="55"/>
      <c r="B15" s="168">
        <v>2026</v>
      </c>
      <c r="C15" s="169"/>
      <c r="D15" s="172"/>
      <c r="E15" s="172"/>
      <c r="F15" s="170"/>
      <c r="G15" s="170"/>
      <c r="H15" s="170"/>
      <c r="I15" s="54"/>
      <c r="J15" s="170"/>
      <c r="K15" s="170"/>
      <c r="L15" s="171"/>
      <c r="M15" s="173"/>
      <c r="N15" s="160"/>
      <c r="O15" s="161"/>
    </row>
    <row r="16" spans="1:15" ht="27.75" customHeight="1" x14ac:dyDescent="0.4">
      <c r="A16" s="55"/>
      <c r="B16" s="168">
        <v>2026</v>
      </c>
      <c r="C16" s="169"/>
      <c r="D16" s="172"/>
      <c r="E16" s="172"/>
      <c r="F16" s="170"/>
      <c r="G16" s="170"/>
      <c r="H16" s="170"/>
      <c r="I16" s="54"/>
      <c r="J16" s="170"/>
      <c r="K16" s="170"/>
      <c r="L16" s="171"/>
      <c r="M16" s="173"/>
      <c r="N16" s="160"/>
      <c r="O16" s="161"/>
    </row>
    <row r="17" spans="1:15" ht="27.75" customHeight="1" x14ac:dyDescent="0.4">
      <c r="A17" s="55"/>
      <c r="B17" s="168">
        <v>2026</v>
      </c>
      <c r="C17" s="169"/>
      <c r="D17" s="172"/>
      <c r="E17" s="172"/>
      <c r="F17" s="170"/>
      <c r="G17" s="170"/>
      <c r="H17" s="170"/>
      <c r="I17" s="54"/>
      <c r="J17" s="170"/>
      <c r="K17" s="170"/>
      <c r="L17" s="171"/>
      <c r="M17" s="173"/>
      <c r="N17" s="160"/>
      <c r="O17" s="161"/>
    </row>
    <row r="18" spans="1:15" ht="27.75" customHeight="1" x14ac:dyDescent="0.4">
      <c r="A18" s="55"/>
      <c r="B18" s="168">
        <v>2026</v>
      </c>
      <c r="C18" s="169"/>
      <c r="D18" s="172"/>
      <c r="E18" s="172"/>
      <c r="F18" s="170"/>
      <c r="G18" s="170"/>
      <c r="H18" s="170"/>
      <c r="I18" s="54"/>
      <c r="J18" s="170"/>
      <c r="K18" s="170"/>
      <c r="L18" s="171"/>
      <c r="M18" s="173"/>
      <c r="N18" s="160"/>
      <c r="O18" s="161"/>
    </row>
    <row r="19" spans="1:15" ht="27.75" customHeight="1" x14ac:dyDescent="0.4">
      <c r="A19" s="55"/>
      <c r="B19" s="168">
        <v>2026</v>
      </c>
      <c r="C19" s="169"/>
      <c r="D19" s="172"/>
      <c r="E19" s="172"/>
      <c r="F19" s="170"/>
      <c r="G19" s="170"/>
      <c r="H19" s="170"/>
      <c r="I19" s="54"/>
      <c r="J19" s="170"/>
      <c r="K19" s="170"/>
      <c r="L19" s="171"/>
      <c r="M19" s="173"/>
      <c r="N19" s="160"/>
      <c r="O19" s="161"/>
    </row>
    <row r="20" spans="1:15" ht="27.75" customHeight="1" x14ac:dyDescent="0.4">
      <c r="A20" s="55"/>
      <c r="B20" s="168">
        <v>2026</v>
      </c>
      <c r="C20" s="169"/>
      <c r="D20" s="172"/>
      <c r="E20" s="172"/>
      <c r="F20" s="170"/>
      <c r="G20" s="170"/>
      <c r="H20" s="170"/>
      <c r="I20" s="54"/>
      <c r="J20" s="170"/>
      <c r="K20" s="170"/>
      <c r="L20" s="171"/>
      <c r="M20" s="173"/>
      <c r="N20" s="160"/>
      <c r="O20" s="161"/>
    </row>
    <row r="21" spans="1:15" ht="27.75" customHeight="1" x14ac:dyDescent="0.4">
      <c r="A21" s="55"/>
      <c r="B21" s="168">
        <v>2026</v>
      </c>
      <c r="C21" s="169"/>
      <c r="D21" s="172"/>
      <c r="E21" s="172"/>
      <c r="F21" s="170"/>
      <c r="G21" s="170"/>
      <c r="H21" s="170"/>
      <c r="I21" s="54"/>
      <c r="J21" s="170"/>
      <c r="K21" s="170"/>
      <c r="L21" s="171"/>
      <c r="M21" s="173"/>
      <c r="N21" s="160"/>
      <c r="O21" s="161"/>
    </row>
    <row r="22" spans="1:15" ht="27.75" customHeight="1" x14ac:dyDescent="0.4">
      <c r="A22" s="55"/>
      <c r="B22" s="168">
        <v>2026</v>
      </c>
      <c r="C22" s="169"/>
      <c r="D22" s="172"/>
      <c r="E22" s="172"/>
      <c r="F22" s="170"/>
      <c r="G22" s="170"/>
      <c r="H22" s="170"/>
      <c r="I22" s="54"/>
      <c r="J22" s="170"/>
      <c r="K22" s="170"/>
      <c r="L22" s="171"/>
      <c r="M22" s="173"/>
      <c r="N22" s="160"/>
      <c r="O22" s="161"/>
    </row>
    <row r="23" spans="1:15" ht="27.75" customHeight="1" x14ac:dyDescent="0.4">
      <c r="A23" s="55"/>
      <c r="B23" s="168">
        <v>2026</v>
      </c>
      <c r="C23" s="169"/>
      <c r="D23" s="172"/>
      <c r="E23" s="172"/>
      <c r="F23" s="170"/>
      <c r="G23" s="170"/>
      <c r="H23" s="170"/>
      <c r="I23" s="54"/>
      <c r="J23" s="170"/>
      <c r="K23" s="170"/>
      <c r="L23" s="171"/>
      <c r="M23" s="173"/>
      <c r="N23" s="160"/>
      <c r="O23" s="161"/>
    </row>
    <row r="24" spans="1:15" ht="27.75" customHeight="1" x14ac:dyDescent="0.4">
      <c r="A24" s="55"/>
      <c r="B24" s="168">
        <v>2026</v>
      </c>
      <c r="C24" s="169"/>
      <c r="D24" s="172"/>
      <c r="E24" s="172"/>
      <c r="F24" s="170"/>
      <c r="G24" s="170"/>
      <c r="H24" s="170"/>
      <c r="I24" s="54"/>
      <c r="J24" s="170"/>
      <c r="K24" s="170"/>
      <c r="L24" s="171"/>
      <c r="M24" s="173"/>
      <c r="N24" s="160"/>
      <c r="O24" s="161"/>
    </row>
    <row r="25" spans="1:15" ht="27.75" customHeight="1" x14ac:dyDescent="0.4">
      <c r="A25" s="55"/>
      <c r="B25" s="168">
        <v>2026</v>
      </c>
      <c r="C25" s="169"/>
      <c r="D25" s="172"/>
      <c r="E25" s="172"/>
      <c r="F25" s="170"/>
      <c r="G25" s="170"/>
      <c r="H25" s="170"/>
      <c r="I25" s="54"/>
      <c r="J25" s="170"/>
      <c r="K25" s="170"/>
      <c r="L25" s="171"/>
      <c r="M25" s="173"/>
      <c r="N25" s="160"/>
      <c r="O25" s="161"/>
    </row>
    <row r="26" spans="1:15" ht="27.75" customHeight="1" x14ac:dyDescent="0.4">
      <c r="A26" s="55"/>
      <c r="B26" s="168">
        <v>2026</v>
      </c>
      <c r="C26" s="169"/>
      <c r="D26" s="172"/>
      <c r="E26" s="172"/>
      <c r="F26" s="170"/>
      <c r="G26" s="170"/>
      <c r="H26" s="170"/>
      <c r="I26" s="54"/>
      <c r="J26" s="170"/>
      <c r="K26" s="170"/>
      <c r="L26" s="171"/>
      <c r="M26" s="173"/>
      <c r="N26" s="160"/>
      <c r="O26" s="161"/>
    </row>
    <row r="27" spans="1:15" ht="27.75" customHeight="1" x14ac:dyDescent="0.4">
      <c r="A27" s="55"/>
      <c r="B27" s="168">
        <v>2026</v>
      </c>
      <c r="C27" s="169"/>
      <c r="D27" s="172"/>
      <c r="E27" s="172"/>
      <c r="F27" s="170"/>
      <c r="G27" s="170"/>
      <c r="H27" s="170"/>
      <c r="I27" s="54"/>
      <c r="J27" s="170"/>
      <c r="K27" s="170"/>
      <c r="L27" s="171"/>
      <c r="M27" s="173"/>
      <c r="N27" s="160"/>
      <c r="O27" s="161"/>
    </row>
    <row r="28" spans="1:15" ht="27.75" customHeight="1" x14ac:dyDescent="0.4">
      <c r="A28" s="55"/>
      <c r="B28" s="168">
        <v>2026</v>
      </c>
      <c r="C28" s="169"/>
      <c r="D28" s="172"/>
      <c r="E28" s="172"/>
      <c r="F28" s="170"/>
      <c r="G28" s="170"/>
      <c r="H28" s="170"/>
      <c r="I28" s="54"/>
      <c r="J28" s="170"/>
      <c r="K28" s="170"/>
      <c r="L28" s="171"/>
      <c r="M28" s="173"/>
      <c r="N28" s="160"/>
      <c r="O28" s="161"/>
    </row>
    <row r="29" spans="1:15" ht="27.75" customHeight="1" x14ac:dyDescent="0.4">
      <c r="A29" s="55"/>
      <c r="B29" s="168">
        <v>2026</v>
      </c>
      <c r="C29" s="169"/>
      <c r="D29" s="172"/>
      <c r="E29" s="172"/>
      <c r="F29" s="170"/>
      <c r="G29" s="170"/>
      <c r="H29" s="170"/>
      <c r="I29" s="54"/>
      <c r="J29" s="170"/>
      <c r="K29" s="170"/>
      <c r="L29" s="171"/>
      <c r="M29" s="173"/>
      <c r="N29" s="160"/>
      <c r="O29" s="161"/>
    </row>
    <row r="30" spans="1:15" ht="27.75" customHeight="1" x14ac:dyDescent="0.4">
      <c r="A30" s="55"/>
      <c r="B30" s="168">
        <v>2026</v>
      </c>
      <c r="C30" s="169"/>
      <c r="D30" s="172"/>
      <c r="E30" s="172"/>
      <c r="F30" s="170"/>
      <c r="G30" s="170"/>
      <c r="H30" s="170"/>
      <c r="I30" s="54"/>
      <c r="J30" s="170"/>
      <c r="K30" s="170"/>
      <c r="L30" s="171"/>
      <c r="M30" s="173"/>
      <c r="N30" s="160"/>
      <c r="O30" s="161"/>
    </row>
    <row r="31" spans="1:15" ht="27.75" customHeight="1" x14ac:dyDescent="0.4">
      <c r="A31" s="55"/>
      <c r="B31" s="168">
        <v>2026</v>
      </c>
      <c r="C31" s="169"/>
      <c r="D31" s="172"/>
      <c r="E31" s="172"/>
      <c r="F31" s="170"/>
      <c r="G31" s="170"/>
      <c r="H31" s="170"/>
      <c r="I31" s="54"/>
      <c r="J31" s="170"/>
      <c r="K31" s="170"/>
      <c r="L31" s="171"/>
      <c r="M31" s="173"/>
      <c r="N31" s="160"/>
      <c r="O31" s="161"/>
    </row>
    <row r="32" spans="1:15" ht="27.75" customHeight="1" x14ac:dyDescent="0.4">
      <c r="A32" s="55"/>
      <c r="B32" s="168">
        <v>2026</v>
      </c>
      <c r="C32" s="169"/>
      <c r="D32" s="172"/>
      <c r="E32" s="172"/>
      <c r="F32" s="170"/>
      <c r="G32" s="170"/>
      <c r="H32" s="170"/>
      <c r="I32" s="54"/>
      <c r="J32" s="170"/>
      <c r="K32" s="170"/>
      <c r="L32" s="171"/>
      <c r="M32" s="173"/>
      <c r="N32" s="160"/>
      <c r="O32" s="161"/>
    </row>
    <row r="33" spans="1:15" ht="27.75" customHeight="1" x14ac:dyDescent="0.4">
      <c r="A33" s="55"/>
      <c r="B33" s="168">
        <v>2026</v>
      </c>
      <c r="C33" s="169"/>
      <c r="D33" s="172"/>
      <c r="E33" s="172"/>
      <c r="F33" s="170"/>
      <c r="G33" s="170"/>
      <c r="H33" s="170"/>
      <c r="I33" s="54"/>
      <c r="J33" s="170"/>
      <c r="K33" s="170"/>
      <c r="L33" s="171"/>
      <c r="M33" s="173"/>
      <c r="N33" s="160"/>
      <c r="O33" s="161"/>
    </row>
    <row r="34" spans="1:15" ht="27.75" customHeight="1" x14ac:dyDescent="0.4">
      <c r="A34" s="55"/>
      <c r="B34" s="168">
        <v>2026</v>
      </c>
      <c r="C34" s="169"/>
      <c r="D34" s="172"/>
      <c r="E34" s="172"/>
      <c r="F34" s="170"/>
      <c r="G34" s="170"/>
      <c r="H34" s="170"/>
      <c r="I34" s="54"/>
      <c r="J34" s="170"/>
      <c r="K34" s="170"/>
      <c r="L34" s="171"/>
      <c r="M34" s="173"/>
      <c r="N34" s="160"/>
      <c r="O34" s="161"/>
    </row>
    <row r="35" spans="1:15" ht="27.75" customHeight="1" x14ac:dyDescent="0.4">
      <c r="A35" s="55"/>
      <c r="B35" s="168">
        <v>2026</v>
      </c>
      <c r="C35" s="169"/>
      <c r="D35" s="172"/>
      <c r="E35" s="172"/>
      <c r="F35" s="170"/>
      <c r="G35" s="170"/>
      <c r="H35" s="170"/>
      <c r="I35" s="54"/>
      <c r="J35" s="170"/>
      <c r="K35" s="170"/>
      <c r="L35" s="171"/>
      <c r="M35" s="173"/>
      <c r="N35" s="160"/>
      <c r="O35" s="161"/>
    </row>
    <row r="36" spans="1:15" ht="27.75" customHeight="1" x14ac:dyDescent="0.4">
      <c r="A36" s="55"/>
      <c r="B36" s="168">
        <v>2026</v>
      </c>
      <c r="C36" s="169"/>
      <c r="D36" s="172"/>
      <c r="E36" s="172"/>
      <c r="F36" s="170"/>
      <c r="G36" s="170"/>
      <c r="H36" s="170"/>
      <c r="I36" s="54"/>
      <c r="J36" s="170"/>
      <c r="K36" s="170"/>
      <c r="L36" s="171"/>
      <c r="M36" s="173"/>
      <c r="N36" s="160"/>
      <c r="O36" s="161"/>
    </row>
    <row r="37" spans="1:15" ht="27.75" customHeight="1" x14ac:dyDescent="0.4">
      <c r="A37" s="55"/>
      <c r="B37" s="168">
        <v>2026</v>
      </c>
      <c r="C37" s="169"/>
      <c r="D37" s="172"/>
      <c r="E37" s="172"/>
      <c r="F37" s="170"/>
      <c r="G37" s="170"/>
      <c r="H37" s="170"/>
      <c r="I37" s="54"/>
      <c r="J37" s="170"/>
      <c r="K37" s="170"/>
      <c r="L37" s="171"/>
      <c r="M37" s="173"/>
      <c r="N37" s="160"/>
      <c r="O37" s="161"/>
    </row>
    <row r="38" spans="1:15" ht="27.75" customHeight="1" x14ac:dyDescent="0.4">
      <c r="A38" s="55"/>
      <c r="B38" s="168">
        <v>2026</v>
      </c>
      <c r="C38" s="169"/>
      <c r="D38" s="172"/>
      <c r="E38" s="172"/>
      <c r="F38" s="170"/>
      <c r="G38" s="170"/>
      <c r="H38" s="170"/>
      <c r="I38" s="54"/>
      <c r="J38" s="170"/>
      <c r="K38" s="170"/>
      <c r="L38" s="171"/>
      <c r="M38" s="173"/>
      <c r="N38" s="160"/>
      <c r="O38" s="161"/>
    </row>
    <row r="39" spans="1:15" ht="27.75" customHeight="1" x14ac:dyDescent="0.4">
      <c r="A39" s="55"/>
      <c r="B39" s="168">
        <v>2026</v>
      </c>
      <c r="C39" s="155"/>
      <c r="D39" s="152"/>
      <c r="E39" s="152"/>
      <c r="F39" s="153"/>
      <c r="G39" s="153"/>
      <c r="H39" s="153"/>
      <c r="I39" s="56"/>
      <c r="J39" s="153"/>
      <c r="K39" s="153"/>
      <c r="L39" s="154"/>
      <c r="M39" s="173"/>
      <c r="N39" s="156"/>
      <c r="O39" s="58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53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취합\[12. 연간발주계획서(국토안전교육원).xlsx]참고'!#REF!</xm:f>
          </x14:formula1>
          <xm:sqref>F6 F7:F39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취합\[12. 연간발주계획서(국토안전교육원).xlsx]참고'!#REF!</xm:f>
          </x14:formula1>
          <xm:sqref>H7:H39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취합\[12. 연간발주계획서(국토안전교육원).xlsx]참고'!#REF!</xm:f>
          </x14:formula1>
          <xm:sqref>C7:C39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취합\[12. 연간발주계획서(국토안전교육원).xlsx]참고'!#REF!</xm:f>
          </x14:formula1>
          <xm:sqref>G7:G39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취합\[12. 연간발주계획서(국토안전교육원).xlsx]참고'!#REF!</xm:f>
          </x14:formula1>
          <xm:sqref>N7:N39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취합\[12. 연간발주계획서(국토안전교육원).xlsx]참고'!#REF!</xm:f>
          </x14:formula1>
          <xm:sqref>D7:D39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취합\[12. 연간발주계획서(국토안전교육원).xlsx]참고'!#REF!</xm:f>
          </x14:formula1>
          <xm:sqref>M7:M39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48"/>
  <sheetViews>
    <sheetView zoomScale="55" zoomScaleNormal="55" workbookViewId="0">
      <selection activeCell="E11" sqref="E11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ht="27.75" customHeight="1" thickTop="1" x14ac:dyDescent="0.4">
      <c r="A7" s="55"/>
      <c r="B7" s="168">
        <v>2026</v>
      </c>
      <c r="C7" s="169">
        <v>1</v>
      </c>
      <c r="D7" s="172" t="s">
        <v>944</v>
      </c>
      <c r="E7" s="172" t="s">
        <v>945</v>
      </c>
      <c r="F7" s="170" t="s">
        <v>24</v>
      </c>
      <c r="G7" s="170" t="s">
        <v>14</v>
      </c>
      <c r="H7" s="170" t="s">
        <v>28</v>
      </c>
      <c r="I7" s="54">
        <v>3694350</v>
      </c>
      <c r="J7" s="170">
        <v>2018011150</v>
      </c>
      <c r="K7" s="170" t="s">
        <v>946</v>
      </c>
      <c r="L7" s="171" t="s">
        <v>947</v>
      </c>
      <c r="M7" s="173" t="s">
        <v>121</v>
      </c>
      <c r="N7" s="160"/>
      <c r="O7" s="161"/>
    </row>
    <row r="8" spans="1:15" ht="27.75" customHeight="1" x14ac:dyDescent="0.4">
      <c r="A8" s="55"/>
      <c r="B8" s="168">
        <v>2026</v>
      </c>
      <c r="C8" s="169">
        <v>1</v>
      </c>
      <c r="D8" s="172" t="s">
        <v>944</v>
      </c>
      <c r="E8" s="172" t="s">
        <v>948</v>
      </c>
      <c r="F8" s="170" t="s">
        <v>24</v>
      </c>
      <c r="G8" s="170" t="s">
        <v>14</v>
      </c>
      <c r="H8" s="170" t="s">
        <v>28</v>
      </c>
      <c r="I8" s="54">
        <v>2256000</v>
      </c>
      <c r="J8" s="170">
        <v>2018011210</v>
      </c>
      <c r="K8" s="170" t="s">
        <v>949</v>
      </c>
      <c r="L8" s="171" t="s">
        <v>950</v>
      </c>
      <c r="M8" s="173" t="s">
        <v>121</v>
      </c>
      <c r="N8" s="160"/>
      <c r="O8" s="161"/>
    </row>
    <row r="9" spans="1:15" ht="27.75" customHeight="1" x14ac:dyDescent="0.4">
      <c r="A9" s="55"/>
      <c r="B9" s="168">
        <v>2026</v>
      </c>
      <c r="C9" s="169">
        <v>2</v>
      </c>
      <c r="D9" s="172" t="s">
        <v>944</v>
      </c>
      <c r="E9" s="172" t="s">
        <v>951</v>
      </c>
      <c r="F9" s="170" t="s">
        <v>24</v>
      </c>
      <c r="G9" s="170" t="s">
        <v>14</v>
      </c>
      <c r="H9" s="170" t="s">
        <v>28</v>
      </c>
      <c r="I9" s="54">
        <v>2400000</v>
      </c>
      <c r="J9" s="170">
        <v>202506001</v>
      </c>
      <c r="K9" s="170" t="s">
        <v>952</v>
      </c>
      <c r="L9" s="171" t="s">
        <v>953</v>
      </c>
      <c r="M9" s="173" t="s">
        <v>121</v>
      </c>
      <c r="N9" s="160"/>
      <c r="O9" s="161"/>
    </row>
    <row r="10" spans="1:15" ht="27.75" customHeight="1" x14ac:dyDescent="0.4">
      <c r="A10" s="55"/>
      <c r="B10" s="168">
        <v>2026</v>
      </c>
      <c r="C10" s="169">
        <v>2</v>
      </c>
      <c r="D10" s="172" t="s">
        <v>944</v>
      </c>
      <c r="E10" s="172" t="s">
        <v>954</v>
      </c>
      <c r="F10" s="170" t="s">
        <v>16</v>
      </c>
      <c r="G10" s="170" t="s">
        <v>6</v>
      </c>
      <c r="H10" s="170" t="s">
        <v>29</v>
      </c>
      <c r="I10" s="54">
        <v>4939170</v>
      </c>
      <c r="J10" s="170">
        <v>202408044</v>
      </c>
      <c r="K10" s="170" t="s">
        <v>955</v>
      </c>
      <c r="L10" s="171" t="s">
        <v>956</v>
      </c>
      <c r="M10" s="173"/>
      <c r="N10" s="160"/>
      <c r="O10" s="161" t="s">
        <v>957</v>
      </c>
    </row>
    <row r="11" spans="1:15" ht="27.75" customHeight="1" x14ac:dyDescent="0.4">
      <c r="A11" s="55"/>
      <c r="B11" s="168">
        <v>2026</v>
      </c>
      <c r="C11" s="169">
        <v>10</v>
      </c>
      <c r="D11" s="172" t="s">
        <v>167</v>
      </c>
      <c r="E11" s="172" t="s">
        <v>958</v>
      </c>
      <c r="F11" s="170" t="s">
        <v>22</v>
      </c>
      <c r="G11" s="170" t="s">
        <v>9</v>
      </c>
      <c r="H11" s="170" t="s">
        <v>28</v>
      </c>
      <c r="I11" s="54">
        <v>20000000</v>
      </c>
      <c r="J11" s="170">
        <v>202503025</v>
      </c>
      <c r="K11" s="170" t="s">
        <v>959</v>
      </c>
      <c r="L11" s="171" t="s">
        <v>960</v>
      </c>
      <c r="M11" s="173" t="s">
        <v>121</v>
      </c>
      <c r="N11" s="160"/>
      <c r="O11" s="161"/>
    </row>
    <row r="12" spans="1:15" ht="27.75" customHeight="1" x14ac:dyDescent="0.4">
      <c r="A12" s="55"/>
      <c r="B12" s="168">
        <v>2026</v>
      </c>
      <c r="C12" s="169">
        <v>2</v>
      </c>
      <c r="D12" s="172" t="s">
        <v>167</v>
      </c>
      <c r="E12" s="172" t="s">
        <v>961</v>
      </c>
      <c r="F12" s="170" t="s">
        <v>16</v>
      </c>
      <c r="G12" s="170" t="s">
        <v>6</v>
      </c>
      <c r="H12" s="170" t="s">
        <v>29</v>
      </c>
      <c r="I12" s="54">
        <v>1400000</v>
      </c>
      <c r="J12" s="170">
        <v>202503014</v>
      </c>
      <c r="K12" s="170" t="s">
        <v>962</v>
      </c>
      <c r="L12" s="171" t="s">
        <v>963</v>
      </c>
      <c r="M12" s="173"/>
      <c r="N12" s="160"/>
      <c r="O12" s="161"/>
    </row>
    <row r="13" spans="1:15" ht="27.75" customHeight="1" x14ac:dyDescent="0.4">
      <c r="A13" s="55"/>
      <c r="B13" s="168">
        <v>2026</v>
      </c>
      <c r="C13" s="169">
        <v>5</v>
      </c>
      <c r="D13" s="172" t="s">
        <v>944</v>
      </c>
      <c r="E13" s="172" t="s">
        <v>964</v>
      </c>
      <c r="F13" s="170" t="s">
        <v>16</v>
      </c>
      <c r="G13" s="170" t="s">
        <v>6</v>
      </c>
      <c r="H13" s="170" t="s">
        <v>29</v>
      </c>
      <c r="I13" s="54">
        <v>2250000</v>
      </c>
      <c r="J13" s="170">
        <v>2012121470</v>
      </c>
      <c r="K13" s="170" t="s">
        <v>965</v>
      </c>
      <c r="L13" s="171" t="s">
        <v>966</v>
      </c>
      <c r="M13" s="173"/>
      <c r="N13" s="160"/>
      <c r="O13" s="161"/>
    </row>
    <row r="14" spans="1:15" ht="27.75" customHeight="1" x14ac:dyDescent="0.4">
      <c r="A14" s="55"/>
      <c r="B14" s="168">
        <v>2026</v>
      </c>
      <c r="C14" s="169">
        <v>8</v>
      </c>
      <c r="D14" s="172" t="s">
        <v>944</v>
      </c>
      <c r="E14" s="172" t="s">
        <v>967</v>
      </c>
      <c r="F14" s="170" t="s">
        <v>16</v>
      </c>
      <c r="G14" s="170" t="s">
        <v>6</v>
      </c>
      <c r="H14" s="170" t="s">
        <v>29</v>
      </c>
      <c r="I14" s="54">
        <v>3740000</v>
      </c>
      <c r="J14" s="170">
        <v>2012121470</v>
      </c>
      <c r="K14" s="170" t="s">
        <v>965</v>
      </c>
      <c r="L14" s="171" t="s">
        <v>966</v>
      </c>
      <c r="M14" s="173"/>
      <c r="N14" s="160"/>
      <c r="O14" s="161"/>
    </row>
    <row r="15" spans="1:15" ht="27.75" customHeight="1" x14ac:dyDescent="0.4">
      <c r="A15" s="55"/>
      <c r="B15" s="168">
        <v>2026</v>
      </c>
      <c r="C15" s="169">
        <v>5</v>
      </c>
      <c r="D15" s="172" t="s">
        <v>944</v>
      </c>
      <c r="E15" t="s">
        <v>968</v>
      </c>
      <c r="F15" s="170" t="s">
        <v>16</v>
      </c>
      <c r="G15" s="170" t="s">
        <v>6</v>
      </c>
      <c r="H15" s="170" t="s">
        <v>29</v>
      </c>
      <c r="I15" s="54">
        <v>2970000</v>
      </c>
      <c r="J15" s="170">
        <v>2012121470</v>
      </c>
      <c r="K15" s="170" t="s">
        <v>965</v>
      </c>
      <c r="L15" s="171" t="s">
        <v>966</v>
      </c>
      <c r="M15" s="173"/>
      <c r="N15" s="160"/>
      <c r="O15" s="161"/>
    </row>
    <row r="16" spans="1:15" ht="27.75" customHeight="1" x14ac:dyDescent="0.4">
      <c r="A16" s="55"/>
      <c r="B16" s="168">
        <v>2026</v>
      </c>
      <c r="C16" s="169"/>
      <c r="D16" s="172"/>
      <c r="E16" s="172"/>
      <c r="F16" s="170"/>
      <c r="G16" s="170"/>
      <c r="H16" s="170"/>
      <c r="I16" s="54"/>
      <c r="J16" s="170"/>
      <c r="K16" s="170"/>
      <c r="L16" s="171"/>
      <c r="M16" s="173"/>
      <c r="N16" s="160"/>
      <c r="O16" s="161"/>
    </row>
    <row r="17" spans="1:15" ht="27.75" customHeight="1" x14ac:dyDescent="0.4">
      <c r="A17" s="55"/>
      <c r="B17" s="168">
        <v>2026</v>
      </c>
      <c r="C17" s="169"/>
      <c r="D17" s="172"/>
      <c r="E17" s="172"/>
      <c r="F17" s="170"/>
      <c r="G17" s="170"/>
      <c r="H17" s="170"/>
      <c r="I17" s="54"/>
      <c r="J17" s="170"/>
      <c r="K17" s="170"/>
      <c r="L17" s="171"/>
      <c r="M17" s="173"/>
      <c r="N17" s="160"/>
      <c r="O17" s="161"/>
    </row>
    <row r="18" spans="1:15" ht="27.75" customHeight="1" x14ac:dyDescent="0.4">
      <c r="A18" s="55"/>
      <c r="B18" s="168">
        <v>2026</v>
      </c>
      <c r="C18" s="169"/>
      <c r="D18" s="172"/>
      <c r="E18" s="172"/>
      <c r="F18" s="170"/>
      <c r="G18" s="170"/>
      <c r="H18" s="170"/>
      <c r="I18" s="54"/>
      <c r="J18" s="170"/>
      <c r="K18" s="170"/>
      <c r="L18" s="171"/>
      <c r="M18" s="173"/>
      <c r="N18" s="160"/>
      <c r="O18" s="161"/>
    </row>
    <row r="19" spans="1:15" ht="27.75" customHeight="1" x14ac:dyDescent="0.4">
      <c r="A19" s="55"/>
      <c r="B19" s="168">
        <v>2026</v>
      </c>
      <c r="C19" s="169"/>
      <c r="D19" s="172"/>
      <c r="E19" s="172"/>
      <c r="F19" s="170"/>
      <c r="G19" s="170"/>
      <c r="H19" s="170"/>
      <c r="I19" s="54"/>
      <c r="J19" s="170"/>
      <c r="K19" s="170"/>
      <c r="L19" s="171"/>
      <c r="M19" s="173"/>
      <c r="N19" s="160"/>
      <c r="O19" s="161"/>
    </row>
    <row r="20" spans="1:15" ht="27.75" customHeight="1" x14ac:dyDescent="0.4">
      <c r="A20" s="55"/>
      <c r="B20" s="168">
        <v>2026</v>
      </c>
      <c r="C20" s="169"/>
      <c r="D20" s="172"/>
      <c r="E20" s="172"/>
      <c r="F20" s="170"/>
      <c r="G20" s="170"/>
      <c r="H20" s="170"/>
      <c r="I20" s="54"/>
      <c r="J20" s="170"/>
      <c r="K20" s="170"/>
      <c r="L20" s="171"/>
      <c r="M20" s="173"/>
      <c r="N20" s="160"/>
      <c r="O20" s="161"/>
    </row>
    <row r="21" spans="1:15" ht="27.75" customHeight="1" x14ac:dyDescent="0.4">
      <c r="A21" s="55"/>
      <c r="B21" s="168">
        <v>2026</v>
      </c>
      <c r="C21" s="169"/>
      <c r="D21" s="172"/>
      <c r="E21" s="172"/>
      <c r="F21" s="170"/>
      <c r="G21" s="170"/>
      <c r="H21" s="170"/>
      <c r="I21" s="54"/>
      <c r="J21" s="170"/>
      <c r="K21" s="170"/>
      <c r="L21" s="171"/>
      <c r="M21" s="173"/>
      <c r="N21" s="160"/>
      <c r="O21" s="161"/>
    </row>
    <row r="22" spans="1:15" ht="27.75" customHeight="1" x14ac:dyDescent="0.4">
      <c r="A22" s="55"/>
      <c r="B22" s="168">
        <v>2026</v>
      </c>
      <c r="C22" s="169"/>
      <c r="D22" s="172"/>
      <c r="E22" s="172"/>
      <c r="F22" s="170"/>
      <c r="G22" s="170"/>
      <c r="H22" s="170"/>
      <c r="I22" s="54"/>
      <c r="J22" s="170"/>
      <c r="K22" s="170"/>
      <c r="L22" s="171"/>
      <c r="M22" s="173"/>
      <c r="N22" s="160"/>
      <c r="O22" s="161"/>
    </row>
    <row r="23" spans="1:15" ht="27.75" customHeight="1" x14ac:dyDescent="0.4">
      <c r="A23" s="55"/>
      <c r="B23" s="168">
        <v>2026</v>
      </c>
      <c r="C23" s="169"/>
      <c r="D23" s="172"/>
      <c r="E23" s="172"/>
      <c r="F23" s="170"/>
      <c r="G23" s="170"/>
      <c r="H23" s="170"/>
      <c r="I23" s="54"/>
      <c r="J23" s="170"/>
      <c r="K23" s="170"/>
      <c r="L23" s="171"/>
      <c r="M23" s="173"/>
      <c r="N23" s="160"/>
      <c r="O23" s="161"/>
    </row>
    <row r="24" spans="1:15" ht="27.75" customHeight="1" x14ac:dyDescent="0.4">
      <c r="A24" s="55"/>
      <c r="B24" s="168">
        <v>2026</v>
      </c>
      <c r="C24" s="169"/>
      <c r="D24" s="172"/>
      <c r="E24" s="172"/>
      <c r="F24" s="170"/>
      <c r="G24" s="170"/>
      <c r="H24" s="170"/>
      <c r="I24" s="54"/>
      <c r="J24" s="170"/>
      <c r="K24" s="170"/>
      <c r="L24" s="171"/>
      <c r="M24" s="173"/>
      <c r="N24" s="160"/>
      <c r="O24" s="161"/>
    </row>
    <row r="25" spans="1:15" ht="27.75" customHeight="1" x14ac:dyDescent="0.4">
      <c r="A25" s="55"/>
      <c r="B25" s="168">
        <v>2026</v>
      </c>
      <c r="C25" s="169"/>
      <c r="D25" s="172"/>
      <c r="E25" s="172"/>
      <c r="F25" s="170"/>
      <c r="G25" s="170"/>
      <c r="H25" s="170"/>
      <c r="I25" s="54"/>
      <c r="J25" s="170"/>
      <c r="K25" s="170"/>
      <c r="L25" s="171"/>
      <c r="M25" s="173"/>
      <c r="N25" s="160"/>
      <c r="O25" s="161"/>
    </row>
    <row r="26" spans="1:15" ht="27.75" customHeight="1" x14ac:dyDescent="0.4">
      <c r="A26" s="55"/>
      <c r="B26" s="168">
        <v>2026</v>
      </c>
      <c r="C26" s="169"/>
      <c r="D26" s="172"/>
      <c r="E26" s="172"/>
      <c r="F26" s="170"/>
      <c r="G26" s="170"/>
      <c r="H26" s="170"/>
      <c r="I26" s="54"/>
      <c r="J26" s="170"/>
      <c r="K26" s="170"/>
      <c r="L26" s="171"/>
      <c r="M26" s="173"/>
      <c r="N26" s="160"/>
      <c r="O26" s="161"/>
    </row>
    <row r="27" spans="1:15" ht="27.75" customHeight="1" x14ac:dyDescent="0.4">
      <c r="A27" s="55"/>
      <c r="B27" s="168">
        <v>2026</v>
      </c>
      <c r="C27" s="169"/>
      <c r="D27" s="172"/>
      <c r="E27" s="172"/>
      <c r="F27" s="170"/>
      <c r="G27" s="170"/>
      <c r="H27" s="170"/>
      <c r="I27" s="54"/>
      <c r="J27" s="170"/>
      <c r="K27" s="170"/>
      <c r="L27" s="171"/>
      <c r="M27" s="173"/>
      <c r="N27" s="160"/>
      <c r="O27" s="161"/>
    </row>
    <row r="28" spans="1:15" ht="27.75" customHeight="1" x14ac:dyDescent="0.4">
      <c r="A28" s="55"/>
      <c r="B28" s="168">
        <v>2026</v>
      </c>
      <c r="C28" s="169"/>
      <c r="D28" s="172"/>
      <c r="E28" s="172"/>
      <c r="F28" s="170"/>
      <c r="G28" s="170"/>
      <c r="H28" s="170"/>
      <c r="I28" s="54"/>
      <c r="J28" s="170"/>
      <c r="K28" s="170"/>
      <c r="L28" s="171"/>
      <c r="M28" s="173"/>
      <c r="N28" s="160"/>
      <c r="O28" s="161"/>
    </row>
    <row r="29" spans="1:15" ht="27.75" customHeight="1" x14ac:dyDescent="0.4">
      <c r="A29" s="55"/>
      <c r="B29" s="168">
        <v>2026</v>
      </c>
      <c r="C29" s="169"/>
      <c r="D29" s="172"/>
      <c r="E29" s="172"/>
      <c r="F29" s="170"/>
      <c r="G29" s="170"/>
      <c r="H29" s="170"/>
      <c r="I29" s="54"/>
      <c r="J29" s="170"/>
      <c r="K29" s="170"/>
      <c r="L29" s="171"/>
      <c r="M29" s="173"/>
      <c r="N29" s="160"/>
      <c r="O29" s="161"/>
    </row>
    <row r="30" spans="1:15" ht="27.75" customHeight="1" x14ac:dyDescent="0.4">
      <c r="A30" s="55"/>
      <c r="B30" s="168">
        <v>2026</v>
      </c>
      <c r="C30" s="169"/>
      <c r="D30" s="172"/>
      <c r="E30" s="172"/>
      <c r="F30" s="170"/>
      <c r="G30" s="170"/>
      <c r="H30" s="170"/>
      <c r="I30" s="54"/>
      <c r="J30" s="170"/>
      <c r="K30" s="170"/>
      <c r="L30" s="171"/>
      <c r="M30" s="173"/>
      <c r="N30" s="160"/>
      <c r="O30" s="161"/>
    </row>
    <row r="31" spans="1:15" ht="27.75" customHeight="1" x14ac:dyDescent="0.4">
      <c r="A31" s="55"/>
      <c r="B31" s="168">
        <v>2026</v>
      </c>
      <c r="C31" s="169"/>
      <c r="D31" s="172"/>
      <c r="E31" s="172"/>
      <c r="F31" s="170"/>
      <c r="G31" s="170"/>
      <c r="H31" s="170"/>
      <c r="I31" s="54"/>
      <c r="J31" s="170"/>
      <c r="K31" s="170"/>
      <c r="L31" s="171"/>
      <c r="M31" s="173"/>
      <c r="N31" s="160"/>
      <c r="O31" s="161"/>
    </row>
    <row r="32" spans="1:15" ht="27.75" customHeight="1" x14ac:dyDescent="0.4">
      <c r="A32" s="55"/>
      <c r="B32" s="168">
        <v>2026</v>
      </c>
      <c r="C32" s="169"/>
      <c r="D32" s="172"/>
      <c r="E32" s="172"/>
      <c r="F32" s="170"/>
      <c r="G32" s="170"/>
      <c r="H32" s="170"/>
      <c r="I32" s="54"/>
      <c r="J32" s="170"/>
      <c r="K32" s="170"/>
      <c r="L32" s="171"/>
      <c r="M32" s="173"/>
      <c r="N32" s="160"/>
      <c r="O32" s="161"/>
    </row>
    <row r="33" spans="1:15" ht="27.75" customHeight="1" x14ac:dyDescent="0.4">
      <c r="A33" s="55"/>
      <c r="B33" s="168">
        <v>2026</v>
      </c>
      <c r="C33" s="169"/>
      <c r="D33" s="172"/>
      <c r="E33" s="172"/>
      <c r="F33" s="170"/>
      <c r="G33" s="170"/>
      <c r="H33" s="170"/>
      <c r="I33" s="54"/>
      <c r="J33" s="170"/>
      <c r="K33" s="170"/>
      <c r="L33" s="171"/>
      <c r="M33" s="173"/>
      <c r="N33" s="160"/>
      <c r="O33" s="161"/>
    </row>
    <row r="34" spans="1:15" ht="27.75" customHeight="1" x14ac:dyDescent="0.4">
      <c r="A34" s="55"/>
      <c r="B34" s="168">
        <v>2026</v>
      </c>
      <c r="C34" s="169"/>
      <c r="D34" s="172"/>
      <c r="E34" s="172"/>
      <c r="F34" s="170"/>
      <c r="G34" s="170"/>
      <c r="H34" s="170"/>
      <c r="I34" s="54"/>
      <c r="J34" s="170"/>
      <c r="K34" s="170"/>
      <c r="L34" s="171"/>
      <c r="M34" s="173"/>
      <c r="N34" s="160"/>
      <c r="O34" s="161"/>
    </row>
    <row r="35" spans="1:15" ht="27.75" customHeight="1" x14ac:dyDescent="0.4">
      <c r="A35" s="55"/>
      <c r="B35" s="168">
        <v>2026</v>
      </c>
      <c r="C35" s="169"/>
      <c r="D35" s="172"/>
      <c r="E35" s="172"/>
      <c r="F35" s="170"/>
      <c r="G35" s="170"/>
      <c r="H35" s="170"/>
      <c r="I35" s="54"/>
      <c r="J35" s="170"/>
      <c r="K35" s="170"/>
      <c r="L35" s="171"/>
      <c r="M35" s="173"/>
      <c r="N35" s="160"/>
      <c r="O35" s="161"/>
    </row>
    <row r="36" spans="1:15" ht="27.75" customHeight="1" x14ac:dyDescent="0.4">
      <c r="A36" s="55"/>
      <c r="B36" s="168">
        <v>2026</v>
      </c>
      <c r="C36" s="169"/>
      <c r="D36" s="172"/>
      <c r="E36" s="172"/>
      <c r="F36" s="170"/>
      <c r="G36" s="170"/>
      <c r="H36" s="170"/>
      <c r="I36" s="54"/>
      <c r="J36" s="170"/>
      <c r="K36" s="170"/>
      <c r="L36" s="171"/>
      <c r="M36" s="173"/>
      <c r="N36" s="160"/>
      <c r="O36" s="161"/>
    </row>
    <row r="37" spans="1:15" ht="27.75" customHeight="1" x14ac:dyDescent="0.4">
      <c r="A37" s="55"/>
      <c r="B37" s="168">
        <v>2026</v>
      </c>
      <c r="C37" s="169"/>
      <c r="D37" s="172"/>
      <c r="E37" s="172"/>
      <c r="F37" s="170"/>
      <c r="G37" s="170"/>
      <c r="H37" s="170"/>
      <c r="I37" s="54"/>
      <c r="J37" s="170"/>
      <c r="K37" s="170"/>
      <c r="L37" s="171"/>
      <c r="M37" s="173"/>
      <c r="N37" s="160"/>
      <c r="O37" s="161"/>
    </row>
    <row r="38" spans="1:15" ht="27.75" customHeight="1" x14ac:dyDescent="0.4">
      <c r="A38" s="55"/>
      <c r="B38" s="168">
        <v>2026</v>
      </c>
      <c r="C38" s="169"/>
      <c r="D38" s="172"/>
      <c r="E38" s="172"/>
      <c r="F38" s="170"/>
      <c r="G38" s="170"/>
      <c r="H38" s="170"/>
      <c r="I38" s="54"/>
      <c r="J38" s="170"/>
      <c r="K38" s="170"/>
      <c r="L38" s="171"/>
      <c r="M38" s="173"/>
      <c r="N38" s="160"/>
      <c r="O38" s="161"/>
    </row>
    <row r="39" spans="1:15" ht="27.75" customHeight="1" x14ac:dyDescent="0.4">
      <c r="A39" s="55"/>
      <c r="B39" s="168">
        <v>2026</v>
      </c>
      <c r="C39" s="169"/>
      <c r="D39" s="172"/>
      <c r="E39" s="172"/>
      <c r="F39" s="170"/>
      <c r="G39" s="170"/>
      <c r="H39" s="170"/>
      <c r="I39" s="54"/>
      <c r="J39" s="170"/>
      <c r="K39" s="170"/>
      <c r="L39" s="171"/>
      <c r="M39" s="173"/>
      <c r="N39" s="160"/>
      <c r="O39" s="161"/>
    </row>
    <row r="40" spans="1:15" ht="27.75" customHeight="1" x14ac:dyDescent="0.4">
      <c r="A40" s="55"/>
      <c r="B40" s="168">
        <v>2026</v>
      </c>
      <c r="C40" s="169"/>
      <c r="D40" s="172"/>
      <c r="E40" s="172"/>
      <c r="F40" s="170"/>
      <c r="G40" s="170"/>
      <c r="H40" s="170"/>
      <c r="I40" s="54"/>
      <c r="J40" s="170"/>
      <c r="K40" s="170"/>
      <c r="L40" s="171"/>
      <c r="M40" s="173"/>
      <c r="N40" s="160"/>
      <c r="O40" s="161"/>
    </row>
    <row r="41" spans="1:15" ht="27.75" customHeight="1" x14ac:dyDescent="0.4">
      <c r="A41" s="55"/>
      <c r="B41" s="168">
        <v>2026</v>
      </c>
      <c r="C41" s="169"/>
      <c r="D41" s="172"/>
      <c r="E41" s="172"/>
      <c r="F41" s="170"/>
      <c r="G41" s="170"/>
      <c r="H41" s="170"/>
      <c r="I41" s="54"/>
      <c r="J41" s="170"/>
      <c r="K41" s="170"/>
      <c r="L41" s="171"/>
      <c r="M41" s="173"/>
      <c r="N41" s="160"/>
      <c r="O41" s="161"/>
    </row>
    <row r="42" spans="1:15" ht="27.75" customHeight="1" x14ac:dyDescent="0.4">
      <c r="A42" s="55"/>
      <c r="B42" s="168">
        <v>2026</v>
      </c>
      <c r="C42" s="169"/>
      <c r="D42" s="172"/>
      <c r="E42" s="172"/>
      <c r="F42" s="170"/>
      <c r="G42" s="170"/>
      <c r="H42" s="170"/>
      <c r="I42" s="54"/>
      <c r="J42" s="170"/>
      <c r="K42" s="170"/>
      <c r="L42" s="171"/>
      <c r="M42" s="173"/>
      <c r="N42" s="160"/>
      <c r="O42" s="161"/>
    </row>
    <row r="43" spans="1:15" ht="27.75" customHeight="1" x14ac:dyDescent="0.4">
      <c r="A43" s="55"/>
      <c r="B43" s="168">
        <v>2026</v>
      </c>
      <c r="C43" s="169"/>
      <c r="D43" s="172"/>
      <c r="E43" s="172"/>
      <c r="F43" s="170"/>
      <c r="G43" s="170"/>
      <c r="H43" s="170"/>
      <c r="I43" s="54"/>
      <c r="J43" s="170"/>
      <c r="K43" s="170"/>
      <c r="L43" s="171"/>
      <c r="M43" s="173"/>
      <c r="N43" s="160"/>
      <c r="O43" s="161"/>
    </row>
    <row r="44" spans="1:15" ht="27.75" customHeight="1" x14ac:dyDescent="0.4">
      <c r="A44" s="55"/>
      <c r="B44" s="168">
        <v>2026</v>
      </c>
      <c r="C44" s="169"/>
      <c r="D44" s="172"/>
      <c r="E44" s="172"/>
      <c r="F44" s="170"/>
      <c r="G44" s="170"/>
      <c r="H44" s="170"/>
      <c r="I44" s="54"/>
      <c r="J44" s="170"/>
      <c r="K44" s="170"/>
      <c r="L44" s="171"/>
      <c r="M44" s="173"/>
      <c r="N44" s="160"/>
      <c r="O44" s="161"/>
    </row>
    <row r="45" spans="1:15" ht="27.75" customHeight="1" x14ac:dyDescent="0.4">
      <c r="A45" s="55"/>
      <c r="B45" s="168">
        <v>2026</v>
      </c>
      <c r="C45" s="169"/>
      <c r="D45" s="172"/>
      <c r="E45" s="172"/>
      <c r="F45" s="170"/>
      <c r="G45" s="170"/>
      <c r="H45" s="170"/>
      <c r="I45" s="54"/>
      <c r="J45" s="170"/>
      <c r="K45" s="170"/>
      <c r="L45" s="171"/>
      <c r="M45" s="173"/>
      <c r="N45" s="160"/>
      <c r="O45" s="161"/>
    </row>
    <row r="46" spans="1:15" ht="27.75" customHeight="1" x14ac:dyDescent="0.4">
      <c r="A46" s="55"/>
      <c r="B46" s="168">
        <v>2026</v>
      </c>
      <c r="C46" s="169"/>
      <c r="D46" s="172"/>
      <c r="E46" s="172"/>
      <c r="F46" s="170"/>
      <c r="G46" s="170"/>
      <c r="H46" s="170"/>
      <c r="I46" s="54"/>
      <c r="J46" s="170"/>
      <c r="K46" s="170"/>
      <c r="L46" s="171"/>
      <c r="M46" s="173"/>
      <c r="N46" s="160"/>
      <c r="O46" s="161"/>
    </row>
    <row r="47" spans="1:15" ht="27.75" customHeight="1" x14ac:dyDescent="0.4">
      <c r="A47" s="55"/>
      <c r="B47" s="168">
        <v>2026</v>
      </c>
      <c r="C47" s="169"/>
      <c r="D47" s="172"/>
      <c r="E47" s="172"/>
      <c r="F47" s="170"/>
      <c r="G47" s="170"/>
      <c r="H47" s="170"/>
      <c r="I47" s="54"/>
      <c r="J47" s="170"/>
      <c r="K47" s="170"/>
      <c r="L47" s="171"/>
      <c r="M47" s="173"/>
      <c r="N47" s="160"/>
      <c r="O47" s="161"/>
    </row>
    <row r="48" spans="1:15" ht="27.75" customHeight="1" x14ac:dyDescent="0.4">
      <c r="A48" s="55"/>
      <c r="B48" s="168">
        <v>2026</v>
      </c>
      <c r="C48" s="155"/>
      <c r="D48" s="152"/>
      <c r="E48" s="152"/>
      <c r="F48" s="153"/>
      <c r="G48" s="153"/>
      <c r="H48" s="153"/>
      <c r="I48" s="56"/>
      <c r="J48" s="153"/>
      <c r="K48" s="153"/>
      <c r="L48" s="154"/>
      <c r="M48" s="173"/>
      <c r="N48" s="156"/>
      <c r="O48" s="58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취합\13. 2026년 연간발주계획 제출(수도권지역본부)\[발주계획서_사업지원실.xlsx]참고'!#REF!</xm:f>
          </x14:formula1>
          <xm:sqref>M7:M48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취합\13. 2026년 연간발주계획 제출(수도권지역본부)\[발주계획서_사업지원실.xlsx]참고'!#REF!</xm:f>
          </x14:formula1>
          <xm:sqref>D7:D48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취합\13. 2026년 연간발주계획 제출(수도권지역본부)\[발주계획서_사업지원실.xlsx]참고'!#REF!</xm:f>
          </x14:formula1>
          <xm:sqref>N7:N48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취합\13. 2026년 연간발주계획 제출(수도권지역본부)\[발주계획서_사업지원실.xlsx]참고'!#REF!</xm:f>
          </x14:formula1>
          <xm:sqref>G7:G48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취합\13. 2026년 연간발주계획 제출(수도권지역본부)\[발주계획서_사업지원실.xlsx]참고'!#REF!</xm:f>
          </x14:formula1>
          <xm:sqref>C7:C48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취합\13. 2026년 연간발주계획 제출(수도권지역본부)\[발주계획서_사업지원실.xlsx]참고'!#REF!</xm:f>
          </x14:formula1>
          <xm:sqref>H7:H48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취합\13. 2026년 연간발주계획 제출(수도권지역본부)\[발주계획서_사업지원실.xlsx]참고'!#REF!</xm:f>
          </x14:formula1>
          <xm:sqref>F6:F48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49"/>
  <sheetViews>
    <sheetView zoomScale="55" zoomScaleNormal="55" workbookViewId="0">
      <selection activeCell="C7" sqref="C7:L13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ht="27.75" customHeight="1" thickTop="1" x14ac:dyDescent="0.4">
      <c r="A7" s="55"/>
      <c r="B7" s="168">
        <v>2026</v>
      </c>
      <c r="C7" s="169">
        <v>1</v>
      </c>
      <c r="D7" s="172" t="s">
        <v>969</v>
      </c>
      <c r="E7" s="172" t="s">
        <v>970</v>
      </c>
      <c r="F7" s="170" t="s">
        <v>16</v>
      </c>
      <c r="G7" s="170" t="s">
        <v>6</v>
      </c>
      <c r="H7" s="170" t="s">
        <v>29</v>
      </c>
      <c r="I7" s="54">
        <v>1000000</v>
      </c>
      <c r="J7" s="170">
        <v>202206020</v>
      </c>
      <c r="K7" s="170" t="s">
        <v>971</v>
      </c>
      <c r="L7" s="171" t="s">
        <v>972</v>
      </c>
      <c r="M7" s="173"/>
      <c r="N7" s="160"/>
      <c r="O7" s="161"/>
    </row>
    <row r="8" spans="1:15" ht="27.75" customHeight="1" x14ac:dyDescent="0.4">
      <c r="A8" s="55"/>
      <c r="B8" s="168">
        <v>2026</v>
      </c>
      <c r="C8" s="169">
        <v>3</v>
      </c>
      <c r="D8" s="172" t="s">
        <v>969</v>
      </c>
      <c r="E8" s="172" t="s">
        <v>973</v>
      </c>
      <c r="F8" s="170" t="s">
        <v>16</v>
      </c>
      <c r="G8" s="170" t="s">
        <v>6</v>
      </c>
      <c r="H8" s="170" t="s">
        <v>29</v>
      </c>
      <c r="I8" s="54">
        <v>2500000</v>
      </c>
      <c r="J8" s="170">
        <v>202206020</v>
      </c>
      <c r="K8" s="170" t="s">
        <v>971</v>
      </c>
      <c r="L8" s="171" t="s">
        <v>972</v>
      </c>
      <c r="M8" s="173"/>
      <c r="N8" s="160"/>
      <c r="O8" s="161"/>
    </row>
    <row r="9" spans="1:15" ht="27.75" customHeight="1" x14ac:dyDescent="0.4">
      <c r="A9" s="55"/>
      <c r="B9" s="168">
        <v>2026</v>
      </c>
      <c r="C9" s="169">
        <v>3</v>
      </c>
      <c r="D9" s="172" t="s">
        <v>969</v>
      </c>
      <c r="E9" s="172" t="s">
        <v>974</v>
      </c>
      <c r="F9" s="170" t="s">
        <v>16</v>
      </c>
      <c r="G9" s="170" t="s">
        <v>6</v>
      </c>
      <c r="H9" s="170" t="s">
        <v>29</v>
      </c>
      <c r="I9" s="54">
        <v>3000000</v>
      </c>
      <c r="J9" s="170">
        <v>202206020</v>
      </c>
      <c r="K9" s="170" t="s">
        <v>971</v>
      </c>
      <c r="L9" s="171" t="s">
        <v>972</v>
      </c>
      <c r="M9" s="173"/>
      <c r="N9" s="160"/>
      <c r="O9" s="161"/>
    </row>
    <row r="10" spans="1:15" ht="27.75" customHeight="1" x14ac:dyDescent="0.4">
      <c r="A10" s="55"/>
      <c r="B10" s="168">
        <v>2026</v>
      </c>
      <c r="C10" s="169">
        <v>5</v>
      </c>
      <c r="D10" s="172" t="s">
        <v>969</v>
      </c>
      <c r="E10" s="172" t="s">
        <v>964</v>
      </c>
      <c r="F10" s="170" t="s">
        <v>16</v>
      </c>
      <c r="G10" s="170" t="s">
        <v>6</v>
      </c>
      <c r="H10" s="170" t="s">
        <v>29</v>
      </c>
      <c r="I10" s="54">
        <v>2000000</v>
      </c>
      <c r="J10" s="170">
        <v>202206020</v>
      </c>
      <c r="K10" s="170" t="s">
        <v>971</v>
      </c>
      <c r="L10" s="171" t="s">
        <v>972</v>
      </c>
      <c r="M10" s="173"/>
      <c r="N10" s="160"/>
      <c r="O10" s="161"/>
    </row>
    <row r="11" spans="1:15" ht="27.75" customHeight="1" x14ac:dyDescent="0.4">
      <c r="A11" s="55"/>
      <c r="B11" s="168">
        <v>2026</v>
      </c>
      <c r="C11" s="169">
        <v>5</v>
      </c>
      <c r="D11" s="172" t="s">
        <v>969</v>
      </c>
      <c r="E11" s="172" t="s">
        <v>975</v>
      </c>
      <c r="F11" s="170" t="s">
        <v>16</v>
      </c>
      <c r="G11" s="170" t="s">
        <v>6</v>
      </c>
      <c r="H11" s="170" t="s">
        <v>29</v>
      </c>
      <c r="I11" s="54">
        <v>1500000</v>
      </c>
      <c r="J11" s="170">
        <v>202206020</v>
      </c>
      <c r="K11" s="170" t="s">
        <v>971</v>
      </c>
      <c r="L11" s="171" t="s">
        <v>972</v>
      </c>
      <c r="M11" s="173"/>
      <c r="N11" s="160"/>
      <c r="O11" s="161"/>
    </row>
    <row r="12" spans="1:15" ht="27.75" customHeight="1" x14ac:dyDescent="0.4">
      <c r="A12" s="55"/>
      <c r="B12" s="168">
        <v>2026</v>
      </c>
      <c r="C12" s="169">
        <v>10</v>
      </c>
      <c r="D12" s="172" t="s">
        <v>969</v>
      </c>
      <c r="E12" s="172" t="s">
        <v>976</v>
      </c>
      <c r="F12" s="170" t="s">
        <v>16</v>
      </c>
      <c r="G12" s="170" t="s">
        <v>6</v>
      </c>
      <c r="H12" s="170" t="s">
        <v>29</v>
      </c>
      <c r="I12" s="54">
        <v>1500000</v>
      </c>
      <c r="J12" s="170">
        <v>202206020</v>
      </c>
      <c r="K12" s="170" t="s">
        <v>971</v>
      </c>
      <c r="L12" s="171" t="s">
        <v>972</v>
      </c>
      <c r="M12" s="173"/>
      <c r="N12" s="160"/>
      <c r="O12" s="161"/>
    </row>
    <row r="13" spans="1:15" ht="27.75" customHeight="1" x14ac:dyDescent="0.4">
      <c r="A13" s="55"/>
      <c r="B13" s="168">
        <v>2026</v>
      </c>
      <c r="C13" s="169">
        <v>11</v>
      </c>
      <c r="D13" s="172" t="s">
        <v>969</v>
      </c>
      <c r="E13" s="172" t="s">
        <v>967</v>
      </c>
      <c r="F13" s="170" t="s">
        <v>16</v>
      </c>
      <c r="G13" s="170" t="s">
        <v>6</v>
      </c>
      <c r="H13" s="170" t="s">
        <v>29</v>
      </c>
      <c r="I13" s="54">
        <v>1500000</v>
      </c>
      <c r="J13" s="170">
        <v>202206020</v>
      </c>
      <c r="K13" s="170" t="s">
        <v>971</v>
      </c>
      <c r="L13" s="171" t="s">
        <v>972</v>
      </c>
      <c r="M13" s="173"/>
      <c r="N13" s="160"/>
      <c r="O13" s="161"/>
    </row>
    <row r="14" spans="1:15" ht="27.75" customHeight="1" x14ac:dyDescent="0.4">
      <c r="A14" s="55"/>
      <c r="B14" s="168">
        <v>2026</v>
      </c>
      <c r="C14" s="169"/>
      <c r="D14" s="172"/>
      <c r="E14" s="172"/>
      <c r="F14" s="170"/>
      <c r="G14" s="170"/>
      <c r="H14" s="170"/>
      <c r="I14" s="54"/>
      <c r="J14" s="170"/>
      <c r="K14" s="170"/>
      <c r="L14" s="171"/>
      <c r="M14" s="173"/>
      <c r="N14" s="160"/>
      <c r="O14" s="161"/>
    </row>
    <row r="15" spans="1:15" ht="27.75" customHeight="1" x14ac:dyDescent="0.4">
      <c r="A15" s="55"/>
      <c r="B15" s="168">
        <v>2026</v>
      </c>
      <c r="C15" s="169"/>
      <c r="D15" s="172"/>
      <c r="E15" s="172"/>
      <c r="F15" s="170"/>
      <c r="G15" s="170"/>
      <c r="H15" s="170"/>
      <c r="I15" s="54"/>
      <c r="J15" s="170"/>
      <c r="K15" s="170"/>
      <c r="L15" s="171"/>
      <c r="M15" s="173"/>
      <c r="N15" s="160"/>
      <c r="O15" s="161"/>
    </row>
    <row r="16" spans="1:15" ht="27.75" customHeight="1" x14ac:dyDescent="0.4">
      <c r="A16" s="55"/>
      <c r="B16" s="168">
        <v>2026</v>
      </c>
      <c r="C16" s="169"/>
      <c r="D16" s="172"/>
      <c r="E16" s="172"/>
      <c r="F16" s="170"/>
      <c r="G16" s="170"/>
      <c r="H16" s="170"/>
      <c r="I16" s="54"/>
      <c r="J16" s="170"/>
      <c r="K16" s="170"/>
      <c r="L16" s="171"/>
      <c r="M16" s="173"/>
      <c r="N16" s="160"/>
      <c r="O16" s="161"/>
    </row>
    <row r="17" spans="1:15" ht="27.75" customHeight="1" x14ac:dyDescent="0.4">
      <c r="A17" s="55"/>
      <c r="B17" s="168">
        <v>2026</v>
      </c>
      <c r="C17" s="169"/>
      <c r="D17" s="172"/>
      <c r="E17" s="172"/>
      <c r="F17" s="170"/>
      <c r="G17" s="170"/>
      <c r="H17" s="170"/>
      <c r="I17" s="54"/>
      <c r="J17" s="170"/>
      <c r="K17" s="170"/>
      <c r="L17" s="171"/>
      <c r="M17" s="173"/>
      <c r="N17" s="160"/>
      <c r="O17" s="161"/>
    </row>
    <row r="18" spans="1:15" ht="27.75" customHeight="1" x14ac:dyDescent="0.4">
      <c r="A18" s="55"/>
      <c r="B18" s="168">
        <v>2026</v>
      </c>
      <c r="C18" s="169"/>
      <c r="D18" s="172"/>
      <c r="E18" s="172"/>
      <c r="F18" s="170"/>
      <c r="G18" s="170"/>
      <c r="H18" s="170"/>
      <c r="I18" s="54"/>
      <c r="J18" s="170"/>
      <c r="K18" s="170"/>
      <c r="L18" s="171"/>
      <c r="M18" s="173"/>
      <c r="N18" s="160"/>
      <c r="O18" s="161"/>
    </row>
    <row r="19" spans="1:15" ht="27.75" customHeight="1" x14ac:dyDescent="0.4">
      <c r="A19" s="55"/>
      <c r="B19" s="168">
        <v>2026</v>
      </c>
      <c r="C19" s="169"/>
      <c r="D19" s="172"/>
      <c r="E19" s="172"/>
      <c r="F19" s="170"/>
      <c r="G19" s="170"/>
      <c r="H19" s="170"/>
      <c r="I19" s="54"/>
      <c r="J19" s="170"/>
      <c r="K19" s="170"/>
      <c r="L19" s="171"/>
      <c r="M19" s="173"/>
      <c r="N19" s="160"/>
      <c r="O19" s="161"/>
    </row>
    <row r="20" spans="1:15" ht="27.75" customHeight="1" x14ac:dyDescent="0.4">
      <c r="A20" s="55"/>
      <c r="B20" s="168">
        <v>2026</v>
      </c>
      <c r="C20" s="169"/>
      <c r="D20" s="172"/>
      <c r="E20" s="172"/>
      <c r="F20" s="170"/>
      <c r="G20" s="170"/>
      <c r="H20" s="170"/>
      <c r="I20" s="54"/>
      <c r="J20" s="170"/>
      <c r="K20" s="170"/>
      <c r="L20" s="171"/>
      <c r="M20" s="173"/>
      <c r="N20" s="160"/>
      <c r="O20" s="161"/>
    </row>
    <row r="21" spans="1:15" ht="27.75" customHeight="1" x14ac:dyDescent="0.4">
      <c r="A21" s="55"/>
      <c r="B21" s="168">
        <v>2026</v>
      </c>
      <c r="C21" s="169"/>
      <c r="D21" s="172"/>
      <c r="E21" s="172"/>
      <c r="F21" s="170"/>
      <c r="G21" s="170"/>
      <c r="H21" s="170"/>
      <c r="I21" s="54"/>
      <c r="J21" s="170"/>
      <c r="K21" s="170"/>
      <c r="L21" s="171"/>
      <c r="M21" s="173"/>
      <c r="N21" s="160"/>
      <c r="O21" s="161"/>
    </row>
    <row r="22" spans="1:15" ht="27.75" customHeight="1" x14ac:dyDescent="0.4">
      <c r="A22" s="55"/>
      <c r="B22" s="168">
        <v>2026</v>
      </c>
      <c r="C22" s="169"/>
      <c r="D22" s="172"/>
      <c r="E22" s="172"/>
      <c r="F22" s="170"/>
      <c r="G22" s="170"/>
      <c r="H22" s="170"/>
      <c r="I22" s="54"/>
      <c r="J22" s="170"/>
      <c r="K22" s="170"/>
      <c r="L22" s="171"/>
      <c r="M22" s="173"/>
      <c r="N22" s="160"/>
      <c r="O22" s="161"/>
    </row>
    <row r="23" spans="1:15" ht="27.75" customHeight="1" x14ac:dyDescent="0.4">
      <c r="A23" s="55"/>
      <c r="B23" s="168">
        <v>2026</v>
      </c>
      <c r="C23" s="169"/>
      <c r="D23" s="172"/>
      <c r="E23" s="172"/>
      <c r="F23" s="170"/>
      <c r="G23" s="170"/>
      <c r="H23" s="170"/>
      <c r="I23" s="54"/>
      <c r="J23" s="170"/>
      <c r="K23" s="170"/>
      <c r="L23" s="171"/>
      <c r="M23" s="173"/>
      <c r="N23" s="160"/>
      <c r="O23" s="161"/>
    </row>
    <row r="24" spans="1:15" ht="27.75" customHeight="1" x14ac:dyDescent="0.4">
      <c r="A24" s="55"/>
      <c r="B24" s="168">
        <v>2026</v>
      </c>
      <c r="C24" s="169"/>
      <c r="D24" s="172"/>
      <c r="E24" s="172"/>
      <c r="F24" s="170"/>
      <c r="G24" s="170"/>
      <c r="H24" s="170"/>
      <c r="I24" s="54"/>
      <c r="J24" s="170"/>
      <c r="K24" s="170"/>
      <c r="L24" s="171"/>
      <c r="M24" s="173"/>
      <c r="N24" s="160"/>
      <c r="O24" s="161"/>
    </row>
    <row r="25" spans="1:15" ht="27.75" customHeight="1" x14ac:dyDescent="0.4">
      <c r="A25" s="55"/>
      <c r="B25" s="168">
        <v>2026</v>
      </c>
      <c r="C25" s="169"/>
      <c r="D25" s="172"/>
      <c r="E25" s="172"/>
      <c r="F25" s="170"/>
      <c r="G25" s="170"/>
      <c r="H25" s="170"/>
      <c r="I25" s="54"/>
      <c r="J25" s="170"/>
      <c r="K25" s="170"/>
      <c r="L25" s="171"/>
      <c r="M25" s="173"/>
      <c r="N25" s="160"/>
      <c r="O25" s="161"/>
    </row>
    <row r="26" spans="1:15" ht="27.75" customHeight="1" x14ac:dyDescent="0.4">
      <c r="A26" s="55"/>
      <c r="B26" s="168">
        <v>2026</v>
      </c>
      <c r="C26" s="169"/>
      <c r="D26" s="172"/>
      <c r="E26" s="172"/>
      <c r="F26" s="170"/>
      <c r="G26" s="170"/>
      <c r="H26" s="170"/>
      <c r="I26" s="54"/>
      <c r="J26" s="170"/>
      <c r="K26" s="170"/>
      <c r="L26" s="171"/>
      <c r="M26" s="173"/>
      <c r="N26" s="160"/>
      <c r="O26" s="161"/>
    </row>
    <row r="27" spans="1:15" ht="27.75" customHeight="1" x14ac:dyDescent="0.4">
      <c r="A27" s="55"/>
      <c r="B27" s="168">
        <v>2026</v>
      </c>
      <c r="C27" s="169"/>
      <c r="D27" s="172"/>
      <c r="E27" s="172"/>
      <c r="F27" s="170"/>
      <c r="G27" s="170"/>
      <c r="H27" s="170"/>
      <c r="I27" s="54"/>
      <c r="J27" s="170"/>
      <c r="K27" s="170"/>
      <c r="L27" s="171"/>
      <c r="M27" s="173"/>
      <c r="N27" s="160"/>
      <c r="O27" s="161"/>
    </row>
    <row r="28" spans="1:15" ht="27.75" customHeight="1" x14ac:dyDescent="0.4">
      <c r="A28" s="55"/>
      <c r="B28" s="168">
        <v>2026</v>
      </c>
      <c r="C28" s="169"/>
      <c r="D28" s="172"/>
      <c r="E28" s="172"/>
      <c r="F28" s="170"/>
      <c r="G28" s="170"/>
      <c r="H28" s="170"/>
      <c r="I28" s="54"/>
      <c r="J28" s="170"/>
      <c r="K28" s="170"/>
      <c r="L28" s="171"/>
      <c r="M28" s="173"/>
      <c r="N28" s="160"/>
      <c r="O28" s="161"/>
    </row>
    <row r="29" spans="1:15" ht="27.75" customHeight="1" x14ac:dyDescent="0.4">
      <c r="A29" s="55"/>
      <c r="B29" s="168">
        <v>2026</v>
      </c>
      <c r="C29" s="169"/>
      <c r="D29" s="172"/>
      <c r="E29" s="172"/>
      <c r="F29" s="170"/>
      <c r="G29" s="170"/>
      <c r="H29" s="170"/>
      <c r="I29" s="54"/>
      <c r="J29" s="170"/>
      <c r="K29" s="170"/>
      <c r="L29" s="171"/>
      <c r="M29" s="173"/>
      <c r="N29" s="160"/>
      <c r="O29" s="161"/>
    </row>
    <row r="30" spans="1:15" ht="27.75" customHeight="1" x14ac:dyDescent="0.4">
      <c r="A30" s="55"/>
      <c r="B30" s="168">
        <v>2026</v>
      </c>
      <c r="C30" s="169"/>
      <c r="D30" s="172"/>
      <c r="E30" s="172"/>
      <c r="F30" s="170"/>
      <c r="G30" s="170"/>
      <c r="H30" s="170"/>
      <c r="I30" s="54"/>
      <c r="J30" s="170"/>
      <c r="K30" s="170"/>
      <c r="L30" s="171"/>
      <c r="M30" s="173"/>
      <c r="N30" s="160"/>
      <c r="O30" s="161"/>
    </row>
    <row r="31" spans="1:15" ht="27.75" customHeight="1" x14ac:dyDescent="0.4">
      <c r="A31" s="55"/>
      <c r="B31" s="168">
        <v>2026</v>
      </c>
      <c r="C31" s="169"/>
      <c r="D31" s="172"/>
      <c r="E31" s="172"/>
      <c r="F31" s="170"/>
      <c r="G31" s="170"/>
      <c r="H31" s="170"/>
      <c r="I31" s="54"/>
      <c r="J31" s="170"/>
      <c r="K31" s="170"/>
      <c r="L31" s="171"/>
      <c r="M31" s="173"/>
      <c r="N31" s="160"/>
      <c r="O31" s="161"/>
    </row>
    <row r="32" spans="1:15" ht="27.75" customHeight="1" x14ac:dyDescent="0.4">
      <c r="A32" s="55"/>
      <c r="B32" s="168">
        <v>2026</v>
      </c>
      <c r="C32" s="169"/>
      <c r="D32" s="172"/>
      <c r="E32" s="172"/>
      <c r="F32" s="170"/>
      <c r="G32" s="170"/>
      <c r="H32" s="170"/>
      <c r="I32" s="54"/>
      <c r="J32" s="170"/>
      <c r="K32" s="170"/>
      <c r="L32" s="171"/>
      <c r="M32" s="173"/>
      <c r="N32" s="160"/>
      <c r="O32" s="161"/>
    </row>
    <row r="33" spans="1:15" ht="27.75" customHeight="1" x14ac:dyDescent="0.4">
      <c r="A33" s="55"/>
      <c r="B33" s="168">
        <v>2026</v>
      </c>
      <c r="C33" s="169"/>
      <c r="D33" s="172"/>
      <c r="E33" s="172"/>
      <c r="F33" s="170"/>
      <c r="G33" s="170"/>
      <c r="H33" s="170"/>
      <c r="I33" s="54"/>
      <c r="J33" s="170"/>
      <c r="K33" s="170"/>
      <c r="L33" s="171"/>
      <c r="M33" s="173"/>
      <c r="N33" s="160"/>
      <c r="O33" s="161"/>
    </row>
    <row r="34" spans="1:15" ht="27.75" customHeight="1" x14ac:dyDescent="0.4">
      <c r="A34" s="55"/>
      <c r="B34" s="168">
        <v>2026</v>
      </c>
      <c r="C34" s="169"/>
      <c r="D34" s="172"/>
      <c r="E34" s="172"/>
      <c r="F34" s="170"/>
      <c r="G34" s="170"/>
      <c r="H34" s="170"/>
      <c r="I34" s="54"/>
      <c r="J34" s="170"/>
      <c r="K34" s="170"/>
      <c r="L34" s="171"/>
      <c r="M34" s="173"/>
      <c r="N34" s="160"/>
      <c r="O34" s="161"/>
    </row>
    <row r="35" spans="1:15" ht="27.75" customHeight="1" x14ac:dyDescent="0.4">
      <c r="A35" s="55"/>
      <c r="B35" s="168">
        <v>2026</v>
      </c>
      <c r="C35" s="169"/>
      <c r="D35" s="172"/>
      <c r="E35" s="172"/>
      <c r="F35" s="170"/>
      <c r="G35" s="170"/>
      <c r="H35" s="170"/>
      <c r="I35" s="54"/>
      <c r="J35" s="170"/>
      <c r="K35" s="170"/>
      <c r="L35" s="171"/>
      <c r="M35" s="173"/>
      <c r="N35" s="160"/>
      <c r="O35" s="161"/>
    </row>
    <row r="36" spans="1:15" ht="27.75" customHeight="1" x14ac:dyDescent="0.4">
      <c r="A36" s="55"/>
      <c r="B36" s="168">
        <v>2026</v>
      </c>
      <c r="C36" s="169"/>
      <c r="D36" s="172"/>
      <c r="E36" s="172"/>
      <c r="F36" s="170"/>
      <c r="G36" s="170"/>
      <c r="H36" s="170"/>
      <c r="I36" s="54"/>
      <c r="J36" s="170"/>
      <c r="K36" s="170"/>
      <c r="L36" s="171"/>
      <c r="M36" s="173"/>
      <c r="N36" s="160"/>
      <c r="O36" s="161"/>
    </row>
    <row r="37" spans="1:15" ht="27.75" customHeight="1" x14ac:dyDescent="0.4">
      <c r="A37" s="55"/>
      <c r="B37" s="168">
        <v>2026</v>
      </c>
      <c r="C37" s="169"/>
      <c r="D37" s="172"/>
      <c r="E37" s="172"/>
      <c r="F37" s="170"/>
      <c r="G37" s="170"/>
      <c r="H37" s="170"/>
      <c r="I37" s="54"/>
      <c r="J37" s="170"/>
      <c r="K37" s="170"/>
      <c r="L37" s="171"/>
      <c r="M37" s="173"/>
      <c r="N37" s="160"/>
      <c r="O37" s="161"/>
    </row>
    <row r="38" spans="1:15" ht="27.75" customHeight="1" x14ac:dyDescent="0.4">
      <c r="A38" s="55"/>
      <c r="B38" s="168">
        <v>2026</v>
      </c>
      <c r="C38" s="169"/>
      <c r="D38" s="172"/>
      <c r="E38" s="172"/>
      <c r="F38" s="170"/>
      <c r="G38" s="170"/>
      <c r="H38" s="170"/>
      <c r="I38" s="54"/>
      <c r="J38" s="170"/>
      <c r="K38" s="170"/>
      <c r="L38" s="171"/>
      <c r="M38" s="173"/>
      <c r="N38" s="160"/>
      <c r="O38" s="161"/>
    </row>
    <row r="39" spans="1:15" ht="27.75" customHeight="1" x14ac:dyDescent="0.4">
      <c r="A39" s="55"/>
      <c r="B39" s="168">
        <v>2026</v>
      </c>
      <c r="C39" s="169"/>
      <c r="D39" s="172"/>
      <c r="E39" s="172"/>
      <c r="F39" s="170"/>
      <c r="G39" s="170"/>
      <c r="H39" s="170"/>
      <c r="I39" s="54"/>
      <c r="J39" s="170"/>
      <c r="K39" s="170"/>
      <c r="L39" s="171"/>
      <c r="M39" s="173"/>
      <c r="N39" s="160"/>
      <c r="O39" s="161"/>
    </row>
    <row r="40" spans="1:15" ht="27.75" customHeight="1" x14ac:dyDescent="0.4">
      <c r="A40" s="55"/>
      <c r="B40" s="168">
        <v>2026</v>
      </c>
      <c r="C40" s="169"/>
      <c r="D40" s="172"/>
      <c r="E40" s="172"/>
      <c r="F40" s="170"/>
      <c r="G40" s="170"/>
      <c r="H40" s="170"/>
      <c r="I40" s="54"/>
      <c r="J40" s="170"/>
      <c r="K40" s="170"/>
      <c r="L40" s="171"/>
      <c r="M40" s="173"/>
      <c r="N40" s="160"/>
      <c r="O40" s="161"/>
    </row>
    <row r="41" spans="1:15" ht="27.75" customHeight="1" x14ac:dyDescent="0.4">
      <c r="A41" s="55"/>
      <c r="B41" s="168">
        <v>2026</v>
      </c>
      <c r="C41" s="169"/>
      <c r="D41" s="172"/>
      <c r="E41" s="172"/>
      <c r="F41" s="170"/>
      <c r="G41" s="170"/>
      <c r="H41" s="170"/>
      <c r="I41" s="54"/>
      <c r="J41" s="170"/>
      <c r="K41" s="170"/>
      <c r="L41" s="171"/>
      <c r="M41" s="173"/>
      <c r="N41" s="160"/>
      <c r="O41" s="161"/>
    </row>
    <row r="42" spans="1:15" ht="27.75" customHeight="1" x14ac:dyDescent="0.4">
      <c r="A42" s="55"/>
      <c r="B42" s="168">
        <v>2026</v>
      </c>
      <c r="C42" s="169"/>
      <c r="D42" s="172"/>
      <c r="E42" s="172"/>
      <c r="F42" s="170"/>
      <c r="G42" s="170"/>
      <c r="H42" s="170"/>
      <c r="I42" s="54"/>
      <c r="J42" s="170"/>
      <c r="K42" s="170"/>
      <c r="L42" s="171"/>
      <c r="M42" s="173"/>
      <c r="N42" s="160"/>
      <c r="O42" s="161"/>
    </row>
    <row r="43" spans="1:15" ht="27.75" customHeight="1" x14ac:dyDescent="0.4">
      <c r="A43" s="55"/>
      <c r="B43" s="168">
        <v>2026</v>
      </c>
      <c r="C43" s="169"/>
      <c r="D43" s="172"/>
      <c r="E43" s="172"/>
      <c r="F43" s="170"/>
      <c r="G43" s="170"/>
      <c r="H43" s="170"/>
      <c r="I43" s="54"/>
      <c r="J43" s="170"/>
      <c r="K43" s="170"/>
      <c r="L43" s="171"/>
      <c r="M43" s="173"/>
      <c r="N43" s="160"/>
      <c r="O43" s="161"/>
    </row>
    <row r="44" spans="1:15" ht="27.75" customHeight="1" x14ac:dyDescent="0.4">
      <c r="A44" s="55"/>
      <c r="B44" s="168">
        <v>2026</v>
      </c>
      <c r="C44" s="169"/>
      <c r="D44" s="172"/>
      <c r="E44" s="172"/>
      <c r="F44" s="170"/>
      <c r="G44" s="170"/>
      <c r="H44" s="170"/>
      <c r="I44" s="54"/>
      <c r="J44" s="170"/>
      <c r="K44" s="170"/>
      <c r="L44" s="171"/>
      <c r="M44" s="173"/>
      <c r="N44" s="160"/>
      <c r="O44" s="161"/>
    </row>
    <row r="45" spans="1:15" ht="27.75" customHeight="1" x14ac:dyDescent="0.4">
      <c r="A45" s="55"/>
      <c r="B45" s="168">
        <v>2026</v>
      </c>
      <c r="C45" s="169"/>
      <c r="D45" s="172"/>
      <c r="E45" s="172"/>
      <c r="F45" s="170"/>
      <c r="G45" s="170"/>
      <c r="H45" s="170"/>
      <c r="I45" s="54"/>
      <c r="J45" s="170"/>
      <c r="K45" s="170"/>
      <c r="L45" s="171"/>
      <c r="M45" s="173"/>
      <c r="N45" s="160"/>
      <c r="O45" s="161"/>
    </row>
    <row r="46" spans="1:15" ht="27.75" customHeight="1" x14ac:dyDescent="0.4">
      <c r="A46" s="55"/>
      <c r="B46" s="168">
        <v>2026</v>
      </c>
      <c r="C46" s="169"/>
      <c r="D46" s="172"/>
      <c r="E46" s="172"/>
      <c r="F46" s="170"/>
      <c r="G46" s="170"/>
      <c r="H46" s="170"/>
      <c r="I46" s="54"/>
      <c r="J46" s="170"/>
      <c r="K46" s="170"/>
      <c r="L46" s="171"/>
      <c r="M46" s="173"/>
      <c r="N46" s="160"/>
      <c r="O46" s="161"/>
    </row>
    <row r="47" spans="1:15" ht="27.75" customHeight="1" x14ac:dyDescent="0.4">
      <c r="A47" s="55"/>
      <c r="B47" s="168">
        <v>2026</v>
      </c>
      <c r="C47" s="169"/>
      <c r="D47" s="172"/>
      <c r="E47" s="172"/>
      <c r="F47" s="170"/>
      <c r="G47" s="170"/>
      <c r="H47" s="170"/>
      <c r="I47" s="54"/>
      <c r="J47" s="170"/>
      <c r="K47" s="170"/>
      <c r="L47" s="171"/>
      <c r="M47" s="173"/>
      <c r="N47" s="160"/>
      <c r="O47" s="161"/>
    </row>
    <row r="48" spans="1:15" ht="27.75" customHeight="1" x14ac:dyDescent="0.4">
      <c r="A48" s="55"/>
      <c r="B48" s="168">
        <v>2026</v>
      </c>
      <c r="C48" s="169"/>
      <c r="D48" s="172"/>
      <c r="E48" s="172"/>
      <c r="F48" s="170"/>
      <c r="G48" s="170"/>
      <c r="H48" s="170"/>
      <c r="I48" s="54"/>
      <c r="J48" s="170"/>
      <c r="K48" s="170"/>
      <c r="L48" s="171"/>
      <c r="M48" s="173"/>
      <c r="N48" s="160"/>
      <c r="O48" s="161"/>
    </row>
    <row r="49" spans="1:15" ht="27.75" customHeight="1" x14ac:dyDescent="0.4">
      <c r="A49" s="55"/>
      <c r="B49" s="168">
        <v>2026</v>
      </c>
      <c r="C49" s="155"/>
      <c r="D49" s="152"/>
      <c r="E49" s="152"/>
      <c r="F49" s="153"/>
      <c r="G49" s="153"/>
      <c r="H49" s="153"/>
      <c r="I49" s="56"/>
      <c r="J49" s="153"/>
      <c r="K49" s="153"/>
      <c r="L49" s="154"/>
      <c r="M49" s="173"/>
      <c r="N49" s="156"/>
      <c r="O49" s="58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취합\13. 2026년 연간발주계획 제출(수도권지역본부)\[발주계획서_건설안전품질1실.xlsx]참고'!#REF!</xm:f>
          </x14:formula1>
          <xm:sqref>M7:M49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취합\13. 2026년 연간발주계획 제출(수도권지역본부)\[발주계획서_건설안전품질1실.xlsx]참고'!#REF!</xm:f>
          </x14:formula1>
          <xm:sqref>D7:D49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취합\13. 2026년 연간발주계획 제출(수도권지역본부)\[발주계획서_건설안전품질1실.xlsx]참고'!#REF!</xm:f>
          </x14:formula1>
          <xm:sqref>N7:N49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취합\13. 2026년 연간발주계획 제출(수도권지역본부)\[발주계획서_건설안전품질1실.xlsx]참고'!#REF!</xm:f>
          </x14:formula1>
          <xm:sqref>G7:G49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취합\13. 2026년 연간발주계획 제출(수도권지역본부)\[발주계획서_건설안전품질1실.xlsx]참고'!#REF!</xm:f>
          </x14:formula1>
          <xm:sqref>C7:C49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취합\13. 2026년 연간발주계획 제출(수도권지역본부)\[발주계획서_건설안전품질1실.xlsx]참고'!#REF!</xm:f>
          </x14:formula1>
          <xm:sqref>H7:H49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취합\13. 2026년 연간발주계획 제출(수도권지역본부)\[발주계획서_건설안전품질1실.xlsx]참고'!#REF!</xm:f>
          </x14:formula1>
          <xm:sqref>F6:F49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O49"/>
  <sheetViews>
    <sheetView zoomScale="55" zoomScaleNormal="55" workbookViewId="0">
      <selection activeCell="C7" sqref="C7:L15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ht="27.75" customHeight="1" thickTop="1" x14ac:dyDescent="0.4">
      <c r="A7" s="55"/>
      <c r="B7" s="168">
        <v>2026</v>
      </c>
      <c r="C7" s="169">
        <v>2</v>
      </c>
      <c r="D7" s="172" t="s">
        <v>977</v>
      </c>
      <c r="E7" s="172" t="s">
        <v>978</v>
      </c>
      <c r="F7" s="170" t="s">
        <v>16</v>
      </c>
      <c r="G7" s="170" t="s">
        <v>6</v>
      </c>
      <c r="H7" s="170" t="s">
        <v>29</v>
      </c>
      <c r="I7" s="54">
        <v>2000000</v>
      </c>
      <c r="J7" s="170">
        <v>202503015</v>
      </c>
      <c r="K7" s="170" t="s">
        <v>979</v>
      </c>
      <c r="L7" s="171" t="s">
        <v>980</v>
      </c>
      <c r="M7" s="173"/>
      <c r="N7" s="160"/>
      <c r="O7" s="161"/>
    </row>
    <row r="8" spans="1:15" ht="27.75" customHeight="1" x14ac:dyDescent="0.4">
      <c r="A8" s="55"/>
      <c r="B8" s="168">
        <v>2026</v>
      </c>
      <c r="C8" s="169">
        <v>2</v>
      </c>
      <c r="D8" s="172" t="s">
        <v>977</v>
      </c>
      <c r="E8" s="172" t="s">
        <v>981</v>
      </c>
      <c r="F8" s="170" t="s">
        <v>16</v>
      </c>
      <c r="G8" s="170" t="s">
        <v>6</v>
      </c>
      <c r="H8" s="170" t="s">
        <v>29</v>
      </c>
      <c r="I8" s="54">
        <v>1000000</v>
      </c>
      <c r="J8" s="170">
        <v>202503015</v>
      </c>
      <c r="K8" s="170" t="s">
        <v>979</v>
      </c>
      <c r="L8" s="171" t="s">
        <v>980</v>
      </c>
      <c r="M8" s="173"/>
      <c r="N8" s="160"/>
      <c r="O8" s="161"/>
    </row>
    <row r="9" spans="1:15" ht="27.75" customHeight="1" x14ac:dyDescent="0.4">
      <c r="A9" s="55"/>
      <c r="B9" s="168">
        <v>2026</v>
      </c>
      <c r="C9" s="169">
        <v>3</v>
      </c>
      <c r="D9" s="172" t="s">
        <v>977</v>
      </c>
      <c r="E9" s="172" t="s">
        <v>982</v>
      </c>
      <c r="F9" s="170" t="s">
        <v>16</v>
      </c>
      <c r="G9" s="170" t="s">
        <v>6</v>
      </c>
      <c r="H9" s="170" t="s">
        <v>29</v>
      </c>
      <c r="I9" s="54">
        <v>2000000</v>
      </c>
      <c r="J9" s="170">
        <v>202503015</v>
      </c>
      <c r="K9" s="170" t="s">
        <v>979</v>
      </c>
      <c r="L9" s="171" t="s">
        <v>980</v>
      </c>
      <c r="M9" s="173"/>
      <c r="N9" s="160"/>
      <c r="O9" s="161"/>
    </row>
    <row r="10" spans="1:15" ht="27.75" customHeight="1" x14ac:dyDescent="0.4">
      <c r="A10" s="55"/>
      <c r="B10" s="168">
        <v>2026</v>
      </c>
      <c r="C10" s="169">
        <v>4</v>
      </c>
      <c r="D10" s="172" t="s">
        <v>977</v>
      </c>
      <c r="E10" s="172" t="s">
        <v>983</v>
      </c>
      <c r="F10" s="170" t="s">
        <v>16</v>
      </c>
      <c r="G10" s="170" t="s">
        <v>6</v>
      </c>
      <c r="H10" s="170" t="s">
        <v>29</v>
      </c>
      <c r="I10" s="54">
        <v>2000000</v>
      </c>
      <c r="J10" s="170">
        <v>202503015</v>
      </c>
      <c r="K10" s="170" t="s">
        <v>979</v>
      </c>
      <c r="L10" s="171" t="s">
        <v>980</v>
      </c>
      <c r="M10" s="173"/>
      <c r="N10" s="160"/>
      <c r="O10" s="161"/>
    </row>
    <row r="11" spans="1:15" ht="27.75" customHeight="1" x14ac:dyDescent="0.4">
      <c r="A11" s="55"/>
      <c r="B11" s="168">
        <v>2026</v>
      </c>
      <c r="C11" s="169">
        <v>5</v>
      </c>
      <c r="D11" s="172" t="s">
        <v>977</v>
      </c>
      <c r="E11" s="172" t="s">
        <v>964</v>
      </c>
      <c r="F11" s="170" t="s">
        <v>16</v>
      </c>
      <c r="G11" s="170" t="s">
        <v>6</v>
      </c>
      <c r="H11" s="170" t="s">
        <v>29</v>
      </c>
      <c r="I11" s="54">
        <v>2000000</v>
      </c>
      <c r="J11" s="170">
        <v>202503015</v>
      </c>
      <c r="K11" s="170" t="s">
        <v>979</v>
      </c>
      <c r="L11" s="171" t="s">
        <v>980</v>
      </c>
      <c r="M11" s="173"/>
      <c r="N11" s="160"/>
      <c r="O11" s="161"/>
    </row>
    <row r="12" spans="1:15" ht="27.75" customHeight="1" x14ac:dyDescent="0.4">
      <c r="A12" s="55"/>
      <c r="B12" s="168">
        <v>2026</v>
      </c>
      <c r="C12" s="169">
        <v>5</v>
      </c>
      <c r="D12" s="172" t="s">
        <v>977</v>
      </c>
      <c r="E12" s="172" t="s">
        <v>975</v>
      </c>
      <c r="F12" s="170" t="s">
        <v>16</v>
      </c>
      <c r="G12" s="170" t="s">
        <v>6</v>
      </c>
      <c r="H12" s="170" t="s">
        <v>29</v>
      </c>
      <c r="I12" s="54">
        <v>1500000</v>
      </c>
      <c r="J12" s="170">
        <v>202503015</v>
      </c>
      <c r="K12" s="170" t="s">
        <v>979</v>
      </c>
      <c r="L12" s="171" t="s">
        <v>980</v>
      </c>
      <c r="M12" s="173"/>
      <c r="N12" s="160"/>
      <c r="O12" s="161"/>
    </row>
    <row r="13" spans="1:15" ht="27.75" customHeight="1" x14ac:dyDescent="0.4">
      <c r="A13" s="55"/>
      <c r="B13" s="168">
        <v>2026</v>
      </c>
      <c r="C13" s="169">
        <v>8</v>
      </c>
      <c r="D13" s="172" t="s">
        <v>977</v>
      </c>
      <c r="E13" s="172" t="s">
        <v>981</v>
      </c>
      <c r="F13" s="170" t="s">
        <v>16</v>
      </c>
      <c r="G13" s="170" t="s">
        <v>6</v>
      </c>
      <c r="H13" s="170" t="s">
        <v>29</v>
      </c>
      <c r="I13" s="54">
        <v>1000000</v>
      </c>
      <c r="J13" s="170">
        <v>202503015</v>
      </c>
      <c r="K13" s="170" t="s">
        <v>979</v>
      </c>
      <c r="L13" s="171" t="s">
        <v>980</v>
      </c>
      <c r="M13" s="173"/>
      <c r="N13" s="160"/>
      <c r="O13" s="161"/>
    </row>
    <row r="14" spans="1:15" ht="27.75" customHeight="1" x14ac:dyDescent="0.4">
      <c r="A14" s="55"/>
      <c r="B14" s="168">
        <v>2026</v>
      </c>
      <c r="C14" s="169">
        <v>8</v>
      </c>
      <c r="D14" s="172" t="s">
        <v>977</v>
      </c>
      <c r="E14" s="172" t="s">
        <v>984</v>
      </c>
      <c r="F14" s="170" t="s">
        <v>24</v>
      </c>
      <c r="G14" s="170" t="s">
        <v>14</v>
      </c>
      <c r="H14" s="170" t="s">
        <v>29</v>
      </c>
      <c r="I14" s="54">
        <v>3100000</v>
      </c>
      <c r="J14" s="170">
        <v>202503015</v>
      </c>
      <c r="K14" s="170" t="s">
        <v>979</v>
      </c>
      <c r="L14" s="171" t="s">
        <v>980</v>
      </c>
      <c r="M14" s="173"/>
      <c r="N14" s="160"/>
      <c r="O14" s="161"/>
    </row>
    <row r="15" spans="1:15" ht="27.75" customHeight="1" x14ac:dyDescent="0.4">
      <c r="A15" s="55"/>
      <c r="B15" s="168">
        <v>2026</v>
      </c>
      <c r="C15" s="169">
        <v>10</v>
      </c>
      <c r="D15" s="172" t="s">
        <v>977</v>
      </c>
      <c r="E15" s="172" t="s">
        <v>976</v>
      </c>
      <c r="F15" s="170" t="s">
        <v>16</v>
      </c>
      <c r="G15" s="170" t="s">
        <v>6</v>
      </c>
      <c r="H15" s="170" t="s">
        <v>29</v>
      </c>
      <c r="I15" s="54">
        <v>1500000</v>
      </c>
      <c r="J15" s="170">
        <v>202503015</v>
      </c>
      <c r="K15" s="170" t="s">
        <v>979</v>
      </c>
      <c r="L15" s="171" t="s">
        <v>980</v>
      </c>
      <c r="M15" s="173"/>
      <c r="N15" s="160"/>
      <c r="O15" s="161"/>
    </row>
    <row r="16" spans="1:15" ht="27.75" customHeight="1" x14ac:dyDescent="0.4">
      <c r="A16" s="55"/>
      <c r="B16" s="168">
        <v>2026</v>
      </c>
      <c r="C16" s="169"/>
      <c r="D16" s="172"/>
      <c r="E16" s="172"/>
      <c r="F16" s="170"/>
      <c r="G16" s="170"/>
      <c r="H16" s="170"/>
      <c r="I16" s="54"/>
      <c r="J16" s="170"/>
      <c r="K16" s="170"/>
      <c r="L16" s="171"/>
      <c r="M16" s="173"/>
      <c r="N16" s="160"/>
      <c r="O16" s="161"/>
    </row>
    <row r="17" spans="1:15" ht="27.75" customHeight="1" x14ac:dyDescent="0.4">
      <c r="A17" s="55"/>
      <c r="B17" s="168">
        <v>2026</v>
      </c>
      <c r="C17" s="169"/>
      <c r="D17" s="172"/>
      <c r="E17" s="172"/>
      <c r="F17" s="170"/>
      <c r="G17" s="170"/>
      <c r="H17" s="170"/>
      <c r="I17" s="54"/>
      <c r="J17" s="170"/>
      <c r="K17" s="170"/>
      <c r="L17" s="171"/>
      <c r="M17" s="173"/>
      <c r="N17" s="160"/>
      <c r="O17" s="161"/>
    </row>
    <row r="18" spans="1:15" ht="27.75" customHeight="1" x14ac:dyDescent="0.4">
      <c r="A18" s="55"/>
      <c r="B18" s="168">
        <v>2026</v>
      </c>
      <c r="C18" s="169"/>
      <c r="D18" s="172"/>
      <c r="E18" s="172"/>
      <c r="F18" s="170"/>
      <c r="G18" s="170"/>
      <c r="H18" s="170"/>
      <c r="I18" s="54"/>
      <c r="J18" s="170"/>
      <c r="K18" s="170"/>
      <c r="L18" s="171"/>
      <c r="M18" s="173"/>
      <c r="N18" s="160"/>
      <c r="O18" s="161"/>
    </row>
    <row r="19" spans="1:15" ht="27.75" customHeight="1" x14ac:dyDescent="0.4">
      <c r="A19" s="55"/>
      <c r="B19" s="168">
        <v>2026</v>
      </c>
      <c r="C19" s="169"/>
      <c r="D19" s="172"/>
      <c r="E19" s="172"/>
      <c r="F19" s="170"/>
      <c r="G19" s="170"/>
      <c r="H19" s="170"/>
      <c r="I19" s="54"/>
      <c r="J19" s="170"/>
      <c r="K19" s="170"/>
      <c r="L19" s="171"/>
      <c r="M19" s="173"/>
      <c r="N19" s="160"/>
      <c r="O19" s="161"/>
    </row>
    <row r="20" spans="1:15" ht="27.75" customHeight="1" x14ac:dyDescent="0.4">
      <c r="A20" s="55"/>
      <c r="B20" s="168">
        <v>2026</v>
      </c>
      <c r="C20" s="169"/>
      <c r="D20" s="172"/>
      <c r="E20" s="172"/>
      <c r="F20" s="170"/>
      <c r="G20" s="170"/>
      <c r="H20" s="170"/>
      <c r="I20" s="54"/>
      <c r="J20" s="170"/>
      <c r="K20" s="170"/>
      <c r="L20" s="171"/>
      <c r="M20" s="173"/>
      <c r="N20" s="160"/>
      <c r="O20" s="161"/>
    </row>
    <row r="21" spans="1:15" ht="27.75" customHeight="1" x14ac:dyDescent="0.4">
      <c r="A21" s="55"/>
      <c r="B21" s="168">
        <v>2026</v>
      </c>
      <c r="C21" s="169"/>
      <c r="D21" s="172"/>
      <c r="E21" s="172"/>
      <c r="F21" s="170"/>
      <c r="G21" s="170"/>
      <c r="H21" s="170"/>
      <c r="I21" s="54"/>
      <c r="J21" s="170"/>
      <c r="K21" s="170"/>
      <c r="L21" s="171"/>
      <c r="M21" s="173"/>
      <c r="N21" s="160"/>
      <c r="O21" s="161"/>
    </row>
    <row r="22" spans="1:15" ht="27.75" customHeight="1" x14ac:dyDescent="0.4">
      <c r="A22" s="55"/>
      <c r="B22" s="168">
        <v>2026</v>
      </c>
      <c r="C22" s="169"/>
      <c r="D22" s="172"/>
      <c r="E22" s="172"/>
      <c r="F22" s="170"/>
      <c r="G22" s="170"/>
      <c r="H22" s="170"/>
      <c r="I22" s="54"/>
      <c r="J22" s="170"/>
      <c r="K22" s="170"/>
      <c r="L22" s="171"/>
      <c r="M22" s="173"/>
      <c r="N22" s="160"/>
      <c r="O22" s="161"/>
    </row>
    <row r="23" spans="1:15" ht="27.75" customHeight="1" x14ac:dyDescent="0.4">
      <c r="A23" s="55"/>
      <c r="B23" s="168">
        <v>2026</v>
      </c>
      <c r="C23" s="169"/>
      <c r="D23" s="172"/>
      <c r="E23" s="172"/>
      <c r="F23" s="170"/>
      <c r="G23" s="170"/>
      <c r="H23" s="170"/>
      <c r="I23" s="54"/>
      <c r="J23" s="170"/>
      <c r="K23" s="170"/>
      <c r="L23" s="171"/>
      <c r="M23" s="173"/>
      <c r="N23" s="160"/>
      <c r="O23" s="161"/>
    </row>
    <row r="24" spans="1:15" ht="27.75" customHeight="1" x14ac:dyDescent="0.4">
      <c r="A24" s="55"/>
      <c r="B24" s="168">
        <v>2026</v>
      </c>
      <c r="C24" s="169"/>
      <c r="D24" s="172"/>
      <c r="E24" s="172"/>
      <c r="F24" s="170"/>
      <c r="G24" s="170"/>
      <c r="H24" s="170"/>
      <c r="I24" s="54"/>
      <c r="J24" s="170"/>
      <c r="K24" s="170"/>
      <c r="L24" s="171"/>
      <c r="M24" s="173"/>
      <c r="N24" s="160"/>
      <c r="O24" s="161"/>
    </row>
    <row r="25" spans="1:15" ht="27.75" customHeight="1" x14ac:dyDescent="0.4">
      <c r="A25" s="55"/>
      <c r="B25" s="168">
        <v>2026</v>
      </c>
      <c r="C25" s="169"/>
      <c r="D25" s="172"/>
      <c r="E25" s="172"/>
      <c r="F25" s="170"/>
      <c r="G25" s="170"/>
      <c r="H25" s="170"/>
      <c r="I25" s="54"/>
      <c r="J25" s="170"/>
      <c r="K25" s="170"/>
      <c r="L25" s="171"/>
      <c r="M25" s="173"/>
      <c r="N25" s="160"/>
      <c r="O25" s="161"/>
    </row>
    <row r="26" spans="1:15" ht="27.75" customHeight="1" x14ac:dyDescent="0.4">
      <c r="A26" s="55"/>
      <c r="B26" s="168">
        <v>2026</v>
      </c>
      <c r="C26" s="169"/>
      <c r="D26" s="172"/>
      <c r="E26" s="172"/>
      <c r="F26" s="170"/>
      <c r="G26" s="170"/>
      <c r="H26" s="170"/>
      <c r="I26" s="54"/>
      <c r="J26" s="170"/>
      <c r="K26" s="170"/>
      <c r="L26" s="171"/>
      <c r="M26" s="173"/>
      <c r="N26" s="160"/>
      <c r="O26" s="161"/>
    </row>
    <row r="27" spans="1:15" ht="27.75" customHeight="1" x14ac:dyDescent="0.4">
      <c r="A27" s="55"/>
      <c r="B27" s="168">
        <v>2026</v>
      </c>
      <c r="C27" s="169"/>
      <c r="D27" s="172"/>
      <c r="E27" s="172"/>
      <c r="F27" s="170"/>
      <c r="G27" s="170"/>
      <c r="H27" s="170"/>
      <c r="I27" s="54"/>
      <c r="J27" s="170"/>
      <c r="K27" s="170"/>
      <c r="L27" s="171"/>
      <c r="M27" s="173"/>
      <c r="N27" s="160"/>
      <c r="O27" s="161"/>
    </row>
    <row r="28" spans="1:15" ht="27.75" customHeight="1" x14ac:dyDescent="0.4">
      <c r="A28" s="55"/>
      <c r="B28" s="168">
        <v>2026</v>
      </c>
      <c r="C28" s="169"/>
      <c r="D28" s="172"/>
      <c r="E28" s="172"/>
      <c r="F28" s="170"/>
      <c r="G28" s="170"/>
      <c r="H28" s="170"/>
      <c r="I28" s="54"/>
      <c r="J28" s="170"/>
      <c r="K28" s="170"/>
      <c r="L28" s="171"/>
      <c r="M28" s="173"/>
      <c r="N28" s="160"/>
      <c r="O28" s="161"/>
    </row>
    <row r="29" spans="1:15" ht="27.75" customHeight="1" x14ac:dyDescent="0.4">
      <c r="A29" s="55"/>
      <c r="B29" s="168">
        <v>2026</v>
      </c>
      <c r="C29" s="169"/>
      <c r="D29" s="172"/>
      <c r="E29" s="172"/>
      <c r="F29" s="170"/>
      <c r="G29" s="170"/>
      <c r="H29" s="170"/>
      <c r="I29" s="54"/>
      <c r="J29" s="170"/>
      <c r="K29" s="170"/>
      <c r="L29" s="171"/>
      <c r="M29" s="173"/>
      <c r="N29" s="160"/>
      <c r="O29" s="161"/>
    </row>
    <row r="30" spans="1:15" ht="27.75" customHeight="1" x14ac:dyDescent="0.4">
      <c r="A30" s="55"/>
      <c r="B30" s="168">
        <v>2026</v>
      </c>
      <c r="C30" s="169"/>
      <c r="D30" s="172"/>
      <c r="E30" s="172"/>
      <c r="F30" s="170"/>
      <c r="G30" s="170"/>
      <c r="H30" s="170"/>
      <c r="I30" s="54"/>
      <c r="J30" s="170"/>
      <c r="K30" s="170"/>
      <c r="L30" s="171"/>
      <c r="M30" s="173"/>
      <c r="N30" s="160"/>
      <c r="O30" s="161"/>
    </row>
    <row r="31" spans="1:15" ht="27.75" customHeight="1" x14ac:dyDescent="0.4">
      <c r="A31" s="55"/>
      <c r="B31" s="168">
        <v>2026</v>
      </c>
      <c r="C31" s="169"/>
      <c r="D31" s="172"/>
      <c r="E31" s="172"/>
      <c r="F31" s="170"/>
      <c r="G31" s="170"/>
      <c r="H31" s="170"/>
      <c r="I31" s="54"/>
      <c r="J31" s="170"/>
      <c r="K31" s="170"/>
      <c r="L31" s="171"/>
      <c r="M31" s="173"/>
      <c r="N31" s="160"/>
      <c r="O31" s="161"/>
    </row>
    <row r="32" spans="1:15" ht="27.75" customHeight="1" x14ac:dyDescent="0.4">
      <c r="A32" s="55"/>
      <c r="B32" s="168">
        <v>2026</v>
      </c>
      <c r="C32" s="169"/>
      <c r="D32" s="172"/>
      <c r="E32" s="172"/>
      <c r="F32" s="170"/>
      <c r="G32" s="170"/>
      <c r="H32" s="170"/>
      <c r="I32" s="54"/>
      <c r="J32" s="170"/>
      <c r="K32" s="170"/>
      <c r="L32" s="171"/>
      <c r="M32" s="173"/>
      <c r="N32" s="160"/>
      <c r="O32" s="161"/>
    </row>
    <row r="33" spans="1:15" ht="27.75" customHeight="1" x14ac:dyDescent="0.4">
      <c r="A33" s="55"/>
      <c r="B33" s="168">
        <v>2026</v>
      </c>
      <c r="C33" s="169"/>
      <c r="D33" s="172"/>
      <c r="E33" s="172"/>
      <c r="F33" s="170"/>
      <c r="G33" s="170"/>
      <c r="H33" s="170"/>
      <c r="I33" s="54"/>
      <c r="J33" s="170"/>
      <c r="K33" s="170"/>
      <c r="L33" s="171"/>
      <c r="M33" s="173"/>
      <c r="N33" s="160"/>
      <c r="O33" s="161"/>
    </row>
    <row r="34" spans="1:15" ht="27.75" customHeight="1" x14ac:dyDescent="0.4">
      <c r="A34" s="55"/>
      <c r="B34" s="168">
        <v>2026</v>
      </c>
      <c r="C34" s="169"/>
      <c r="D34" s="172"/>
      <c r="E34" s="172"/>
      <c r="F34" s="170"/>
      <c r="G34" s="170"/>
      <c r="H34" s="170"/>
      <c r="I34" s="54"/>
      <c r="J34" s="170"/>
      <c r="K34" s="170"/>
      <c r="L34" s="171"/>
      <c r="M34" s="173"/>
      <c r="N34" s="160"/>
      <c r="O34" s="161"/>
    </row>
    <row r="35" spans="1:15" ht="27.75" customHeight="1" x14ac:dyDescent="0.4">
      <c r="A35" s="55"/>
      <c r="B35" s="168">
        <v>2026</v>
      </c>
      <c r="C35" s="169"/>
      <c r="D35" s="172"/>
      <c r="E35" s="172"/>
      <c r="F35" s="170"/>
      <c r="G35" s="170"/>
      <c r="H35" s="170"/>
      <c r="I35" s="54"/>
      <c r="J35" s="170"/>
      <c r="K35" s="170"/>
      <c r="L35" s="171"/>
      <c r="M35" s="173"/>
      <c r="N35" s="160"/>
      <c r="O35" s="161"/>
    </row>
    <row r="36" spans="1:15" ht="27.75" customHeight="1" x14ac:dyDescent="0.4">
      <c r="A36" s="55"/>
      <c r="B36" s="168">
        <v>2026</v>
      </c>
      <c r="C36" s="169"/>
      <c r="D36" s="172"/>
      <c r="E36" s="172"/>
      <c r="F36" s="170"/>
      <c r="G36" s="170"/>
      <c r="H36" s="170"/>
      <c r="I36" s="54"/>
      <c r="J36" s="170"/>
      <c r="K36" s="170"/>
      <c r="L36" s="171"/>
      <c r="M36" s="173"/>
      <c r="N36" s="160"/>
      <c r="O36" s="161"/>
    </row>
    <row r="37" spans="1:15" ht="27.75" customHeight="1" x14ac:dyDescent="0.4">
      <c r="A37" s="55"/>
      <c r="B37" s="168">
        <v>2026</v>
      </c>
      <c r="C37" s="169"/>
      <c r="D37" s="172"/>
      <c r="E37" s="172"/>
      <c r="F37" s="170"/>
      <c r="G37" s="170"/>
      <c r="H37" s="170"/>
      <c r="I37" s="54"/>
      <c r="J37" s="170"/>
      <c r="K37" s="170"/>
      <c r="L37" s="171"/>
      <c r="M37" s="173"/>
      <c r="N37" s="160"/>
      <c r="O37" s="161"/>
    </row>
    <row r="38" spans="1:15" ht="27.75" customHeight="1" x14ac:dyDescent="0.4">
      <c r="A38" s="55"/>
      <c r="B38" s="168">
        <v>2026</v>
      </c>
      <c r="C38" s="169"/>
      <c r="D38" s="172"/>
      <c r="E38" s="172"/>
      <c r="F38" s="170"/>
      <c r="G38" s="170"/>
      <c r="H38" s="170"/>
      <c r="I38" s="54"/>
      <c r="J38" s="170"/>
      <c r="K38" s="170"/>
      <c r="L38" s="171"/>
      <c r="M38" s="173"/>
      <c r="N38" s="160"/>
      <c r="O38" s="161"/>
    </row>
    <row r="39" spans="1:15" ht="27.75" customHeight="1" x14ac:dyDescent="0.4">
      <c r="A39" s="55"/>
      <c r="B39" s="168">
        <v>2026</v>
      </c>
      <c r="C39" s="169"/>
      <c r="D39" s="172"/>
      <c r="E39" s="172"/>
      <c r="F39" s="170"/>
      <c r="G39" s="170"/>
      <c r="H39" s="170"/>
      <c r="I39" s="54"/>
      <c r="J39" s="170"/>
      <c r="K39" s="170"/>
      <c r="L39" s="171"/>
      <c r="M39" s="173"/>
      <c r="N39" s="160"/>
      <c r="O39" s="161"/>
    </row>
    <row r="40" spans="1:15" ht="27.75" customHeight="1" x14ac:dyDescent="0.4">
      <c r="A40" s="55"/>
      <c r="B40" s="168">
        <v>2026</v>
      </c>
      <c r="C40" s="169"/>
      <c r="D40" s="172"/>
      <c r="E40" s="172"/>
      <c r="F40" s="170"/>
      <c r="G40" s="170"/>
      <c r="H40" s="170"/>
      <c r="I40" s="54"/>
      <c r="J40" s="170"/>
      <c r="K40" s="170"/>
      <c r="L40" s="171"/>
      <c r="M40" s="173"/>
      <c r="N40" s="160"/>
      <c r="O40" s="161"/>
    </row>
    <row r="41" spans="1:15" ht="27.75" customHeight="1" x14ac:dyDescent="0.4">
      <c r="A41" s="55"/>
      <c r="B41" s="168">
        <v>2026</v>
      </c>
      <c r="C41" s="169"/>
      <c r="D41" s="172"/>
      <c r="E41" s="172"/>
      <c r="F41" s="170"/>
      <c r="G41" s="170"/>
      <c r="H41" s="170"/>
      <c r="I41" s="54"/>
      <c r="J41" s="170"/>
      <c r="K41" s="170"/>
      <c r="L41" s="171"/>
      <c r="M41" s="173"/>
      <c r="N41" s="160"/>
      <c r="O41" s="161"/>
    </row>
    <row r="42" spans="1:15" ht="27.75" customHeight="1" x14ac:dyDescent="0.4">
      <c r="A42" s="55"/>
      <c r="B42" s="168">
        <v>2026</v>
      </c>
      <c r="C42" s="169"/>
      <c r="D42" s="172"/>
      <c r="E42" s="172"/>
      <c r="F42" s="170"/>
      <c r="G42" s="170"/>
      <c r="H42" s="170"/>
      <c r="I42" s="54"/>
      <c r="J42" s="170"/>
      <c r="K42" s="170"/>
      <c r="L42" s="171"/>
      <c r="M42" s="173"/>
      <c r="N42" s="160"/>
      <c r="O42" s="161"/>
    </row>
    <row r="43" spans="1:15" ht="27.75" customHeight="1" x14ac:dyDescent="0.4">
      <c r="A43" s="55"/>
      <c r="B43" s="168">
        <v>2026</v>
      </c>
      <c r="C43" s="169"/>
      <c r="D43" s="172"/>
      <c r="E43" s="172"/>
      <c r="F43" s="170"/>
      <c r="G43" s="170"/>
      <c r="H43" s="170"/>
      <c r="I43" s="54"/>
      <c r="J43" s="170"/>
      <c r="K43" s="170"/>
      <c r="L43" s="171"/>
      <c r="M43" s="173"/>
      <c r="N43" s="160"/>
      <c r="O43" s="161"/>
    </row>
    <row r="44" spans="1:15" ht="27.75" customHeight="1" x14ac:dyDescent="0.4">
      <c r="A44" s="55"/>
      <c r="B44" s="168">
        <v>2026</v>
      </c>
      <c r="C44" s="169"/>
      <c r="D44" s="172"/>
      <c r="E44" s="172"/>
      <c r="F44" s="170"/>
      <c r="G44" s="170"/>
      <c r="H44" s="170"/>
      <c r="I44" s="54"/>
      <c r="J44" s="170"/>
      <c r="K44" s="170"/>
      <c r="L44" s="171"/>
      <c r="M44" s="173"/>
      <c r="N44" s="160"/>
      <c r="O44" s="161"/>
    </row>
    <row r="45" spans="1:15" ht="27.75" customHeight="1" x14ac:dyDescent="0.4">
      <c r="A45" s="55"/>
      <c r="B45" s="168">
        <v>2026</v>
      </c>
      <c r="C45" s="169"/>
      <c r="D45" s="172"/>
      <c r="E45" s="172"/>
      <c r="F45" s="170"/>
      <c r="G45" s="170"/>
      <c r="H45" s="170"/>
      <c r="I45" s="54"/>
      <c r="J45" s="170"/>
      <c r="K45" s="170"/>
      <c r="L45" s="171"/>
      <c r="M45" s="173"/>
      <c r="N45" s="160"/>
      <c r="O45" s="161"/>
    </row>
    <row r="46" spans="1:15" ht="27.75" customHeight="1" x14ac:dyDescent="0.4">
      <c r="A46" s="55"/>
      <c r="B46" s="168">
        <v>2026</v>
      </c>
      <c r="C46" s="169"/>
      <c r="D46" s="172"/>
      <c r="E46" s="172"/>
      <c r="F46" s="170"/>
      <c r="G46" s="170"/>
      <c r="H46" s="170"/>
      <c r="I46" s="54"/>
      <c r="J46" s="170"/>
      <c r="K46" s="170"/>
      <c r="L46" s="171"/>
      <c r="M46" s="173"/>
      <c r="N46" s="160"/>
      <c r="O46" s="161"/>
    </row>
    <row r="47" spans="1:15" ht="27.75" customHeight="1" x14ac:dyDescent="0.4">
      <c r="A47" s="55"/>
      <c r="B47" s="168">
        <v>2026</v>
      </c>
      <c r="C47" s="169"/>
      <c r="D47" s="172"/>
      <c r="E47" s="172"/>
      <c r="F47" s="170"/>
      <c r="G47" s="170"/>
      <c r="H47" s="170"/>
      <c r="I47" s="54"/>
      <c r="J47" s="170"/>
      <c r="K47" s="170"/>
      <c r="L47" s="171"/>
      <c r="M47" s="173"/>
      <c r="N47" s="160"/>
      <c r="O47" s="161"/>
    </row>
    <row r="48" spans="1:15" ht="27.75" customHeight="1" x14ac:dyDescent="0.4">
      <c r="A48" s="55"/>
      <c r="B48" s="168">
        <v>2026</v>
      </c>
      <c r="C48" s="169"/>
      <c r="D48" s="172"/>
      <c r="E48" s="172"/>
      <c r="F48" s="170"/>
      <c r="G48" s="170"/>
      <c r="H48" s="170"/>
      <c r="I48" s="54"/>
      <c r="J48" s="170"/>
      <c r="K48" s="170"/>
      <c r="L48" s="171"/>
      <c r="M48" s="173"/>
      <c r="N48" s="160"/>
      <c r="O48" s="161"/>
    </row>
    <row r="49" spans="1:15" ht="27.75" customHeight="1" x14ac:dyDescent="0.4">
      <c r="A49" s="55"/>
      <c r="B49" s="168">
        <v>2026</v>
      </c>
      <c r="C49" s="155"/>
      <c r="D49" s="152"/>
      <c r="E49" s="152"/>
      <c r="F49" s="153"/>
      <c r="G49" s="153"/>
      <c r="H49" s="153"/>
      <c r="I49" s="56"/>
      <c r="J49" s="153"/>
      <c r="K49" s="153"/>
      <c r="L49" s="154"/>
      <c r="M49" s="173"/>
      <c r="N49" s="156"/>
      <c r="O49" s="58"/>
    </row>
  </sheetData>
  <mergeCells count="2">
    <mergeCell ref="A2:O2"/>
    <mergeCell ref="A4:O4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8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취합\13. 2026년 연간발주계획 제출(수도권지역본부)\[발주계획서_건설안전품질2실.xlsx]참고'!#REF!</xm:f>
          </x14:formula1>
          <xm:sqref>M7:M49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취합\13. 2026년 연간발주계획 제출(수도권지역본부)\[발주계획서_건설안전품질2실.xlsx]참고'!#REF!</xm:f>
          </x14:formula1>
          <xm:sqref>D7:D49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취합\13. 2026년 연간발주계획 제출(수도권지역본부)\[발주계획서_건설안전품질2실.xlsx]참고'!#REF!</xm:f>
          </x14:formula1>
          <xm:sqref>N7:N49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취합\13. 2026년 연간발주계획 제출(수도권지역본부)\[발주계획서_건설안전품질2실.xlsx]참고'!#REF!</xm:f>
          </x14:formula1>
          <xm:sqref>G7:G49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취합\13. 2026년 연간발주계획 제출(수도권지역본부)\[발주계획서_건설안전품질2실.xlsx]참고'!#REF!</xm:f>
          </x14:formula1>
          <xm:sqref>C7:C49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취합\13. 2026년 연간발주계획 제출(수도권지역본부)\[발주계획서_건설안전품질2실.xlsx]참고'!#REF!</xm:f>
          </x14:formula1>
          <xm:sqref>H7:H49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취합\13. 2026년 연간발주계획 제출(수도권지역본부)\[발주계획서_건설안전품질2실.xlsx]참고'!#REF!</xm:f>
          </x14:formula1>
          <xm:sqref>F6:F49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12"/>
  <sheetViews>
    <sheetView topLeftCell="B1" zoomScale="40" zoomScaleNormal="40" workbookViewId="0">
      <selection activeCell="B7" sqref="B7:O12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53.19921875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s="30" customFormat="1" ht="27" customHeight="1" thickTop="1" x14ac:dyDescent="0.4">
      <c r="A7" s="51"/>
      <c r="B7" s="168">
        <v>2026</v>
      </c>
      <c r="C7" s="169">
        <v>2</v>
      </c>
      <c r="D7" s="186" t="s">
        <v>985</v>
      </c>
      <c r="E7" s="186" t="s">
        <v>986</v>
      </c>
      <c r="F7" s="170" t="s">
        <v>24</v>
      </c>
      <c r="G7" s="170" t="s">
        <v>14</v>
      </c>
      <c r="H7" s="170" t="s">
        <v>28</v>
      </c>
      <c r="I7" s="52">
        <v>9300000</v>
      </c>
      <c r="J7" s="170">
        <v>2014121420</v>
      </c>
      <c r="K7" s="170" t="s">
        <v>987</v>
      </c>
      <c r="L7" s="171" t="s">
        <v>988</v>
      </c>
      <c r="M7" s="295" t="s">
        <v>121</v>
      </c>
      <c r="N7" s="299" t="s">
        <v>235</v>
      </c>
      <c r="O7" s="299"/>
    </row>
    <row r="8" spans="1:15" s="30" customFormat="1" ht="27" customHeight="1" x14ac:dyDescent="0.4">
      <c r="A8" s="51"/>
      <c r="B8" s="168">
        <v>2026</v>
      </c>
      <c r="C8" s="169">
        <v>4</v>
      </c>
      <c r="D8" s="186" t="s">
        <v>985</v>
      </c>
      <c r="E8" s="186" t="s">
        <v>989</v>
      </c>
      <c r="F8" s="170" t="s">
        <v>24</v>
      </c>
      <c r="G8" s="170" t="s">
        <v>10</v>
      </c>
      <c r="H8" s="170" t="s">
        <v>29</v>
      </c>
      <c r="I8" s="52">
        <v>75700000</v>
      </c>
      <c r="J8" s="170">
        <v>2015121370</v>
      </c>
      <c r="K8" s="170" t="s">
        <v>990</v>
      </c>
      <c r="L8" s="171" t="s">
        <v>991</v>
      </c>
      <c r="M8" s="295"/>
      <c r="N8" s="299" t="s">
        <v>235</v>
      </c>
      <c r="O8" s="299"/>
    </row>
    <row r="9" spans="1:15" s="30" customFormat="1" ht="27" customHeight="1" x14ac:dyDescent="0.4">
      <c r="A9" s="51"/>
      <c r="B9" s="168">
        <v>2026</v>
      </c>
      <c r="C9" s="169">
        <v>4</v>
      </c>
      <c r="D9" s="186" t="s">
        <v>985</v>
      </c>
      <c r="E9" s="186" t="s">
        <v>992</v>
      </c>
      <c r="F9" s="170" t="s">
        <v>24</v>
      </c>
      <c r="G9" s="170" t="s">
        <v>10</v>
      </c>
      <c r="H9" s="170" t="s">
        <v>29</v>
      </c>
      <c r="I9" s="54">
        <v>138400000</v>
      </c>
      <c r="J9" s="170">
        <v>2015121370</v>
      </c>
      <c r="K9" s="170" t="s">
        <v>990</v>
      </c>
      <c r="L9" s="171" t="s">
        <v>991</v>
      </c>
      <c r="M9" s="295"/>
      <c r="N9" s="299" t="s">
        <v>235</v>
      </c>
      <c r="O9" s="299"/>
    </row>
    <row r="10" spans="1:15" s="30" customFormat="1" ht="27" customHeight="1" x14ac:dyDescent="0.4">
      <c r="A10" s="118"/>
      <c r="B10" s="168">
        <v>2026</v>
      </c>
      <c r="C10" s="169">
        <v>5</v>
      </c>
      <c r="D10" s="186" t="s">
        <v>985</v>
      </c>
      <c r="E10" s="186" t="s">
        <v>993</v>
      </c>
      <c r="F10" s="170" t="s">
        <v>24</v>
      </c>
      <c r="G10" s="170" t="s">
        <v>10</v>
      </c>
      <c r="H10" s="170" t="s">
        <v>29</v>
      </c>
      <c r="I10" s="54">
        <v>60000000</v>
      </c>
      <c r="J10" s="170">
        <v>2015121370</v>
      </c>
      <c r="K10" s="170" t="s">
        <v>990</v>
      </c>
      <c r="L10" s="171" t="s">
        <v>991</v>
      </c>
      <c r="M10" s="295"/>
      <c r="N10" s="299" t="s">
        <v>235</v>
      </c>
      <c r="O10" s="299"/>
    </row>
    <row r="11" spans="1:15" ht="19.2" x14ac:dyDescent="0.4">
      <c r="A11" s="55"/>
      <c r="B11" s="168">
        <v>2026</v>
      </c>
      <c r="C11" s="169">
        <v>8</v>
      </c>
      <c r="D11" s="186" t="s">
        <v>985</v>
      </c>
      <c r="E11" s="172" t="s">
        <v>994</v>
      </c>
      <c r="F11" s="170" t="s">
        <v>24</v>
      </c>
      <c r="G11" s="170" t="s">
        <v>10</v>
      </c>
      <c r="H11" s="170" t="s">
        <v>25</v>
      </c>
      <c r="I11" s="54">
        <v>329200000</v>
      </c>
      <c r="J11" s="170">
        <v>2015121370</v>
      </c>
      <c r="K11" s="170" t="s">
        <v>990</v>
      </c>
      <c r="L11" s="171" t="s">
        <v>991</v>
      </c>
      <c r="M11" s="173"/>
      <c r="N11" s="299" t="s">
        <v>235</v>
      </c>
      <c r="O11" s="365"/>
    </row>
    <row r="12" spans="1:15" ht="76.5" customHeight="1" x14ac:dyDescent="0.4">
      <c r="A12" s="55"/>
      <c r="B12" s="168">
        <v>2026</v>
      </c>
      <c r="C12" s="169">
        <v>8</v>
      </c>
      <c r="D12" s="186" t="s">
        <v>985</v>
      </c>
      <c r="E12" s="172" t="s">
        <v>995</v>
      </c>
      <c r="F12" s="170" t="s">
        <v>24</v>
      </c>
      <c r="G12" s="170" t="s">
        <v>10</v>
      </c>
      <c r="H12" s="170" t="s">
        <v>25</v>
      </c>
      <c r="I12" s="54">
        <v>342000000</v>
      </c>
      <c r="J12" s="170">
        <v>2015121370</v>
      </c>
      <c r="K12" s="170" t="s">
        <v>990</v>
      </c>
      <c r="L12" s="171" t="s">
        <v>991</v>
      </c>
      <c r="M12" s="173"/>
      <c r="N12" s="299" t="s">
        <v>235</v>
      </c>
      <c r="O12" s="365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발주계획서(충청지역본부)\발주계획서(충청지역본부)\[01. 발주계획서(충청지역본부 사업지원실).xlsx]참고'!#REF!</xm:f>
          </x14:formula1>
          <xm:sqref>M7:M12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발주계획서(충청지역본부)\발주계획서(충청지역본부)\[01. 발주계획서(충청지역본부 사업지원실).xlsx]참고'!#REF!</xm:f>
          </x14:formula1>
          <xm:sqref>D7:D12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발주계획서(충청지역본부)\발주계획서(충청지역본부)\[01. 발주계획서(충청지역본부 사업지원실).xlsx]참고'!#REF!</xm:f>
          </x14:formula1>
          <xm:sqref>N7:N12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발주계획서(충청지역본부)\발주계획서(충청지역본부)\[01. 발주계획서(충청지역본부 사업지원실).xlsx]참고'!#REF!</xm:f>
          </x14:formula1>
          <xm:sqref>G7:G12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발주계획서(충청지역본부)\발주계획서(충청지역본부)\[01. 발주계획서(충청지역본부 사업지원실).xlsx]참고'!#REF!</xm:f>
          </x14:formula1>
          <xm:sqref>C9:C12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발주계획서(충청지역본부)\발주계획서(충청지역본부)\[01. 발주계획서(충청지역본부 사업지원실).xlsx]참고'!#REF!</xm:f>
          </x14:formula1>
          <xm:sqref>C7:C8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발주계획서(충청지역본부)\발주계획서(충청지역본부)\[01. 발주계획서(충청지역본부 사업지원실).xlsx]참고'!#REF!</xm:f>
          </x14:formula1>
          <xm:sqref>H7:H12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발주계획서(충청지역본부)\발주계획서(충청지역본부)\[01. 발주계획서(충청지역본부 사업지원실).xlsx]참고'!#REF!</xm:f>
          </x14:formula1>
          <xm:sqref>F6:F12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26"/>
  <sheetViews>
    <sheetView zoomScale="55" zoomScaleNormal="55" workbookViewId="0">
      <selection activeCell="H31" sqref="H31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s="30" customFormat="1" ht="27" customHeight="1" thickTop="1" x14ac:dyDescent="0.4">
      <c r="A7" s="51"/>
      <c r="B7" s="168">
        <v>2026</v>
      </c>
      <c r="C7" s="169">
        <v>3</v>
      </c>
      <c r="D7" s="172" t="s">
        <v>996</v>
      </c>
      <c r="E7" s="172" t="s">
        <v>997</v>
      </c>
      <c r="F7" s="170" t="s">
        <v>16</v>
      </c>
      <c r="G7" s="170" t="s">
        <v>6</v>
      </c>
      <c r="H7" s="170" t="s">
        <v>29</v>
      </c>
      <c r="I7" s="54">
        <v>3000000</v>
      </c>
      <c r="J7" s="170">
        <v>202405013</v>
      </c>
      <c r="K7" s="170" t="s">
        <v>998</v>
      </c>
      <c r="L7" s="171" t="s">
        <v>999</v>
      </c>
      <c r="M7" s="295"/>
      <c r="N7" s="160"/>
      <c r="O7" s="160"/>
    </row>
    <row r="8" spans="1:15" s="30" customFormat="1" ht="27" customHeight="1" x14ac:dyDescent="0.4">
      <c r="A8" s="51"/>
      <c r="B8" s="168">
        <v>2026</v>
      </c>
      <c r="C8" s="169">
        <v>3</v>
      </c>
      <c r="D8" s="172" t="s">
        <v>996</v>
      </c>
      <c r="E8" s="172" t="s">
        <v>1000</v>
      </c>
      <c r="F8" s="170" t="s">
        <v>16</v>
      </c>
      <c r="G8" s="170" t="s">
        <v>6</v>
      </c>
      <c r="H8" s="170" t="s">
        <v>29</v>
      </c>
      <c r="I8" s="54">
        <v>2000000</v>
      </c>
      <c r="J8" s="170">
        <v>202405013</v>
      </c>
      <c r="K8" s="170" t="s">
        <v>998</v>
      </c>
      <c r="L8" s="171" t="s">
        <v>999</v>
      </c>
      <c r="M8" s="295"/>
      <c r="N8" s="160"/>
      <c r="O8" s="160"/>
    </row>
    <row r="9" spans="1:15" s="30" customFormat="1" ht="27" customHeight="1" x14ac:dyDescent="0.4">
      <c r="A9" s="51"/>
      <c r="B9" s="168">
        <v>2026</v>
      </c>
      <c r="C9" s="169">
        <v>5</v>
      </c>
      <c r="D9" s="172" t="s">
        <v>996</v>
      </c>
      <c r="E9" s="172" t="s">
        <v>1001</v>
      </c>
      <c r="F9" s="170" t="s">
        <v>16</v>
      </c>
      <c r="G9" s="170" t="s">
        <v>6</v>
      </c>
      <c r="H9" s="170" t="s">
        <v>28</v>
      </c>
      <c r="I9" s="54">
        <v>10000000</v>
      </c>
      <c r="J9" s="170">
        <v>202405013</v>
      </c>
      <c r="K9" s="170" t="s">
        <v>998</v>
      </c>
      <c r="L9" s="171" t="s">
        <v>999</v>
      </c>
      <c r="M9" s="295" t="s">
        <v>1002</v>
      </c>
      <c r="N9" s="160"/>
      <c r="O9" s="161"/>
    </row>
    <row r="10" spans="1:15" ht="27.75" customHeight="1" x14ac:dyDescent="0.4">
      <c r="A10" s="55"/>
      <c r="B10" s="168">
        <v>2026</v>
      </c>
      <c r="C10" s="169">
        <v>5</v>
      </c>
      <c r="D10" s="172" t="s">
        <v>996</v>
      </c>
      <c r="E10" s="172" t="s">
        <v>1003</v>
      </c>
      <c r="F10" s="170" t="s">
        <v>16</v>
      </c>
      <c r="G10" s="170" t="s">
        <v>6</v>
      </c>
      <c r="H10" s="170" t="s">
        <v>29</v>
      </c>
      <c r="I10" s="54">
        <v>2000000</v>
      </c>
      <c r="J10" s="170">
        <v>202405013</v>
      </c>
      <c r="K10" s="170" t="s">
        <v>998</v>
      </c>
      <c r="L10" s="171" t="s">
        <v>999</v>
      </c>
      <c r="M10" s="295"/>
      <c r="N10" s="160"/>
      <c r="O10" s="161"/>
    </row>
    <row r="11" spans="1:15" ht="27.75" customHeight="1" x14ac:dyDescent="0.4">
      <c r="A11" s="55"/>
      <c r="B11" s="168">
        <v>2026</v>
      </c>
      <c r="C11" s="169">
        <v>5</v>
      </c>
      <c r="D11" s="172" t="s">
        <v>996</v>
      </c>
      <c r="E11" s="172" t="s">
        <v>1004</v>
      </c>
      <c r="F11" s="170" t="s">
        <v>16</v>
      </c>
      <c r="G11" s="170" t="s">
        <v>6</v>
      </c>
      <c r="H11" s="170" t="s">
        <v>29</v>
      </c>
      <c r="I11" s="54">
        <v>1000000</v>
      </c>
      <c r="J11" s="170">
        <v>202405013</v>
      </c>
      <c r="K11" s="170" t="s">
        <v>998</v>
      </c>
      <c r="L11" s="171" t="s">
        <v>999</v>
      </c>
      <c r="M11" s="295"/>
      <c r="N11" s="160"/>
      <c r="O11" s="161"/>
    </row>
    <row r="12" spans="1:15" ht="27.75" customHeight="1" x14ac:dyDescent="0.4">
      <c r="A12" s="55"/>
      <c r="B12" s="168">
        <v>2026</v>
      </c>
      <c r="C12" s="169">
        <v>5</v>
      </c>
      <c r="D12" s="172" t="s">
        <v>996</v>
      </c>
      <c r="E12" s="172" t="s">
        <v>1005</v>
      </c>
      <c r="F12" s="170" t="s">
        <v>16</v>
      </c>
      <c r="G12" s="170" t="s">
        <v>6</v>
      </c>
      <c r="H12" s="170" t="s">
        <v>29</v>
      </c>
      <c r="I12" s="54">
        <v>2000000</v>
      </c>
      <c r="J12" s="170">
        <v>202405013</v>
      </c>
      <c r="K12" s="170" t="s">
        <v>998</v>
      </c>
      <c r="L12" s="171" t="s">
        <v>999</v>
      </c>
      <c r="M12" s="295"/>
      <c r="N12" s="160"/>
      <c r="O12" s="161"/>
    </row>
    <row r="13" spans="1:15" ht="27.75" customHeight="1" x14ac:dyDescent="0.4">
      <c r="A13" s="55"/>
      <c r="B13" s="168">
        <v>2026</v>
      </c>
      <c r="C13" s="169">
        <v>6</v>
      </c>
      <c r="D13" s="172" t="s">
        <v>996</v>
      </c>
      <c r="E13" s="172" t="s">
        <v>997</v>
      </c>
      <c r="F13" s="170" t="s">
        <v>16</v>
      </c>
      <c r="G13" s="170" t="s">
        <v>6</v>
      </c>
      <c r="H13" s="170" t="s">
        <v>29</v>
      </c>
      <c r="I13" s="54">
        <v>3000000</v>
      </c>
      <c r="J13" s="170">
        <v>202405013</v>
      </c>
      <c r="K13" s="170" t="s">
        <v>998</v>
      </c>
      <c r="L13" s="171" t="s">
        <v>999</v>
      </c>
      <c r="M13" s="295"/>
      <c r="N13" s="160"/>
      <c r="O13" s="161"/>
    </row>
    <row r="14" spans="1:15" ht="27.75" customHeight="1" x14ac:dyDescent="0.4">
      <c r="A14" s="55"/>
      <c r="B14" s="168">
        <v>2026</v>
      </c>
      <c r="C14" s="169">
        <v>6</v>
      </c>
      <c r="D14" s="172" t="s">
        <v>996</v>
      </c>
      <c r="E14" s="172" t="s">
        <v>1006</v>
      </c>
      <c r="F14" s="170" t="s">
        <v>16</v>
      </c>
      <c r="G14" s="170" t="s">
        <v>6</v>
      </c>
      <c r="H14" s="170" t="s">
        <v>29</v>
      </c>
      <c r="I14" s="54">
        <v>2000000</v>
      </c>
      <c r="J14" s="170">
        <v>202405013</v>
      </c>
      <c r="K14" s="170" t="s">
        <v>998</v>
      </c>
      <c r="L14" s="171" t="s">
        <v>999</v>
      </c>
      <c r="M14" s="295"/>
      <c r="N14" s="160"/>
      <c r="O14" s="161"/>
    </row>
    <row r="15" spans="1:15" ht="27.75" customHeight="1" x14ac:dyDescent="0.4">
      <c r="A15" s="55"/>
      <c r="B15" s="168">
        <v>2026</v>
      </c>
      <c r="C15" s="169">
        <v>7</v>
      </c>
      <c r="D15" s="172" t="s">
        <v>996</v>
      </c>
      <c r="E15" s="172" t="s">
        <v>1007</v>
      </c>
      <c r="F15" s="170" t="s">
        <v>16</v>
      </c>
      <c r="G15" s="170" t="s">
        <v>6</v>
      </c>
      <c r="H15" s="170" t="s">
        <v>29</v>
      </c>
      <c r="I15" s="54">
        <v>1600000</v>
      </c>
      <c r="J15" s="170">
        <v>202405013</v>
      </c>
      <c r="K15" s="170" t="s">
        <v>998</v>
      </c>
      <c r="L15" s="171" t="s">
        <v>999</v>
      </c>
      <c r="M15" s="295"/>
      <c r="N15" s="160"/>
      <c r="O15" s="161"/>
    </row>
    <row r="16" spans="1:15" ht="27.75" customHeight="1" x14ac:dyDescent="0.4">
      <c r="A16" s="55"/>
      <c r="B16" s="168">
        <v>2026</v>
      </c>
      <c r="C16" s="169">
        <v>7</v>
      </c>
      <c r="D16" s="172" t="s">
        <v>996</v>
      </c>
      <c r="E16" s="172" t="s">
        <v>1008</v>
      </c>
      <c r="F16" s="170" t="s">
        <v>16</v>
      </c>
      <c r="G16" s="170" t="s">
        <v>6</v>
      </c>
      <c r="H16" s="170" t="s">
        <v>29</v>
      </c>
      <c r="I16" s="54">
        <v>2700000</v>
      </c>
      <c r="J16" s="170">
        <v>202405013</v>
      </c>
      <c r="K16" s="170" t="s">
        <v>998</v>
      </c>
      <c r="L16" s="171" t="s">
        <v>999</v>
      </c>
      <c r="M16" s="295"/>
      <c r="N16" s="160"/>
      <c r="O16" s="161"/>
    </row>
    <row r="17" spans="1:15" ht="27.75" customHeight="1" x14ac:dyDescent="0.4">
      <c r="A17" s="55"/>
      <c r="B17" s="168">
        <v>2026</v>
      </c>
      <c r="C17" s="169">
        <v>7</v>
      </c>
      <c r="D17" s="172" t="s">
        <v>996</v>
      </c>
      <c r="E17" s="172" t="s">
        <v>1009</v>
      </c>
      <c r="F17" s="170" t="s">
        <v>16</v>
      </c>
      <c r="G17" s="170" t="s">
        <v>6</v>
      </c>
      <c r="H17" s="170" t="s">
        <v>29</v>
      </c>
      <c r="I17" s="54">
        <v>2600000</v>
      </c>
      <c r="J17" s="170">
        <v>202405013</v>
      </c>
      <c r="K17" s="170" t="s">
        <v>998</v>
      </c>
      <c r="L17" s="171" t="s">
        <v>999</v>
      </c>
      <c r="M17" s="295"/>
      <c r="N17" s="160"/>
      <c r="O17" s="161"/>
    </row>
    <row r="18" spans="1:15" ht="27.75" customHeight="1" x14ac:dyDescent="0.4">
      <c r="A18" s="55"/>
      <c r="B18" s="168">
        <v>2026</v>
      </c>
      <c r="C18" s="169">
        <v>8</v>
      </c>
      <c r="D18" s="172" t="s">
        <v>996</v>
      </c>
      <c r="E18" s="172" t="s">
        <v>1004</v>
      </c>
      <c r="F18" s="170" t="s">
        <v>16</v>
      </c>
      <c r="G18" s="170" t="s">
        <v>6</v>
      </c>
      <c r="H18" s="170" t="s">
        <v>29</v>
      </c>
      <c r="I18" s="54">
        <v>1000000</v>
      </c>
      <c r="J18" s="170">
        <v>202405013</v>
      </c>
      <c r="K18" s="170" t="s">
        <v>998</v>
      </c>
      <c r="L18" s="171" t="s">
        <v>999</v>
      </c>
      <c r="M18" s="295"/>
      <c r="N18" s="160"/>
      <c r="O18" s="161"/>
    </row>
    <row r="19" spans="1:15" ht="27.75" customHeight="1" x14ac:dyDescent="0.4">
      <c r="A19" s="55"/>
      <c r="B19" s="168">
        <v>2026</v>
      </c>
      <c r="C19" s="169">
        <v>9</v>
      </c>
      <c r="D19" s="172" t="s">
        <v>996</v>
      </c>
      <c r="E19" s="172" t="s">
        <v>1010</v>
      </c>
      <c r="F19" s="170" t="s">
        <v>16</v>
      </c>
      <c r="G19" s="170" t="s">
        <v>6</v>
      </c>
      <c r="H19" s="170" t="s">
        <v>29</v>
      </c>
      <c r="I19" s="54">
        <v>3600000</v>
      </c>
      <c r="J19" s="170">
        <v>202405013</v>
      </c>
      <c r="K19" s="170" t="s">
        <v>998</v>
      </c>
      <c r="L19" s="171" t="s">
        <v>999</v>
      </c>
      <c r="M19" s="295"/>
      <c r="N19" s="160"/>
      <c r="O19" s="161"/>
    </row>
    <row r="20" spans="1:15" ht="27.75" customHeight="1" x14ac:dyDescent="0.4">
      <c r="A20" s="55"/>
      <c r="B20" s="168">
        <v>2026</v>
      </c>
      <c r="C20" s="169">
        <v>9</v>
      </c>
      <c r="D20" s="172" t="s">
        <v>996</v>
      </c>
      <c r="E20" s="172" t="s">
        <v>997</v>
      </c>
      <c r="F20" s="170" t="s">
        <v>16</v>
      </c>
      <c r="G20" s="170" t="s">
        <v>6</v>
      </c>
      <c r="H20" s="170" t="s">
        <v>29</v>
      </c>
      <c r="I20" s="54">
        <v>3000000</v>
      </c>
      <c r="J20" s="170">
        <v>202405013</v>
      </c>
      <c r="K20" s="170" t="s">
        <v>998</v>
      </c>
      <c r="L20" s="171" t="s">
        <v>999</v>
      </c>
      <c r="M20" s="295"/>
      <c r="N20" s="160"/>
      <c r="O20" s="161"/>
    </row>
    <row r="21" spans="1:15" ht="27.75" customHeight="1" x14ac:dyDescent="0.4">
      <c r="A21" s="55"/>
      <c r="B21" s="168">
        <v>2026</v>
      </c>
      <c r="C21" s="169">
        <v>9</v>
      </c>
      <c r="D21" s="172" t="s">
        <v>996</v>
      </c>
      <c r="E21" s="172" t="s">
        <v>1001</v>
      </c>
      <c r="F21" s="170" t="s">
        <v>16</v>
      </c>
      <c r="G21" s="170" t="s">
        <v>6</v>
      </c>
      <c r="H21" s="170" t="s">
        <v>28</v>
      </c>
      <c r="I21" s="54">
        <v>10000000</v>
      </c>
      <c r="J21" s="170">
        <v>202405013</v>
      </c>
      <c r="K21" s="170" t="s">
        <v>998</v>
      </c>
      <c r="L21" s="171" t="s">
        <v>999</v>
      </c>
      <c r="M21" s="295" t="s">
        <v>1002</v>
      </c>
      <c r="N21" s="160"/>
      <c r="O21" s="161"/>
    </row>
    <row r="22" spans="1:15" ht="27.75" customHeight="1" x14ac:dyDescent="0.4">
      <c r="A22" s="55"/>
      <c r="B22" s="168">
        <v>2026</v>
      </c>
      <c r="C22" s="169">
        <v>10</v>
      </c>
      <c r="D22" s="172" t="s">
        <v>996</v>
      </c>
      <c r="E22" s="172" t="s">
        <v>1011</v>
      </c>
      <c r="F22" s="170" t="s">
        <v>16</v>
      </c>
      <c r="G22" s="170" t="s">
        <v>6</v>
      </c>
      <c r="H22" s="170" t="s">
        <v>29</v>
      </c>
      <c r="I22" s="54">
        <v>2000000</v>
      </c>
      <c r="J22" s="170">
        <v>202405013</v>
      </c>
      <c r="K22" s="170" t="s">
        <v>998</v>
      </c>
      <c r="L22" s="171" t="s">
        <v>999</v>
      </c>
      <c r="M22" s="295"/>
      <c r="N22" s="160"/>
      <c r="O22" s="161"/>
    </row>
    <row r="23" spans="1:15" ht="27.75" customHeight="1" x14ac:dyDescent="0.4">
      <c r="A23" s="55"/>
      <c r="B23" s="168">
        <v>2026</v>
      </c>
      <c r="C23" s="169">
        <v>10</v>
      </c>
      <c r="D23" s="172" t="s">
        <v>996</v>
      </c>
      <c r="E23" s="172" t="s">
        <v>1003</v>
      </c>
      <c r="F23" s="170" t="s">
        <v>16</v>
      </c>
      <c r="G23" s="170" t="s">
        <v>6</v>
      </c>
      <c r="H23" s="170" t="s">
        <v>29</v>
      </c>
      <c r="I23" s="54">
        <v>2000000</v>
      </c>
      <c r="J23" s="170">
        <v>202405013</v>
      </c>
      <c r="K23" s="170" t="s">
        <v>998</v>
      </c>
      <c r="L23" s="171" t="s">
        <v>999</v>
      </c>
      <c r="M23" s="295"/>
      <c r="N23" s="160"/>
      <c r="O23" s="161"/>
    </row>
    <row r="24" spans="1:15" ht="27.75" customHeight="1" x14ac:dyDescent="0.4">
      <c r="A24" s="55"/>
      <c r="B24" s="168">
        <v>2026</v>
      </c>
      <c r="C24" s="169">
        <v>10</v>
      </c>
      <c r="D24" s="172" t="s">
        <v>996</v>
      </c>
      <c r="E24" s="172" t="s">
        <v>1012</v>
      </c>
      <c r="F24" s="170" t="s">
        <v>16</v>
      </c>
      <c r="G24" s="170" t="s">
        <v>6</v>
      </c>
      <c r="H24" s="170" t="s">
        <v>29</v>
      </c>
      <c r="I24" s="54">
        <v>2000000</v>
      </c>
      <c r="J24" s="170">
        <v>202405013</v>
      </c>
      <c r="K24" s="170" t="s">
        <v>998</v>
      </c>
      <c r="L24" s="171" t="s">
        <v>999</v>
      </c>
      <c r="M24" s="295"/>
      <c r="N24" s="160"/>
      <c r="O24" s="161"/>
    </row>
    <row r="25" spans="1:15" ht="27.75" customHeight="1" x14ac:dyDescent="0.4">
      <c r="A25" s="55"/>
      <c r="B25" s="168">
        <v>2026</v>
      </c>
      <c r="C25" s="169">
        <v>10</v>
      </c>
      <c r="D25" s="172" t="s">
        <v>996</v>
      </c>
      <c r="E25" s="172" t="s">
        <v>1013</v>
      </c>
      <c r="F25" s="170" t="s">
        <v>207</v>
      </c>
      <c r="G25" s="170" t="s">
        <v>6</v>
      </c>
      <c r="H25" s="170" t="s">
        <v>29</v>
      </c>
      <c r="I25" s="54">
        <v>4400000</v>
      </c>
      <c r="J25" s="170">
        <v>202405013</v>
      </c>
      <c r="K25" s="170" t="s">
        <v>998</v>
      </c>
      <c r="L25" s="171" t="s">
        <v>999</v>
      </c>
      <c r="M25" s="173"/>
      <c r="N25" s="160"/>
      <c r="O25" s="161"/>
    </row>
    <row r="26" spans="1:15" ht="27.75" customHeight="1" x14ac:dyDescent="0.4">
      <c r="A26" s="55"/>
      <c r="B26" s="168">
        <v>2026</v>
      </c>
      <c r="C26" s="169">
        <v>11</v>
      </c>
      <c r="D26" s="172" t="s">
        <v>996</v>
      </c>
      <c r="E26" s="172" t="s">
        <v>1014</v>
      </c>
      <c r="F26" s="170" t="s">
        <v>207</v>
      </c>
      <c r="G26" s="170" t="s">
        <v>222</v>
      </c>
      <c r="H26" s="170" t="s">
        <v>419</v>
      </c>
      <c r="I26" s="54">
        <v>5200000</v>
      </c>
      <c r="J26" s="170">
        <v>202405013</v>
      </c>
      <c r="K26" s="170" t="s">
        <v>998</v>
      </c>
      <c r="L26" s="171" t="s">
        <v>999</v>
      </c>
      <c r="M26" s="173"/>
      <c r="N26" s="160"/>
      <c r="O26" s="161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발주계획서(충청지역본부)\발주계획서(충청지역본부)\[02. 발주계획서(충청지역본부 건설안전품질실).xlsx]참고'!#REF!</xm:f>
          </x14:formula1>
          <xm:sqref>N7:N26</xm:sqref>
        </x14:dataValidation>
        <x14:dataValidation type="list" allowBlank="1" showInputMessage="1" showErrorMessage="1">
          <x14:formula1>
            <xm:f>'\\172.41.106.181\01-운영지원팀\Users\user\AppData\Local\Temp\_AZTMP0_\[2025년 연간발주계획서(건설안전품질실).xlsx]참고'!#REF!</xm:f>
          </x14:formula1>
          <xm:sqref>D7:D26 M9 M21 C9:C24 F7:H24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발주계획서(충청지역본부)\발주계획서(충청지역본부)\[02. 발주계획서(충청지역본부 건설안전품질실).xlsx]참고'!#REF!</xm:f>
          </x14:formula1>
          <xm:sqref>M7:M8 M10:M20 M22:M26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발주계획서(충청지역본부)\발주계획서(충청지역본부)\[02. 발주계획서(충청지역본부 건설안전품질실).xlsx]참고'!#REF!</xm:f>
          </x14:formula1>
          <xm:sqref>G25:G26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발주계획서(충청지역본부)\발주계획서(충청지역본부)\[02. 발주계획서(충청지역본부 건설안전품질실).xlsx]참고'!#REF!</xm:f>
          </x14:formula1>
          <xm:sqref>C25:C26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발주계획서(충청지역본부)\발주계획서(충청지역본부)\[02. 발주계획서(충청지역본부 건설안전품질실).xlsx]참고'!#REF!</xm:f>
          </x14:formula1>
          <xm:sqref>C7:C8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발주계획서(충청지역본부)\발주계획서(충청지역본부)\[02. 발주계획서(충청지역본부 건설안전품질실).xlsx]참고'!#REF!</xm:f>
          </x14:formula1>
          <xm:sqref>H25:H26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발주계획서(충청지역본부)\발주계획서(충청지역본부)\[02. 발주계획서(충청지역본부 건설안전품질실).xlsx]참고'!#REF!</xm:f>
          </x14:formula1>
          <xm:sqref>F6 F25:F26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48"/>
  <sheetViews>
    <sheetView zoomScale="40" zoomScaleNormal="40" workbookViewId="0">
      <selection activeCell="H13" sqref="H13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ht="27.75" customHeight="1" thickTop="1" x14ac:dyDescent="0.4">
      <c r="A7" s="55"/>
      <c r="B7" s="168">
        <v>2026</v>
      </c>
      <c r="C7" s="169">
        <v>3</v>
      </c>
      <c r="D7" s="151" t="s">
        <v>234</v>
      </c>
      <c r="E7" s="172" t="s">
        <v>304</v>
      </c>
      <c r="F7" s="170" t="s">
        <v>24</v>
      </c>
      <c r="G7" s="170" t="s">
        <v>14</v>
      </c>
      <c r="H7" s="170" t="s">
        <v>28</v>
      </c>
      <c r="I7" s="54">
        <v>20000000</v>
      </c>
      <c r="J7" s="170">
        <v>202112084</v>
      </c>
      <c r="K7" s="170" t="s">
        <v>305</v>
      </c>
      <c r="L7" s="170" t="s">
        <v>306</v>
      </c>
      <c r="M7" s="149" t="s">
        <v>121</v>
      </c>
      <c r="N7" s="145" t="s">
        <v>235</v>
      </c>
      <c r="O7" s="161"/>
    </row>
    <row r="8" spans="1:15" ht="27.75" customHeight="1" x14ac:dyDescent="0.4">
      <c r="A8" s="55"/>
      <c r="B8" s="168">
        <v>2026</v>
      </c>
      <c r="C8" s="169">
        <v>5</v>
      </c>
      <c r="D8" s="151" t="s">
        <v>234</v>
      </c>
      <c r="E8" s="172" t="s">
        <v>307</v>
      </c>
      <c r="F8" s="170" t="s">
        <v>24</v>
      </c>
      <c r="G8" s="170" t="s">
        <v>14</v>
      </c>
      <c r="H8" s="170" t="s">
        <v>27</v>
      </c>
      <c r="I8" s="54">
        <v>30500000</v>
      </c>
      <c r="J8" s="170">
        <v>202112084</v>
      </c>
      <c r="K8" s="170" t="s">
        <v>305</v>
      </c>
      <c r="L8" s="170" t="s">
        <v>306</v>
      </c>
      <c r="M8" s="150"/>
      <c r="N8" s="145" t="s">
        <v>235</v>
      </c>
      <c r="O8" s="161"/>
    </row>
    <row r="9" spans="1:15" ht="27.75" customHeight="1" x14ac:dyDescent="0.4">
      <c r="A9" s="55"/>
      <c r="B9" s="168">
        <v>2026</v>
      </c>
      <c r="C9" s="169">
        <v>10</v>
      </c>
      <c r="D9" s="151" t="s">
        <v>234</v>
      </c>
      <c r="E9" s="172" t="s">
        <v>308</v>
      </c>
      <c r="F9" s="170" t="s">
        <v>24</v>
      </c>
      <c r="G9" s="170" t="s">
        <v>14</v>
      </c>
      <c r="H9" s="170" t="s">
        <v>28</v>
      </c>
      <c r="I9" s="54">
        <v>15000000</v>
      </c>
      <c r="J9" s="170">
        <v>202112032</v>
      </c>
      <c r="K9" s="170" t="s">
        <v>309</v>
      </c>
      <c r="L9" s="170" t="s">
        <v>310</v>
      </c>
      <c r="M9" s="149" t="s">
        <v>121</v>
      </c>
      <c r="N9" s="145" t="s">
        <v>235</v>
      </c>
      <c r="O9" s="161"/>
    </row>
    <row r="10" spans="1:15" ht="27.75" customHeight="1" x14ac:dyDescent="0.4">
      <c r="A10" s="55"/>
      <c r="B10" s="168">
        <v>2026</v>
      </c>
      <c r="C10" s="169">
        <v>12</v>
      </c>
      <c r="D10" s="151" t="s">
        <v>234</v>
      </c>
      <c r="E10" s="172" t="s">
        <v>311</v>
      </c>
      <c r="F10" s="170" t="s">
        <v>16</v>
      </c>
      <c r="G10" s="170" t="s">
        <v>6</v>
      </c>
      <c r="H10" s="170" t="s">
        <v>28</v>
      </c>
      <c r="I10" s="54">
        <v>3960000</v>
      </c>
      <c r="J10" s="170">
        <v>202012102</v>
      </c>
      <c r="K10" s="170" t="s">
        <v>312</v>
      </c>
      <c r="L10" s="170" t="s">
        <v>313</v>
      </c>
      <c r="M10" s="149" t="s">
        <v>121</v>
      </c>
      <c r="N10" s="145" t="s">
        <v>235</v>
      </c>
      <c r="O10" s="161"/>
    </row>
    <row r="11" spans="1:15" ht="27.75" customHeight="1" x14ac:dyDescent="0.4">
      <c r="A11" s="55"/>
      <c r="B11" s="168">
        <v>2026</v>
      </c>
      <c r="C11" s="169"/>
      <c r="D11" s="172"/>
      <c r="E11" s="172"/>
      <c r="F11" s="170"/>
      <c r="G11" s="170"/>
      <c r="H11" s="170"/>
      <c r="I11" s="54"/>
      <c r="J11" s="170"/>
      <c r="K11" s="170"/>
      <c r="L11" s="171"/>
      <c r="M11" s="173"/>
      <c r="N11" s="160"/>
      <c r="O11" s="161"/>
    </row>
    <row r="12" spans="1:15" ht="27.75" customHeight="1" x14ac:dyDescent="0.4">
      <c r="A12" s="55"/>
      <c r="B12" s="168">
        <v>2026</v>
      </c>
      <c r="C12" s="169"/>
      <c r="D12" s="172"/>
      <c r="E12" s="172"/>
      <c r="F12" s="170"/>
      <c r="G12" s="170"/>
      <c r="H12" s="170"/>
      <c r="I12" s="54"/>
      <c r="J12" s="170"/>
      <c r="K12" s="170"/>
      <c r="L12" s="171"/>
      <c r="M12" s="173"/>
      <c r="N12" s="160"/>
      <c r="O12" s="161"/>
    </row>
    <row r="13" spans="1:15" ht="27.75" customHeight="1" x14ac:dyDescent="0.4">
      <c r="A13" s="55"/>
      <c r="B13" s="168">
        <v>2026</v>
      </c>
      <c r="C13" s="169"/>
      <c r="D13" s="172"/>
      <c r="E13" s="172"/>
      <c r="F13" s="170"/>
      <c r="G13" s="170"/>
      <c r="H13" s="170"/>
      <c r="I13" s="54"/>
      <c r="J13" s="170"/>
      <c r="K13" s="170"/>
      <c r="L13" s="171"/>
      <c r="M13" s="173"/>
      <c r="N13" s="160"/>
      <c r="O13" s="161"/>
    </row>
    <row r="14" spans="1:15" ht="27.75" customHeight="1" x14ac:dyDescent="0.4">
      <c r="A14" s="55"/>
      <c r="B14" s="168">
        <v>2026</v>
      </c>
      <c r="C14" s="169"/>
      <c r="D14" s="172"/>
      <c r="E14" s="172"/>
      <c r="F14" s="170"/>
      <c r="G14" s="170"/>
      <c r="H14" s="170"/>
      <c r="I14" s="54"/>
      <c r="J14" s="170"/>
      <c r="K14" s="170"/>
      <c r="L14" s="171"/>
      <c r="M14" s="173"/>
      <c r="N14" s="160"/>
      <c r="O14" s="161"/>
    </row>
    <row r="15" spans="1:15" ht="27.75" customHeight="1" x14ac:dyDescent="0.4">
      <c r="A15" s="55"/>
      <c r="B15" s="168">
        <v>2026</v>
      </c>
      <c r="C15" s="169"/>
      <c r="D15" s="172"/>
      <c r="E15" s="172"/>
      <c r="F15" s="170"/>
      <c r="G15" s="170"/>
      <c r="H15" s="170"/>
      <c r="I15" s="54"/>
      <c r="J15" s="170"/>
      <c r="K15" s="170"/>
      <c r="L15" s="171"/>
      <c r="M15" s="173"/>
      <c r="N15" s="160"/>
      <c r="O15" s="161"/>
    </row>
    <row r="16" spans="1:15" ht="27.75" customHeight="1" x14ac:dyDescent="0.4">
      <c r="A16" s="55"/>
      <c r="B16" s="168">
        <v>2026</v>
      </c>
      <c r="C16" s="169"/>
      <c r="D16" s="172"/>
      <c r="E16" s="172"/>
      <c r="F16" s="170"/>
      <c r="G16" s="170"/>
      <c r="H16" s="170"/>
      <c r="I16" s="54"/>
      <c r="J16" s="170"/>
      <c r="K16" s="170"/>
      <c r="L16" s="171"/>
      <c r="M16" s="173"/>
      <c r="N16" s="160"/>
      <c r="O16" s="161"/>
    </row>
    <row r="17" spans="1:15" ht="27.75" customHeight="1" x14ac:dyDescent="0.4">
      <c r="A17" s="55"/>
      <c r="B17" s="168">
        <v>2026</v>
      </c>
      <c r="C17" s="169"/>
      <c r="D17" s="172"/>
      <c r="E17" s="172"/>
      <c r="F17" s="170"/>
      <c r="G17" s="170"/>
      <c r="H17" s="170"/>
      <c r="I17" s="54"/>
      <c r="J17" s="170"/>
      <c r="K17" s="170"/>
      <c r="L17" s="171"/>
      <c r="M17" s="173"/>
      <c r="N17" s="160"/>
      <c r="O17" s="161"/>
    </row>
    <row r="18" spans="1:15" ht="27.75" customHeight="1" x14ac:dyDescent="0.4">
      <c r="A18" s="55"/>
      <c r="B18" s="168">
        <v>2026</v>
      </c>
      <c r="C18" s="169"/>
      <c r="D18" s="172"/>
      <c r="E18" s="172"/>
      <c r="F18" s="170"/>
      <c r="G18" s="170"/>
      <c r="H18" s="170"/>
      <c r="I18" s="54"/>
      <c r="J18" s="170"/>
      <c r="K18" s="170"/>
      <c r="L18" s="171"/>
      <c r="M18" s="173"/>
      <c r="N18" s="160"/>
      <c r="O18" s="161"/>
    </row>
    <row r="19" spans="1:15" ht="27.75" customHeight="1" x14ac:dyDescent="0.4">
      <c r="A19" s="55"/>
      <c r="B19" s="168">
        <v>2026</v>
      </c>
      <c r="C19" s="169"/>
      <c r="D19" s="172"/>
      <c r="E19" s="172"/>
      <c r="F19" s="170"/>
      <c r="G19" s="170"/>
      <c r="H19" s="170"/>
      <c r="I19" s="54"/>
      <c r="J19" s="170"/>
      <c r="K19" s="170"/>
      <c r="L19" s="171"/>
      <c r="M19" s="173"/>
      <c r="N19" s="160"/>
      <c r="O19" s="161"/>
    </row>
    <row r="20" spans="1:15" ht="27.75" customHeight="1" x14ac:dyDescent="0.4">
      <c r="A20" s="55"/>
      <c r="B20" s="168">
        <v>2026</v>
      </c>
      <c r="C20" s="169"/>
      <c r="D20" s="172"/>
      <c r="E20" s="172"/>
      <c r="F20" s="170"/>
      <c r="G20" s="170"/>
      <c r="H20" s="170"/>
      <c r="I20" s="54"/>
      <c r="J20" s="170"/>
      <c r="K20" s="170"/>
      <c r="L20" s="171"/>
      <c r="M20" s="173"/>
      <c r="N20" s="160"/>
      <c r="O20" s="161"/>
    </row>
    <row r="21" spans="1:15" ht="27.75" customHeight="1" x14ac:dyDescent="0.4">
      <c r="A21" s="55"/>
      <c r="B21" s="168">
        <v>2026</v>
      </c>
      <c r="C21" s="169"/>
      <c r="D21" s="172"/>
      <c r="E21" s="172"/>
      <c r="F21" s="170"/>
      <c r="G21" s="170"/>
      <c r="H21" s="170"/>
      <c r="I21" s="54"/>
      <c r="J21" s="170"/>
      <c r="K21" s="170"/>
      <c r="L21" s="171"/>
      <c r="M21" s="173"/>
      <c r="N21" s="160"/>
      <c r="O21" s="161"/>
    </row>
    <row r="22" spans="1:15" ht="27.75" customHeight="1" x14ac:dyDescent="0.4">
      <c r="A22" s="55"/>
      <c r="B22" s="168">
        <v>2026</v>
      </c>
      <c r="C22" s="169"/>
      <c r="D22" s="172"/>
      <c r="E22" s="172"/>
      <c r="F22" s="170"/>
      <c r="G22" s="170"/>
      <c r="H22" s="170"/>
      <c r="I22" s="54"/>
      <c r="J22" s="170"/>
      <c r="K22" s="170"/>
      <c r="L22" s="171"/>
      <c r="M22" s="173"/>
      <c r="N22" s="160"/>
      <c r="O22" s="161"/>
    </row>
    <row r="23" spans="1:15" ht="27.75" customHeight="1" x14ac:dyDescent="0.4">
      <c r="A23" s="55"/>
      <c r="B23" s="168">
        <v>2026</v>
      </c>
      <c r="C23" s="169"/>
      <c r="D23" s="172"/>
      <c r="E23" s="172"/>
      <c r="F23" s="170"/>
      <c r="G23" s="170"/>
      <c r="H23" s="170"/>
      <c r="I23" s="54"/>
      <c r="J23" s="170"/>
      <c r="K23" s="170"/>
      <c r="L23" s="171"/>
      <c r="M23" s="173"/>
      <c r="N23" s="160"/>
      <c r="O23" s="161"/>
    </row>
    <row r="24" spans="1:15" ht="27.75" customHeight="1" x14ac:dyDescent="0.4">
      <c r="A24" s="55"/>
      <c r="B24" s="168">
        <v>2026</v>
      </c>
      <c r="C24" s="169"/>
      <c r="D24" s="172"/>
      <c r="E24" s="172"/>
      <c r="F24" s="170"/>
      <c r="G24" s="170"/>
      <c r="H24" s="170"/>
      <c r="I24" s="54"/>
      <c r="J24" s="170"/>
      <c r="K24" s="170"/>
      <c r="L24" s="171"/>
      <c r="M24" s="173"/>
      <c r="N24" s="160"/>
      <c r="O24" s="161"/>
    </row>
    <row r="25" spans="1:15" ht="27.75" customHeight="1" x14ac:dyDescent="0.4">
      <c r="A25" s="55"/>
      <c r="B25" s="168">
        <v>2026</v>
      </c>
      <c r="C25" s="169"/>
      <c r="D25" s="172"/>
      <c r="E25" s="172"/>
      <c r="F25" s="170"/>
      <c r="G25" s="170"/>
      <c r="H25" s="170"/>
      <c r="I25" s="54"/>
      <c r="J25" s="170"/>
      <c r="K25" s="170"/>
      <c r="L25" s="171"/>
      <c r="M25" s="173"/>
      <c r="N25" s="160"/>
      <c r="O25" s="161"/>
    </row>
    <row r="26" spans="1:15" ht="27.75" customHeight="1" x14ac:dyDescent="0.4">
      <c r="A26" s="55"/>
      <c r="B26" s="168">
        <v>2026</v>
      </c>
      <c r="C26" s="169"/>
      <c r="D26" s="172"/>
      <c r="E26" s="172"/>
      <c r="F26" s="170"/>
      <c r="G26" s="170"/>
      <c r="H26" s="170"/>
      <c r="I26" s="54"/>
      <c r="J26" s="170"/>
      <c r="K26" s="170"/>
      <c r="L26" s="171"/>
      <c r="M26" s="173"/>
      <c r="N26" s="160"/>
      <c r="O26" s="161"/>
    </row>
    <row r="27" spans="1:15" ht="27.75" customHeight="1" x14ac:dyDescent="0.4">
      <c r="A27" s="55"/>
      <c r="B27" s="168">
        <v>2026</v>
      </c>
      <c r="C27" s="169"/>
      <c r="D27" s="172"/>
      <c r="E27" s="172"/>
      <c r="F27" s="170"/>
      <c r="G27" s="170"/>
      <c r="H27" s="170"/>
      <c r="I27" s="54"/>
      <c r="J27" s="170"/>
      <c r="K27" s="170"/>
      <c r="L27" s="171"/>
      <c r="M27" s="173"/>
      <c r="N27" s="160"/>
      <c r="O27" s="161"/>
    </row>
    <row r="28" spans="1:15" ht="27.75" customHeight="1" x14ac:dyDescent="0.4">
      <c r="A28" s="55"/>
      <c r="B28" s="168">
        <v>2026</v>
      </c>
      <c r="C28" s="169"/>
      <c r="D28" s="172"/>
      <c r="E28" s="172"/>
      <c r="F28" s="170"/>
      <c r="G28" s="170"/>
      <c r="H28" s="170"/>
      <c r="I28" s="54"/>
      <c r="J28" s="170"/>
      <c r="K28" s="170"/>
      <c r="L28" s="171"/>
      <c r="M28" s="173"/>
      <c r="N28" s="160"/>
      <c r="O28" s="161"/>
    </row>
    <row r="29" spans="1:15" ht="27.75" customHeight="1" x14ac:dyDescent="0.4">
      <c r="A29" s="55"/>
      <c r="B29" s="168">
        <v>2026</v>
      </c>
      <c r="C29" s="169"/>
      <c r="D29" s="172"/>
      <c r="E29" s="172"/>
      <c r="F29" s="170"/>
      <c r="G29" s="170"/>
      <c r="H29" s="170"/>
      <c r="I29" s="54"/>
      <c r="J29" s="170"/>
      <c r="K29" s="170"/>
      <c r="L29" s="171"/>
      <c r="M29" s="173"/>
      <c r="N29" s="160"/>
      <c r="O29" s="161"/>
    </row>
    <row r="30" spans="1:15" ht="27.75" customHeight="1" x14ac:dyDescent="0.4">
      <c r="A30" s="55"/>
      <c r="B30" s="168">
        <v>2026</v>
      </c>
      <c r="C30" s="169"/>
      <c r="D30" s="172"/>
      <c r="E30" s="172"/>
      <c r="F30" s="170"/>
      <c r="G30" s="170"/>
      <c r="H30" s="170"/>
      <c r="I30" s="54"/>
      <c r="J30" s="170"/>
      <c r="K30" s="170"/>
      <c r="L30" s="171"/>
      <c r="M30" s="173"/>
      <c r="N30" s="160"/>
      <c r="O30" s="161"/>
    </row>
    <row r="31" spans="1:15" ht="27.75" customHeight="1" x14ac:dyDescent="0.4">
      <c r="A31" s="55"/>
      <c r="B31" s="168">
        <v>2026</v>
      </c>
      <c r="C31" s="169"/>
      <c r="D31" s="172"/>
      <c r="E31" s="172"/>
      <c r="F31" s="170"/>
      <c r="G31" s="170"/>
      <c r="H31" s="170"/>
      <c r="I31" s="54"/>
      <c r="J31" s="170"/>
      <c r="K31" s="170"/>
      <c r="L31" s="171"/>
      <c r="M31" s="173"/>
      <c r="N31" s="160"/>
      <c r="O31" s="161"/>
    </row>
    <row r="32" spans="1:15" ht="27.75" customHeight="1" x14ac:dyDescent="0.4">
      <c r="A32" s="55"/>
      <c r="B32" s="168">
        <v>2026</v>
      </c>
      <c r="C32" s="169"/>
      <c r="D32" s="172"/>
      <c r="E32" s="172"/>
      <c r="F32" s="170"/>
      <c r="G32" s="170"/>
      <c r="H32" s="170"/>
      <c r="I32" s="54"/>
      <c r="J32" s="170"/>
      <c r="K32" s="170"/>
      <c r="L32" s="171"/>
      <c r="M32" s="173"/>
      <c r="N32" s="160"/>
      <c r="O32" s="161"/>
    </row>
    <row r="33" spans="1:15" ht="27.75" customHeight="1" x14ac:dyDescent="0.4">
      <c r="A33" s="55"/>
      <c r="B33" s="168">
        <v>2026</v>
      </c>
      <c r="C33" s="169"/>
      <c r="D33" s="172"/>
      <c r="E33" s="172"/>
      <c r="F33" s="170"/>
      <c r="G33" s="170"/>
      <c r="H33" s="170"/>
      <c r="I33" s="54"/>
      <c r="J33" s="170"/>
      <c r="K33" s="170"/>
      <c r="L33" s="171"/>
      <c r="M33" s="173"/>
      <c r="N33" s="160"/>
      <c r="O33" s="161"/>
    </row>
    <row r="34" spans="1:15" ht="27.75" customHeight="1" x14ac:dyDescent="0.4">
      <c r="A34" s="55"/>
      <c r="B34" s="168">
        <v>2026</v>
      </c>
      <c r="C34" s="169"/>
      <c r="D34" s="172"/>
      <c r="E34" s="172"/>
      <c r="F34" s="170"/>
      <c r="G34" s="170"/>
      <c r="H34" s="170"/>
      <c r="I34" s="54"/>
      <c r="J34" s="170"/>
      <c r="K34" s="170"/>
      <c r="L34" s="171"/>
      <c r="M34" s="173"/>
      <c r="N34" s="160"/>
      <c r="O34" s="161"/>
    </row>
    <row r="35" spans="1:15" ht="27.75" customHeight="1" x14ac:dyDescent="0.4">
      <c r="A35" s="55"/>
      <c r="B35" s="168">
        <v>2026</v>
      </c>
      <c r="C35" s="169"/>
      <c r="D35" s="172"/>
      <c r="E35" s="172"/>
      <c r="F35" s="170"/>
      <c r="G35" s="170"/>
      <c r="H35" s="170"/>
      <c r="I35" s="54"/>
      <c r="J35" s="170"/>
      <c r="K35" s="170"/>
      <c r="L35" s="171"/>
      <c r="M35" s="173"/>
      <c r="N35" s="160"/>
      <c r="O35" s="161"/>
    </row>
    <row r="36" spans="1:15" ht="27.75" customHeight="1" x14ac:dyDescent="0.4">
      <c r="A36" s="55"/>
      <c r="B36" s="168">
        <v>2026</v>
      </c>
      <c r="C36" s="169"/>
      <c r="D36" s="172"/>
      <c r="E36" s="172"/>
      <c r="F36" s="170"/>
      <c r="G36" s="170"/>
      <c r="H36" s="170"/>
      <c r="I36" s="54"/>
      <c r="J36" s="170"/>
      <c r="K36" s="170"/>
      <c r="L36" s="171"/>
      <c r="M36" s="173"/>
      <c r="N36" s="160"/>
      <c r="O36" s="161"/>
    </row>
    <row r="37" spans="1:15" ht="27.75" customHeight="1" x14ac:dyDescent="0.4">
      <c r="A37" s="55"/>
      <c r="B37" s="168">
        <v>2026</v>
      </c>
      <c r="C37" s="169"/>
      <c r="D37" s="172"/>
      <c r="E37" s="172"/>
      <c r="F37" s="170"/>
      <c r="G37" s="170"/>
      <c r="H37" s="170"/>
      <c r="I37" s="54"/>
      <c r="J37" s="170"/>
      <c r="K37" s="170"/>
      <c r="L37" s="171"/>
      <c r="M37" s="173"/>
      <c r="N37" s="160"/>
      <c r="O37" s="161"/>
    </row>
    <row r="38" spans="1:15" ht="27.75" customHeight="1" x14ac:dyDescent="0.4">
      <c r="A38" s="55"/>
      <c r="B38" s="168">
        <v>2026</v>
      </c>
      <c r="C38" s="169"/>
      <c r="D38" s="172"/>
      <c r="E38" s="172"/>
      <c r="F38" s="170"/>
      <c r="G38" s="170"/>
      <c r="H38" s="170"/>
      <c r="I38" s="54"/>
      <c r="J38" s="170"/>
      <c r="K38" s="170"/>
      <c r="L38" s="171"/>
      <c r="M38" s="173"/>
      <c r="N38" s="160"/>
      <c r="O38" s="161"/>
    </row>
    <row r="39" spans="1:15" ht="27.75" customHeight="1" x14ac:dyDescent="0.4">
      <c r="A39" s="55"/>
      <c r="B39" s="168">
        <v>2026</v>
      </c>
      <c r="C39" s="169"/>
      <c r="D39" s="172"/>
      <c r="E39" s="172"/>
      <c r="F39" s="170"/>
      <c r="G39" s="170"/>
      <c r="H39" s="170"/>
      <c r="I39" s="54"/>
      <c r="J39" s="170"/>
      <c r="K39" s="170"/>
      <c r="L39" s="171"/>
      <c r="M39" s="173"/>
      <c r="N39" s="160"/>
      <c r="O39" s="161"/>
    </row>
    <row r="40" spans="1:15" ht="27.75" customHeight="1" x14ac:dyDescent="0.4">
      <c r="A40" s="55"/>
      <c r="B40" s="168">
        <v>2026</v>
      </c>
      <c r="C40" s="169"/>
      <c r="D40" s="172"/>
      <c r="E40" s="172"/>
      <c r="F40" s="170"/>
      <c r="G40" s="170"/>
      <c r="H40" s="170"/>
      <c r="I40" s="54"/>
      <c r="J40" s="170"/>
      <c r="K40" s="170"/>
      <c r="L40" s="171"/>
      <c r="M40" s="173"/>
      <c r="N40" s="160"/>
      <c r="O40" s="161"/>
    </row>
    <row r="41" spans="1:15" ht="27.75" customHeight="1" x14ac:dyDescent="0.4">
      <c r="A41" s="55"/>
      <c r="B41" s="168">
        <v>2026</v>
      </c>
      <c r="C41" s="169"/>
      <c r="D41" s="172"/>
      <c r="E41" s="172"/>
      <c r="F41" s="170"/>
      <c r="G41" s="170"/>
      <c r="H41" s="170"/>
      <c r="I41" s="54"/>
      <c r="J41" s="170"/>
      <c r="K41" s="170"/>
      <c r="L41" s="171"/>
      <c r="M41" s="173"/>
      <c r="N41" s="160"/>
      <c r="O41" s="161"/>
    </row>
    <row r="42" spans="1:15" ht="27.75" customHeight="1" x14ac:dyDescent="0.4">
      <c r="A42" s="55"/>
      <c r="B42" s="168">
        <v>2026</v>
      </c>
      <c r="C42" s="169"/>
      <c r="D42" s="172"/>
      <c r="E42" s="172"/>
      <c r="F42" s="170"/>
      <c r="G42" s="170"/>
      <c r="H42" s="170"/>
      <c r="I42" s="54"/>
      <c r="J42" s="170"/>
      <c r="K42" s="170"/>
      <c r="L42" s="171"/>
      <c r="M42" s="173"/>
      <c r="N42" s="160"/>
      <c r="O42" s="161"/>
    </row>
    <row r="43" spans="1:15" ht="27.75" customHeight="1" x14ac:dyDescent="0.4">
      <c r="A43" s="55"/>
      <c r="B43" s="168">
        <v>2026</v>
      </c>
      <c r="C43" s="169"/>
      <c r="D43" s="172"/>
      <c r="E43" s="172"/>
      <c r="F43" s="170"/>
      <c r="G43" s="170"/>
      <c r="H43" s="170"/>
      <c r="I43" s="54"/>
      <c r="J43" s="170"/>
      <c r="K43" s="170"/>
      <c r="L43" s="171"/>
      <c r="M43" s="173"/>
      <c r="N43" s="160"/>
      <c r="O43" s="161"/>
    </row>
    <row r="44" spans="1:15" ht="27.75" customHeight="1" x14ac:dyDescent="0.4">
      <c r="A44" s="55"/>
      <c r="B44" s="168">
        <v>2026</v>
      </c>
      <c r="C44" s="169"/>
      <c r="D44" s="172"/>
      <c r="E44" s="172"/>
      <c r="F44" s="170"/>
      <c r="G44" s="170"/>
      <c r="H44" s="170"/>
      <c r="I44" s="54"/>
      <c r="J44" s="170"/>
      <c r="K44" s="170"/>
      <c r="L44" s="171"/>
      <c r="M44" s="173"/>
      <c r="N44" s="160"/>
      <c r="O44" s="161"/>
    </row>
    <row r="45" spans="1:15" ht="27.75" customHeight="1" x14ac:dyDescent="0.4">
      <c r="A45" s="55"/>
      <c r="B45" s="168">
        <v>2026</v>
      </c>
      <c r="C45" s="169"/>
      <c r="D45" s="172"/>
      <c r="E45" s="172"/>
      <c r="F45" s="170"/>
      <c r="G45" s="170"/>
      <c r="H45" s="170"/>
      <c r="I45" s="54"/>
      <c r="J45" s="170"/>
      <c r="K45" s="170"/>
      <c r="L45" s="171"/>
      <c r="M45" s="173"/>
      <c r="N45" s="160"/>
      <c r="O45" s="161"/>
    </row>
    <row r="46" spans="1:15" ht="27.75" customHeight="1" x14ac:dyDescent="0.4">
      <c r="A46" s="55"/>
      <c r="B46" s="168">
        <v>2026</v>
      </c>
      <c r="C46" s="169"/>
      <c r="D46" s="172"/>
      <c r="E46" s="172"/>
      <c r="F46" s="170"/>
      <c r="G46" s="170"/>
      <c r="H46" s="170"/>
      <c r="I46" s="54"/>
      <c r="J46" s="170"/>
      <c r="K46" s="170"/>
      <c r="L46" s="171"/>
      <c r="M46" s="173"/>
      <c r="N46" s="160"/>
      <c r="O46" s="161"/>
    </row>
    <row r="47" spans="1:15" ht="27.75" customHeight="1" x14ac:dyDescent="0.4">
      <c r="A47" s="55"/>
      <c r="B47" s="168">
        <v>2026</v>
      </c>
      <c r="C47" s="169"/>
      <c r="D47" s="172"/>
      <c r="E47" s="172"/>
      <c r="F47" s="170"/>
      <c r="G47" s="170"/>
      <c r="H47" s="170"/>
      <c r="I47" s="54"/>
      <c r="J47" s="170"/>
      <c r="K47" s="170"/>
      <c r="L47" s="171"/>
      <c r="M47" s="173"/>
      <c r="N47" s="160"/>
      <c r="O47" s="161"/>
    </row>
    <row r="48" spans="1:15" ht="27.75" customHeight="1" x14ac:dyDescent="0.4">
      <c r="A48" s="55"/>
      <c r="B48" s="168">
        <v>2026</v>
      </c>
      <c r="C48" s="155"/>
      <c r="D48" s="152"/>
      <c r="E48" s="152"/>
      <c r="F48" s="153"/>
      <c r="G48" s="153"/>
      <c r="H48" s="153"/>
      <c r="I48" s="56"/>
      <c r="J48" s="153"/>
      <c r="K48" s="153"/>
      <c r="L48" s="154"/>
      <c r="M48" s="173"/>
      <c r="N48" s="156"/>
      <c r="O48" s="58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취합\[1. 2026년도 연간발주계획(감사실).xlsx]참고'!#REF!</xm:f>
          </x14:formula1>
          <xm:sqref>M7:M48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취합\[1. 2026년도 연간발주계획(감사실).xlsx]참고'!#REF!</xm:f>
          </x14:formula1>
          <xm:sqref>D7:D48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취합\[1. 2026년도 연간발주계획(감사실).xlsx]참고'!#REF!</xm:f>
          </x14:formula1>
          <xm:sqref>N7:N48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취합\[1. 2026년도 연간발주계획(감사실).xlsx]참고'!#REF!</xm:f>
          </x14:formula1>
          <xm:sqref>G7:G48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취합\[1. 2026년도 연간발주계획(감사실).xlsx]참고'!#REF!</xm:f>
          </x14:formula1>
          <xm:sqref>C7:C48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취합\[1. 2026년도 연간발주계획(감사실).xlsx]참고'!#REF!</xm:f>
          </x14:formula1>
          <xm:sqref>H7:H48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취합\[1. 2026년도 연간발주계획(감사실).xlsx]참고'!#REF!</xm:f>
          </x14:formula1>
          <xm:sqref>F6:F48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41"/>
  <sheetViews>
    <sheetView topLeftCell="F3" zoomScale="55" zoomScaleNormal="55" workbookViewId="0">
      <selection activeCell="H41" sqref="H41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83.0976562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ht="27.75" customHeight="1" thickTop="1" x14ac:dyDescent="0.4">
      <c r="A7" s="55"/>
      <c r="B7" s="168">
        <v>2026</v>
      </c>
      <c r="C7" s="147">
        <v>1</v>
      </c>
      <c r="D7" s="141" t="s">
        <v>1015</v>
      </c>
      <c r="E7" s="141" t="s">
        <v>1016</v>
      </c>
      <c r="F7" s="146" t="s">
        <v>24</v>
      </c>
      <c r="G7" s="146" t="s">
        <v>10</v>
      </c>
      <c r="H7" s="146" t="s">
        <v>28</v>
      </c>
      <c r="I7" s="77">
        <v>18000000</v>
      </c>
      <c r="J7" s="146">
        <v>201912022</v>
      </c>
      <c r="K7" s="146" t="s">
        <v>1017</v>
      </c>
      <c r="L7" s="148" t="s">
        <v>1018</v>
      </c>
      <c r="M7" s="280" t="s">
        <v>121</v>
      </c>
      <c r="N7" s="160"/>
      <c r="O7" s="161"/>
    </row>
    <row r="8" spans="1:15" ht="27.75" customHeight="1" x14ac:dyDescent="0.4">
      <c r="A8" s="55"/>
      <c r="B8" s="168">
        <v>2026</v>
      </c>
      <c r="C8" s="68">
        <v>2</v>
      </c>
      <c r="D8" s="281" t="s">
        <v>181</v>
      </c>
      <c r="E8" s="281" t="s">
        <v>1019</v>
      </c>
      <c r="F8" s="69" t="s">
        <v>204</v>
      </c>
      <c r="G8" s="69" t="s">
        <v>10</v>
      </c>
      <c r="H8" s="69" t="s">
        <v>586</v>
      </c>
      <c r="I8" s="54">
        <v>45210000</v>
      </c>
      <c r="J8" s="69">
        <v>201910015</v>
      </c>
      <c r="K8" s="69" t="s">
        <v>1020</v>
      </c>
      <c r="L8" s="208" t="s">
        <v>1021</v>
      </c>
      <c r="M8" s="209" t="s">
        <v>315</v>
      </c>
      <c r="N8" s="160"/>
      <c r="O8" s="161"/>
    </row>
    <row r="9" spans="1:15" ht="27.75" customHeight="1" x14ac:dyDescent="0.4">
      <c r="A9" s="55"/>
      <c r="B9" s="168">
        <v>2026</v>
      </c>
      <c r="C9" s="169">
        <v>3</v>
      </c>
      <c r="D9" s="172" t="s">
        <v>1015</v>
      </c>
      <c r="E9" s="172" t="s">
        <v>1022</v>
      </c>
      <c r="F9" s="170" t="s">
        <v>24</v>
      </c>
      <c r="G9" s="170" t="s">
        <v>10</v>
      </c>
      <c r="H9" s="170" t="s">
        <v>25</v>
      </c>
      <c r="I9" s="54">
        <v>237745000</v>
      </c>
      <c r="J9" s="170">
        <v>2015071160</v>
      </c>
      <c r="K9" s="170" t="s">
        <v>1023</v>
      </c>
      <c r="L9" s="171" t="s">
        <v>1024</v>
      </c>
      <c r="M9" s="173"/>
      <c r="N9" s="160"/>
      <c r="O9" s="161"/>
    </row>
    <row r="10" spans="1:15" ht="27.75" customHeight="1" x14ac:dyDescent="0.4">
      <c r="A10" s="55"/>
      <c r="B10" s="168">
        <v>2026</v>
      </c>
      <c r="C10" s="169">
        <v>3</v>
      </c>
      <c r="D10" s="172" t="s">
        <v>1015</v>
      </c>
      <c r="E10" s="172" t="s">
        <v>1025</v>
      </c>
      <c r="F10" s="170" t="s">
        <v>24</v>
      </c>
      <c r="G10" s="170" t="s">
        <v>10</v>
      </c>
      <c r="H10" s="170" t="s">
        <v>1026</v>
      </c>
      <c r="I10" s="54">
        <v>95000000</v>
      </c>
      <c r="J10" s="170">
        <v>2015071160</v>
      </c>
      <c r="K10" s="170" t="s">
        <v>1023</v>
      </c>
      <c r="L10" s="171" t="s">
        <v>1024</v>
      </c>
      <c r="M10" s="173"/>
      <c r="N10" s="160"/>
      <c r="O10" s="161"/>
    </row>
    <row r="11" spans="1:15" ht="27.75" customHeight="1" x14ac:dyDescent="0.4">
      <c r="A11" s="55"/>
      <c r="B11" s="168">
        <v>2026</v>
      </c>
      <c r="C11" s="169">
        <v>3</v>
      </c>
      <c r="D11" s="172" t="s">
        <v>1015</v>
      </c>
      <c r="E11" s="172" t="s">
        <v>1027</v>
      </c>
      <c r="F11" s="170" t="s">
        <v>16</v>
      </c>
      <c r="G11" s="170" t="s">
        <v>5</v>
      </c>
      <c r="H11" s="170" t="s">
        <v>28</v>
      </c>
      <c r="I11" s="54">
        <v>20000000</v>
      </c>
      <c r="J11" s="170">
        <v>2015071160</v>
      </c>
      <c r="K11" s="170" t="s">
        <v>1023</v>
      </c>
      <c r="L11" s="171" t="s">
        <v>1024</v>
      </c>
      <c r="M11" s="167" t="s">
        <v>121</v>
      </c>
      <c r="N11" s="160"/>
      <c r="O11" s="161"/>
    </row>
    <row r="12" spans="1:15" ht="27.75" customHeight="1" x14ac:dyDescent="0.4">
      <c r="A12" s="55"/>
      <c r="B12" s="168">
        <v>2026</v>
      </c>
      <c r="C12" s="169">
        <v>3</v>
      </c>
      <c r="D12" s="172" t="s">
        <v>181</v>
      </c>
      <c r="E12" s="172" t="s">
        <v>1028</v>
      </c>
      <c r="F12" s="170" t="s">
        <v>207</v>
      </c>
      <c r="G12" s="170" t="s">
        <v>222</v>
      </c>
      <c r="H12" s="69" t="s">
        <v>419</v>
      </c>
      <c r="I12" s="54">
        <f>2*1230000</f>
        <v>2460000</v>
      </c>
      <c r="J12" s="170">
        <v>2015071160</v>
      </c>
      <c r="K12" s="170" t="s">
        <v>1023</v>
      </c>
      <c r="L12" s="171" t="s">
        <v>1024</v>
      </c>
      <c r="M12" s="173"/>
      <c r="N12" s="160"/>
      <c r="O12" s="161"/>
    </row>
    <row r="13" spans="1:15" ht="27.75" customHeight="1" x14ac:dyDescent="0.4">
      <c r="A13" s="55"/>
      <c r="B13" s="168">
        <v>2026</v>
      </c>
      <c r="C13" s="147">
        <v>3</v>
      </c>
      <c r="D13" s="141" t="s">
        <v>1015</v>
      </c>
      <c r="E13" s="141" t="s">
        <v>1029</v>
      </c>
      <c r="F13" s="146" t="s">
        <v>16</v>
      </c>
      <c r="G13" s="146" t="s">
        <v>6</v>
      </c>
      <c r="H13" s="146" t="s">
        <v>29</v>
      </c>
      <c r="I13" s="77">
        <v>2000000</v>
      </c>
      <c r="J13" s="146">
        <v>202212044</v>
      </c>
      <c r="K13" s="146" t="s">
        <v>1030</v>
      </c>
      <c r="L13" s="148" t="s">
        <v>1031</v>
      </c>
      <c r="M13" s="280"/>
      <c r="N13" s="160"/>
      <c r="O13" s="161"/>
    </row>
    <row r="14" spans="1:15" ht="27.75" customHeight="1" x14ac:dyDescent="0.4">
      <c r="A14" s="55"/>
      <c r="B14" s="168">
        <v>2026</v>
      </c>
      <c r="C14" s="68">
        <v>3</v>
      </c>
      <c r="D14" s="281" t="s">
        <v>181</v>
      </c>
      <c r="E14" s="281" t="s">
        <v>1032</v>
      </c>
      <c r="F14" s="69" t="s">
        <v>204</v>
      </c>
      <c r="G14" s="69" t="s">
        <v>10</v>
      </c>
      <c r="H14" s="69" t="s">
        <v>586</v>
      </c>
      <c r="I14" s="54">
        <f>33100000*1.1</f>
        <v>36410000</v>
      </c>
      <c r="J14" s="69">
        <v>201910015</v>
      </c>
      <c r="K14" s="69" t="s">
        <v>1020</v>
      </c>
      <c r="L14" s="208" t="s">
        <v>1021</v>
      </c>
      <c r="M14" s="209" t="s">
        <v>315</v>
      </c>
      <c r="N14" s="160"/>
      <c r="O14" s="161"/>
    </row>
    <row r="15" spans="1:15" ht="27.75" customHeight="1" x14ac:dyDescent="0.4">
      <c r="A15" s="55"/>
      <c r="B15" s="168">
        <v>2026</v>
      </c>
      <c r="C15" s="68">
        <v>3</v>
      </c>
      <c r="D15" s="281" t="s">
        <v>181</v>
      </c>
      <c r="E15" s="281" t="s">
        <v>1033</v>
      </c>
      <c r="F15" s="69" t="s">
        <v>204</v>
      </c>
      <c r="G15" s="69" t="s">
        <v>10</v>
      </c>
      <c r="H15" s="69" t="s">
        <v>27</v>
      </c>
      <c r="I15" s="54">
        <f>27693000*1.1</f>
        <v>30462300.000000004</v>
      </c>
      <c r="J15" s="69">
        <v>201910015</v>
      </c>
      <c r="K15" s="69" t="s">
        <v>1020</v>
      </c>
      <c r="L15" s="208" t="s">
        <v>1021</v>
      </c>
      <c r="M15" s="209"/>
      <c r="N15" s="160"/>
      <c r="O15" s="161"/>
    </row>
    <row r="16" spans="1:15" ht="27.75" customHeight="1" x14ac:dyDescent="0.4">
      <c r="A16" s="55"/>
      <c r="B16" s="168">
        <v>2026</v>
      </c>
      <c r="C16" s="68">
        <v>3</v>
      </c>
      <c r="D16" s="281" t="s">
        <v>181</v>
      </c>
      <c r="E16" s="281" t="s">
        <v>1034</v>
      </c>
      <c r="F16" s="69" t="s">
        <v>204</v>
      </c>
      <c r="G16" s="69" t="s">
        <v>10</v>
      </c>
      <c r="H16" s="69" t="s">
        <v>27</v>
      </c>
      <c r="I16" s="54">
        <f>36146000*1.1</f>
        <v>39760600</v>
      </c>
      <c r="J16" s="69">
        <v>201910015</v>
      </c>
      <c r="K16" s="69" t="s">
        <v>1020</v>
      </c>
      <c r="L16" s="208" t="s">
        <v>1021</v>
      </c>
      <c r="M16" s="209"/>
      <c r="N16" s="160"/>
      <c r="O16" s="161"/>
    </row>
    <row r="17" spans="1:15" ht="27.75" customHeight="1" x14ac:dyDescent="0.4">
      <c r="A17" s="55"/>
      <c r="B17" s="168">
        <v>2026</v>
      </c>
      <c r="C17" s="68">
        <v>3</v>
      </c>
      <c r="D17" s="281" t="s">
        <v>181</v>
      </c>
      <c r="E17" s="281" t="s">
        <v>1035</v>
      </c>
      <c r="F17" s="69" t="s">
        <v>204</v>
      </c>
      <c r="G17" s="69" t="s">
        <v>10</v>
      </c>
      <c r="H17" s="69" t="s">
        <v>586</v>
      </c>
      <c r="I17" s="54">
        <f>18900000*1.1</f>
        <v>20790000</v>
      </c>
      <c r="J17" s="69">
        <v>201910015</v>
      </c>
      <c r="K17" s="69" t="s">
        <v>1020</v>
      </c>
      <c r="L17" s="208" t="s">
        <v>1021</v>
      </c>
      <c r="M17" s="209"/>
      <c r="N17" s="160"/>
      <c r="O17" s="161"/>
    </row>
    <row r="18" spans="1:15" ht="27.75" customHeight="1" x14ac:dyDescent="0.4">
      <c r="A18" s="55"/>
      <c r="B18" s="168">
        <v>2026</v>
      </c>
      <c r="C18" s="68">
        <v>3</v>
      </c>
      <c r="D18" s="281" t="s">
        <v>181</v>
      </c>
      <c r="E18" s="281" t="s">
        <v>1036</v>
      </c>
      <c r="F18" s="69" t="s">
        <v>204</v>
      </c>
      <c r="G18" s="69" t="s">
        <v>10</v>
      </c>
      <c r="H18" s="69" t="s">
        <v>586</v>
      </c>
      <c r="I18" s="54">
        <f>20000000*1.1</f>
        <v>22000000</v>
      </c>
      <c r="J18" s="69">
        <v>201910015</v>
      </c>
      <c r="K18" s="69" t="s">
        <v>1020</v>
      </c>
      <c r="L18" s="208" t="s">
        <v>1021</v>
      </c>
      <c r="M18" s="209"/>
      <c r="N18" s="160"/>
      <c r="O18" s="161"/>
    </row>
    <row r="19" spans="1:15" ht="27.75" customHeight="1" x14ac:dyDescent="0.4">
      <c r="A19" s="55"/>
      <c r="B19" s="168">
        <v>2026</v>
      </c>
      <c r="C19" s="68">
        <v>3</v>
      </c>
      <c r="D19" s="281" t="s">
        <v>181</v>
      </c>
      <c r="E19" s="281" t="s">
        <v>1037</v>
      </c>
      <c r="F19" s="69" t="s">
        <v>204</v>
      </c>
      <c r="G19" s="69" t="s">
        <v>10</v>
      </c>
      <c r="H19" s="69" t="s">
        <v>586</v>
      </c>
      <c r="I19" s="54">
        <f>25170000*1.1</f>
        <v>27687000.000000004</v>
      </c>
      <c r="J19" s="69">
        <v>201910015</v>
      </c>
      <c r="K19" s="69" t="s">
        <v>1020</v>
      </c>
      <c r="L19" s="208" t="s">
        <v>1021</v>
      </c>
      <c r="M19" s="209" t="s">
        <v>315</v>
      </c>
      <c r="N19" s="160"/>
      <c r="O19" s="161"/>
    </row>
    <row r="20" spans="1:15" ht="27.75" customHeight="1" x14ac:dyDescent="0.4">
      <c r="A20" s="55"/>
      <c r="B20" s="168">
        <v>2026</v>
      </c>
      <c r="C20" s="68">
        <v>4</v>
      </c>
      <c r="D20" s="281" t="s">
        <v>1015</v>
      </c>
      <c r="E20" s="281" t="s">
        <v>1038</v>
      </c>
      <c r="F20" s="69" t="s">
        <v>16</v>
      </c>
      <c r="G20" s="69" t="s">
        <v>6</v>
      </c>
      <c r="H20" s="69" t="s">
        <v>28</v>
      </c>
      <c r="I20" s="54">
        <v>20000000</v>
      </c>
      <c r="J20" s="69">
        <v>201912043</v>
      </c>
      <c r="K20" s="69" t="s">
        <v>1039</v>
      </c>
      <c r="L20" s="208" t="s">
        <v>1040</v>
      </c>
      <c r="M20" s="280" t="s">
        <v>121</v>
      </c>
      <c r="N20" s="160"/>
      <c r="O20" s="161"/>
    </row>
    <row r="21" spans="1:15" ht="27.75" customHeight="1" x14ac:dyDescent="0.4">
      <c r="A21" s="55"/>
      <c r="B21" s="168">
        <v>2026</v>
      </c>
      <c r="C21" s="169">
        <v>4</v>
      </c>
      <c r="D21" s="172" t="s">
        <v>1015</v>
      </c>
      <c r="E21" s="172" t="s">
        <v>1041</v>
      </c>
      <c r="F21" s="170" t="s">
        <v>24</v>
      </c>
      <c r="G21" s="170" t="s">
        <v>10</v>
      </c>
      <c r="H21" s="170" t="s">
        <v>27</v>
      </c>
      <c r="I21" s="54">
        <v>27465000</v>
      </c>
      <c r="J21" s="170">
        <v>2015071160</v>
      </c>
      <c r="K21" s="170" t="s">
        <v>1023</v>
      </c>
      <c r="L21" s="171" t="s">
        <v>1024</v>
      </c>
      <c r="M21" s="167"/>
      <c r="N21" s="160"/>
      <c r="O21" s="161"/>
    </row>
    <row r="22" spans="1:15" ht="27.75" customHeight="1" x14ac:dyDescent="0.4">
      <c r="A22" s="55"/>
      <c r="B22" s="168">
        <v>2026</v>
      </c>
      <c r="C22" s="169">
        <v>4</v>
      </c>
      <c r="D22" s="172" t="s">
        <v>1015</v>
      </c>
      <c r="E22" s="172" t="s">
        <v>1042</v>
      </c>
      <c r="F22" s="170" t="s">
        <v>24</v>
      </c>
      <c r="G22" s="170" t="s">
        <v>10</v>
      </c>
      <c r="H22" s="170" t="s">
        <v>27</v>
      </c>
      <c r="I22" s="54">
        <v>99400000</v>
      </c>
      <c r="J22" s="170">
        <v>2015071160</v>
      </c>
      <c r="K22" s="170" t="s">
        <v>1023</v>
      </c>
      <c r="L22" s="171" t="s">
        <v>1024</v>
      </c>
      <c r="M22" s="167"/>
      <c r="N22" s="160"/>
      <c r="O22" s="161"/>
    </row>
    <row r="23" spans="1:15" ht="27.75" customHeight="1" x14ac:dyDescent="0.4">
      <c r="A23" s="55"/>
      <c r="B23" s="168">
        <v>2026</v>
      </c>
      <c r="C23" s="169">
        <v>5</v>
      </c>
      <c r="D23" s="172" t="s">
        <v>1015</v>
      </c>
      <c r="E23" s="172" t="s">
        <v>1043</v>
      </c>
      <c r="F23" s="170" t="s">
        <v>24</v>
      </c>
      <c r="G23" s="170" t="s">
        <v>10</v>
      </c>
      <c r="H23" s="170" t="s">
        <v>27</v>
      </c>
      <c r="I23" s="54">
        <v>138578000</v>
      </c>
      <c r="J23" s="170">
        <v>2015071160</v>
      </c>
      <c r="K23" s="170" t="s">
        <v>1023</v>
      </c>
      <c r="L23" s="171" t="s">
        <v>1024</v>
      </c>
      <c r="M23" s="167"/>
      <c r="N23" s="160"/>
      <c r="O23" s="161"/>
    </row>
    <row r="24" spans="1:15" ht="27.75" customHeight="1" x14ac:dyDescent="0.4">
      <c r="A24" s="55"/>
      <c r="B24" s="168">
        <v>2026</v>
      </c>
      <c r="C24" s="169">
        <v>5</v>
      </c>
      <c r="D24" s="172" t="s">
        <v>1015</v>
      </c>
      <c r="E24" s="172" t="s">
        <v>1044</v>
      </c>
      <c r="F24" s="170" t="s">
        <v>24</v>
      </c>
      <c r="G24" s="170" t="s">
        <v>10</v>
      </c>
      <c r="H24" s="170" t="s">
        <v>27</v>
      </c>
      <c r="I24" s="54">
        <v>148000000</v>
      </c>
      <c r="J24" s="170">
        <v>2015071160</v>
      </c>
      <c r="K24" s="170" t="s">
        <v>1023</v>
      </c>
      <c r="L24" s="171" t="s">
        <v>1024</v>
      </c>
      <c r="M24" s="167"/>
      <c r="N24" s="160"/>
      <c r="O24" s="161"/>
    </row>
    <row r="25" spans="1:15" ht="27.75" customHeight="1" x14ac:dyDescent="0.4">
      <c r="A25" s="55"/>
      <c r="B25" s="168">
        <v>2026</v>
      </c>
      <c r="C25" s="147">
        <v>5</v>
      </c>
      <c r="D25" s="141" t="s">
        <v>1015</v>
      </c>
      <c r="E25" s="141" t="s">
        <v>1045</v>
      </c>
      <c r="F25" s="146" t="s">
        <v>16</v>
      </c>
      <c r="G25" s="146" t="s">
        <v>6</v>
      </c>
      <c r="H25" s="146" t="s">
        <v>28</v>
      </c>
      <c r="I25" s="77">
        <v>35000000</v>
      </c>
      <c r="J25" s="146">
        <v>202212044</v>
      </c>
      <c r="K25" s="146" t="s">
        <v>1030</v>
      </c>
      <c r="L25" s="148" t="s">
        <v>1031</v>
      </c>
      <c r="M25" s="280" t="s">
        <v>315</v>
      </c>
      <c r="N25" s="160"/>
      <c r="O25" s="161"/>
    </row>
    <row r="26" spans="1:15" ht="27.75" customHeight="1" x14ac:dyDescent="0.4">
      <c r="A26" s="55"/>
      <c r="B26" s="168">
        <v>2026</v>
      </c>
      <c r="C26" s="169">
        <v>6</v>
      </c>
      <c r="D26" s="186" t="s">
        <v>1015</v>
      </c>
      <c r="E26" s="186" t="s">
        <v>1046</v>
      </c>
      <c r="F26" s="170" t="s">
        <v>24</v>
      </c>
      <c r="G26" s="170" t="s">
        <v>10</v>
      </c>
      <c r="H26" s="170" t="s">
        <v>1026</v>
      </c>
      <c r="I26" s="52">
        <v>41573000</v>
      </c>
      <c r="J26" s="170">
        <v>2015071160</v>
      </c>
      <c r="K26" s="170" t="s">
        <v>1023</v>
      </c>
      <c r="L26" s="171" t="s">
        <v>1024</v>
      </c>
      <c r="M26" s="167"/>
      <c r="N26" s="160"/>
      <c r="O26" s="161"/>
    </row>
    <row r="27" spans="1:15" ht="27.75" customHeight="1" x14ac:dyDescent="0.4">
      <c r="A27" s="55"/>
      <c r="B27" s="168">
        <v>2026</v>
      </c>
      <c r="C27" s="169">
        <v>6</v>
      </c>
      <c r="D27" s="172" t="s">
        <v>1015</v>
      </c>
      <c r="E27" s="172" t="s">
        <v>1047</v>
      </c>
      <c r="F27" s="170" t="s">
        <v>24</v>
      </c>
      <c r="G27" s="170" t="s">
        <v>15</v>
      </c>
      <c r="H27" s="170" t="s">
        <v>28</v>
      </c>
      <c r="I27" s="54">
        <v>8400000</v>
      </c>
      <c r="J27" s="170">
        <v>2015071160</v>
      </c>
      <c r="K27" s="170" t="s">
        <v>1023</v>
      </c>
      <c r="L27" s="171" t="s">
        <v>1024</v>
      </c>
      <c r="M27" s="167" t="s">
        <v>121</v>
      </c>
      <c r="N27" s="160"/>
      <c r="O27" s="161"/>
    </row>
    <row r="28" spans="1:15" ht="27.75" customHeight="1" x14ac:dyDescent="0.4">
      <c r="A28" s="55"/>
      <c r="B28" s="168">
        <v>2026</v>
      </c>
      <c r="C28" s="68">
        <v>6</v>
      </c>
      <c r="D28" s="281" t="s">
        <v>181</v>
      </c>
      <c r="E28" s="281" t="s">
        <v>1048</v>
      </c>
      <c r="F28" s="69" t="s">
        <v>207</v>
      </c>
      <c r="G28" s="69" t="s">
        <v>6</v>
      </c>
      <c r="H28" s="69" t="s">
        <v>29</v>
      </c>
      <c r="I28" s="54">
        <v>3000000</v>
      </c>
      <c r="J28" s="69">
        <v>202112036</v>
      </c>
      <c r="K28" s="69" t="s">
        <v>1049</v>
      </c>
      <c r="L28" s="208" t="s">
        <v>1050</v>
      </c>
      <c r="M28" s="209"/>
      <c r="N28" s="160"/>
      <c r="O28" s="161"/>
    </row>
    <row r="29" spans="1:15" ht="27.75" customHeight="1" x14ac:dyDescent="0.4">
      <c r="A29" s="55"/>
      <c r="B29" s="168">
        <v>2026</v>
      </c>
      <c r="C29" s="68">
        <v>7</v>
      </c>
      <c r="D29" s="281" t="s">
        <v>1015</v>
      </c>
      <c r="E29" s="281" t="s">
        <v>1051</v>
      </c>
      <c r="F29" s="69" t="s">
        <v>16</v>
      </c>
      <c r="G29" s="69" t="s">
        <v>6</v>
      </c>
      <c r="H29" s="69" t="s">
        <v>1052</v>
      </c>
      <c r="I29" s="54">
        <v>6000000</v>
      </c>
      <c r="J29" s="69">
        <v>201910011</v>
      </c>
      <c r="K29" s="69" t="s">
        <v>1053</v>
      </c>
      <c r="L29" s="208" t="s">
        <v>1054</v>
      </c>
      <c r="M29" s="167"/>
      <c r="N29" s="160"/>
      <c r="O29" s="161"/>
    </row>
    <row r="30" spans="1:15" ht="27.75" customHeight="1" x14ac:dyDescent="0.4">
      <c r="A30" s="55"/>
      <c r="B30" s="168">
        <v>2026</v>
      </c>
      <c r="C30" s="68">
        <v>7</v>
      </c>
      <c r="D30" s="281" t="s">
        <v>1015</v>
      </c>
      <c r="E30" s="281" t="s">
        <v>1055</v>
      </c>
      <c r="F30" s="69" t="s">
        <v>16</v>
      </c>
      <c r="G30" s="69" t="s">
        <v>6</v>
      </c>
      <c r="H30" s="69" t="s">
        <v>419</v>
      </c>
      <c r="I30" s="54">
        <v>1230000</v>
      </c>
      <c r="J30" s="69">
        <v>201910011</v>
      </c>
      <c r="K30" s="69" t="s">
        <v>1053</v>
      </c>
      <c r="L30" s="208" t="s">
        <v>1054</v>
      </c>
      <c r="M30" s="167"/>
      <c r="N30" s="160"/>
      <c r="O30" s="161"/>
    </row>
    <row r="31" spans="1:15" ht="27.75" customHeight="1" x14ac:dyDescent="0.4">
      <c r="A31" s="55"/>
      <c r="B31" s="168">
        <v>2026</v>
      </c>
      <c r="C31" s="68">
        <v>7</v>
      </c>
      <c r="D31" s="281" t="s">
        <v>1015</v>
      </c>
      <c r="E31" s="281" t="s">
        <v>1056</v>
      </c>
      <c r="F31" s="69" t="s">
        <v>16</v>
      </c>
      <c r="G31" s="69" t="s">
        <v>6</v>
      </c>
      <c r="H31" s="69" t="s">
        <v>419</v>
      </c>
      <c r="I31" s="54">
        <v>2000000</v>
      </c>
      <c r="J31" s="69">
        <v>201910011</v>
      </c>
      <c r="K31" s="69" t="s">
        <v>1053</v>
      </c>
      <c r="L31" s="208" t="s">
        <v>1054</v>
      </c>
      <c r="M31" s="167"/>
      <c r="N31" s="160"/>
      <c r="O31" s="161"/>
    </row>
    <row r="32" spans="1:15" ht="27.75" customHeight="1" x14ac:dyDescent="0.4">
      <c r="A32" s="55"/>
      <c r="B32" s="168">
        <v>2026</v>
      </c>
      <c r="C32" s="68">
        <v>7</v>
      </c>
      <c r="D32" s="281" t="s">
        <v>181</v>
      </c>
      <c r="E32" s="366" t="s">
        <v>1057</v>
      </c>
      <c r="F32" s="69" t="s">
        <v>207</v>
      </c>
      <c r="G32" s="69" t="s">
        <v>6</v>
      </c>
      <c r="H32" s="69" t="s">
        <v>29</v>
      </c>
      <c r="I32" s="54">
        <v>2000000</v>
      </c>
      <c r="J32" s="69">
        <v>202112036</v>
      </c>
      <c r="K32" s="69" t="s">
        <v>1049</v>
      </c>
      <c r="L32" s="208" t="s">
        <v>1050</v>
      </c>
      <c r="M32" s="209"/>
      <c r="N32" s="160"/>
      <c r="O32" s="161"/>
    </row>
    <row r="33" spans="1:15" ht="27.75" customHeight="1" x14ac:dyDescent="0.4">
      <c r="A33" s="55"/>
      <c r="B33" s="168">
        <v>2026</v>
      </c>
      <c r="C33" s="68">
        <v>7</v>
      </c>
      <c r="D33" s="281" t="s">
        <v>179</v>
      </c>
      <c r="E33" s="367" t="s">
        <v>992</v>
      </c>
      <c r="F33" s="69" t="s">
        <v>24</v>
      </c>
      <c r="G33" s="69" t="s">
        <v>10</v>
      </c>
      <c r="H33" s="69" t="s">
        <v>1026</v>
      </c>
      <c r="I33" s="54">
        <v>100000000</v>
      </c>
      <c r="J33" s="69">
        <v>202112036</v>
      </c>
      <c r="K33" s="69" t="s">
        <v>990</v>
      </c>
      <c r="L33" s="208" t="s">
        <v>1058</v>
      </c>
      <c r="M33" s="209"/>
      <c r="N33" s="160"/>
      <c r="O33" s="161"/>
    </row>
    <row r="34" spans="1:15" ht="27.75" customHeight="1" x14ac:dyDescent="0.4">
      <c r="A34" s="55"/>
      <c r="B34" s="168">
        <v>2026</v>
      </c>
      <c r="C34" s="68">
        <v>8</v>
      </c>
      <c r="D34" s="281" t="s">
        <v>1015</v>
      </c>
      <c r="E34" s="281" t="s">
        <v>1059</v>
      </c>
      <c r="F34" s="69" t="s">
        <v>24</v>
      </c>
      <c r="G34" s="69" t="s">
        <v>10</v>
      </c>
      <c r="H34" s="69" t="s">
        <v>28</v>
      </c>
      <c r="I34" s="54">
        <v>18000000</v>
      </c>
      <c r="J34" s="69">
        <v>2017111170</v>
      </c>
      <c r="K34" s="69" t="s">
        <v>1060</v>
      </c>
      <c r="L34" s="208" t="s">
        <v>1061</v>
      </c>
      <c r="M34" s="167"/>
      <c r="N34" s="160"/>
      <c r="O34" s="161"/>
    </row>
    <row r="35" spans="1:15" ht="27.75" customHeight="1" x14ac:dyDescent="0.4">
      <c r="A35" s="55"/>
      <c r="B35" s="168">
        <v>2026</v>
      </c>
      <c r="C35" s="169">
        <v>8</v>
      </c>
      <c r="D35" s="172" t="s">
        <v>1015</v>
      </c>
      <c r="E35" s="172" t="s">
        <v>1062</v>
      </c>
      <c r="F35" s="170" t="s">
        <v>24</v>
      </c>
      <c r="G35" s="170" t="s">
        <v>10</v>
      </c>
      <c r="H35" s="170" t="s">
        <v>28</v>
      </c>
      <c r="I35" s="54">
        <v>3000000</v>
      </c>
      <c r="J35" s="170">
        <v>2015071160</v>
      </c>
      <c r="K35" s="170" t="s">
        <v>1023</v>
      </c>
      <c r="L35" s="171" t="s">
        <v>1024</v>
      </c>
      <c r="M35" s="167" t="s">
        <v>121</v>
      </c>
      <c r="N35" s="160"/>
      <c r="O35" s="161"/>
    </row>
    <row r="36" spans="1:15" ht="27.75" customHeight="1" x14ac:dyDescent="0.4">
      <c r="A36" s="55"/>
      <c r="B36" s="168">
        <v>2026</v>
      </c>
      <c r="C36" s="68">
        <v>9</v>
      </c>
      <c r="D36" s="281" t="s">
        <v>181</v>
      </c>
      <c r="E36" s="281" t="s">
        <v>1057</v>
      </c>
      <c r="F36" s="69" t="s">
        <v>207</v>
      </c>
      <c r="G36" s="69" t="s">
        <v>6</v>
      </c>
      <c r="H36" s="69" t="s">
        <v>29</v>
      </c>
      <c r="I36" s="54">
        <v>2000000</v>
      </c>
      <c r="J36" s="69">
        <v>202112036</v>
      </c>
      <c r="K36" s="69" t="s">
        <v>1049</v>
      </c>
      <c r="L36" s="208" t="s">
        <v>1050</v>
      </c>
      <c r="M36" s="209"/>
      <c r="N36" s="160"/>
      <c r="O36" s="161"/>
    </row>
    <row r="37" spans="1:15" ht="27.75" customHeight="1" x14ac:dyDescent="0.4">
      <c r="A37" s="55"/>
      <c r="B37" s="168">
        <v>2026</v>
      </c>
      <c r="C37" s="169">
        <v>10</v>
      </c>
      <c r="D37" s="172" t="s">
        <v>181</v>
      </c>
      <c r="E37" s="172" t="s">
        <v>1063</v>
      </c>
      <c r="F37" s="69" t="s">
        <v>16</v>
      </c>
      <c r="G37" s="69" t="s">
        <v>6</v>
      </c>
      <c r="H37" s="69" t="s">
        <v>28</v>
      </c>
      <c r="I37" s="54">
        <v>20000000</v>
      </c>
      <c r="J37" s="170">
        <v>2015071160</v>
      </c>
      <c r="K37" s="170" t="s">
        <v>1023</v>
      </c>
      <c r="L37" s="171" t="s">
        <v>1024</v>
      </c>
      <c r="M37" s="280" t="s">
        <v>121</v>
      </c>
      <c r="N37" s="160"/>
      <c r="O37" s="161"/>
    </row>
    <row r="38" spans="1:15" ht="27.75" customHeight="1" x14ac:dyDescent="0.4">
      <c r="A38" s="55"/>
      <c r="B38" s="168">
        <v>2026</v>
      </c>
      <c r="C38" s="68">
        <v>11</v>
      </c>
      <c r="D38" s="281" t="s">
        <v>1015</v>
      </c>
      <c r="E38" s="281" t="s">
        <v>1064</v>
      </c>
      <c r="F38" s="69" t="s">
        <v>24</v>
      </c>
      <c r="G38" s="69" t="s">
        <v>10</v>
      </c>
      <c r="H38" s="69" t="s">
        <v>28</v>
      </c>
      <c r="I38" s="54">
        <v>4000000</v>
      </c>
      <c r="J38" s="69">
        <v>201910011</v>
      </c>
      <c r="K38" s="69" t="s">
        <v>1053</v>
      </c>
      <c r="L38" s="208" t="s">
        <v>1054</v>
      </c>
      <c r="M38" s="167"/>
      <c r="N38" s="160"/>
      <c r="O38" s="161"/>
    </row>
    <row r="39" spans="1:15" ht="27.75" customHeight="1" x14ac:dyDescent="0.4">
      <c r="A39" s="55"/>
      <c r="B39" s="168">
        <v>2026</v>
      </c>
      <c r="C39" s="169">
        <v>11</v>
      </c>
      <c r="D39" s="172" t="s">
        <v>181</v>
      </c>
      <c r="E39" s="172" t="s">
        <v>1065</v>
      </c>
      <c r="F39" s="170" t="s">
        <v>24</v>
      </c>
      <c r="G39" s="170" t="s">
        <v>10</v>
      </c>
      <c r="H39" s="170" t="s">
        <v>28</v>
      </c>
      <c r="I39" s="54">
        <v>12000000</v>
      </c>
      <c r="J39" s="170">
        <v>2018061200</v>
      </c>
      <c r="K39" s="170" t="s">
        <v>1066</v>
      </c>
      <c r="L39" s="171" t="s">
        <v>1067</v>
      </c>
      <c r="M39" s="167" t="s">
        <v>1068</v>
      </c>
      <c r="N39" s="160"/>
      <c r="O39" s="161"/>
    </row>
    <row r="40" spans="1:15" ht="27.75" customHeight="1" x14ac:dyDescent="0.4">
      <c r="A40" s="55"/>
      <c r="B40" s="168">
        <v>2026</v>
      </c>
      <c r="C40" s="68">
        <v>11</v>
      </c>
      <c r="D40" s="281" t="s">
        <v>181</v>
      </c>
      <c r="E40" s="281" t="s">
        <v>1069</v>
      </c>
      <c r="F40" s="69" t="s">
        <v>207</v>
      </c>
      <c r="G40" s="69" t="s">
        <v>6</v>
      </c>
      <c r="H40" s="69" t="s">
        <v>419</v>
      </c>
      <c r="I40" s="54">
        <v>3000000</v>
      </c>
      <c r="J40" s="69">
        <v>202112036</v>
      </c>
      <c r="K40" s="69" t="s">
        <v>1049</v>
      </c>
      <c r="L40" s="208" t="s">
        <v>1050</v>
      </c>
      <c r="M40" s="209"/>
      <c r="N40" s="160"/>
      <c r="O40" s="161"/>
    </row>
    <row r="41" spans="1:15" ht="27.75" customHeight="1" x14ac:dyDescent="0.4">
      <c r="A41" s="55"/>
      <c r="B41" s="168">
        <v>2026</v>
      </c>
      <c r="C41" s="68">
        <v>12</v>
      </c>
      <c r="D41" s="281" t="s">
        <v>181</v>
      </c>
      <c r="E41" s="281" t="s">
        <v>1070</v>
      </c>
      <c r="F41" s="69" t="s">
        <v>207</v>
      </c>
      <c r="G41" s="69" t="s">
        <v>6</v>
      </c>
      <c r="H41" s="69" t="s">
        <v>586</v>
      </c>
      <c r="I41" s="54">
        <v>5000000</v>
      </c>
      <c r="J41" s="69">
        <v>202112036</v>
      </c>
      <c r="K41" s="69" t="s">
        <v>1049</v>
      </c>
      <c r="L41" s="208" t="s">
        <v>1050</v>
      </c>
      <c r="M41" s="209" t="s">
        <v>136</v>
      </c>
      <c r="N41" s="160"/>
      <c r="O41" s="161"/>
    </row>
  </sheetData>
  <autoFilter ref="A6:O41">
    <sortState ref="A7:O44">
      <sortCondition ref="C6"/>
    </sortState>
  </autoFilter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발주계획서(충청지역본부)\발주계획서(충청지역본부)\[03. 발주계획서(충청지역본부 기반시설안전실).xlsx]참고'!#REF!</xm:f>
          </x14:formula1>
          <xm:sqref>N7:N41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발주계획서(충청지역본부)\발주계획서(충청지역본부)\[03. 발주계획서(충청지역본부 기반시설안전실).xlsx]참고'!#REF!</xm:f>
          </x14:formula1>
          <xm:sqref>M8:M25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발주계획서(충청지역본부)\발주계획서(충청지역본부)\[03. 발주계획서(충청지역본부 기반시설안전실).xlsx]참고'!#REF!</xm:f>
          </x14:formula1>
          <xm:sqref>D13:D25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발주계획서(충청지역본부)\발주계획서(충청지역본부)\[03. 발주계획서(충청지역본부 기반시설안전실).xlsx]참고'!#REF!</xm:f>
          </x14:formula1>
          <xm:sqref>G13:G24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발주계획서(충청지역본부)\발주계획서(충청지역본부)\[03. 발주계획서(충청지역본부 기반시설안전실).xlsx]참고'!#REF!</xm:f>
          </x14:formula1>
          <xm:sqref>C13:C25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발주계획서(충청지역본부)\발주계획서(충청지역본부)\[03. 발주계획서(충청지역본부 기반시설안전실).xlsx]참고'!#REF!</xm:f>
          </x14:formula1>
          <xm:sqref>H13:H24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발주계획서(충청지역본부)\발주계획서(충청지역본부)\[03. 발주계획서(충청지역본부 기반시설안전실).xlsx]참고'!#REF!</xm:f>
          </x14:formula1>
          <xm:sqref>F6 F13:F24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12"/>
  <sheetViews>
    <sheetView zoomScale="40" zoomScaleNormal="40" workbookViewId="0">
      <selection activeCell="C7" sqref="C7:O12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s="30" customFormat="1" ht="27" customHeight="1" thickTop="1" x14ac:dyDescent="0.4">
      <c r="A7" s="51"/>
      <c r="B7" s="168">
        <v>2026</v>
      </c>
      <c r="C7" s="162">
        <v>1</v>
      </c>
      <c r="D7" s="163" t="s">
        <v>1093</v>
      </c>
      <c r="E7" s="163" t="s">
        <v>1094</v>
      </c>
      <c r="F7" s="164" t="s">
        <v>16</v>
      </c>
      <c r="G7" s="164" t="s">
        <v>6</v>
      </c>
      <c r="H7" s="164" t="s">
        <v>28</v>
      </c>
      <c r="I7" s="92">
        <v>4500000</v>
      </c>
      <c r="J7" s="164">
        <v>202509032</v>
      </c>
      <c r="K7" s="164" t="s">
        <v>1095</v>
      </c>
      <c r="L7" s="136" t="s">
        <v>1096</v>
      </c>
      <c r="M7" s="167" t="s">
        <v>121</v>
      </c>
      <c r="N7" s="134"/>
      <c r="O7" s="134"/>
    </row>
    <row r="8" spans="1:15" s="30" customFormat="1" ht="27" customHeight="1" x14ac:dyDescent="0.4">
      <c r="A8" s="51"/>
      <c r="B8" s="168">
        <v>2026</v>
      </c>
      <c r="C8" s="162">
        <v>3</v>
      </c>
      <c r="D8" s="165" t="s">
        <v>1093</v>
      </c>
      <c r="E8" s="165" t="s">
        <v>1097</v>
      </c>
      <c r="F8" s="164" t="s">
        <v>16</v>
      </c>
      <c r="G8" s="164" t="s">
        <v>6</v>
      </c>
      <c r="H8" s="164" t="s">
        <v>29</v>
      </c>
      <c r="I8" s="77">
        <v>3000000</v>
      </c>
      <c r="J8" s="164">
        <v>202509032</v>
      </c>
      <c r="K8" s="164" t="s">
        <v>1095</v>
      </c>
      <c r="L8" s="136" t="s">
        <v>1096</v>
      </c>
      <c r="M8" s="167"/>
      <c r="N8" s="134"/>
      <c r="O8" s="138"/>
    </row>
    <row r="9" spans="1:15" ht="27.75" customHeight="1" x14ac:dyDescent="0.4">
      <c r="A9" s="55"/>
      <c r="B9" s="168">
        <v>2026</v>
      </c>
      <c r="C9" s="162">
        <v>7</v>
      </c>
      <c r="D9" s="165" t="s">
        <v>1093</v>
      </c>
      <c r="E9" s="165" t="s">
        <v>1098</v>
      </c>
      <c r="F9" s="164" t="s">
        <v>16</v>
      </c>
      <c r="G9" s="164" t="s">
        <v>6</v>
      </c>
      <c r="H9" s="164" t="s">
        <v>29</v>
      </c>
      <c r="I9" s="77">
        <v>500000</v>
      </c>
      <c r="J9" s="164">
        <v>202509032</v>
      </c>
      <c r="K9" s="164" t="s">
        <v>1095</v>
      </c>
      <c r="L9" s="136" t="s">
        <v>1096</v>
      </c>
      <c r="M9" s="167"/>
      <c r="N9" s="134"/>
      <c r="O9" s="138"/>
    </row>
    <row r="10" spans="1:15" ht="27.75" customHeight="1" x14ac:dyDescent="0.4">
      <c r="A10" s="55"/>
      <c r="B10" s="168">
        <v>2026</v>
      </c>
      <c r="C10" s="162">
        <v>10</v>
      </c>
      <c r="D10" s="165" t="s">
        <v>1093</v>
      </c>
      <c r="E10" s="165" t="s">
        <v>1099</v>
      </c>
      <c r="F10" s="164" t="s">
        <v>16</v>
      </c>
      <c r="G10" s="164" t="s">
        <v>6</v>
      </c>
      <c r="H10" s="164" t="s">
        <v>29</v>
      </c>
      <c r="I10" s="77">
        <v>2000000</v>
      </c>
      <c r="J10" s="164">
        <v>202509032</v>
      </c>
      <c r="K10" s="164" t="s">
        <v>1095</v>
      </c>
      <c r="L10" s="136" t="s">
        <v>1096</v>
      </c>
      <c r="M10" s="167"/>
      <c r="N10" s="134"/>
      <c r="O10" s="138"/>
    </row>
    <row r="11" spans="1:15" ht="27.75" customHeight="1" x14ac:dyDescent="0.4">
      <c r="A11" s="55"/>
      <c r="B11" s="168">
        <v>2026</v>
      </c>
      <c r="C11" s="162">
        <v>9</v>
      </c>
      <c r="D11" s="165" t="s">
        <v>1093</v>
      </c>
      <c r="E11" s="165" t="s">
        <v>1100</v>
      </c>
      <c r="F11" s="164" t="s">
        <v>16</v>
      </c>
      <c r="G11" s="164" t="s">
        <v>6</v>
      </c>
      <c r="H11" s="164" t="s">
        <v>29</v>
      </c>
      <c r="I11" s="77">
        <v>2500000</v>
      </c>
      <c r="J11" s="164">
        <v>202509032</v>
      </c>
      <c r="K11" s="164" t="s">
        <v>1095</v>
      </c>
      <c r="L11" s="136" t="s">
        <v>1096</v>
      </c>
      <c r="M11" s="167"/>
      <c r="N11" s="134"/>
      <c r="O11" s="138"/>
    </row>
    <row r="12" spans="1:15" ht="27.75" customHeight="1" x14ac:dyDescent="0.4">
      <c r="A12" s="55"/>
      <c r="B12" s="168">
        <v>2026</v>
      </c>
      <c r="C12" s="162">
        <v>11</v>
      </c>
      <c r="D12" s="165" t="s">
        <v>1093</v>
      </c>
      <c r="E12" s="165" t="s">
        <v>1101</v>
      </c>
      <c r="F12" s="164" t="s">
        <v>16</v>
      </c>
      <c r="G12" s="164" t="s">
        <v>6</v>
      </c>
      <c r="H12" s="164" t="s">
        <v>29</v>
      </c>
      <c r="I12" s="77">
        <v>4000000</v>
      </c>
      <c r="J12" s="164">
        <v>202509032</v>
      </c>
      <c r="K12" s="164" t="s">
        <v>1095</v>
      </c>
      <c r="L12" s="136" t="s">
        <v>1096</v>
      </c>
      <c r="M12" s="167"/>
      <c r="N12" s="134"/>
      <c r="O12" s="138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발주계획서(충청지역본부)\발주계획서(충청지역본부)\[04. 발주계획서(충청지역본부 건축시설안전실).xlsx]참고'!#REF!</xm:f>
          </x14:formula1>
          <xm:sqref>C8:C12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발주계획서(충청지역본부)\발주계획서(충청지역본부)\[04. 발주계획서(충청지역본부 건축시설안전실).xlsx]참고'!#REF!</xm:f>
          </x14:formula1>
          <xm:sqref>D7:D12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발주계획서(충청지역본부)\발주계획서(충청지역본부)\[04. 발주계획서(충청지역본부 건축시설안전실).xlsx]참고'!#REF!</xm:f>
          </x14:formula1>
          <xm:sqref>G7:G12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발주계획서(충청지역본부)\발주계획서(충청지역본부)\[04. 발주계획서(충청지역본부 건축시설안전실).xlsx]참고'!#REF!</xm:f>
          </x14:formula1>
          <xm:sqref>H7:H12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발주계획서(충청지역본부)\발주계획서(충청지역본부)\[04. 발주계획서(충청지역본부 건축시설안전실).xlsx]참고'!#REF!</xm:f>
          </x14:formula1>
          <xm:sqref>F6:F12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발주계획서(충청지역본부)\발주계획서(충청지역본부)\[04. 발주계획서(충청지역본부 건축시설안전실).xlsx]참고'!#REF!</xm:f>
          </x14:formula1>
          <xm:sqref>M7:M12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발주계획서(충청지역본부)\발주계획서(충청지역본부)\[04. 발주계획서(충청지역본부 건축시설안전실).xlsx]참고'!#REF!</xm:f>
          </x14:formula1>
          <xm:sqref>N7:N12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취합\14. 발주계획서(충청지역본부)\발주계획서(충청지역본부)\[04. 발주계획서(충청지역본부 건축시설안전실).xlsx]참고'!#REF!</xm:f>
          </x14:formula1>
          <xm:sqref>C7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51"/>
  <sheetViews>
    <sheetView zoomScale="40" zoomScaleNormal="40" workbookViewId="0">
      <selection activeCell="A4" sqref="A4:O4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59.69921875" bestFit="1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s="386" customFormat="1" ht="27" customHeight="1" thickTop="1" x14ac:dyDescent="0.4">
      <c r="A7" s="385"/>
      <c r="B7" s="133">
        <v>2026</v>
      </c>
      <c r="C7" s="162">
        <v>1</v>
      </c>
      <c r="D7" s="163" t="s">
        <v>1102</v>
      </c>
      <c r="E7" s="163" t="s">
        <v>1103</v>
      </c>
      <c r="F7" s="164" t="s">
        <v>16</v>
      </c>
      <c r="G7" s="164" t="s">
        <v>6</v>
      </c>
      <c r="H7" s="164" t="s">
        <v>28</v>
      </c>
      <c r="I7" s="92">
        <v>2250000</v>
      </c>
      <c r="J7" s="164">
        <v>2014121300</v>
      </c>
      <c r="K7" s="164" t="s">
        <v>1104</v>
      </c>
      <c r="L7" s="136" t="s">
        <v>1105</v>
      </c>
      <c r="M7" s="167" t="s">
        <v>121</v>
      </c>
      <c r="N7" s="134" t="s">
        <v>235</v>
      </c>
      <c r="O7" s="134"/>
    </row>
    <row r="8" spans="1:15" s="386" customFormat="1" ht="27" customHeight="1" x14ac:dyDescent="0.4">
      <c r="A8" s="385"/>
      <c r="B8" s="133">
        <v>2026</v>
      </c>
      <c r="C8" s="162">
        <v>1</v>
      </c>
      <c r="D8" s="163" t="s">
        <v>1102</v>
      </c>
      <c r="E8" s="165" t="s">
        <v>1106</v>
      </c>
      <c r="F8" s="164" t="s">
        <v>22</v>
      </c>
      <c r="G8" s="164" t="s">
        <v>9</v>
      </c>
      <c r="H8" s="164" t="s">
        <v>28</v>
      </c>
      <c r="I8" s="77">
        <v>13750000</v>
      </c>
      <c r="J8" s="164">
        <v>2014121300</v>
      </c>
      <c r="K8" s="164" t="s">
        <v>1104</v>
      </c>
      <c r="L8" s="136" t="s">
        <v>1105</v>
      </c>
      <c r="M8" s="167" t="s">
        <v>121</v>
      </c>
      <c r="N8" s="134" t="s">
        <v>235</v>
      </c>
      <c r="O8" s="138"/>
    </row>
    <row r="9" spans="1:15" ht="27.75" customHeight="1" x14ac:dyDescent="0.4">
      <c r="A9" s="55"/>
      <c r="B9" s="168">
        <v>2026</v>
      </c>
      <c r="C9" s="162">
        <v>1</v>
      </c>
      <c r="D9" s="163" t="s">
        <v>1102</v>
      </c>
      <c r="E9" s="172" t="s">
        <v>1107</v>
      </c>
      <c r="F9" s="170" t="s">
        <v>16</v>
      </c>
      <c r="G9" s="170" t="s">
        <v>6</v>
      </c>
      <c r="H9" s="164" t="s">
        <v>29</v>
      </c>
      <c r="I9" s="54">
        <v>2000000</v>
      </c>
      <c r="J9" s="170">
        <v>199505230</v>
      </c>
      <c r="K9" s="170" t="s">
        <v>1108</v>
      </c>
      <c r="L9" s="171" t="s">
        <v>1109</v>
      </c>
      <c r="M9" s="167"/>
      <c r="N9" s="134" t="s">
        <v>235</v>
      </c>
      <c r="O9" s="161"/>
    </row>
    <row r="10" spans="1:15" ht="27.75" customHeight="1" x14ac:dyDescent="0.4">
      <c r="A10" s="55"/>
      <c r="B10" s="168">
        <v>2026</v>
      </c>
      <c r="C10" s="162">
        <v>1</v>
      </c>
      <c r="D10" s="163" t="s">
        <v>1102</v>
      </c>
      <c r="E10" s="172" t="s">
        <v>1110</v>
      </c>
      <c r="F10" s="170" t="s">
        <v>16</v>
      </c>
      <c r="G10" s="170" t="s">
        <v>6</v>
      </c>
      <c r="H10" s="164" t="s">
        <v>28</v>
      </c>
      <c r="I10" s="54">
        <v>1210000</v>
      </c>
      <c r="J10" s="170">
        <v>202408003</v>
      </c>
      <c r="K10" s="170" t="s">
        <v>1111</v>
      </c>
      <c r="L10" s="171" t="s">
        <v>1112</v>
      </c>
      <c r="M10" s="167" t="s">
        <v>121</v>
      </c>
      <c r="N10" s="134" t="s">
        <v>235</v>
      </c>
      <c r="O10" s="161"/>
    </row>
    <row r="11" spans="1:15" ht="27.75" customHeight="1" x14ac:dyDescent="0.4">
      <c r="A11" s="55"/>
      <c r="B11" s="168">
        <v>2026</v>
      </c>
      <c r="C11" s="162">
        <v>1</v>
      </c>
      <c r="D11" s="163" t="s">
        <v>1102</v>
      </c>
      <c r="E11" s="172" t="s">
        <v>1113</v>
      </c>
      <c r="F11" s="170" t="s">
        <v>16</v>
      </c>
      <c r="G11" s="170" t="s">
        <v>6</v>
      </c>
      <c r="H11" s="164" t="s">
        <v>28</v>
      </c>
      <c r="I11" s="54">
        <v>1820000</v>
      </c>
      <c r="J11" s="170">
        <v>202408003</v>
      </c>
      <c r="K11" s="170" t="s">
        <v>1111</v>
      </c>
      <c r="L11" s="171" t="s">
        <v>1112</v>
      </c>
      <c r="M11" s="167" t="s">
        <v>121</v>
      </c>
      <c r="N11" s="134" t="s">
        <v>235</v>
      </c>
      <c r="O11" s="161"/>
    </row>
    <row r="12" spans="1:15" ht="27.75" customHeight="1" x14ac:dyDescent="0.4">
      <c r="A12" s="55"/>
      <c r="B12" s="168">
        <v>2026</v>
      </c>
      <c r="C12" s="169">
        <v>1</v>
      </c>
      <c r="D12" s="163" t="s">
        <v>1102</v>
      </c>
      <c r="E12" s="172" t="s">
        <v>1114</v>
      </c>
      <c r="F12" s="170" t="s">
        <v>16</v>
      </c>
      <c r="G12" s="170" t="s">
        <v>222</v>
      </c>
      <c r="H12" s="170" t="s">
        <v>29</v>
      </c>
      <c r="I12" s="54">
        <v>2398500</v>
      </c>
      <c r="J12" s="170">
        <v>199505230</v>
      </c>
      <c r="K12" s="170" t="s">
        <v>1108</v>
      </c>
      <c r="L12" s="171" t="s">
        <v>1109</v>
      </c>
      <c r="M12" s="167"/>
      <c r="N12" s="134" t="s">
        <v>235</v>
      </c>
      <c r="O12" s="161"/>
    </row>
    <row r="13" spans="1:15" ht="27.75" customHeight="1" x14ac:dyDescent="0.4">
      <c r="A13" s="55"/>
      <c r="B13" s="168">
        <v>2026</v>
      </c>
      <c r="C13" s="169">
        <v>1</v>
      </c>
      <c r="D13" s="163" t="s">
        <v>1102</v>
      </c>
      <c r="E13" s="172" t="s">
        <v>1115</v>
      </c>
      <c r="F13" s="170" t="s">
        <v>22</v>
      </c>
      <c r="G13" s="170" t="s">
        <v>9</v>
      </c>
      <c r="H13" s="170" t="s">
        <v>29</v>
      </c>
      <c r="I13" s="54">
        <v>2587200</v>
      </c>
      <c r="J13" s="170">
        <v>202408003</v>
      </c>
      <c r="K13" s="170" t="s">
        <v>1111</v>
      </c>
      <c r="L13" s="171" t="s">
        <v>1112</v>
      </c>
      <c r="M13" s="167"/>
      <c r="N13" s="134" t="s">
        <v>235</v>
      </c>
      <c r="O13" s="161"/>
    </row>
    <row r="14" spans="1:15" ht="27.75" customHeight="1" x14ac:dyDescent="0.4">
      <c r="A14" s="55"/>
      <c r="B14" s="168">
        <v>2026</v>
      </c>
      <c r="C14" s="169">
        <v>3</v>
      </c>
      <c r="D14" s="163" t="s">
        <v>1102</v>
      </c>
      <c r="E14" s="172" t="s">
        <v>1116</v>
      </c>
      <c r="F14" s="170" t="s">
        <v>16</v>
      </c>
      <c r="G14" s="170" t="s">
        <v>222</v>
      </c>
      <c r="H14" s="170" t="s">
        <v>419</v>
      </c>
      <c r="I14" s="54">
        <v>1000000</v>
      </c>
      <c r="J14" s="170">
        <v>202408003</v>
      </c>
      <c r="K14" s="170" t="s">
        <v>1111</v>
      </c>
      <c r="L14" s="171" t="s">
        <v>1112</v>
      </c>
      <c r="M14" s="167"/>
      <c r="N14" s="134" t="s">
        <v>235</v>
      </c>
      <c r="O14" s="161"/>
    </row>
    <row r="15" spans="1:15" ht="27.75" customHeight="1" x14ac:dyDescent="0.4">
      <c r="A15" s="55"/>
      <c r="B15" s="168">
        <v>2026</v>
      </c>
      <c r="C15" s="169">
        <v>3</v>
      </c>
      <c r="D15" s="163" t="s">
        <v>1102</v>
      </c>
      <c r="E15" s="172" t="s">
        <v>1117</v>
      </c>
      <c r="F15" s="170" t="s">
        <v>207</v>
      </c>
      <c r="G15" s="170" t="s">
        <v>222</v>
      </c>
      <c r="H15" s="170" t="s">
        <v>419</v>
      </c>
      <c r="I15" s="54">
        <v>2500000</v>
      </c>
      <c r="J15" s="170">
        <v>2015121290</v>
      </c>
      <c r="K15" s="170" t="s">
        <v>1118</v>
      </c>
      <c r="L15" s="171" t="s">
        <v>1119</v>
      </c>
      <c r="M15" s="167"/>
      <c r="N15" s="134" t="s">
        <v>235</v>
      </c>
      <c r="O15" s="161"/>
    </row>
    <row r="16" spans="1:15" ht="27.75" customHeight="1" x14ac:dyDescent="0.4">
      <c r="A16" s="55"/>
      <c r="B16" s="168">
        <v>2026</v>
      </c>
      <c r="C16" s="169">
        <v>3</v>
      </c>
      <c r="D16" s="163" t="s">
        <v>170</v>
      </c>
      <c r="E16" s="172" t="s">
        <v>1120</v>
      </c>
      <c r="F16" s="170" t="s">
        <v>207</v>
      </c>
      <c r="G16" s="170" t="s">
        <v>222</v>
      </c>
      <c r="H16" s="170" t="s">
        <v>419</v>
      </c>
      <c r="I16" s="54">
        <v>2000000</v>
      </c>
      <c r="J16" s="170">
        <v>202503017</v>
      </c>
      <c r="K16" s="170" t="s">
        <v>1121</v>
      </c>
      <c r="L16" s="171" t="s">
        <v>1122</v>
      </c>
      <c r="M16" s="167"/>
      <c r="N16" s="134" t="s">
        <v>235</v>
      </c>
      <c r="O16" s="161"/>
    </row>
    <row r="17" spans="1:15" ht="27.75" customHeight="1" x14ac:dyDescent="0.4">
      <c r="A17" s="55"/>
      <c r="B17" s="168">
        <v>2026</v>
      </c>
      <c r="C17" s="169">
        <v>4</v>
      </c>
      <c r="D17" s="163" t="s">
        <v>1102</v>
      </c>
      <c r="E17" s="172" t="s">
        <v>1123</v>
      </c>
      <c r="F17" s="170" t="s">
        <v>207</v>
      </c>
      <c r="G17" s="170" t="s">
        <v>222</v>
      </c>
      <c r="H17" s="170" t="s">
        <v>419</v>
      </c>
      <c r="I17" s="54">
        <v>3000000</v>
      </c>
      <c r="J17" s="170">
        <v>199505230</v>
      </c>
      <c r="K17" s="170" t="s">
        <v>1108</v>
      </c>
      <c r="L17" s="171" t="s">
        <v>1109</v>
      </c>
      <c r="M17" s="167"/>
      <c r="N17" s="134" t="s">
        <v>235</v>
      </c>
      <c r="O17" s="161"/>
    </row>
    <row r="18" spans="1:15" ht="27.75" customHeight="1" x14ac:dyDescent="0.4">
      <c r="A18" s="55"/>
      <c r="B18" s="168">
        <v>2026</v>
      </c>
      <c r="C18" s="169">
        <v>4</v>
      </c>
      <c r="D18" s="163" t="s">
        <v>170</v>
      </c>
      <c r="E18" s="172" t="s">
        <v>1124</v>
      </c>
      <c r="F18" s="170" t="s">
        <v>207</v>
      </c>
      <c r="G18" s="170" t="s">
        <v>222</v>
      </c>
      <c r="H18" s="170" t="s">
        <v>419</v>
      </c>
      <c r="I18" s="54">
        <v>1500000</v>
      </c>
      <c r="J18" s="170">
        <v>202408003</v>
      </c>
      <c r="K18" s="170" t="s">
        <v>1111</v>
      </c>
      <c r="L18" s="171" t="s">
        <v>1112</v>
      </c>
      <c r="M18" s="167"/>
      <c r="N18" s="134" t="s">
        <v>235</v>
      </c>
      <c r="O18" s="161"/>
    </row>
    <row r="19" spans="1:15" ht="27.75" customHeight="1" x14ac:dyDescent="0.4">
      <c r="A19" s="55"/>
      <c r="B19" s="168">
        <v>2026</v>
      </c>
      <c r="C19" s="169">
        <v>6</v>
      </c>
      <c r="D19" s="163" t="s">
        <v>1102</v>
      </c>
      <c r="E19" s="172" t="s">
        <v>1125</v>
      </c>
      <c r="F19" s="170" t="s">
        <v>207</v>
      </c>
      <c r="G19" s="170" t="s">
        <v>222</v>
      </c>
      <c r="H19" s="170" t="s">
        <v>419</v>
      </c>
      <c r="I19" s="54">
        <v>3000000</v>
      </c>
      <c r="J19" s="170">
        <v>199505230</v>
      </c>
      <c r="K19" s="170" t="s">
        <v>1108</v>
      </c>
      <c r="L19" s="171" t="s">
        <v>1109</v>
      </c>
      <c r="M19" s="167"/>
      <c r="N19" s="134" t="s">
        <v>235</v>
      </c>
      <c r="O19" s="161"/>
    </row>
    <row r="20" spans="1:15" ht="27.75" customHeight="1" x14ac:dyDescent="0.4">
      <c r="A20" s="55"/>
      <c r="B20" s="168">
        <v>2026</v>
      </c>
      <c r="C20" s="169">
        <v>7</v>
      </c>
      <c r="D20" s="163" t="s">
        <v>1102</v>
      </c>
      <c r="E20" s="172" t="s">
        <v>1126</v>
      </c>
      <c r="F20" s="170" t="s">
        <v>207</v>
      </c>
      <c r="G20" s="170" t="s">
        <v>222</v>
      </c>
      <c r="H20" s="170" t="s">
        <v>419</v>
      </c>
      <c r="I20" s="54">
        <v>1000000</v>
      </c>
      <c r="J20" s="170">
        <v>202408003</v>
      </c>
      <c r="K20" s="170" t="s">
        <v>1111</v>
      </c>
      <c r="L20" s="171" t="s">
        <v>1112</v>
      </c>
      <c r="M20" s="167"/>
      <c r="N20" s="134" t="s">
        <v>235</v>
      </c>
      <c r="O20" s="161"/>
    </row>
    <row r="21" spans="1:15" ht="27.75" customHeight="1" x14ac:dyDescent="0.4">
      <c r="A21" s="55"/>
      <c r="B21" s="168">
        <v>2026</v>
      </c>
      <c r="C21" s="169">
        <v>9</v>
      </c>
      <c r="D21" s="163" t="s">
        <v>170</v>
      </c>
      <c r="E21" s="172" t="s">
        <v>1127</v>
      </c>
      <c r="F21" s="170" t="s">
        <v>207</v>
      </c>
      <c r="G21" s="170" t="s">
        <v>222</v>
      </c>
      <c r="H21" s="170" t="s">
        <v>419</v>
      </c>
      <c r="I21" s="54">
        <v>2500000</v>
      </c>
      <c r="J21" s="170">
        <v>2015121290</v>
      </c>
      <c r="K21" s="170" t="s">
        <v>1118</v>
      </c>
      <c r="L21" s="171" t="s">
        <v>1119</v>
      </c>
      <c r="M21" s="173"/>
      <c r="N21" s="134" t="s">
        <v>235</v>
      </c>
      <c r="O21" s="161"/>
    </row>
    <row r="22" spans="1:15" ht="27.75" customHeight="1" x14ac:dyDescent="0.4">
      <c r="A22" s="55"/>
      <c r="B22" s="168">
        <v>2026</v>
      </c>
      <c r="C22" s="169">
        <v>10</v>
      </c>
      <c r="D22" s="163" t="s">
        <v>1102</v>
      </c>
      <c r="E22" s="172" t="s">
        <v>1128</v>
      </c>
      <c r="F22" s="170" t="s">
        <v>207</v>
      </c>
      <c r="G22" s="170" t="s">
        <v>222</v>
      </c>
      <c r="H22" s="170" t="s">
        <v>419</v>
      </c>
      <c r="I22" s="54">
        <v>3000000</v>
      </c>
      <c r="J22" s="170">
        <v>199505230</v>
      </c>
      <c r="K22" s="170" t="s">
        <v>1108</v>
      </c>
      <c r="L22" s="171" t="s">
        <v>1109</v>
      </c>
      <c r="M22" s="173"/>
      <c r="N22" s="134" t="s">
        <v>235</v>
      </c>
      <c r="O22" s="161"/>
    </row>
    <row r="23" spans="1:15" ht="27.75" customHeight="1" x14ac:dyDescent="0.4">
      <c r="A23" s="55"/>
      <c r="B23" s="168">
        <v>2026</v>
      </c>
      <c r="C23" s="169">
        <v>11</v>
      </c>
      <c r="D23" s="163" t="s">
        <v>1102</v>
      </c>
      <c r="E23" s="172" t="s">
        <v>1129</v>
      </c>
      <c r="F23" s="170" t="s">
        <v>207</v>
      </c>
      <c r="G23" s="170" t="s">
        <v>222</v>
      </c>
      <c r="H23" s="170" t="s">
        <v>419</v>
      </c>
      <c r="I23" s="54">
        <v>1500000</v>
      </c>
      <c r="J23" s="170">
        <v>202408003</v>
      </c>
      <c r="K23" s="170" t="s">
        <v>1111</v>
      </c>
      <c r="L23" s="171" t="s">
        <v>1112</v>
      </c>
      <c r="M23" s="173"/>
      <c r="N23" s="160" t="s">
        <v>235</v>
      </c>
      <c r="O23" s="161"/>
    </row>
    <row r="24" spans="1:15" ht="27.75" customHeight="1" x14ac:dyDescent="0.4">
      <c r="A24" s="55"/>
      <c r="B24" s="168">
        <v>2026</v>
      </c>
      <c r="C24" s="169"/>
      <c r="D24" s="163"/>
      <c r="E24" s="172"/>
      <c r="F24" s="170"/>
      <c r="G24" s="170"/>
      <c r="H24" s="170"/>
      <c r="I24" s="54"/>
      <c r="J24" s="170"/>
      <c r="K24" s="170"/>
      <c r="L24" s="171"/>
      <c r="M24" s="173"/>
      <c r="N24" s="160"/>
      <c r="O24" s="161"/>
    </row>
    <row r="25" spans="1:15" ht="27.75" customHeight="1" x14ac:dyDescent="0.4">
      <c r="A25" s="55"/>
      <c r="B25" s="168">
        <v>2026</v>
      </c>
      <c r="C25" s="169"/>
      <c r="D25" s="163"/>
      <c r="E25" s="172"/>
      <c r="F25" s="170"/>
      <c r="G25" s="170"/>
      <c r="H25" s="170"/>
      <c r="I25" s="54"/>
      <c r="J25" s="170"/>
      <c r="K25" s="170"/>
      <c r="L25" s="171"/>
      <c r="M25" s="173"/>
      <c r="N25" s="160"/>
      <c r="O25" s="161"/>
    </row>
    <row r="26" spans="1:15" ht="27.75" customHeight="1" x14ac:dyDescent="0.4">
      <c r="A26" s="55"/>
      <c r="B26" s="168">
        <v>2026</v>
      </c>
      <c r="C26" s="169"/>
      <c r="D26" s="172"/>
      <c r="E26" s="172"/>
      <c r="F26" s="170"/>
      <c r="G26" s="170"/>
      <c r="H26" s="170"/>
      <c r="I26" s="54"/>
      <c r="J26" s="170"/>
      <c r="K26" s="170"/>
      <c r="L26" s="171"/>
      <c r="M26" s="173"/>
      <c r="N26" s="160"/>
      <c r="O26" s="161"/>
    </row>
    <row r="27" spans="1:15" ht="27.75" customHeight="1" x14ac:dyDescent="0.4">
      <c r="A27" s="55"/>
      <c r="B27" s="168">
        <v>2026</v>
      </c>
      <c r="C27" s="169"/>
      <c r="D27" s="172"/>
      <c r="E27" s="172"/>
      <c r="F27" s="170"/>
      <c r="G27" s="170"/>
      <c r="H27" s="170"/>
      <c r="I27" s="54"/>
      <c r="J27" s="170"/>
      <c r="K27" s="170"/>
      <c r="L27" s="171"/>
      <c r="M27" s="173"/>
      <c r="N27" s="160"/>
      <c r="O27" s="161"/>
    </row>
    <row r="28" spans="1:15" ht="27.75" customHeight="1" x14ac:dyDescent="0.4">
      <c r="A28" s="55"/>
      <c r="B28" s="168">
        <v>2026</v>
      </c>
      <c r="C28" s="169"/>
      <c r="D28" s="172"/>
      <c r="E28" s="172"/>
      <c r="F28" s="170"/>
      <c r="G28" s="170"/>
      <c r="H28" s="170"/>
      <c r="I28" s="54"/>
      <c r="J28" s="170"/>
      <c r="K28" s="170"/>
      <c r="L28" s="171"/>
      <c r="M28" s="173"/>
      <c r="N28" s="160"/>
      <c r="O28" s="161"/>
    </row>
    <row r="29" spans="1:15" ht="27.75" customHeight="1" x14ac:dyDescent="0.4">
      <c r="A29" s="55"/>
      <c r="B29" s="168">
        <v>2026</v>
      </c>
      <c r="C29" s="169"/>
      <c r="D29" s="172"/>
      <c r="E29" s="172"/>
      <c r="F29" s="170"/>
      <c r="G29" s="170"/>
      <c r="H29" s="170"/>
      <c r="I29" s="54"/>
      <c r="J29" s="170"/>
      <c r="K29" s="170"/>
      <c r="L29" s="171"/>
      <c r="M29" s="173"/>
      <c r="N29" s="160"/>
      <c r="O29" s="161"/>
    </row>
    <row r="30" spans="1:15" ht="27.75" customHeight="1" x14ac:dyDescent="0.4">
      <c r="A30" s="55"/>
      <c r="B30" s="168">
        <v>2026</v>
      </c>
      <c r="C30" s="169"/>
      <c r="D30" s="172"/>
      <c r="E30" s="172"/>
      <c r="F30" s="170"/>
      <c r="G30" s="170"/>
      <c r="H30" s="170"/>
      <c r="I30" s="54"/>
      <c r="J30" s="170"/>
      <c r="K30" s="170"/>
      <c r="L30" s="171"/>
      <c r="M30" s="173"/>
      <c r="N30" s="160"/>
      <c r="O30" s="161"/>
    </row>
    <row r="31" spans="1:15" ht="27.75" customHeight="1" x14ac:dyDescent="0.4">
      <c r="A31" s="55"/>
      <c r="B31" s="168">
        <v>2026</v>
      </c>
      <c r="C31" s="169"/>
      <c r="D31" s="172"/>
      <c r="E31" s="172"/>
      <c r="F31" s="170"/>
      <c r="G31" s="170"/>
      <c r="H31" s="170"/>
      <c r="I31" s="54"/>
      <c r="J31" s="170"/>
      <c r="K31" s="170"/>
      <c r="L31" s="171"/>
      <c r="M31" s="173"/>
      <c r="N31" s="160"/>
      <c r="O31" s="161"/>
    </row>
    <row r="32" spans="1:15" ht="27.75" customHeight="1" x14ac:dyDescent="0.4">
      <c r="A32" s="55"/>
      <c r="B32" s="168">
        <v>2026</v>
      </c>
      <c r="C32" s="169"/>
      <c r="D32" s="172"/>
      <c r="E32" s="172"/>
      <c r="F32" s="170"/>
      <c r="G32" s="170"/>
      <c r="H32" s="170"/>
      <c r="I32" s="54"/>
      <c r="J32" s="170"/>
      <c r="K32" s="170"/>
      <c r="L32" s="171"/>
      <c r="M32" s="173"/>
      <c r="N32" s="160"/>
      <c r="O32" s="161"/>
    </row>
    <row r="33" spans="1:15" ht="27.75" customHeight="1" x14ac:dyDescent="0.4">
      <c r="A33" s="55"/>
      <c r="B33" s="168">
        <v>2026</v>
      </c>
      <c r="C33" s="169"/>
      <c r="D33" s="172"/>
      <c r="E33" s="172"/>
      <c r="F33" s="170"/>
      <c r="G33" s="170"/>
      <c r="H33" s="170"/>
      <c r="I33" s="54"/>
      <c r="J33" s="170"/>
      <c r="K33" s="170"/>
      <c r="L33" s="171"/>
      <c r="M33" s="173"/>
      <c r="N33" s="160"/>
      <c r="O33" s="161"/>
    </row>
    <row r="34" spans="1:15" ht="27.75" customHeight="1" x14ac:dyDescent="0.4">
      <c r="A34" s="55"/>
      <c r="B34" s="168">
        <v>2026</v>
      </c>
      <c r="C34" s="169"/>
      <c r="D34" s="172"/>
      <c r="E34" s="172"/>
      <c r="F34" s="170"/>
      <c r="G34" s="170"/>
      <c r="H34" s="170"/>
      <c r="I34" s="54"/>
      <c r="J34" s="170"/>
      <c r="K34" s="170"/>
      <c r="L34" s="171"/>
      <c r="M34" s="173"/>
      <c r="N34" s="160"/>
      <c r="O34" s="161"/>
    </row>
    <row r="35" spans="1:15" ht="27.75" customHeight="1" x14ac:dyDescent="0.4">
      <c r="A35" s="55"/>
      <c r="B35" s="168">
        <v>2026</v>
      </c>
      <c r="C35" s="169"/>
      <c r="D35" s="172"/>
      <c r="E35" s="172"/>
      <c r="F35" s="170"/>
      <c r="G35" s="170"/>
      <c r="H35" s="170"/>
      <c r="I35" s="54"/>
      <c r="J35" s="170"/>
      <c r="K35" s="170"/>
      <c r="L35" s="171"/>
      <c r="M35" s="173"/>
      <c r="N35" s="160"/>
      <c r="O35" s="161"/>
    </row>
    <row r="36" spans="1:15" ht="27.75" customHeight="1" x14ac:dyDescent="0.4">
      <c r="A36" s="55"/>
      <c r="B36" s="168">
        <v>2026</v>
      </c>
      <c r="C36" s="169"/>
      <c r="D36" s="172"/>
      <c r="E36" s="172"/>
      <c r="F36" s="170"/>
      <c r="G36" s="170"/>
      <c r="H36" s="170"/>
      <c r="I36" s="54"/>
      <c r="J36" s="170"/>
      <c r="K36" s="170"/>
      <c r="L36" s="171"/>
      <c r="M36" s="173"/>
      <c r="N36" s="160"/>
      <c r="O36" s="161"/>
    </row>
    <row r="37" spans="1:15" ht="27.75" customHeight="1" x14ac:dyDescent="0.4">
      <c r="A37" s="55"/>
      <c r="B37" s="168">
        <v>2026</v>
      </c>
      <c r="C37" s="169"/>
      <c r="D37" s="172"/>
      <c r="E37" s="172"/>
      <c r="F37" s="170"/>
      <c r="G37" s="170"/>
      <c r="H37" s="170"/>
      <c r="I37" s="54"/>
      <c r="J37" s="170"/>
      <c r="K37" s="170"/>
      <c r="L37" s="171"/>
      <c r="M37" s="173"/>
      <c r="N37" s="160"/>
      <c r="O37" s="161"/>
    </row>
    <row r="38" spans="1:15" ht="27.75" customHeight="1" x14ac:dyDescent="0.4">
      <c r="A38" s="55"/>
      <c r="B38" s="168">
        <v>2026</v>
      </c>
      <c r="C38" s="169"/>
      <c r="D38" s="172"/>
      <c r="E38" s="172"/>
      <c r="F38" s="170"/>
      <c r="G38" s="170"/>
      <c r="H38" s="170"/>
      <c r="I38" s="54"/>
      <c r="J38" s="170"/>
      <c r="K38" s="170"/>
      <c r="L38" s="171"/>
      <c r="M38" s="173"/>
      <c r="N38" s="160"/>
      <c r="O38" s="161"/>
    </row>
    <row r="39" spans="1:15" ht="27.75" customHeight="1" x14ac:dyDescent="0.4">
      <c r="A39" s="55"/>
      <c r="B39" s="168">
        <v>2026</v>
      </c>
      <c r="C39" s="169"/>
      <c r="D39" s="172"/>
      <c r="E39" s="172"/>
      <c r="F39" s="170"/>
      <c r="G39" s="170"/>
      <c r="H39" s="170"/>
      <c r="I39" s="54"/>
      <c r="J39" s="170"/>
      <c r="K39" s="170"/>
      <c r="L39" s="171"/>
      <c r="M39" s="173"/>
      <c r="N39" s="160"/>
      <c r="O39" s="161"/>
    </row>
    <row r="40" spans="1:15" ht="27.75" customHeight="1" x14ac:dyDescent="0.4">
      <c r="A40" s="55"/>
      <c r="B40" s="168">
        <v>2026</v>
      </c>
      <c r="C40" s="169"/>
      <c r="D40" s="172"/>
      <c r="E40" s="172"/>
      <c r="F40" s="170"/>
      <c r="G40" s="170"/>
      <c r="H40" s="170"/>
      <c r="I40" s="54"/>
      <c r="J40" s="170"/>
      <c r="K40" s="170"/>
      <c r="L40" s="171"/>
      <c r="M40" s="173"/>
      <c r="N40" s="160"/>
      <c r="O40" s="161"/>
    </row>
    <row r="41" spans="1:15" ht="27.75" customHeight="1" x14ac:dyDescent="0.4">
      <c r="A41" s="55"/>
      <c r="B41" s="168">
        <v>2026</v>
      </c>
      <c r="C41" s="169"/>
      <c r="D41" s="172"/>
      <c r="E41" s="172"/>
      <c r="F41" s="170"/>
      <c r="G41" s="170"/>
      <c r="H41" s="170"/>
      <c r="I41" s="54"/>
      <c r="J41" s="170"/>
      <c r="K41" s="170"/>
      <c r="L41" s="171"/>
      <c r="M41" s="173"/>
      <c r="N41" s="160"/>
      <c r="O41" s="161"/>
    </row>
    <row r="42" spans="1:15" ht="27.75" customHeight="1" x14ac:dyDescent="0.4">
      <c r="A42" s="55"/>
      <c r="B42" s="168">
        <v>2026</v>
      </c>
      <c r="C42" s="169"/>
      <c r="D42" s="172"/>
      <c r="E42" s="172"/>
      <c r="F42" s="170"/>
      <c r="G42" s="170"/>
      <c r="H42" s="170"/>
      <c r="I42" s="54"/>
      <c r="J42" s="170"/>
      <c r="K42" s="170"/>
      <c r="L42" s="171"/>
      <c r="M42" s="173"/>
      <c r="N42" s="160"/>
      <c r="O42" s="161"/>
    </row>
    <row r="43" spans="1:15" ht="27.75" customHeight="1" x14ac:dyDescent="0.4">
      <c r="A43" s="55"/>
      <c r="B43" s="168">
        <v>2026</v>
      </c>
      <c r="C43" s="169"/>
      <c r="D43" s="172"/>
      <c r="E43" s="172"/>
      <c r="F43" s="170"/>
      <c r="G43" s="170"/>
      <c r="H43" s="170"/>
      <c r="I43" s="54"/>
      <c r="J43" s="170"/>
      <c r="K43" s="170"/>
      <c r="L43" s="171"/>
      <c r="M43" s="173"/>
      <c r="N43" s="160"/>
      <c r="O43" s="161"/>
    </row>
    <row r="44" spans="1:15" ht="27.75" customHeight="1" x14ac:dyDescent="0.4">
      <c r="A44" s="55"/>
      <c r="B44" s="168">
        <v>2026</v>
      </c>
      <c r="C44" s="169"/>
      <c r="D44" s="172"/>
      <c r="E44" s="172"/>
      <c r="F44" s="170"/>
      <c r="G44" s="170"/>
      <c r="H44" s="170"/>
      <c r="I44" s="54"/>
      <c r="J44" s="170"/>
      <c r="K44" s="170"/>
      <c r="L44" s="171"/>
      <c r="M44" s="173"/>
      <c r="N44" s="160"/>
      <c r="O44" s="161"/>
    </row>
    <row r="45" spans="1:15" ht="27.75" customHeight="1" x14ac:dyDescent="0.4">
      <c r="A45" s="55"/>
      <c r="B45" s="168">
        <v>2026</v>
      </c>
      <c r="C45" s="169"/>
      <c r="D45" s="172"/>
      <c r="E45" s="172"/>
      <c r="F45" s="170"/>
      <c r="G45" s="170"/>
      <c r="H45" s="170"/>
      <c r="I45" s="54"/>
      <c r="J45" s="170"/>
      <c r="K45" s="170"/>
      <c r="L45" s="171"/>
      <c r="M45" s="173"/>
      <c r="N45" s="160"/>
      <c r="O45" s="161"/>
    </row>
    <row r="46" spans="1:15" ht="27.75" customHeight="1" x14ac:dyDescent="0.4">
      <c r="A46" s="55"/>
      <c r="B46" s="168">
        <v>2026</v>
      </c>
      <c r="C46" s="169"/>
      <c r="D46" s="172"/>
      <c r="E46" s="172"/>
      <c r="F46" s="170"/>
      <c r="G46" s="170"/>
      <c r="H46" s="170"/>
      <c r="I46" s="54"/>
      <c r="J46" s="170"/>
      <c r="K46" s="170"/>
      <c r="L46" s="171"/>
      <c r="M46" s="173"/>
      <c r="N46" s="160"/>
      <c r="O46" s="161"/>
    </row>
    <row r="47" spans="1:15" ht="27.75" customHeight="1" x14ac:dyDescent="0.4">
      <c r="A47" s="55"/>
      <c r="B47" s="168">
        <v>2026</v>
      </c>
      <c r="C47" s="169"/>
      <c r="D47" s="172"/>
      <c r="E47" s="172"/>
      <c r="F47" s="170"/>
      <c r="G47" s="170"/>
      <c r="H47" s="170"/>
      <c r="I47" s="54"/>
      <c r="J47" s="170"/>
      <c r="K47" s="170"/>
      <c r="L47" s="171"/>
      <c r="M47" s="173"/>
      <c r="N47" s="160"/>
      <c r="O47" s="161"/>
    </row>
    <row r="48" spans="1:15" ht="27.75" customHeight="1" x14ac:dyDescent="0.4">
      <c r="A48" s="55"/>
      <c r="B48" s="168">
        <v>2026</v>
      </c>
      <c r="C48" s="169"/>
      <c r="D48" s="172"/>
      <c r="E48" s="172"/>
      <c r="F48" s="170"/>
      <c r="G48" s="170"/>
      <c r="H48" s="170"/>
      <c r="I48" s="54"/>
      <c r="J48" s="170"/>
      <c r="K48" s="170"/>
      <c r="L48" s="171"/>
      <c r="M48" s="173"/>
      <c r="N48" s="160"/>
      <c r="O48" s="161"/>
    </row>
    <row r="49" spans="1:15" ht="27.75" customHeight="1" x14ac:dyDescent="0.4">
      <c r="A49" s="55"/>
      <c r="B49" s="168">
        <v>2026</v>
      </c>
      <c r="C49" s="169"/>
      <c r="D49" s="172"/>
      <c r="E49" s="172"/>
      <c r="F49" s="170"/>
      <c r="G49" s="170"/>
      <c r="H49" s="170"/>
      <c r="I49" s="54"/>
      <c r="J49" s="170"/>
      <c r="K49" s="170"/>
      <c r="L49" s="171"/>
      <c r="M49" s="173"/>
      <c r="N49" s="160"/>
      <c r="O49" s="161"/>
    </row>
    <row r="50" spans="1:15" ht="27.75" customHeight="1" x14ac:dyDescent="0.4">
      <c r="A50" s="55"/>
      <c r="B50" s="168">
        <v>2026</v>
      </c>
      <c r="C50" s="169"/>
      <c r="D50" s="172"/>
      <c r="E50" s="172"/>
      <c r="F50" s="170"/>
      <c r="G50" s="170"/>
      <c r="H50" s="170"/>
      <c r="I50" s="54"/>
      <c r="J50" s="170"/>
      <c r="K50" s="170"/>
      <c r="L50" s="171"/>
      <c r="M50" s="173"/>
      <c r="N50" s="160"/>
      <c r="O50" s="161"/>
    </row>
    <row r="51" spans="1:15" ht="27.75" customHeight="1" x14ac:dyDescent="0.4">
      <c r="A51" s="55"/>
      <c r="B51" s="168">
        <v>2026</v>
      </c>
      <c r="C51" s="155"/>
      <c r="D51" s="152"/>
      <c r="E51" s="152"/>
      <c r="F51" s="153"/>
      <c r="G51" s="153"/>
      <c r="H51" s="153"/>
      <c r="I51" s="56"/>
      <c r="J51" s="153"/>
      <c r="K51" s="153"/>
      <c r="L51" s="154"/>
      <c r="M51" s="173"/>
      <c r="N51" s="156"/>
      <c r="O51" s="58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'Z:\계약팀 공유폴더\6. 김형수\계약 관련업무\연간발주계획(2026)\발주계획 취합\15. 2026년 발주계획서(강원지역본부)\[2026년 발주계획서(강원지역본부 사업지원실).xlsx]참고'!#REF!</xm:f>
          </x14:formula1>
          <xm:sqref>M7:M51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취합\15. 2026년 발주계획서(강원지역본부)\[2026년 발주계획서(강원지역본부 사업지원실).xlsx]참고'!#REF!</xm:f>
          </x14:formula1>
          <xm:sqref>D7:D51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취합\15. 2026년 발주계획서(강원지역본부)\[2026년 발주계획서(강원지역본부 사업지원실).xlsx]참고'!#REF!</xm:f>
          </x14:formula1>
          <xm:sqref>N7:N51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취합\15. 2026년 발주계획서(강원지역본부)\[2026년 발주계획서(강원지역본부 사업지원실).xlsx]참고'!#REF!</xm:f>
          </x14:formula1>
          <xm:sqref>G7:G51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취합\15. 2026년 발주계획서(강원지역본부)\[2026년 발주계획서(강원지역본부 사업지원실).xlsx]참고'!#REF!</xm:f>
          </x14:formula1>
          <xm:sqref>C8:C51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취합\15. 2026년 발주계획서(강원지역본부)\[2026년 발주계획서(강원지역본부 사업지원실).xlsx]참고'!#REF!</xm:f>
          </x14:formula1>
          <xm:sqref>C7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취합\15. 2026년 발주계획서(강원지역본부)\[2026년 발주계획서(강원지역본부 사업지원실).xlsx]참고'!#REF!</xm:f>
          </x14:formula1>
          <xm:sqref>H7:H51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취합\15. 2026년 발주계획서(강원지역본부)\[2026년 발주계획서(강원지역본부 사업지원실).xlsx]참고'!#REF!</xm:f>
          </x14:formula1>
          <xm:sqref>F6:F51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46"/>
  <sheetViews>
    <sheetView topLeftCell="F1" zoomScale="55" zoomScaleNormal="55" workbookViewId="0">
      <selection activeCell="A4" sqref="A4:O4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77.09765625" bestFit="1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ht="27.75" customHeight="1" thickTop="1" x14ac:dyDescent="0.4">
      <c r="A7" s="55"/>
      <c r="B7" s="168">
        <v>2026</v>
      </c>
      <c r="C7" s="169">
        <v>1</v>
      </c>
      <c r="D7" s="163" t="s">
        <v>1130</v>
      </c>
      <c r="E7" s="172" t="s">
        <v>1131</v>
      </c>
      <c r="F7" s="170" t="s">
        <v>16</v>
      </c>
      <c r="G7" s="170" t="s">
        <v>222</v>
      </c>
      <c r="H7" s="170" t="s">
        <v>29</v>
      </c>
      <c r="I7" s="54">
        <v>3000000</v>
      </c>
      <c r="J7" s="170">
        <v>2025120150</v>
      </c>
      <c r="K7" s="170" t="s">
        <v>1132</v>
      </c>
      <c r="L7" s="171" t="s">
        <v>1133</v>
      </c>
      <c r="M7" s="167"/>
      <c r="N7" s="134" t="s">
        <v>235</v>
      </c>
      <c r="O7" s="161"/>
    </row>
    <row r="8" spans="1:15" ht="27.75" customHeight="1" x14ac:dyDescent="0.4">
      <c r="A8" s="55"/>
      <c r="B8" s="168">
        <v>2026</v>
      </c>
      <c r="C8" s="169">
        <v>1</v>
      </c>
      <c r="D8" s="163" t="s">
        <v>198</v>
      </c>
      <c r="E8" s="172" t="s">
        <v>1134</v>
      </c>
      <c r="F8" s="170" t="s">
        <v>16</v>
      </c>
      <c r="G8" s="170" t="s">
        <v>222</v>
      </c>
      <c r="H8" s="170" t="s">
        <v>29</v>
      </c>
      <c r="I8" s="54">
        <v>2600000</v>
      </c>
      <c r="J8" s="170">
        <v>2025120150</v>
      </c>
      <c r="K8" s="170" t="s">
        <v>1132</v>
      </c>
      <c r="L8" s="171" t="s">
        <v>1133</v>
      </c>
      <c r="M8" s="167"/>
      <c r="N8" s="134" t="s">
        <v>235</v>
      </c>
      <c r="O8" s="161"/>
    </row>
    <row r="9" spans="1:15" ht="27.75" customHeight="1" x14ac:dyDescent="0.4">
      <c r="A9" s="55"/>
      <c r="B9" s="168">
        <v>2026</v>
      </c>
      <c r="C9" s="169">
        <v>2</v>
      </c>
      <c r="D9" s="163" t="s">
        <v>198</v>
      </c>
      <c r="E9" s="172" t="s">
        <v>1135</v>
      </c>
      <c r="F9" s="170" t="s">
        <v>16</v>
      </c>
      <c r="G9" s="170" t="s">
        <v>222</v>
      </c>
      <c r="H9" s="170" t="s">
        <v>29</v>
      </c>
      <c r="I9" s="54">
        <v>2000000</v>
      </c>
      <c r="J9" s="170">
        <v>202212078</v>
      </c>
      <c r="K9" s="170" t="s">
        <v>1136</v>
      </c>
      <c r="L9" s="171" t="s">
        <v>1137</v>
      </c>
      <c r="M9" s="167"/>
      <c r="N9" s="134" t="s">
        <v>235</v>
      </c>
      <c r="O9" s="161"/>
    </row>
    <row r="10" spans="1:15" ht="27.75" customHeight="1" x14ac:dyDescent="0.4">
      <c r="A10" s="55"/>
      <c r="B10" s="168">
        <v>2026</v>
      </c>
      <c r="C10" s="169">
        <v>3</v>
      </c>
      <c r="D10" s="163" t="s">
        <v>198</v>
      </c>
      <c r="E10" s="172" t="s">
        <v>1138</v>
      </c>
      <c r="F10" s="170" t="s">
        <v>16</v>
      </c>
      <c r="G10" s="170" t="s">
        <v>3</v>
      </c>
      <c r="H10" s="170" t="s">
        <v>29</v>
      </c>
      <c r="I10" s="54">
        <v>4000000</v>
      </c>
      <c r="J10" s="170">
        <v>202212078</v>
      </c>
      <c r="K10" s="170" t="s">
        <v>1136</v>
      </c>
      <c r="L10" s="171" t="s">
        <v>1137</v>
      </c>
      <c r="M10" s="167"/>
      <c r="N10" s="134" t="s">
        <v>235</v>
      </c>
      <c r="O10" s="161"/>
    </row>
    <row r="11" spans="1:15" ht="27.75" customHeight="1" x14ac:dyDescent="0.4">
      <c r="A11" s="55"/>
      <c r="B11" s="168">
        <v>2026</v>
      </c>
      <c r="C11" s="169">
        <v>3</v>
      </c>
      <c r="D11" s="163" t="s">
        <v>198</v>
      </c>
      <c r="E11" s="172" t="s">
        <v>1139</v>
      </c>
      <c r="F11" s="170" t="s">
        <v>16</v>
      </c>
      <c r="G11" s="170" t="s">
        <v>3</v>
      </c>
      <c r="H11" s="170" t="s">
        <v>29</v>
      </c>
      <c r="I11" s="54">
        <v>9600000</v>
      </c>
      <c r="J11" s="170">
        <v>202212078</v>
      </c>
      <c r="K11" s="170" t="s">
        <v>1136</v>
      </c>
      <c r="L11" s="171" t="s">
        <v>1137</v>
      </c>
      <c r="M11" s="167"/>
      <c r="N11" s="134" t="s">
        <v>235</v>
      </c>
      <c r="O11" s="161"/>
    </row>
    <row r="12" spans="1:15" ht="27.75" customHeight="1" x14ac:dyDescent="0.4">
      <c r="A12" s="55"/>
      <c r="B12" s="168">
        <v>2026</v>
      </c>
      <c r="C12" s="169">
        <v>4</v>
      </c>
      <c r="D12" s="163" t="s">
        <v>198</v>
      </c>
      <c r="E12" s="172" t="s">
        <v>1140</v>
      </c>
      <c r="F12" s="170" t="s">
        <v>16</v>
      </c>
      <c r="G12" s="170" t="s">
        <v>222</v>
      </c>
      <c r="H12" s="170" t="s">
        <v>419</v>
      </c>
      <c r="I12" s="54">
        <v>1000000</v>
      </c>
      <c r="J12" s="170">
        <v>202212078</v>
      </c>
      <c r="K12" s="170" t="s">
        <v>1136</v>
      </c>
      <c r="L12" s="171" t="s">
        <v>1137</v>
      </c>
      <c r="M12" s="167"/>
      <c r="N12" s="134" t="s">
        <v>235</v>
      </c>
      <c r="O12" s="161"/>
    </row>
    <row r="13" spans="1:15" ht="27.75" customHeight="1" x14ac:dyDescent="0.4">
      <c r="A13" s="55"/>
      <c r="B13" s="168">
        <v>2026</v>
      </c>
      <c r="C13" s="169">
        <v>4</v>
      </c>
      <c r="D13" s="163" t="s">
        <v>198</v>
      </c>
      <c r="E13" s="172" t="s">
        <v>1141</v>
      </c>
      <c r="F13" s="170" t="s">
        <v>207</v>
      </c>
      <c r="G13" s="170" t="s">
        <v>222</v>
      </c>
      <c r="H13" s="170" t="s">
        <v>419</v>
      </c>
      <c r="I13" s="54">
        <v>3000000</v>
      </c>
      <c r="J13" s="170">
        <v>202509016</v>
      </c>
      <c r="K13" s="170" t="s">
        <v>1142</v>
      </c>
      <c r="L13" s="171" t="s">
        <v>1143</v>
      </c>
      <c r="M13" s="167"/>
      <c r="N13" s="134" t="s">
        <v>235</v>
      </c>
      <c r="O13" s="161"/>
    </row>
    <row r="14" spans="1:15" ht="27.75" customHeight="1" x14ac:dyDescent="0.4">
      <c r="A14" s="55"/>
      <c r="B14" s="168">
        <v>2026</v>
      </c>
      <c r="C14" s="169">
        <v>4</v>
      </c>
      <c r="D14" s="163" t="s">
        <v>198</v>
      </c>
      <c r="E14" s="172" t="s">
        <v>1124</v>
      </c>
      <c r="F14" s="170" t="s">
        <v>207</v>
      </c>
      <c r="G14" s="170" t="s">
        <v>222</v>
      </c>
      <c r="H14" s="170" t="s">
        <v>419</v>
      </c>
      <c r="I14" s="54">
        <v>1000000</v>
      </c>
      <c r="J14" s="170">
        <v>202503008</v>
      </c>
      <c r="K14" s="170" t="s">
        <v>1144</v>
      </c>
      <c r="L14" s="171" t="s">
        <v>1145</v>
      </c>
      <c r="M14" s="167"/>
      <c r="N14" s="134" t="s">
        <v>235</v>
      </c>
      <c r="O14" s="161"/>
    </row>
    <row r="15" spans="1:15" ht="27.75" customHeight="1" x14ac:dyDescent="0.4">
      <c r="A15" s="55"/>
      <c r="B15" s="168">
        <v>2026</v>
      </c>
      <c r="C15" s="169">
        <v>6</v>
      </c>
      <c r="D15" s="163" t="s">
        <v>198</v>
      </c>
      <c r="E15" s="172" t="s">
        <v>1126</v>
      </c>
      <c r="F15" s="170" t="s">
        <v>207</v>
      </c>
      <c r="G15" s="170" t="s">
        <v>222</v>
      </c>
      <c r="H15" s="170" t="s">
        <v>419</v>
      </c>
      <c r="I15" s="54">
        <v>1000000</v>
      </c>
      <c r="J15" s="170">
        <v>202503008</v>
      </c>
      <c r="K15" s="170" t="s">
        <v>1144</v>
      </c>
      <c r="L15" s="171" t="s">
        <v>1145</v>
      </c>
      <c r="M15" s="167"/>
      <c r="N15" s="134" t="s">
        <v>235</v>
      </c>
      <c r="O15" s="161"/>
    </row>
    <row r="16" spans="1:15" ht="27.75" customHeight="1" x14ac:dyDescent="0.4">
      <c r="A16" s="55"/>
      <c r="B16" s="168">
        <v>2026</v>
      </c>
      <c r="C16" s="169">
        <v>7</v>
      </c>
      <c r="D16" s="163" t="s">
        <v>198</v>
      </c>
      <c r="E16" s="172" t="s">
        <v>1146</v>
      </c>
      <c r="F16" s="170" t="s">
        <v>207</v>
      </c>
      <c r="G16" s="170" t="s">
        <v>222</v>
      </c>
      <c r="H16" s="170" t="s">
        <v>419</v>
      </c>
      <c r="I16" s="54">
        <v>4500000</v>
      </c>
      <c r="J16" s="170">
        <v>202509016</v>
      </c>
      <c r="K16" s="170" t="s">
        <v>1142</v>
      </c>
      <c r="L16" s="171" t="s">
        <v>1143</v>
      </c>
      <c r="M16" s="173"/>
      <c r="N16" s="134" t="s">
        <v>235</v>
      </c>
      <c r="O16" s="161"/>
    </row>
    <row r="17" spans="1:15" ht="27.75" customHeight="1" x14ac:dyDescent="0.4">
      <c r="A17" s="55"/>
      <c r="B17" s="168">
        <v>2026</v>
      </c>
      <c r="C17" s="169">
        <v>9</v>
      </c>
      <c r="D17" s="163" t="s">
        <v>198</v>
      </c>
      <c r="E17" s="172" t="s">
        <v>1147</v>
      </c>
      <c r="F17" s="170" t="s">
        <v>207</v>
      </c>
      <c r="G17" s="170" t="s">
        <v>222</v>
      </c>
      <c r="H17" s="170" t="s">
        <v>419</v>
      </c>
      <c r="I17" s="54">
        <v>3000000</v>
      </c>
      <c r="J17" s="170">
        <v>202212078</v>
      </c>
      <c r="K17" s="170" t="s">
        <v>1136</v>
      </c>
      <c r="L17" s="171" t="s">
        <v>1137</v>
      </c>
      <c r="M17" s="167"/>
      <c r="N17" s="134" t="s">
        <v>235</v>
      </c>
      <c r="O17" s="161"/>
    </row>
    <row r="18" spans="1:15" ht="27.75" customHeight="1" x14ac:dyDescent="0.4">
      <c r="A18" s="55"/>
      <c r="B18" s="168">
        <v>2026</v>
      </c>
      <c r="C18" s="169">
        <v>11</v>
      </c>
      <c r="D18" s="163" t="s">
        <v>198</v>
      </c>
      <c r="E18" s="172" t="s">
        <v>1129</v>
      </c>
      <c r="F18" s="170" t="s">
        <v>207</v>
      </c>
      <c r="G18" s="170" t="s">
        <v>222</v>
      </c>
      <c r="H18" s="170" t="s">
        <v>419</v>
      </c>
      <c r="I18" s="54">
        <v>1500000</v>
      </c>
      <c r="J18" s="170">
        <v>202503008</v>
      </c>
      <c r="K18" s="170" t="s">
        <v>1144</v>
      </c>
      <c r="L18" s="171" t="s">
        <v>1145</v>
      </c>
      <c r="M18" s="173"/>
      <c r="N18" s="134" t="s">
        <v>235</v>
      </c>
      <c r="O18" s="161"/>
    </row>
    <row r="19" spans="1:15" ht="27.75" customHeight="1" x14ac:dyDescent="0.4">
      <c r="A19" s="55"/>
      <c r="B19" s="168">
        <v>2026</v>
      </c>
      <c r="C19" s="169"/>
      <c r="D19" s="163"/>
      <c r="E19" s="172"/>
      <c r="F19" s="170"/>
      <c r="G19" s="170"/>
      <c r="H19" s="170"/>
      <c r="I19" s="54"/>
      <c r="J19" s="170"/>
      <c r="K19" s="170"/>
      <c r="L19" s="171"/>
      <c r="M19" s="173"/>
      <c r="N19" s="160"/>
      <c r="O19" s="161"/>
    </row>
    <row r="20" spans="1:15" ht="27.75" customHeight="1" x14ac:dyDescent="0.4">
      <c r="A20" s="55"/>
      <c r="B20" s="168">
        <v>2026</v>
      </c>
      <c r="C20" s="169"/>
      <c r="D20" s="163"/>
      <c r="E20" s="172"/>
      <c r="F20" s="170"/>
      <c r="G20" s="170"/>
      <c r="H20" s="170"/>
      <c r="I20" s="54"/>
      <c r="J20" s="170"/>
      <c r="K20" s="170"/>
      <c r="L20" s="171"/>
      <c r="M20" s="173"/>
      <c r="N20" s="160"/>
      <c r="O20" s="161"/>
    </row>
    <row r="21" spans="1:15" ht="27.75" customHeight="1" x14ac:dyDescent="0.4">
      <c r="A21" s="55"/>
      <c r="B21" s="168">
        <v>2026</v>
      </c>
      <c r="C21" s="169"/>
      <c r="D21" s="172"/>
      <c r="E21" s="172"/>
      <c r="F21" s="170"/>
      <c r="G21" s="170"/>
      <c r="H21" s="170"/>
      <c r="I21" s="54"/>
      <c r="J21" s="170"/>
      <c r="K21" s="170"/>
      <c r="L21" s="171"/>
      <c r="M21" s="173"/>
      <c r="N21" s="160"/>
      <c r="O21" s="161"/>
    </row>
    <row r="22" spans="1:15" ht="27.75" customHeight="1" x14ac:dyDescent="0.4">
      <c r="A22" s="55"/>
      <c r="B22" s="168">
        <v>2026</v>
      </c>
      <c r="C22" s="169"/>
      <c r="D22" s="172"/>
      <c r="E22" s="172"/>
      <c r="F22" s="170"/>
      <c r="G22" s="170"/>
      <c r="H22" s="170"/>
      <c r="I22" s="54"/>
      <c r="J22" s="170"/>
      <c r="K22" s="170"/>
      <c r="L22" s="171"/>
      <c r="M22" s="173"/>
      <c r="N22" s="160"/>
      <c r="O22" s="161"/>
    </row>
    <row r="23" spans="1:15" ht="27.75" customHeight="1" x14ac:dyDescent="0.4">
      <c r="A23" s="55"/>
      <c r="B23" s="168">
        <v>2026</v>
      </c>
      <c r="C23" s="169"/>
      <c r="D23" s="172"/>
      <c r="E23" s="172"/>
      <c r="F23" s="170"/>
      <c r="G23" s="170"/>
      <c r="H23" s="170"/>
      <c r="I23" s="54"/>
      <c r="J23" s="170"/>
      <c r="K23" s="170"/>
      <c r="L23" s="171"/>
      <c r="M23" s="173"/>
      <c r="N23" s="160"/>
      <c r="O23" s="161"/>
    </row>
    <row r="24" spans="1:15" ht="27.75" customHeight="1" x14ac:dyDescent="0.4">
      <c r="A24" s="55"/>
      <c r="B24" s="168">
        <v>2026</v>
      </c>
      <c r="C24" s="169"/>
      <c r="D24" s="172"/>
      <c r="E24" s="172"/>
      <c r="F24" s="170"/>
      <c r="G24" s="170"/>
      <c r="H24" s="170"/>
      <c r="I24" s="54"/>
      <c r="J24" s="170"/>
      <c r="K24" s="170"/>
      <c r="L24" s="171"/>
      <c r="M24" s="173"/>
      <c r="N24" s="160"/>
      <c r="O24" s="161"/>
    </row>
    <row r="25" spans="1:15" ht="27.75" customHeight="1" x14ac:dyDescent="0.4">
      <c r="A25" s="55"/>
      <c r="B25" s="168">
        <v>2026</v>
      </c>
      <c r="C25" s="169"/>
      <c r="D25" s="172"/>
      <c r="E25" s="172"/>
      <c r="F25" s="170"/>
      <c r="G25" s="170"/>
      <c r="H25" s="170"/>
      <c r="I25" s="54"/>
      <c r="J25" s="170"/>
      <c r="K25" s="170"/>
      <c r="L25" s="171"/>
      <c r="M25" s="173"/>
      <c r="N25" s="160"/>
      <c r="O25" s="161"/>
    </row>
    <row r="26" spans="1:15" ht="27.75" customHeight="1" x14ac:dyDescent="0.4">
      <c r="A26" s="55"/>
      <c r="B26" s="168">
        <v>2026</v>
      </c>
      <c r="C26" s="169"/>
      <c r="D26" s="172"/>
      <c r="E26" s="172"/>
      <c r="F26" s="170"/>
      <c r="G26" s="170"/>
      <c r="H26" s="170"/>
      <c r="I26" s="54"/>
      <c r="J26" s="170"/>
      <c r="K26" s="170"/>
      <c r="L26" s="171"/>
      <c r="M26" s="173"/>
      <c r="N26" s="160"/>
      <c r="O26" s="161"/>
    </row>
    <row r="27" spans="1:15" ht="27.75" customHeight="1" x14ac:dyDescent="0.4">
      <c r="A27" s="55"/>
      <c r="B27" s="168">
        <v>2026</v>
      </c>
      <c r="C27" s="169"/>
      <c r="D27" s="172"/>
      <c r="E27" s="172"/>
      <c r="F27" s="170"/>
      <c r="G27" s="170"/>
      <c r="H27" s="170"/>
      <c r="I27" s="54"/>
      <c r="J27" s="170"/>
      <c r="K27" s="170"/>
      <c r="L27" s="171"/>
      <c r="M27" s="173"/>
      <c r="N27" s="160"/>
      <c r="O27" s="161"/>
    </row>
    <row r="28" spans="1:15" ht="27.75" customHeight="1" x14ac:dyDescent="0.4">
      <c r="A28" s="55"/>
      <c r="B28" s="168">
        <v>2026</v>
      </c>
      <c r="C28" s="169"/>
      <c r="D28" s="172"/>
      <c r="E28" s="172"/>
      <c r="F28" s="170"/>
      <c r="G28" s="170"/>
      <c r="H28" s="170"/>
      <c r="I28" s="54"/>
      <c r="J28" s="170"/>
      <c r="K28" s="170"/>
      <c r="L28" s="171"/>
      <c r="M28" s="173"/>
      <c r="N28" s="160"/>
      <c r="O28" s="161"/>
    </row>
    <row r="29" spans="1:15" ht="27.75" customHeight="1" x14ac:dyDescent="0.4">
      <c r="A29" s="55"/>
      <c r="B29" s="168">
        <v>2026</v>
      </c>
      <c r="C29" s="169"/>
      <c r="D29" s="172"/>
      <c r="E29" s="172"/>
      <c r="F29" s="170"/>
      <c r="G29" s="170"/>
      <c r="H29" s="170"/>
      <c r="I29" s="54"/>
      <c r="J29" s="170"/>
      <c r="K29" s="170"/>
      <c r="L29" s="171"/>
      <c r="M29" s="173"/>
      <c r="N29" s="160"/>
      <c r="O29" s="161"/>
    </row>
    <row r="30" spans="1:15" ht="27.75" customHeight="1" x14ac:dyDescent="0.4">
      <c r="A30" s="55"/>
      <c r="B30" s="168">
        <v>2026</v>
      </c>
      <c r="C30" s="169"/>
      <c r="D30" s="172"/>
      <c r="E30" s="172"/>
      <c r="F30" s="170"/>
      <c r="G30" s="170"/>
      <c r="H30" s="170"/>
      <c r="I30" s="54"/>
      <c r="J30" s="170"/>
      <c r="K30" s="170"/>
      <c r="L30" s="171"/>
      <c r="M30" s="173"/>
      <c r="N30" s="160"/>
      <c r="O30" s="161"/>
    </row>
    <row r="31" spans="1:15" ht="27.75" customHeight="1" x14ac:dyDescent="0.4">
      <c r="A31" s="55"/>
      <c r="B31" s="168">
        <v>2026</v>
      </c>
      <c r="C31" s="169"/>
      <c r="D31" s="172"/>
      <c r="E31" s="172"/>
      <c r="F31" s="170"/>
      <c r="G31" s="170"/>
      <c r="H31" s="170"/>
      <c r="I31" s="54"/>
      <c r="J31" s="170"/>
      <c r="K31" s="170"/>
      <c r="L31" s="171"/>
      <c r="M31" s="173"/>
      <c r="N31" s="160"/>
      <c r="O31" s="161"/>
    </row>
    <row r="32" spans="1:15" ht="27.75" customHeight="1" x14ac:dyDescent="0.4">
      <c r="A32" s="55"/>
      <c r="B32" s="168">
        <v>2026</v>
      </c>
      <c r="C32" s="169"/>
      <c r="D32" s="172"/>
      <c r="E32" s="172"/>
      <c r="F32" s="170"/>
      <c r="G32" s="170"/>
      <c r="H32" s="170"/>
      <c r="I32" s="54"/>
      <c r="J32" s="170"/>
      <c r="K32" s="170"/>
      <c r="L32" s="171"/>
      <c r="M32" s="173"/>
      <c r="N32" s="160"/>
      <c r="O32" s="161"/>
    </row>
    <row r="33" spans="1:15" ht="27.75" customHeight="1" x14ac:dyDescent="0.4">
      <c r="A33" s="55"/>
      <c r="B33" s="168">
        <v>2026</v>
      </c>
      <c r="C33" s="169"/>
      <c r="D33" s="172"/>
      <c r="E33" s="172"/>
      <c r="F33" s="170"/>
      <c r="G33" s="170"/>
      <c r="H33" s="170"/>
      <c r="I33" s="54"/>
      <c r="J33" s="170"/>
      <c r="K33" s="170"/>
      <c r="L33" s="171"/>
      <c r="M33" s="173"/>
      <c r="N33" s="160"/>
      <c r="O33" s="161"/>
    </row>
    <row r="34" spans="1:15" ht="27.75" customHeight="1" x14ac:dyDescent="0.4">
      <c r="A34" s="55"/>
      <c r="B34" s="168">
        <v>2026</v>
      </c>
      <c r="C34" s="169"/>
      <c r="D34" s="172"/>
      <c r="E34" s="172"/>
      <c r="F34" s="170"/>
      <c r="G34" s="170"/>
      <c r="H34" s="170"/>
      <c r="I34" s="54"/>
      <c r="J34" s="170"/>
      <c r="K34" s="170"/>
      <c r="L34" s="171"/>
      <c r="M34" s="173"/>
      <c r="N34" s="160"/>
      <c r="O34" s="161"/>
    </row>
    <row r="35" spans="1:15" ht="27.75" customHeight="1" x14ac:dyDescent="0.4">
      <c r="A35" s="55"/>
      <c r="B35" s="168">
        <v>2026</v>
      </c>
      <c r="C35" s="169"/>
      <c r="D35" s="172"/>
      <c r="E35" s="172"/>
      <c r="F35" s="170"/>
      <c r="G35" s="170"/>
      <c r="H35" s="170"/>
      <c r="I35" s="54"/>
      <c r="J35" s="170"/>
      <c r="K35" s="170"/>
      <c r="L35" s="171"/>
      <c r="M35" s="173"/>
      <c r="N35" s="160"/>
      <c r="O35" s="161"/>
    </row>
    <row r="36" spans="1:15" ht="27.75" customHeight="1" x14ac:dyDescent="0.4">
      <c r="A36" s="55"/>
      <c r="B36" s="168">
        <v>2026</v>
      </c>
      <c r="C36" s="169"/>
      <c r="D36" s="172"/>
      <c r="E36" s="172"/>
      <c r="F36" s="170"/>
      <c r="G36" s="170"/>
      <c r="H36" s="170"/>
      <c r="I36" s="54"/>
      <c r="J36" s="170"/>
      <c r="K36" s="170"/>
      <c r="L36" s="171"/>
      <c r="M36" s="173"/>
      <c r="N36" s="160"/>
      <c r="O36" s="161"/>
    </row>
    <row r="37" spans="1:15" ht="27.75" customHeight="1" x14ac:dyDescent="0.4">
      <c r="A37" s="55"/>
      <c r="B37" s="168">
        <v>2026</v>
      </c>
      <c r="C37" s="169"/>
      <c r="D37" s="172"/>
      <c r="E37" s="172"/>
      <c r="F37" s="170"/>
      <c r="G37" s="170"/>
      <c r="H37" s="170"/>
      <c r="I37" s="54"/>
      <c r="J37" s="170"/>
      <c r="K37" s="170"/>
      <c r="L37" s="171"/>
      <c r="M37" s="173"/>
      <c r="N37" s="160"/>
      <c r="O37" s="161"/>
    </row>
    <row r="38" spans="1:15" ht="27.75" customHeight="1" x14ac:dyDescent="0.4">
      <c r="A38" s="55"/>
      <c r="B38" s="168">
        <v>2026</v>
      </c>
      <c r="C38" s="169"/>
      <c r="D38" s="172"/>
      <c r="E38" s="172"/>
      <c r="F38" s="170"/>
      <c r="G38" s="170"/>
      <c r="H38" s="170"/>
      <c r="I38" s="54"/>
      <c r="J38" s="170"/>
      <c r="K38" s="170"/>
      <c r="L38" s="171"/>
      <c r="M38" s="173"/>
      <c r="N38" s="160"/>
      <c r="O38" s="161"/>
    </row>
    <row r="39" spans="1:15" ht="27.75" customHeight="1" x14ac:dyDescent="0.4">
      <c r="A39" s="55"/>
      <c r="B39" s="168">
        <v>2026</v>
      </c>
      <c r="C39" s="169"/>
      <c r="D39" s="172"/>
      <c r="E39" s="172"/>
      <c r="F39" s="170"/>
      <c r="G39" s="170"/>
      <c r="H39" s="170"/>
      <c r="I39" s="54"/>
      <c r="J39" s="170"/>
      <c r="K39" s="170"/>
      <c r="L39" s="171"/>
      <c r="M39" s="173"/>
      <c r="N39" s="160"/>
      <c r="O39" s="161"/>
    </row>
    <row r="40" spans="1:15" ht="27.75" customHeight="1" x14ac:dyDescent="0.4">
      <c r="A40" s="55"/>
      <c r="B40" s="168">
        <v>2026</v>
      </c>
      <c r="C40" s="169"/>
      <c r="D40" s="172"/>
      <c r="E40" s="172"/>
      <c r="F40" s="170"/>
      <c r="G40" s="170"/>
      <c r="H40" s="170"/>
      <c r="I40" s="54"/>
      <c r="J40" s="170"/>
      <c r="K40" s="170"/>
      <c r="L40" s="171"/>
      <c r="M40" s="173"/>
      <c r="N40" s="160"/>
      <c r="O40" s="161"/>
    </row>
    <row r="41" spans="1:15" ht="27.75" customHeight="1" x14ac:dyDescent="0.4">
      <c r="A41" s="55"/>
      <c r="B41" s="168">
        <v>2026</v>
      </c>
      <c r="C41" s="169"/>
      <c r="D41" s="172"/>
      <c r="E41" s="172"/>
      <c r="F41" s="170"/>
      <c r="G41" s="170"/>
      <c r="H41" s="170"/>
      <c r="I41" s="54"/>
      <c r="J41" s="170"/>
      <c r="K41" s="170"/>
      <c r="L41" s="171"/>
      <c r="M41" s="173"/>
      <c r="N41" s="160"/>
      <c r="O41" s="161"/>
    </row>
    <row r="42" spans="1:15" ht="27.75" customHeight="1" x14ac:dyDescent="0.4">
      <c r="A42" s="55"/>
      <c r="B42" s="168">
        <v>2026</v>
      </c>
      <c r="C42" s="169"/>
      <c r="D42" s="172"/>
      <c r="E42" s="172"/>
      <c r="F42" s="170"/>
      <c r="G42" s="170"/>
      <c r="H42" s="170"/>
      <c r="I42" s="54"/>
      <c r="J42" s="170"/>
      <c r="K42" s="170"/>
      <c r="L42" s="171"/>
      <c r="M42" s="173"/>
      <c r="N42" s="160"/>
      <c r="O42" s="161"/>
    </row>
    <row r="43" spans="1:15" ht="27.75" customHeight="1" x14ac:dyDescent="0.4">
      <c r="A43" s="55"/>
      <c r="B43" s="168">
        <v>2026</v>
      </c>
      <c r="C43" s="169"/>
      <c r="D43" s="172"/>
      <c r="E43" s="172"/>
      <c r="F43" s="170"/>
      <c r="G43" s="170"/>
      <c r="H43" s="170"/>
      <c r="I43" s="54"/>
      <c r="J43" s="170"/>
      <c r="K43" s="170"/>
      <c r="L43" s="171"/>
      <c r="M43" s="173"/>
      <c r="N43" s="160"/>
      <c r="O43" s="161"/>
    </row>
    <row r="44" spans="1:15" ht="27.75" customHeight="1" x14ac:dyDescent="0.4">
      <c r="A44" s="55"/>
      <c r="B44" s="168">
        <v>2026</v>
      </c>
      <c r="C44" s="169"/>
      <c r="D44" s="172"/>
      <c r="E44" s="172"/>
      <c r="F44" s="170"/>
      <c r="G44" s="170"/>
      <c r="H44" s="170"/>
      <c r="I44" s="54"/>
      <c r="J44" s="170"/>
      <c r="K44" s="170"/>
      <c r="L44" s="171"/>
      <c r="M44" s="173"/>
      <c r="N44" s="160"/>
      <c r="O44" s="161"/>
    </row>
    <row r="45" spans="1:15" ht="27.75" customHeight="1" x14ac:dyDescent="0.4">
      <c r="A45" s="55"/>
      <c r="B45" s="168">
        <v>2026</v>
      </c>
      <c r="C45" s="169"/>
      <c r="D45" s="172"/>
      <c r="E45" s="172"/>
      <c r="F45" s="170"/>
      <c r="G45" s="170"/>
      <c r="H45" s="170"/>
      <c r="I45" s="54"/>
      <c r="J45" s="170"/>
      <c r="K45" s="170"/>
      <c r="L45" s="171"/>
      <c r="M45" s="173"/>
      <c r="N45" s="160"/>
      <c r="O45" s="161"/>
    </row>
    <row r="46" spans="1:15" ht="27.75" customHeight="1" x14ac:dyDescent="0.4">
      <c r="A46" s="55"/>
      <c r="B46" s="168">
        <v>2026</v>
      </c>
      <c r="C46" s="155"/>
      <c r="D46" s="152"/>
      <c r="E46" s="152"/>
      <c r="F46" s="153"/>
      <c r="G46" s="153"/>
      <c r="H46" s="153"/>
      <c r="I46" s="56"/>
      <c r="J46" s="153"/>
      <c r="K46" s="153"/>
      <c r="L46" s="154"/>
      <c r="M46" s="173"/>
      <c r="N46" s="156"/>
      <c r="O46" s="58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취합\15. 2026년 발주계획서(강원지역본부)\[2026년 발주계획서(강원지역본부 건설안전품질실).xlsx]참고'!#REF!</xm:f>
          </x14:formula1>
          <xm:sqref>M7:M46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취합\15. 2026년 발주계획서(강원지역본부)\[2026년 발주계획서(강원지역본부 건설안전품질실).xlsx]참고'!#REF!</xm:f>
          </x14:formula1>
          <xm:sqref>D7:D46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취합\15. 2026년 발주계획서(강원지역본부)\[2026년 발주계획서(강원지역본부 건설안전품질실).xlsx]참고'!#REF!</xm:f>
          </x14:formula1>
          <xm:sqref>N7:N46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취합\15. 2026년 발주계획서(강원지역본부)\[2026년 발주계획서(강원지역본부 건설안전품질실).xlsx]참고'!#REF!</xm:f>
          </x14:formula1>
          <xm:sqref>G7:G46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취합\15. 2026년 발주계획서(강원지역본부)\[2026년 발주계획서(강원지역본부 건설안전품질실).xlsx]참고'!#REF!</xm:f>
          </x14:formula1>
          <xm:sqref>C7:C46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취합\15. 2026년 발주계획서(강원지역본부)\[2026년 발주계획서(강원지역본부 건설안전품질실).xlsx]참고'!#REF!</xm:f>
          </x14:formula1>
          <xm:sqref>H7:H46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취합\15. 2026년 발주계획서(강원지역본부)\[2026년 발주계획서(강원지역본부 건설안전품질실).xlsx]참고'!#REF!</xm:f>
          </x14:formula1>
          <xm:sqref>F6:F46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41"/>
  <sheetViews>
    <sheetView topLeftCell="E3" zoomScale="55" zoomScaleNormal="55" workbookViewId="0">
      <selection activeCell="L24" sqref="L24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s="40" customFormat="1" ht="27.75" customHeight="1" thickTop="1" x14ac:dyDescent="0.4">
      <c r="A7" s="387"/>
      <c r="B7" s="278">
        <v>2026</v>
      </c>
      <c r="C7" s="68">
        <v>2</v>
      </c>
      <c r="D7" s="207" t="s">
        <v>1148</v>
      </c>
      <c r="E7" s="207" t="s">
        <v>1149</v>
      </c>
      <c r="F7" s="69" t="s">
        <v>24</v>
      </c>
      <c r="G7" s="69" t="s">
        <v>10</v>
      </c>
      <c r="H7" s="69" t="s">
        <v>27</v>
      </c>
      <c r="I7" s="75">
        <v>57842000</v>
      </c>
      <c r="J7" s="69">
        <v>202110044</v>
      </c>
      <c r="K7" s="69" t="s">
        <v>1150</v>
      </c>
      <c r="L7" s="69" t="s">
        <v>1151</v>
      </c>
      <c r="M7" s="209"/>
      <c r="N7" s="73"/>
      <c r="O7" s="388">
        <v>159170000</v>
      </c>
    </row>
    <row r="8" spans="1:15" s="40" customFormat="1" ht="27.75" customHeight="1" x14ac:dyDescent="0.4">
      <c r="A8" s="387"/>
      <c r="B8" s="278">
        <v>2026</v>
      </c>
      <c r="C8" s="68">
        <v>2</v>
      </c>
      <c r="D8" s="207" t="s">
        <v>1148</v>
      </c>
      <c r="E8" s="207" t="s">
        <v>1152</v>
      </c>
      <c r="F8" s="69" t="s">
        <v>24</v>
      </c>
      <c r="G8" s="69" t="s">
        <v>10</v>
      </c>
      <c r="H8" s="69" t="s">
        <v>27</v>
      </c>
      <c r="I8" s="52">
        <v>33000000</v>
      </c>
      <c r="J8" s="69">
        <v>202110044</v>
      </c>
      <c r="K8" s="69" t="s">
        <v>1150</v>
      </c>
      <c r="L8" s="69" t="s">
        <v>1151</v>
      </c>
      <c r="M8" s="209"/>
      <c r="N8" s="73"/>
      <c r="O8" s="79"/>
    </row>
    <row r="9" spans="1:15" s="40" customFormat="1" ht="27.75" customHeight="1" x14ac:dyDescent="0.4">
      <c r="A9" s="387"/>
      <c r="B9" s="278">
        <v>2026</v>
      </c>
      <c r="C9" s="68">
        <v>2</v>
      </c>
      <c r="D9" s="207" t="s">
        <v>172</v>
      </c>
      <c r="E9" s="207" t="s">
        <v>1153</v>
      </c>
      <c r="F9" s="69" t="s">
        <v>24</v>
      </c>
      <c r="G9" s="69" t="s">
        <v>10</v>
      </c>
      <c r="H9" s="69" t="s">
        <v>586</v>
      </c>
      <c r="I9" s="52">
        <v>12000000</v>
      </c>
      <c r="J9" s="69">
        <v>202110044</v>
      </c>
      <c r="K9" s="69" t="s">
        <v>1150</v>
      </c>
      <c r="L9" s="69" t="s">
        <v>1151</v>
      </c>
      <c r="M9" s="209" t="s">
        <v>136</v>
      </c>
      <c r="N9" s="73"/>
      <c r="O9" s="79"/>
    </row>
    <row r="10" spans="1:15" s="40" customFormat="1" ht="27.75" customHeight="1" x14ac:dyDescent="0.4">
      <c r="A10" s="387"/>
      <c r="B10" s="278">
        <v>2026</v>
      </c>
      <c r="C10" s="68">
        <v>2</v>
      </c>
      <c r="D10" s="207" t="s">
        <v>172</v>
      </c>
      <c r="E10" s="207" t="s">
        <v>1154</v>
      </c>
      <c r="F10" s="69" t="s">
        <v>24</v>
      </c>
      <c r="G10" s="69" t="s">
        <v>10</v>
      </c>
      <c r="H10" s="69" t="s">
        <v>27</v>
      </c>
      <c r="I10" s="52">
        <v>29500000</v>
      </c>
      <c r="J10" s="69">
        <v>202503009</v>
      </c>
      <c r="K10" s="69" t="s">
        <v>1155</v>
      </c>
      <c r="L10" s="69" t="s">
        <v>1156</v>
      </c>
      <c r="M10" s="209"/>
      <c r="N10" s="73"/>
      <c r="O10" s="79"/>
    </row>
    <row r="11" spans="1:15" s="40" customFormat="1" ht="27.75" customHeight="1" x14ac:dyDescent="0.4">
      <c r="A11" s="51"/>
      <c r="B11" s="168">
        <v>2026</v>
      </c>
      <c r="C11" s="169">
        <v>2</v>
      </c>
      <c r="D11" s="186" t="s">
        <v>1148</v>
      </c>
      <c r="E11" s="186" t="s">
        <v>1157</v>
      </c>
      <c r="F11" s="170" t="s">
        <v>24</v>
      </c>
      <c r="G11" s="170" t="s">
        <v>15</v>
      </c>
      <c r="H11" s="170" t="s">
        <v>28</v>
      </c>
      <c r="I11" s="389">
        <v>19500000</v>
      </c>
      <c r="J11" s="170">
        <v>2016111120</v>
      </c>
      <c r="K11" s="170" t="s">
        <v>1158</v>
      </c>
      <c r="L11" s="170" t="s">
        <v>1159</v>
      </c>
      <c r="M11" s="295" t="s">
        <v>121</v>
      </c>
      <c r="N11" s="299"/>
      <c r="O11" s="299"/>
    </row>
    <row r="12" spans="1:15" s="40" customFormat="1" ht="27.75" customHeight="1" x14ac:dyDescent="0.4">
      <c r="A12" s="55"/>
      <c r="B12" s="278">
        <v>2026</v>
      </c>
      <c r="C12" s="68">
        <v>3</v>
      </c>
      <c r="D12" s="281" t="s">
        <v>1148</v>
      </c>
      <c r="E12" s="281" t="s">
        <v>1160</v>
      </c>
      <c r="F12" s="69" t="s">
        <v>24</v>
      </c>
      <c r="G12" s="69" t="s">
        <v>15</v>
      </c>
      <c r="H12" s="69" t="s">
        <v>28</v>
      </c>
      <c r="I12" s="66">
        <v>18000000</v>
      </c>
      <c r="J12" s="69">
        <v>201912028</v>
      </c>
      <c r="K12" s="69" t="s">
        <v>1161</v>
      </c>
      <c r="L12" s="69" t="s">
        <v>1162</v>
      </c>
      <c r="M12" s="253" t="s">
        <v>121</v>
      </c>
      <c r="N12" s="73"/>
      <c r="O12" s="79"/>
    </row>
    <row r="13" spans="1:15" s="40" customFormat="1" ht="27.75" customHeight="1" x14ac:dyDescent="0.4">
      <c r="A13" s="55"/>
      <c r="B13" s="278">
        <v>2026</v>
      </c>
      <c r="C13" s="68">
        <v>3</v>
      </c>
      <c r="D13" s="281" t="s">
        <v>1148</v>
      </c>
      <c r="E13" s="281" t="s">
        <v>1163</v>
      </c>
      <c r="F13" s="69" t="s">
        <v>24</v>
      </c>
      <c r="G13" s="69" t="s">
        <v>15</v>
      </c>
      <c r="H13" s="69" t="s">
        <v>28</v>
      </c>
      <c r="I13" s="66">
        <v>11000000</v>
      </c>
      <c r="J13" s="69">
        <v>201912028</v>
      </c>
      <c r="K13" s="69" t="s">
        <v>1161</v>
      </c>
      <c r="L13" s="69" t="s">
        <v>1162</v>
      </c>
      <c r="M13" s="253" t="s">
        <v>121</v>
      </c>
      <c r="N13" s="73"/>
      <c r="O13" s="79"/>
    </row>
    <row r="14" spans="1:15" s="40" customFormat="1" ht="27.75" customHeight="1" x14ac:dyDescent="0.4">
      <c r="A14" s="55"/>
      <c r="B14" s="278">
        <v>2026</v>
      </c>
      <c r="C14" s="68">
        <v>3</v>
      </c>
      <c r="D14" s="281" t="s">
        <v>1148</v>
      </c>
      <c r="E14" s="281" t="s">
        <v>1164</v>
      </c>
      <c r="F14" s="69" t="s">
        <v>24</v>
      </c>
      <c r="G14" s="69" t="s">
        <v>10</v>
      </c>
      <c r="H14" s="69" t="s">
        <v>28</v>
      </c>
      <c r="I14" s="66">
        <v>20000000</v>
      </c>
      <c r="J14" s="69">
        <v>201912028</v>
      </c>
      <c r="K14" s="69" t="s">
        <v>1161</v>
      </c>
      <c r="L14" s="69" t="s">
        <v>1162</v>
      </c>
      <c r="M14" s="253" t="s">
        <v>121</v>
      </c>
      <c r="N14" s="73"/>
      <c r="O14" s="79"/>
    </row>
    <row r="15" spans="1:15" s="40" customFormat="1" ht="27.75" customHeight="1" x14ac:dyDescent="0.4">
      <c r="A15" s="55"/>
      <c r="B15" s="278">
        <v>2026</v>
      </c>
      <c r="C15" s="68">
        <v>3</v>
      </c>
      <c r="D15" s="281" t="s">
        <v>1148</v>
      </c>
      <c r="E15" s="281" t="s">
        <v>1165</v>
      </c>
      <c r="F15" s="69" t="s">
        <v>24</v>
      </c>
      <c r="G15" s="69" t="s">
        <v>15</v>
      </c>
      <c r="H15" s="69" t="s">
        <v>28</v>
      </c>
      <c r="I15" s="66">
        <v>5000000</v>
      </c>
      <c r="J15" s="69">
        <v>201912028</v>
      </c>
      <c r="K15" s="69" t="s">
        <v>1161</v>
      </c>
      <c r="L15" s="69" t="s">
        <v>1162</v>
      </c>
      <c r="M15" s="253" t="s">
        <v>121</v>
      </c>
      <c r="N15" s="73"/>
      <c r="O15" s="79"/>
    </row>
    <row r="16" spans="1:15" s="40" customFormat="1" ht="27.75" customHeight="1" x14ac:dyDescent="0.4">
      <c r="A16" s="387"/>
      <c r="B16" s="168">
        <v>2026</v>
      </c>
      <c r="C16" s="169">
        <v>4</v>
      </c>
      <c r="D16" s="172" t="s">
        <v>1148</v>
      </c>
      <c r="E16" s="172" t="s">
        <v>1166</v>
      </c>
      <c r="F16" s="170" t="s">
        <v>207</v>
      </c>
      <c r="G16" s="170" t="s">
        <v>222</v>
      </c>
      <c r="H16" s="170" t="s">
        <v>1167</v>
      </c>
      <c r="I16" s="54">
        <v>42000000</v>
      </c>
      <c r="J16" s="170">
        <v>202207022</v>
      </c>
      <c r="K16" s="170" t="s">
        <v>1168</v>
      </c>
      <c r="L16" s="170" t="s">
        <v>1169</v>
      </c>
      <c r="M16" s="132" t="s">
        <v>136</v>
      </c>
      <c r="N16" s="160"/>
      <c r="O16" s="161"/>
    </row>
    <row r="17" spans="1:15" s="40" customFormat="1" ht="27.75" customHeight="1" x14ac:dyDescent="0.4">
      <c r="A17" s="387"/>
      <c r="B17" s="168">
        <v>2026</v>
      </c>
      <c r="C17" s="169">
        <v>4</v>
      </c>
      <c r="D17" s="172" t="s">
        <v>1148</v>
      </c>
      <c r="E17" s="172" t="s">
        <v>1170</v>
      </c>
      <c r="F17" s="170" t="s">
        <v>207</v>
      </c>
      <c r="G17" s="170" t="s">
        <v>222</v>
      </c>
      <c r="H17" s="170" t="s">
        <v>586</v>
      </c>
      <c r="I17" s="54">
        <v>10000000</v>
      </c>
      <c r="J17" s="170">
        <v>202207022</v>
      </c>
      <c r="K17" s="170" t="s">
        <v>1168</v>
      </c>
      <c r="L17" s="170" t="s">
        <v>1169</v>
      </c>
      <c r="M17" s="132" t="s">
        <v>136</v>
      </c>
      <c r="N17" s="160"/>
      <c r="O17" s="161"/>
    </row>
    <row r="18" spans="1:15" s="40" customFormat="1" ht="27.75" customHeight="1" x14ac:dyDescent="0.4">
      <c r="A18" s="55"/>
      <c r="B18" s="278">
        <v>2026</v>
      </c>
      <c r="C18" s="68">
        <v>5</v>
      </c>
      <c r="D18" s="281" t="s">
        <v>1148</v>
      </c>
      <c r="E18" s="281" t="s">
        <v>1171</v>
      </c>
      <c r="F18" s="69" t="s">
        <v>24</v>
      </c>
      <c r="G18" s="69" t="s">
        <v>14</v>
      </c>
      <c r="H18" s="69" t="s">
        <v>29</v>
      </c>
      <c r="I18" s="66">
        <v>3000000</v>
      </c>
      <c r="J18" s="69">
        <v>201912053</v>
      </c>
      <c r="K18" s="69" t="s">
        <v>1172</v>
      </c>
      <c r="L18" s="69" t="s">
        <v>1173</v>
      </c>
      <c r="M18" s="253"/>
      <c r="N18" s="73"/>
      <c r="O18" s="79"/>
    </row>
    <row r="19" spans="1:15" s="40" customFormat="1" ht="27.75" customHeight="1" x14ac:dyDescent="0.4">
      <c r="A19" s="387"/>
      <c r="B19" s="278">
        <v>2026</v>
      </c>
      <c r="C19" s="68">
        <v>6</v>
      </c>
      <c r="D19" s="207" t="s">
        <v>172</v>
      </c>
      <c r="E19" s="207" t="s">
        <v>1174</v>
      </c>
      <c r="F19" s="69" t="s">
        <v>24</v>
      </c>
      <c r="G19" s="69" t="s">
        <v>10</v>
      </c>
      <c r="H19" s="69" t="s">
        <v>586</v>
      </c>
      <c r="I19" s="54">
        <v>19600000</v>
      </c>
      <c r="J19" s="69">
        <v>202503009</v>
      </c>
      <c r="K19" s="69" t="s">
        <v>1155</v>
      </c>
      <c r="L19" s="69" t="s">
        <v>1156</v>
      </c>
      <c r="M19" s="352" t="s">
        <v>121</v>
      </c>
      <c r="N19" s="73"/>
      <c r="O19" s="79"/>
    </row>
    <row r="20" spans="1:15" s="40" customFormat="1" ht="27.75" customHeight="1" x14ac:dyDescent="0.4">
      <c r="A20" s="387"/>
      <c r="B20" s="278">
        <v>2026</v>
      </c>
      <c r="C20" s="68">
        <v>6</v>
      </c>
      <c r="D20" s="207" t="s">
        <v>172</v>
      </c>
      <c r="E20" s="281" t="s">
        <v>1175</v>
      </c>
      <c r="F20" s="69" t="s">
        <v>24</v>
      </c>
      <c r="G20" s="69" t="s">
        <v>10</v>
      </c>
      <c r="H20" s="69" t="s">
        <v>586</v>
      </c>
      <c r="I20" s="67">
        <v>18000000</v>
      </c>
      <c r="J20" s="69">
        <v>202112051</v>
      </c>
      <c r="K20" s="69" t="s">
        <v>1176</v>
      </c>
      <c r="L20" s="69" t="s">
        <v>1177</v>
      </c>
      <c r="M20" s="352" t="s">
        <v>121</v>
      </c>
      <c r="N20" s="73"/>
      <c r="O20" s="79"/>
    </row>
    <row r="21" spans="1:15" s="40" customFormat="1" ht="27.75" customHeight="1" x14ac:dyDescent="0.4">
      <c r="A21" s="387"/>
      <c r="B21" s="278">
        <v>2026</v>
      </c>
      <c r="C21" s="68">
        <v>6</v>
      </c>
      <c r="D21" s="207" t="s">
        <v>172</v>
      </c>
      <c r="E21" s="281" t="s">
        <v>1178</v>
      </c>
      <c r="F21" s="69" t="s">
        <v>24</v>
      </c>
      <c r="G21" s="69" t="s">
        <v>10</v>
      </c>
      <c r="H21" s="69" t="s">
        <v>586</v>
      </c>
      <c r="I21" s="67">
        <v>6000000</v>
      </c>
      <c r="J21" s="69">
        <v>202110044</v>
      </c>
      <c r="K21" s="69" t="s">
        <v>1150</v>
      </c>
      <c r="L21" s="69" t="s">
        <v>1151</v>
      </c>
      <c r="M21" s="352" t="s">
        <v>121</v>
      </c>
      <c r="N21" s="73"/>
      <c r="O21" s="79"/>
    </row>
    <row r="22" spans="1:15" s="30" customFormat="1" ht="27" customHeight="1" x14ac:dyDescent="0.4">
      <c r="A22" s="282"/>
      <c r="B22" s="278">
        <v>2026</v>
      </c>
      <c r="C22" s="68">
        <v>6</v>
      </c>
      <c r="D22" s="281" t="s">
        <v>172</v>
      </c>
      <c r="E22" s="281" t="s">
        <v>1179</v>
      </c>
      <c r="F22" s="69" t="s">
        <v>24</v>
      </c>
      <c r="G22" s="69" t="s">
        <v>10</v>
      </c>
      <c r="H22" s="69" t="s">
        <v>28</v>
      </c>
      <c r="I22" s="54">
        <v>20000000</v>
      </c>
      <c r="J22" s="69">
        <v>2016111120</v>
      </c>
      <c r="K22" s="69" t="s">
        <v>1180</v>
      </c>
      <c r="L22" s="69" t="s">
        <v>1181</v>
      </c>
      <c r="M22" s="352" t="s">
        <v>121</v>
      </c>
      <c r="N22" s="353"/>
      <c r="O22" s="355"/>
    </row>
    <row r="23" spans="1:15" ht="27.75" customHeight="1" x14ac:dyDescent="0.4">
      <c r="A23" s="55"/>
      <c r="B23" s="278">
        <v>2026</v>
      </c>
      <c r="C23" s="68">
        <v>6</v>
      </c>
      <c r="D23" s="281" t="s">
        <v>172</v>
      </c>
      <c r="E23" s="281" t="s">
        <v>1182</v>
      </c>
      <c r="F23" s="69" t="s">
        <v>204</v>
      </c>
      <c r="G23" s="69" t="s">
        <v>220</v>
      </c>
      <c r="H23" s="69" t="s">
        <v>586</v>
      </c>
      <c r="I23" s="54">
        <v>3500000</v>
      </c>
      <c r="J23" s="69">
        <v>2016111120</v>
      </c>
      <c r="K23" s="69" t="s">
        <v>1180</v>
      </c>
      <c r="L23" s="69" t="s">
        <v>1181</v>
      </c>
      <c r="M23" s="352" t="s">
        <v>121</v>
      </c>
      <c r="N23" s="73"/>
      <c r="O23" s="79"/>
    </row>
    <row r="24" spans="1:15" ht="27.75" customHeight="1" x14ac:dyDescent="0.4">
      <c r="A24" s="55"/>
      <c r="B24" s="278">
        <v>2026</v>
      </c>
      <c r="C24" s="68">
        <v>7</v>
      </c>
      <c r="D24" s="281" t="s">
        <v>1148</v>
      </c>
      <c r="E24" s="281" t="s">
        <v>1183</v>
      </c>
      <c r="F24" s="69" t="s">
        <v>16</v>
      </c>
      <c r="G24" s="69" t="s">
        <v>6</v>
      </c>
      <c r="H24" s="69" t="s">
        <v>29</v>
      </c>
      <c r="I24" s="66">
        <v>4000000</v>
      </c>
      <c r="J24" s="69">
        <v>201912053</v>
      </c>
      <c r="K24" s="69" t="s">
        <v>1172</v>
      </c>
      <c r="L24" s="69" t="s">
        <v>1173</v>
      </c>
      <c r="M24" s="253"/>
      <c r="N24" s="73"/>
      <c r="O24" s="79"/>
    </row>
    <row r="25" spans="1:15" s="40" customFormat="1" ht="27.75" customHeight="1" x14ac:dyDescent="0.4">
      <c r="A25" s="387"/>
      <c r="B25" s="168">
        <v>2026</v>
      </c>
      <c r="C25" s="169">
        <v>7</v>
      </c>
      <c r="D25" s="172" t="s">
        <v>1148</v>
      </c>
      <c r="E25" s="172" t="s">
        <v>1184</v>
      </c>
      <c r="F25" s="170" t="s">
        <v>24</v>
      </c>
      <c r="G25" s="170" t="s">
        <v>14</v>
      </c>
      <c r="H25" s="170" t="s">
        <v>617</v>
      </c>
      <c r="I25" s="67">
        <v>42000000</v>
      </c>
      <c r="J25" s="170">
        <v>202207022</v>
      </c>
      <c r="K25" s="170" t="s">
        <v>1168</v>
      </c>
      <c r="L25" s="170" t="s">
        <v>1169</v>
      </c>
      <c r="M25" s="132"/>
      <c r="N25" s="160"/>
      <c r="O25" s="161"/>
    </row>
    <row r="26" spans="1:15" s="40" customFormat="1" ht="27.75" customHeight="1" x14ac:dyDescent="0.4">
      <c r="A26" s="55"/>
      <c r="B26" s="278">
        <v>2026</v>
      </c>
      <c r="C26" s="68">
        <v>7</v>
      </c>
      <c r="D26" s="281" t="s">
        <v>1148</v>
      </c>
      <c r="E26" s="141" t="s">
        <v>1185</v>
      </c>
      <c r="F26" s="69" t="s">
        <v>24</v>
      </c>
      <c r="G26" s="69" t="s">
        <v>10</v>
      </c>
      <c r="H26" s="69" t="s">
        <v>28</v>
      </c>
      <c r="I26" s="66">
        <v>15000000</v>
      </c>
      <c r="J26" s="69">
        <v>200207010</v>
      </c>
      <c r="K26" s="69" t="s">
        <v>1186</v>
      </c>
      <c r="L26" s="69" t="s">
        <v>1187</v>
      </c>
      <c r="M26" s="253" t="s">
        <v>121</v>
      </c>
      <c r="N26" s="73"/>
      <c r="O26" s="79"/>
    </row>
    <row r="27" spans="1:15" s="40" customFormat="1" ht="27.75" customHeight="1" x14ac:dyDescent="0.4">
      <c r="A27" s="55"/>
      <c r="B27" s="278">
        <v>2026</v>
      </c>
      <c r="C27" s="68">
        <v>7</v>
      </c>
      <c r="D27" s="281" t="s">
        <v>1148</v>
      </c>
      <c r="E27" s="141" t="s">
        <v>1188</v>
      </c>
      <c r="F27" s="69" t="s">
        <v>24</v>
      </c>
      <c r="G27" s="69" t="s">
        <v>10</v>
      </c>
      <c r="H27" s="69" t="s">
        <v>28</v>
      </c>
      <c r="I27" s="66">
        <v>15000000</v>
      </c>
      <c r="J27" s="69">
        <v>200207010</v>
      </c>
      <c r="K27" s="69" t="s">
        <v>1186</v>
      </c>
      <c r="L27" s="69" t="s">
        <v>1187</v>
      </c>
      <c r="M27" s="253" t="s">
        <v>121</v>
      </c>
      <c r="N27" s="73"/>
      <c r="O27" s="79"/>
    </row>
    <row r="28" spans="1:15" s="40" customFormat="1" ht="27.75" customHeight="1" x14ac:dyDescent="0.4">
      <c r="A28" s="387"/>
      <c r="B28" s="168">
        <v>2026</v>
      </c>
      <c r="C28" s="169">
        <v>8</v>
      </c>
      <c r="D28" s="172" t="s">
        <v>1148</v>
      </c>
      <c r="E28" s="172" t="s">
        <v>1189</v>
      </c>
      <c r="F28" s="170" t="s">
        <v>24</v>
      </c>
      <c r="G28" s="170" t="s">
        <v>14</v>
      </c>
      <c r="H28" s="170" t="s">
        <v>617</v>
      </c>
      <c r="I28" s="67">
        <v>52000000</v>
      </c>
      <c r="J28" s="170">
        <v>202207022</v>
      </c>
      <c r="K28" s="170" t="s">
        <v>1168</v>
      </c>
      <c r="L28" s="170" t="s">
        <v>1169</v>
      </c>
      <c r="M28" s="173"/>
      <c r="N28" s="160"/>
      <c r="O28" s="161"/>
    </row>
    <row r="29" spans="1:15" ht="27.75" customHeight="1" x14ac:dyDescent="0.4">
      <c r="A29" s="55"/>
      <c r="B29" s="278">
        <v>2026</v>
      </c>
      <c r="C29" s="68">
        <v>9</v>
      </c>
      <c r="D29" s="281" t="s">
        <v>172</v>
      </c>
      <c r="E29" s="281" t="s">
        <v>1190</v>
      </c>
      <c r="F29" s="69" t="s">
        <v>207</v>
      </c>
      <c r="G29" s="69" t="s">
        <v>222</v>
      </c>
      <c r="H29" s="69" t="s">
        <v>419</v>
      </c>
      <c r="I29" s="54">
        <v>2000000</v>
      </c>
      <c r="J29" s="69">
        <v>2016111120</v>
      </c>
      <c r="K29" s="69" t="s">
        <v>1180</v>
      </c>
      <c r="L29" s="69" t="s">
        <v>1181</v>
      </c>
      <c r="M29" s="253"/>
      <c r="N29" s="73"/>
      <c r="O29" s="79"/>
    </row>
    <row r="30" spans="1:15" s="40" customFormat="1" ht="27.75" customHeight="1" x14ac:dyDescent="0.4">
      <c r="A30" s="387"/>
      <c r="B30" s="168">
        <v>2026</v>
      </c>
      <c r="C30" s="169">
        <v>9</v>
      </c>
      <c r="D30" s="172" t="s">
        <v>1148</v>
      </c>
      <c r="E30" s="172" t="s">
        <v>1191</v>
      </c>
      <c r="F30" s="170" t="s">
        <v>24</v>
      </c>
      <c r="G30" s="170" t="s">
        <v>14</v>
      </c>
      <c r="H30" s="170" t="s">
        <v>617</v>
      </c>
      <c r="I30" s="54">
        <v>60000000</v>
      </c>
      <c r="J30" s="170">
        <v>202207022</v>
      </c>
      <c r="K30" s="170" t="s">
        <v>1168</v>
      </c>
      <c r="L30" s="170" t="s">
        <v>1169</v>
      </c>
      <c r="M30" s="173"/>
      <c r="N30" s="160"/>
      <c r="O30" s="161"/>
    </row>
    <row r="31" spans="1:15" s="40" customFormat="1" ht="27.75" customHeight="1" x14ac:dyDescent="0.4">
      <c r="A31" s="387"/>
      <c r="B31" s="168">
        <v>2026</v>
      </c>
      <c r="C31" s="169">
        <v>9</v>
      </c>
      <c r="D31" s="172" t="s">
        <v>1148</v>
      </c>
      <c r="E31" s="172" t="s">
        <v>1192</v>
      </c>
      <c r="F31" s="170" t="s">
        <v>24</v>
      </c>
      <c r="G31" s="170" t="s">
        <v>14</v>
      </c>
      <c r="H31" s="170" t="s">
        <v>617</v>
      </c>
      <c r="I31" s="54">
        <v>40000000</v>
      </c>
      <c r="J31" s="170">
        <v>202207022</v>
      </c>
      <c r="K31" s="170" t="s">
        <v>1168</v>
      </c>
      <c r="L31" s="170" t="s">
        <v>1169</v>
      </c>
      <c r="M31" s="173"/>
      <c r="N31" s="160"/>
      <c r="O31" s="161"/>
    </row>
    <row r="32" spans="1:15" s="40" customFormat="1" ht="27.75" customHeight="1" x14ac:dyDescent="0.4">
      <c r="A32" s="387"/>
      <c r="B32" s="168">
        <v>2026</v>
      </c>
      <c r="C32" s="169">
        <v>9</v>
      </c>
      <c r="D32" s="172" t="s">
        <v>1148</v>
      </c>
      <c r="E32" s="172" t="s">
        <v>1193</v>
      </c>
      <c r="F32" s="170" t="s">
        <v>24</v>
      </c>
      <c r="G32" s="170" t="s">
        <v>14</v>
      </c>
      <c r="H32" s="170" t="s">
        <v>617</v>
      </c>
      <c r="I32" s="54">
        <v>30000000</v>
      </c>
      <c r="J32" s="170">
        <v>202207022</v>
      </c>
      <c r="K32" s="170" t="s">
        <v>1168</v>
      </c>
      <c r="L32" s="170" t="s">
        <v>1169</v>
      </c>
      <c r="M32" s="132"/>
      <c r="N32" s="160"/>
      <c r="O32" s="161"/>
    </row>
    <row r="33" spans="1:15" s="40" customFormat="1" ht="27.75" customHeight="1" x14ac:dyDescent="0.4">
      <c r="A33" s="387"/>
      <c r="B33" s="168">
        <v>2026</v>
      </c>
      <c r="C33" s="169">
        <v>9</v>
      </c>
      <c r="D33" s="172" t="s">
        <v>1148</v>
      </c>
      <c r="E33" s="172" t="s">
        <v>1194</v>
      </c>
      <c r="F33" s="170" t="s">
        <v>24</v>
      </c>
      <c r="G33" s="170" t="s">
        <v>14</v>
      </c>
      <c r="H33" s="170" t="s">
        <v>586</v>
      </c>
      <c r="I33" s="54">
        <v>15000000</v>
      </c>
      <c r="J33" s="170">
        <v>202207022</v>
      </c>
      <c r="K33" s="170" t="s">
        <v>1168</v>
      </c>
      <c r="L33" s="170" t="s">
        <v>1169</v>
      </c>
      <c r="M33" s="132" t="s">
        <v>121</v>
      </c>
      <c r="N33" s="160"/>
      <c r="O33" s="161"/>
    </row>
    <row r="34" spans="1:15" s="40" customFormat="1" ht="27.75" customHeight="1" x14ac:dyDescent="0.4">
      <c r="A34" s="387"/>
      <c r="B34" s="168">
        <v>2026</v>
      </c>
      <c r="C34" s="169">
        <v>9</v>
      </c>
      <c r="D34" s="172" t="s">
        <v>1148</v>
      </c>
      <c r="E34" s="172" t="s">
        <v>1195</v>
      </c>
      <c r="F34" s="170" t="s">
        <v>24</v>
      </c>
      <c r="G34" s="170" t="s">
        <v>14</v>
      </c>
      <c r="H34" s="170" t="s">
        <v>586</v>
      </c>
      <c r="I34" s="54">
        <v>12000000</v>
      </c>
      <c r="J34" s="170">
        <v>202207022</v>
      </c>
      <c r="K34" s="170" t="s">
        <v>1168</v>
      </c>
      <c r="L34" s="170" t="s">
        <v>1169</v>
      </c>
      <c r="M34" s="132" t="s">
        <v>121</v>
      </c>
      <c r="N34" s="160"/>
      <c r="O34" s="161"/>
    </row>
    <row r="35" spans="1:15" s="40" customFormat="1" ht="27.75" customHeight="1" x14ac:dyDescent="0.4">
      <c r="A35" s="387"/>
      <c r="B35" s="168">
        <v>2026</v>
      </c>
      <c r="C35" s="169">
        <v>9</v>
      </c>
      <c r="D35" s="172" t="s">
        <v>1148</v>
      </c>
      <c r="E35" s="172" t="s">
        <v>1196</v>
      </c>
      <c r="F35" s="170" t="s">
        <v>24</v>
      </c>
      <c r="G35" s="170" t="s">
        <v>14</v>
      </c>
      <c r="H35" s="170" t="s">
        <v>586</v>
      </c>
      <c r="I35" s="54">
        <v>10000000</v>
      </c>
      <c r="J35" s="170">
        <v>202207022</v>
      </c>
      <c r="K35" s="170" t="s">
        <v>1168</v>
      </c>
      <c r="L35" s="170" t="s">
        <v>1169</v>
      </c>
      <c r="M35" s="132" t="s">
        <v>121</v>
      </c>
      <c r="N35" s="160"/>
      <c r="O35" s="161"/>
    </row>
    <row r="36" spans="1:15" s="40" customFormat="1" ht="27.75" customHeight="1" x14ac:dyDescent="0.4">
      <c r="A36" s="387"/>
      <c r="B36" s="168">
        <v>2026</v>
      </c>
      <c r="C36" s="169">
        <v>9</v>
      </c>
      <c r="D36" s="172" t="s">
        <v>1148</v>
      </c>
      <c r="E36" s="172" t="s">
        <v>1197</v>
      </c>
      <c r="F36" s="170" t="s">
        <v>24</v>
      </c>
      <c r="G36" s="170" t="s">
        <v>14</v>
      </c>
      <c r="H36" s="170" t="s">
        <v>617</v>
      </c>
      <c r="I36" s="54">
        <f>+I7</f>
        <v>57842000</v>
      </c>
      <c r="J36" s="170">
        <v>202207022</v>
      </c>
      <c r="K36" s="170" t="s">
        <v>1168</v>
      </c>
      <c r="L36" s="170" t="s">
        <v>1169</v>
      </c>
      <c r="M36" s="173"/>
      <c r="N36" s="160"/>
      <c r="O36" s="161"/>
    </row>
    <row r="37" spans="1:15" s="40" customFormat="1" ht="27.75" customHeight="1" x14ac:dyDescent="0.4">
      <c r="A37" s="55"/>
      <c r="B37" s="278">
        <v>2026</v>
      </c>
      <c r="C37" s="68">
        <v>10</v>
      </c>
      <c r="D37" s="281" t="s">
        <v>1148</v>
      </c>
      <c r="E37" s="281" t="s">
        <v>1198</v>
      </c>
      <c r="F37" s="69" t="s">
        <v>24</v>
      </c>
      <c r="G37" s="69" t="s">
        <v>14</v>
      </c>
      <c r="H37" s="69" t="s">
        <v>29</v>
      </c>
      <c r="I37" s="66">
        <v>2000000</v>
      </c>
      <c r="J37" s="69">
        <v>201912053</v>
      </c>
      <c r="K37" s="69" t="s">
        <v>1172</v>
      </c>
      <c r="L37" s="69" t="s">
        <v>1173</v>
      </c>
      <c r="M37" s="253"/>
      <c r="N37" s="73"/>
      <c r="O37" s="79"/>
    </row>
    <row r="38" spans="1:15" s="40" customFormat="1" ht="27.75" customHeight="1" x14ac:dyDescent="0.4">
      <c r="A38" s="387"/>
      <c r="B38" s="168">
        <v>2026</v>
      </c>
      <c r="C38" s="169">
        <v>12</v>
      </c>
      <c r="D38" s="172" t="s">
        <v>1148</v>
      </c>
      <c r="E38" s="172" t="s">
        <v>1199</v>
      </c>
      <c r="F38" s="170" t="s">
        <v>207</v>
      </c>
      <c r="G38" s="170" t="s">
        <v>222</v>
      </c>
      <c r="H38" s="170" t="s">
        <v>586</v>
      </c>
      <c r="I38" s="54">
        <v>4800000</v>
      </c>
      <c r="J38" s="170">
        <v>202207022</v>
      </c>
      <c r="K38" s="170" t="s">
        <v>1168</v>
      </c>
      <c r="L38" s="170" t="s">
        <v>1169</v>
      </c>
      <c r="M38" s="132" t="s">
        <v>136</v>
      </c>
      <c r="N38" s="160"/>
      <c r="O38" s="161"/>
    </row>
    <row r="39" spans="1:15" s="40" customFormat="1" ht="27.75" customHeight="1" x14ac:dyDescent="0.4">
      <c r="A39" s="387"/>
      <c r="B39" s="168">
        <v>2026</v>
      </c>
      <c r="C39" s="169">
        <v>12</v>
      </c>
      <c r="D39" s="172" t="s">
        <v>1148</v>
      </c>
      <c r="E39" s="172" t="s">
        <v>1200</v>
      </c>
      <c r="F39" s="170" t="s">
        <v>207</v>
      </c>
      <c r="G39" s="170" t="s">
        <v>222</v>
      </c>
      <c r="H39" s="170" t="s">
        <v>586</v>
      </c>
      <c r="I39" s="54">
        <v>10000000</v>
      </c>
      <c r="J39" s="170">
        <v>202207022</v>
      </c>
      <c r="K39" s="170" t="s">
        <v>1168</v>
      </c>
      <c r="L39" s="170" t="s">
        <v>1169</v>
      </c>
      <c r="M39" s="132" t="s">
        <v>136</v>
      </c>
      <c r="N39" s="160"/>
      <c r="O39" s="161"/>
    </row>
    <row r="40" spans="1:15" ht="27.75" customHeight="1" x14ac:dyDescent="0.4">
      <c r="A40" s="55"/>
      <c r="B40" s="278">
        <v>2026</v>
      </c>
      <c r="C40" s="68">
        <v>12</v>
      </c>
      <c r="D40" s="281" t="s">
        <v>1148</v>
      </c>
      <c r="E40" s="281" t="s">
        <v>1201</v>
      </c>
      <c r="F40" s="69" t="s">
        <v>16</v>
      </c>
      <c r="G40" s="69" t="s">
        <v>6</v>
      </c>
      <c r="H40" s="69" t="s">
        <v>29</v>
      </c>
      <c r="I40" s="66">
        <v>4000000</v>
      </c>
      <c r="J40" s="69">
        <v>201912053</v>
      </c>
      <c r="K40" s="69" t="s">
        <v>1172</v>
      </c>
      <c r="L40" s="69" t="s">
        <v>1173</v>
      </c>
      <c r="M40" s="253"/>
      <c r="N40" s="73"/>
      <c r="O40" s="79"/>
    </row>
    <row r="41" spans="1:15" ht="27.75" customHeight="1" x14ac:dyDescent="0.4">
      <c r="A41" s="55"/>
      <c r="B41" s="168"/>
      <c r="C41" s="169"/>
      <c r="D41" s="172"/>
      <c r="E41" s="172"/>
      <c r="F41" s="170"/>
      <c r="G41" s="170"/>
      <c r="H41" s="170"/>
      <c r="I41" s="54"/>
      <c r="J41" s="170"/>
      <c r="K41" s="170"/>
      <c r="L41" s="171"/>
      <c r="M41" s="173"/>
      <c r="N41" s="160"/>
      <c r="O41" s="161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취합\15. 2026년 발주계획서(강원지역본부)\[2026년 발주계획서(강원지역본부 기반시설안전실).xlsx]참고'!#REF!</xm:f>
          </x14:formula1>
          <xm:sqref>M40:M41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취합\15. 2026년 발주계획서(강원지역본부)\[2026년 발주계획서(강원지역본부 기반시설안전실).xlsx]참고'!#REF!</xm:f>
          </x14:formula1>
          <xm:sqref>D40:D41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취합\15. 2026년 발주계획서(강원지역본부)\[2026년 발주계획서(강원지역본부 기반시설안전실).xlsx]참고'!#REF!</xm:f>
          </x14:formula1>
          <xm:sqref>N40:N41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취합\15. 2026년 발주계획서(강원지역본부)\[2026년 발주계획서(강원지역본부 기반시설안전실).xlsx]참고'!#REF!</xm:f>
          </x14:formula1>
          <xm:sqref>G40:G41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취합\15. 2026년 발주계획서(강원지역본부)\[2026년 발주계획서(강원지역본부 기반시설안전실).xlsx]참고'!#REF!</xm:f>
          </x14:formula1>
          <xm:sqref>C40:C41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취합\15. 2026년 발주계획서(강원지역본부)\[2026년 발주계획서(강원지역본부 기반시설안전실).xlsx]참고'!#REF!</xm:f>
          </x14:formula1>
          <xm:sqref>H40:H41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취합\15. 2026년 발주계획서(강원지역본부)\[2026년 발주계획서(강원지역본부 기반시설안전실).xlsx]참고'!#REF!</xm:f>
          </x14:formula1>
          <xm:sqref>F6 F40:F41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56"/>
  <sheetViews>
    <sheetView zoomScale="55" zoomScaleNormal="55" workbookViewId="0">
      <selection activeCell="E8" sqref="E8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ht="27.75" customHeight="1" thickTop="1" x14ac:dyDescent="0.4">
      <c r="A7" s="55"/>
      <c r="B7" s="168">
        <v>2026</v>
      </c>
      <c r="C7" s="169">
        <v>1</v>
      </c>
      <c r="D7" s="172" t="s">
        <v>1202</v>
      </c>
      <c r="E7" s="172" t="s">
        <v>1203</v>
      </c>
      <c r="F7" s="170" t="s">
        <v>16</v>
      </c>
      <c r="G7" s="170" t="s">
        <v>6</v>
      </c>
      <c r="H7" s="170" t="s">
        <v>28</v>
      </c>
      <c r="I7" s="54">
        <v>19030000</v>
      </c>
      <c r="J7" s="170">
        <v>2014121490</v>
      </c>
      <c r="K7" s="170" t="s">
        <v>1204</v>
      </c>
      <c r="L7" s="171" t="s">
        <v>1205</v>
      </c>
      <c r="M7" s="173" t="s">
        <v>121</v>
      </c>
      <c r="N7" s="160"/>
      <c r="O7" s="161"/>
    </row>
    <row r="8" spans="1:15" ht="27.75" customHeight="1" x14ac:dyDescent="0.4">
      <c r="A8" s="55"/>
      <c r="B8" s="168">
        <v>2026</v>
      </c>
      <c r="C8" s="169">
        <v>1</v>
      </c>
      <c r="D8" s="172" t="s">
        <v>1202</v>
      </c>
      <c r="E8" s="172" t="s">
        <v>1206</v>
      </c>
      <c r="F8" s="170" t="s">
        <v>24</v>
      </c>
      <c r="G8" s="170" t="s">
        <v>14</v>
      </c>
      <c r="H8" s="170" t="s">
        <v>25</v>
      </c>
      <c r="I8" s="54">
        <v>563998300</v>
      </c>
      <c r="J8" s="170">
        <v>202207047</v>
      </c>
      <c r="K8" s="170" t="s">
        <v>1207</v>
      </c>
      <c r="L8" s="171" t="s">
        <v>1208</v>
      </c>
      <c r="M8" s="173"/>
      <c r="N8" s="160" t="s">
        <v>235</v>
      </c>
      <c r="O8" s="390">
        <v>1443156000</v>
      </c>
    </row>
    <row r="9" spans="1:15" ht="27.75" customHeight="1" x14ac:dyDescent="0.4">
      <c r="A9" s="55"/>
      <c r="B9" s="168">
        <v>2026</v>
      </c>
      <c r="C9" s="169">
        <v>1</v>
      </c>
      <c r="D9" s="172" t="s">
        <v>1202</v>
      </c>
      <c r="E9" s="172" t="s">
        <v>1209</v>
      </c>
      <c r="F9" s="170" t="s">
        <v>18</v>
      </c>
      <c r="G9" s="170" t="s">
        <v>18</v>
      </c>
      <c r="H9" s="170" t="s">
        <v>29</v>
      </c>
      <c r="I9" s="54">
        <v>2500000</v>
      </c>
      <c r="J9" s="170">
        <v>2014121490</v>
      </c>
      <c r="K9" s="170" t="s">
        <v>1204</v>
      </c>
      <c r="L9" s="171" t="s">
        <v>1205</v>
      </c>
      <c r="M9" s="173"/>
      <c r="N9" s="160"/>
      <c r="O9" s="390"/>
    </row>
    <row r="10" spans="1:15" ht="27.75" customHeight="1" x14ac:dyDescent="0.4">
      <c r="A10" s="55"/>
      <c r="B10" s="168">
        <v>2026</v>
      </c>
      <c r="C10" s="169">
        <v>2</v>
      </c>
      <c r="D10" s="172" t="s">
        <v>1202</v>
      </c>
      <c r="E10" s="172" t="s">
        <v>1210</v>
      </c>
      <c r="F10" s="170" t="s">
        <v>16</v>
      </c>
      <c r="G10" s="170" t="s">
        <v>6</v>
      </c>
      <c r="H10" s="170" t="s">
        <v>28</v>
      </c>
      <c r="I10" s="54">
        <v>2000000</v>
      </c>
      <c r="J10" s="170">
        <v>2014121490</v>
      </c>
      <c r="K10" s="170" t="s">
        <v>1204</v>
      </c>
      <c r="L10" s="171" t="s">
        <v>1205</v>
      </c>
      <c r="M10" s="173" t="s">
        <v>121</v>
      </c>
      <c r="N10" s="160"/>
      <c r="O10" s="390"/>
    </row>
    <row r="11" spans="1:15" ht="27.75" customHeight="1" x14ac:dyDescent="0.4">
      <c r="A11" s="55"/>
      <c r="B11" s="168">
        <v>2026</v>
      </c>
      <c r="C11" s="169">
        <v>2</v>
      </c>
      <c r="D11" s="172" t="s">
        <v>1202</v>
      </c>
      <c r="E11" s="172" t="s">
        <v>1211</v>
      </c>
      <c r="F11" s="170" t="s">
        <v>16</v>
      </c>
      <c r="G11" s="170" t="s">
        <v>6</v>
      </c>
      <c r="H11" s="170" t="s">
        <v>28</v>
      </c>
      <c r="I11" s="54">
        <v>8000000</v>
      </c>
      <c r="J11" s="170">
        <v>2014121490</v>
      </c>
      <c r="K11" s="170" t="s">
        <v>1204</v>
      </c>
      <c r="L11" s="171" t="s">
        <v>1205</v>
      </c>
      <c r="M11" s="173" t="s">
        <v>121</v>
      </c>
      <c r="N11" s="160"/>
      <c r="O11" s="390"/>
    </row>
    <row r="12" spans="1:15" ht="27.75" customHeight="1" x14ac:dyDescent="0.4">
      <c r="A12" s="55"/>
      <c r="B12" s="168">
        <v>2026</v>
      </c>
      <c r="C12" s="169">
        <v>2</v>
      </c>
      <c r="D12" s="172" t="s">
        <v>1202</v>
      </c>
      <c r="E12" s="172" t="s">
        <v>1212</v>
      </c>
      <c r="F12" s="170" t="s">
        <v>16</v>
      </c>
      <c r="G12" s="170" t="s">
        <v>6</v>
      </c>
      <c r="H12" s="170" t="s">
        <v>28</v>
      </c>
      <c r="I12" s="54">
        <v>4000000</v>
      </c>
      <c r="J12" s="170">
        <v>202207052</v>
      </c>
      <c r="K12" s="170" t="s">
        <v>1213</v>
      </c>
      <c r="L12" s="171" t="s">
        <v>1214</v>
      </c>
      <c r="M12" s="173" t="s">
        <v>121</v>
      </c>
      <c r="N12" s="160"/>
      <c r="O12" s="390"/>
    </row>
    <row r="13" spans="1:15" ht="27.75" customHeight="1" x14ac:dyDescent="0.4">
      <c r="A13" s="55"/>
      <c r="B13" s="168">
        <v>2026</v>
      </c>
      <c r="C13" s="169">
        <v>2</v>
      </c>
      <c r="D13" s="172" t="s">
        <v>1202</v>
      </c>
      <c r="E13" s="172" t="s">
        <v>1215</v>
      </c>
      <c r="F13" s="170" t="s">
        <v>16</v>
      </c>
      <c r="G13" s="170" t="s">
        <v>6</v>
      </c>
      <c r="H13" s="170" t="s">
        <v>29</v>
      </c>
      <c r="I13" s="54">
        <v>1000000</v>
      </c>
      <c r="J13" s="170">
        <v>202207052</v>
      </c>
      <c r="K13" s="170" t="s">
        <v>1213</v>
      </c>
      <c r="L13" s="171" t="s">
        <v>1214</v>
      </c>
      <c r="M13" s="173"/>
      <c r="N13" s="160"/>
      <c r="O13" s="390"/>
    </row>
    <row r="14" spans="1:15" ht="27.75" customHeight="1" x14ac:dyDescent="0.4">
      <c r="A14" s="55"/>
      <c r="B14" s="168">
        <v>2026</v>
      </c>
      <c r="C14" s="169">
        <v>3</v>
      </c>
      <c r="D14" s="172" t="s">
        <v>1202</v>
      </c>
      <c r="E14" s="172" t="s">
        <v>1216</v>
      </c>
      <c r="F14" s="170" t="s">
        <v>207</v>
      </c>
      <c r="G14" s="170" t="s">
        <v>6</v>
      </c>
      <c r="H14" s="170" t="s">
        <v>29</v>
      </c>
      <c r="I14" s="54">
        <v>2500000</v>
      </c>
      <c r="J14" s="170">
        <v>2016121100</v>
      </c>
      <c r="K14" s="170" t="s">
        <v>1217</v>
      </c>
      <c r="L14" s="171" t="s">
        <v>1218</v>
      </c>
      <c r="M14" s="173"/>
      <c r="N14" s="160"/>
      <c r="O14" s="390"/>
    </row>
    <row r="15" spans="1:15" ht="27.75" customHeight="1" x14ac:dyDescent="0.4">
      <c r="A15" s="55"/>
      <c r="B15" s="168">
        <v>2026</v>
      </c>
      <c r="C15" s="169">
        <v>3</v>
      </c>
      <c r="D15" s="172" t="s">
        <v>1202</v>
      </c>
      <c r="E15" s="172" t="s">
        <v>1219</v>
      </c>
      <c r="F15" s="170" t="s">
        <v>18</v>
      </c>
      <c r="G15" s="170" t="s">
        <v>18</v>
      </c>
      <c r="H15" s="170" t="s">
        <v>29</v>
      </c>
      <c r="I15" s="54">
        <v>1000000</v>
      </c>
      <c r="J15" s="170">
        <v>202207047</v>
      </c>
      <c r="K15" s="170" t="s">
        <v>1207</v>
      </c>
      <c r="L15" s="171" t="s">
        <v>1208</v>
      </c>
      <c r="M15" s="173"/>
      <c r="N15" s="160"/>
      <c r="O15" s="161"/>
    </row>
    <row r="16" spans="1:15" ht="27.75" customHeight="1" x14ac:dyDescent="0.4">
      <c r="A16" s="55"/>
      <c r="B16" s="168">
        <v>2026</v>
      </c>
      <c r="C16" s="169">
        <v>4</v>
      </c>
      <c r="D16" s="172" t="s">
        <v>1202</v>
      </c>
      <c r="E16" s="172" t="s">
        <v>1220</v>
      </c>
      <c r="F16" s="170" t="s">
        <v>16</v>
      </c>
      <c r="G16" s="170" t="s">
        <v>6</v>
      </c>
      <c r="H16" s="170" t="s">
        <v>29</v>
      </c>
      <c r="I16" s="54">
        <v>2000000</v>
      </c>
      <c r="J16" s="170">
        <v>2016121100</v>
      </c>
      <c r="K16" s="170" t="s">
        <v>1217</v>
      </c>
      <c r="L16" s="171" t="s">
        <v>1218</v>
      </c>
      <c r="M16" s="173"/>
      <c r="N16" s="160"/>
      <c r="O16" s="161"/>
    </row>
    <row r="17" spans="1:15" ht="27.75" customHeight="1" x14ac:dyDescent="0.4">
      <c r="A17" s="55"/>
      <c r="B17" s="168">
        <v>2026</v>
      </c>
      <c r="C17" s="169">
        <v>6</v>
      </c>
      <c r="D17" s="172" t="s">
        <v>1202</v>
      </c>
      <c r="E17" s="172" t="s">
        <v>1221</v>
      </c>
      <c r="F17" s="170" t="s">
        <v>18</v>
      </c>
      <c r="G17" s="170" t="s">
        <v>18</v>
      </c>
      <c r="H17" s="170" t="s">
        <v>29</v>
      </c>
      <c r="I17" s="54">
        <v>1000000</v>
      </c>
      <c r="J17" s="170">
        <v>202207047</v>
      </c>
      <c r="K17" s="170" t="s">
        <v>1207</v>
      </c>
      <c r="L17" s="171" t="s">
        <v>1208</v>
      </c>
      <c r="M17" s="173"/>
      <c r="N17" s="160"/>
      <c r="O17" s="161"/>
    </row>
    <row r="18" spans="1:15" ht="27.75" customHeight="1" x14ac:dyDescent="0.4">
      <c r="A18" s="55"/>
      <c r="B18" s="168">
        <v>2026</v>
      </c>
      <c r="C18" s="169">
        <v>7</v>
      </c>
      <c r="D18" s="172" t="s">
        <v>1202</v>
      </c>
      <c r="E18" s="172" t="s">
        <v>1222</v>
      </c>
      <c r="F18" s="170" t="s">
        <v>18</v>
      </c>
      <c r="G18" s="170" t="s">
        <v>18</v>
      </c>
      <c r="H18" s="170" t="s">
        <v>29</v>
      </c>
      <c r="I18" s="54">
        <v>2500000</v>
      </c>
      <c r="J18" s="170">
        <v>2014121490</v>
      </c>
      <c r="K18" s="170" t="s">
        <v>1204</v>
      </c>
      <c r="L18" s="171" t="s">
        <v>1205</v>
      </c>
      <c r="M18" s="173"/>
      <c r="N18" s="160"/>
      <c r="O18" s="161"/>
    </row>
    <row r="19" spans="1:15" ht="27.75" customHeight="1" x14ac:dyDescent="0.4">
      <c r="A19" s="55"/>
      <c r="B19" s="168">
        <v>2026</v>
      </c>
      <c r="C19" s="169">
        <v>11</v>
      </c>
      <c r="D19" s="172" t="s">
        <v>1202</v>
      </c>
      <c r="E19" s="172" t="s">
        <v>1223</v>
      </c>
      <c r="F19" s="170" t="s">
        <v>18</v>
      </c>
      <c r="G19" s="170" t="s">
        <v>18</v>
      </c>
      <c r="H19" s="170" t="s">
        <v>29</v>
      </c>
      <c r="I19" s="54">
        <v>1000000</v>
      </c>
      <c r="J19" s="170">
        <v>202207047</v>
      </c>
      <c r="K19" s="170" t="s">
        <v>1207</v>
      </c>
      <c r="L19" s="171" t="s">
        <v>1208</v>
      </c>
      <c r="M19" s="173"/>
      <c r="N19" s="160"/>
      <c r="O19" s="161"/>
    </row>
    <row r="20" spans="1:15" ht="27.75" customHeight="1" x14ac:dyDescent="0.4">
      <c r="A20" s="55"/>
      <c r="B20" s="168">
        <v>2026</v>
      </c>
      <c r="C20" s="169">
        <v>11</v>
      </c>
      <c r="D20" s="172" t="s">
        <v>1202</v>
      </c>
      <c r="E20" s="172" t="s">
        <v>1224</v>
      </c>
      <c r="F20" s="170" t="s">
        <v>18</v>
      </c>
      <c r="G20" s="170" t="s">
        <v>18</v>
      </c>
      <c r="H20" s="170" t="s">
        <v>29</v>
      </c>
      <c r="I20" s="54">
        <v>1000000</v>
      </c>
      <c r="J20" s="170">
        <v>202207047</v>
      </c>
      <c r="K20" s="170" t="s">
        <v>1207</v>
      </c>
      <c r="L20" s="171" t="s">
        <v>1208</v>
      </c>
      <c r="M20" s="173"/>
      <c r="N20" s="160"/>
      <c r="O20" s="161"/>
    </row>
    <row r="21" spans="1:15" ht="27.75" customHeight="1" x14ac:dyDescent="0.4">
      <c r="A21" s="55"/>
      <c r="B21" s="168">
        <v>2026</v>
      </c>
      <c r="C21" s="169"/>
      <c r="D21" s="172"/>
      <c r="E21" s="172"/>
      <c r="F21" s="170"/>
      <c r="G21" s="170"/>
      <c r="H21" s="170"/>
      <c r="I21" s="54"/>
      <c r="J21" s="170"/>
      <c r="K21" s="170"/>
      <c r="L21" s="171"/>
      <c r="M21" s="173"/>
      <c r="N21" s="160"/>
      <c r="O21" s="161"/>
    </row>
    <row r="22" spans="1:15" ht="27.75" customHeight="1" x14ac:dyDescent="0.4">
      <c r="A22" s="55"/>
      <c r="B22" s="168">
        <v>2026</v>
      </c>
      <c r="C22" s="169"/>
      <c r="D22" s="172"/>
      <c r="E22" s="172"/>
      <c r="F22" s="170"/>
      <c r="G22" s="170"/>
      <c r="H22" s="170"/>
      <c r="I22" s="54"/>
      <c r="J22" s="170"/>
      <c r="K22" s="170"/>
      <c r="L22" s="171"/>
      <c r="M22" s="173"/>
      <c r="N22" s="160"/>
      <c r="O22" s="161"/>
    </row>
    <row r="23" spans="1:15" ht="27.75" customHeight="1" x14ac:dyDescent="0.4">
      <c r="A23" s="55"/>
      <c r="B23" s="168">
        <v>2026</v>
      </c>
      <c r="C23" s="169"/>
      <c r="D23" s="172"/>
      <c r="E23" s="172"/>
      <c r="F23" s="170"/>
      <c r="G23" s="170"/>
      <c r="H23" s="170"/>
      <c r="I23" s="54"/>
      <c r="J23" s="170"/>
      <c r="K23" s="170"/>
      <c r="L23" s="171"/>
      <c r="M23" s="173"/>
      <c r="N23" s="160"/>
      <c r="O23" s="161"/>
    </row>
    <row r="24" spans="1:15" ht="27.75" customHeight="1" x14ac:dyDescent="0.4">
      <c r="A24" s="55"/>
      <c r="B24" s="168">
        <v>2026</v>
      </c>
      <c r="C24" s="169"/>
      <c r="D24" s="172"/>
      <c r="E24" s="172"/>
      <c r="F24" s="170"/>
      <c r="G24" s="170"/>
      <c r="H24" s="170"/>
      <c r="I24" s="54"/>
      <c r="J24" s="170"/>
      <c r="K24" s="170"/>
      <c r="L24" s="171"/>
      <c r="M24" s="173"/>
      <c r="N24" s="160"/>
      <c r="O24" s="161"/>
    </row>
    <row r="25" spans="1:15" ht="27.75" customHeight="1" x14ac:dyDescent="0.4">
      <c r="A25" s="55"/>
      <c r="B25" s="168">
        <v>2026</v>
      </c>
      <c r="C25" s="169"/>
      <c r="D25" s="172"/>
      <c r="E25" s="172"/>
      <c r="F25" s="170"/>
      <c r="G25" s="170"/>
      <c r="H25" s="170"/>
      <c r="I25" s="54"/>
      <c r="J25" s="170"/>
      <c r="K25" s="170"/>
      <c r="L25" s="171"/>
      <c r="M25" s="173"/>
      <c r="N25" s="160"/>
      <c r="O25" s="161"/>
    </row>
    <row r="26" spans="1:15" ht="27.75" customHeight="1" x14ac:dyDescent="0.4">
      <c r="A26" s="55"/>
      <c r="B26" s="168">
        <v>2026</v>
      </c>
      <c r="C26" s="169"/>
      <c r="D26" s="172"/>
      <c r="E26" s="172"/>
      <c r="F26" s="170"/>
      <c r="G26" s="170"/>
      <c r="H26" s="170"/>
      <c r="I26" s="54"/>
      <c r="J26" s="170"/>
      <c r="K26" s="170"/>
      <c r="L26" s="171"/>
      <c r="M26" s="173"/>
      <c r="N26" s="160"/>
      <c r="O26" s="161"/>
    </row>
    <row r="27" spans="1:15" ht="27.75" customHeight="1" x14ac:dyDescent="0.4">
      <c r="A27" s="55"/>
      <c r="B27" s="168">
        <v>2026</v>
      </c>
      <c r="C27" s="169"/>
      <c r="D27" s="172"/>
      <c r="E27" s="172"/>
      <c r="F27" s="170"/>
      <c r="G27" s="170"/>
      <c r="H27" s="170"/>
      <c r="I27" s="54"/>
      <c r="J27" s="170"/>
      <c r="K27" s="170"/>
      <c r="L27" s="171"/>
      <c r="M27" s="173"/>
      <c r="N27" s="160"/>
      <c r="O27" s="161"/>
    </row>
    <row r="28" spans="1:15" ht="27.75" customHeight="1" x14ac:dyDescent="0.4">
      <c r="A28" s="55"/>
      <c r="B28" s="168">
        <v>2026</v>
      </c>
      <c r="C28" s="169"/>
      <c r="D28" s="172"/>
      <c r="E28" s="172"/>
      <c r="F28" s="170"/>
      <c r="G28" s="170"/>
      <c r="H28" s="170"/>
      <c r="I28" s="54"/>
      <c r="J28" s="170"/>
      <c r="K28" s="170"/>
      <c r="L28" s="171"/>
      <c r="M28" s="173"/>
      <c r="N28" s="160"/>
      <c r="O28" s="161"/>
    </row>
    <row r="29" spans="1:15" ht="27.75" customHeight="1" x14ac:dyDescent="0.4">
      <c r="A29" s="55"/>
      <c r="B29" s="168">
        <v>2026</v>
      </c>
      <c r="C29" s="169"/>
      <c r="D29" s="172"/>
      <c r="E29" s="172"/>
      <c r="F29" s="170"/>
      <c r="G29" s="170"/>
      <c r="H29" s="170"/>
      <c r="I29" s="54"/>
      <c r="J29" s="170"/>
      <c r="K29" s="170"/>
      <c r="L29" s="171"/>
      <c r="M29" s="173"/>
      <c r="N29" s="160"/>
      <c r="O29" s="161"/>
    </row>
    <row r="30" spans="1:15" ht="27.75" customHeight="1" x14ac:dyDescent="0.4">
      <c r="A30" s="55"/>
      <c r="B30" s="168">
        <v>2026</v>
      </c>
      <c r="C30" s="169"/>
      <c r="D30" s="172"/>
      <c r="E30" s="172"/>
      <c r="F30" s="170"/>
      <c r="G30" s="170"/>
      <c r="H30" s="170"/>
      <c r="I30" s="54"/>
      <c r="J30" s="170"/>
      <c r="K30" s="170"/>
      <c r="L30" s="171"/>
      <c r="M30" s="173"/>
      <c r="N30" s="160"/>
      <c r="O30" s="161"/>
    </row>
    <row r="31" spans="1:15" ht="27.75" customHeight="1" x14ac:dyDescent="0.4">
      <c r="A31" s="55"/>
      <c r="B31" s="168">
        <v>2026</v>
      </c>
      <c r="C31" s="169"/>
      <c r="D31" s="172"/>
      <c r="E31" s="172"/>
      <c r="F31" s="170"/>
      <c r="G31" s="170"/>
      <c r="H31" s="170"/>
      <c r="I31" s="54"/>
      <c r="J31" s="170"/>
      <c r="K31" s="170"/>
      <c r="L31" s="171"/>
      <c r="M31" s="173"/>
      <c r="N31" s="160"/>
      <c r="O31" s="161"/>
    </row>
    <row r="32" spans="1:15" ht="27.75" customHeight="1" x14ac:dyDescent="0.4">
      <c r="A32" s="55"/>
      <c r="B32" s="168">
        <v>2026</v>
      </c>
      <c r="C32" s="169"/>
      <c r="D32" s="172"/>
      <c r="E32" s="172"/>
      <c r="F32" s="170"/>
      <c r="G32" s="170"/>
      <c r="H32" s="170"/>
      <c r="I32" s="54"/>
      <c r="J32" s="170"/>
      <c r="K32" s="170"/>
      <c r="L32" s="171"/>
      <c r="M32" s="173"/>
      <c r="N32" s="160"/>
      <c r="O32" s="161"/>
    </row>
    <row r="33" spans="1:15" ht="27.75" customHeight="1" x14ac:dyDescent="0.4">
      <c r="A33" s="55"/>
      <c r="B33" s="168">
        <v>2026</v>
      </c>
      <c r="C33" s="169"/>
      <c r="D33" s="172"/>
      <c r="E33" s="172"/>
      <c r="F33" s="170"/>
      <c r="G33" s="170"/>
      <c r="H33" s="170"/>
      <c r="I33" s="54"/>
      <c r="J33" s="170"/>
      <c r="K33" s="170"/>
      <c r="L33" s="171"/>
      <c r="M33" s="173"/>
      <c r="N33" s="160"/>
      <c r="O33" s="161"/>
    </row>
    <row r="34" spans="1:15" ht="27.75" customHeight="1" x14ac:dyDescent="0.4">
      <c r="A34" s="55"/>
      <c r="B34" s="168">
        <v>2026</v>
      </c>
      <c r="C34" s="169"/>
      <c r="D34" s="172"/>
      <c r="E34" s="172"/>
      <c r="F34" s="170"/>
      <c r="G34" s="170"/>
      <c r="H34" s="170"/>
      <c r="I34" s="54"/>
      <c r="J34" s="170"/>
      <c r="K34" s="170"/>
      <c r="L34" s="171"/>
      <c r="M34" s="173"/>
      <c r="N34" s="160"/>
      <c r="O34" s="161"/>
    </row>
    <row r="35" spans="1:15" ht="27.75" customHeight="1" x14ac:dyDescent="0.4">
      <c r="A35" s="55"/>
      <c r="B35" s="168">
        <v>2026</v>
      </c>
      <c r="C35" s="169"/>
      <c r="D35" s="172"/>
      <c r="E35" s="172"/>
      <c r="F35" s="170"/>
      <c r="G35" s="170"/>
      <c r="H35" s="170"/>
      <c r="I35" s="54"/>
      <c r="J35" s="170"/>
      <c r="K35" s="170"/>
      <c r="L35" s="171"/>
      <c r="M35" s="173"/>
      <c r="N35" s="160"/>
      <c r="O35" s="161"/>
    </row>
    <row r="36" spans="1:15" ht="27.75" customHeight="1" x14ac:dyDescent="0.4">
      <c r="A36" s="55"/>
      <c r="B36" s="168">
        <v>2026</v>
      </c>
      <c r="C36" s="169"/>
      <c r="D36" s="172"/>
      <c r="E36" s="172"/>
      <c r="F36" s="170"/>
      <c r="G36" s="170"/>
      <c r="H36" s="170"/>
      <c r="I36" s="54"/>
      <c r="J36" s="170"/>
      <c r="K36" s="170"/>
      <c r="L36" s="171"/>
      <c r="M36" s="173"/>
      <c r="N36" s="160"/>
      <c r="O36" s="161"/>
    </row>
    <row r="37" spans="1:15" ht="27.75" customHeight="1" x14ac:dyDescent="0.4">
      <c r="A37" s="55"/>
      <c r="B37" s="168">
        <v>2026</v>
      </c>
      <c r="C37" s="169"/>
      <c r="D37" s="172"/>
      <c r="E37" s="172"/>
      <c r="F37" s="170"/>
      <c r="G37" s="170"/>
      <c r="H37" s="170"/>
      <c r="I37" s="54"/>
      <c r="J37" s="170"/>
      <c r="K37" s="170"/>
      <c r="L37" s="171"/>
      <c r="M37" s="173"/>
      <c r="N37" s="160"/>
      <c r="O37" s="161"/>
    </row>
    <row r="38" spans="1:15" ht="27.75" customHeight="1" x14ac:dyDescent="0.4">
      <c r="A38" s="55"/>
      <c r="B38" s="168">
        <v>2026</v>
      </c>
      <c r="C38" s="169"/>
      <c r="D38" s="172"/>
      <c r="E38" s="172"/>
      <c r="F38" s="170"/>
      <c r="G38" s="170"/>
      <c r="H38" s="170"/>
      <c r="I38" s="54"/>
      <c r="J38" s="170"/>
      <c r="K38" s="170"/>
      <c r="L38" s="171"/>
      <c r="M38" s="173"/>
      <c r="N38" s="160"/>
      <c r="O38" s="161"/>
    </row>
    <row r="39" spans="1:15" ht="27.75" customHeight="1" x14ac:dyDescent="0.4">
      <c r="A39" s="55"/>
      <c r="B39" s="168">
        <v>2026</v>
      </c>
      <c r="C39" s="169"/>
      <c r="D39" s="172"/>
      <c r="E39" s="172"/>
      <c r="F39" s="170"/>
      <c r="G39" s="170"/>
      <c r="H39" s="170"/>
      <c r="I39" s="54"/>
      <c r="J39" s="170"/>
      <c r="K39" s="170"/>
      <c r="L39" s="171"/>
      <c r="M39" s="173"/>
      <c r="N39" s="160"/>
      <c r="O39" s="161"/>
    </row>
    <row r="40" spans="1:15" ht="27.75" customHeight="1" x14ac:dyDescent="0.4">
      <c r="A40" s="55"/>
      <c r="B40" s="168">
        <v>2026</v>
      </c>
      <c r="C40" s="169"/>
      <c r="D40" s="172"/>
      <c r="E40" s="172"/>
      <c r="F40" s="170"/>
      <c r="G40" s="170"/>
      <c r="H40" s="170"/>
      <c r="I40" s="54"/>
      <c r="J40" s="170"/>
      <c r="K40" s="170"/>
      <c r="L40" s="171"/>
      <c r="M40" s="173"/>
      <c r="N40" s="160"/>
      <c r="O40" s="161"/>
    </row>
    <row r="41" spans="1:15" ht="27.75" customHeight="1" x14ac:dyDescent="0.4">
      <c r="A41" s="55"/>
      <c r="B41" s="168">
        <v>2026</v>
      </c>
      <c r="C41" s="169"/>
      <c r="D41" s="172"/>
      <c r="E41" s="172"/>
      <c r="F41" s="170"/>
      <c r="G41" s="170"/>
      <c r="H41" s="170"/>
      <c r="I41" s="54"/>
      <c r="J41" s="170"/>
      <c r="K41" s="170"/>
      <c r="L41" s="171"/>
      <c r="M41" s="173"/>
      <c r="N41" s="160"/>
      <c r="O41" s="161"/>
    </row>
    <row r="42" spans="1:15" ht="27.75" customHeight="1" x14ac:dyDescent="0.4">
      <c r="A42" s="55"/>
      <c r="B42" s="168">
        <v>2026</v>
      </c>
      <c r="C42" s="169"/>
      <c r="D42" s="172"/>
      <c r="E42" s="172"/>
      <c r="F42" s="170"/>
      <c r="G42" s="170"/>
      <c r="H42" s="170"/>
      <c r="I42" s="54"/>
      <c r="J42" s="170"/>
      <c r="K42" s="170"/>
      <c r="L42" s="171"/>
      <c r="M42" s="173"/>
      <c r="N42" s="160"/>
      <c r="O42" s="161"/>
    </row>
    <row r="43" spans="1:15" ht="27.75" customHeight="1" x14ac:dyDescent="0.4">
      <c r="A43" s="55"/>
      <c r="B43" s="168">
        <v>2026</v>
      </c>
      <c r="C43" s="169"/>
      <c r="D43" s="172"/>
      <c r="E43" s="172"/>
      <c r="F43" s="170"/>
      <c r="G43" s="170"/>
      <c r="H43" s="170"/>
      <c r="I43" s="54"/>
      <c r="J43" s="170"/>
      <c r="K43" s="170"/>
      <c r="L43" s="171"/>
      <c r="M43" s="173"/>
      <c r="N43" s="160"/>
      <c r="O43" s="161"/>
    </row>
    <row r="44" spans="1:15" ht="27.75" customHeight="1" x14ac:dyDescent="0.4">
      <c r="A44" s="55"/>
      <c r="B44" s="168">
        <v>2026</v>
      </c>
      <c r="C44" s="169"/>
      <c r="D44" s="172"/>
      <c r="E44" s="172"/>
      <c r="F44" s="170"/>
      <c r="G44" s="170"/>
      <c r="H44" s="170"/>
      <c r="I44" s="54"/>
      <c r="J44" s="170"/>
      <c r="K44" s="170"/>
      <c r="L44" s="171"/>
      <c r="M44" s="173"/>
      <c r="N44" s="160"/>
      <c r="O44" s="161"/>
    </row>
    <row r="45" spans="1:15" ht="27.75" customHeight="1" x14ac:dyDescent="0.4">
      <c r="A45" s="55"/>
      <c r="B45" s="168">
        <v>2026</v>
      </c>
      <c r="C45" s="169"/>
      <c r="D45" s="172"/>
      <c r="E45" s="172"/>
      <c r="F45" s="170"/>
      <c r="G45" s="170"/>
      <c r="H45" s="170"/>
      <c r="I45" s="54"/>
      <c r="J45" s="170"/>
      <c r="K45" s="170"/>
      <c r="L45" s="171"/>
      <c r="M45" s="173"/>
      <c r="N45" s="160"/>
      <c r="O45" s="161"/>
    </row>
    <row r="46" spans="1:15" ht="27.75" customHeight="1" x14ac:dyDescent="0.4">
      <c r="A46" s="55"/>
      <c r="B46" s="168">
        <v>2026</v>
      </c>
      <c r="C46" s="169"/>
      <c r="D46" s="172"/>
      <c r="E46" s="172"/>
      <c r="F46" s="170"/>
      <c r="G46" s="170"/>
      <c r="H46" s="170"/>
      <c r="I46" s="54"/>
      <c r="J46" s="170"/>
      <c r="K46" s="170"/>
      <c r="L46" s="171"/>
      <c r="M46" s="173"/>
      <c r="N46" s="160"/>
      <c r="O46" s="161"/>
    </row>
    <row r="47" spans="1:15" ht="27.75" customHeight="1" x14ac:dyDescent="0.4">
      <c r="A47" s="55"/>
      <c r="B47" s="168">
        <v>2026</v>
      </c>
      <c r="C47" s="169"/>
      <c r="D47" s="172"/>
      <c r="E47" s="172"/>
      <c r="F47" s="170"/>
      <c r="G47" s="170"/>
      <c r="H47" s="170"/>
      <c r="I47" s="54"/>
      <c r="J47" s="170"/>
      <c r="K47" s="170"/>
      <c r="L47" s="171"/>
      <c r="M47" s="173"/>
      <c r="N47" s="160"/>
      <c r="O47" s="161"/>
    </row>
    <row r="48" spans="1:15" ht="27.75" customHeight="1" x14ac:dyDescent="0.4">
      <c r="A48" s="55"/>
      <c r="B48" s="168">
        <v>2026</v>
      </c>
      <c r="C48" s="169"/>
      <c r="D48" s="172"/>
      <c r="E48" s="172"/>
      <c r="F48" s="170"/>
      <c r="G48" s="170"/>
      <c r="H48" s="170"/>
      <c r="I48" s="54"/>
      <c r="J48" s="170"/>
      <c r="K48" s="170"/>
      <c r="L48" s="171"/>
      <c r="M48" s="173"/>
      <c r="N48" s="160"/>
      <c r="O48" s="161"/>
    </row>
    <row r="49" spans="1:15" ht="27.75" customHeight="1" x14ac:dyDescent="0.4">
      <c r="A49" s="55"/>
      <c r="B49" s="168">
        <v>2026</v>
      </c>
      <c r="C49" s="169"/>
      <c r="D49" s="172"/>
      <c r="E49" s="172"/>
      <c r="F49" s="170"/>
      <c r="G49" s="170"/>
      <c r="H49" s="170"/>
      <c r="I49" s="54"/>
      <c r="J49" s="170"/>
      <c r="K49" s="170"/>
      <c r="L49" s="171"/>
      <c r="M49" s="173"/>
      <c r="N49" s="160"/>
      <c r="O49" s="161"/>
    </row>
    <row r="50" spans="1:15" ht="27.75" customHeight="1" x14ac:dyDescent="0.4">
      <c r="A50" s="55"/>
      <c r="B50" s="168">
        <v>2026</v>
      </c>
      <c r="C50" s="169"/>
      <c r="D50" s="172"/>
      <c r="E50" s="172"/>
      <c r="F50" s="170"/>
      <c r="G50" s="170"/>
      <c r="H50" s="170"/>
      <c r="I50" s="54"/>
      <c r="J50" s="170"/>
      <c r="K50" s="170"/>
      <c r="L50" s="171"/>
      <c r="M50" s="173"/>
      <c r="N50" s="160"/>
      <c r="O50" s="161"/>
    </row>
    <row r="51" spans="1:15" ht="27.75" customHeight="1" x14ac:dyDescent="0.4">
      <c r="A51" s="55"/>
      <c r="B51" s="168">
        <v>2026</v>
      </c>
      <c r="C51" s="169"/>
      <c r="D51" s="172"/>
      <c r="E51" s="172"/>
      <c r="F51" s="170"/>
      <c r="G51" s="170"/>
      <c r="H51" s="170"/>
      <c r="I51" s="54"/>
      <c r="J51" s="170"/>
      <c r="K51" s="170"/>
      <c r="L51" s="171"/>
      <c r="M51" s="173"/>
      <c r="N51" s="160"/>
      <c r="O51" s="161"/>
    </row>
    <row r="52" spans="1:15" ht="27.75" customHeight="1" x14ac:dyDescent="0.4">
      <c r="A52" s="55"/>
      <c r="B52" s="168">
        <v>2026</v>
      </c>
      <c r="C52" s="169"/>
      <c r="D52" s="172"/>
      <c r="E52" s="172"/>
      <c r="F52" s="170"/>
      <c r="G52" s="170"/>
      <c r="H52" s="170"/>
      <c r="I52" s="54"/>
      <c r="J52" s="170"/>
      <c r="K52" s="170"/>
      <c r="L52" s="171"/>
      <c r="M52" s="173"/>
      <c r="N52" s="160"/>
      <c r="O52" s="161"/>
    </row>
    <row r="53" spans="1:15" ht="27.75" customHeight="1" x14ac:dyDescent="0.4">
      <c r="A53" s="55"/>
      <c r="B53" s="168">
        <v>2026</v>
      </c>
      <c r="C53" s="169"/>
      <c r="D53" s="172"/>
      <c r="E53" s="172"/>
      <c r="F53" s="170"/>
      <c r="G53" s="170"/>
      <c r="H53" s="170"/>
      <c r="I53" s="54"/>
      <c r="J53" s="170"/>
      <c r="K53" s="170"/>
      <c r="L53" s="171"/>
      <c r="M53" s="173"/>
      <c r="N53" s="160"/>
      <c r="O53" s="161"/>
    </row>
    <row r="54" spans="1:15" ht="27.75" customHeight="1" x14ac:dyDescent="0.4">
      <c r="A54" s="55"/>
      <c r="B54" s="168">
        <v>2026</v>
      </c>
      <c r="C54" s="169"/>
      <c r="D54" s="172"/>
      <c r="E54" s="172"/>
      <c r="F54" s="170"/>
      <c r="G54" s="170"/>
      <c r="H54" s="170"/>
      <c r="I54" s="54"/>
      <c r="J54" s="170"/>
      <c r="K54" s="170"/>
      <c r="L54" s="171"/>
      <c r="M54" s="173"/>
      <c r="N54" s="160"/>
      <c r="O54" s="161"/>
    </row>
    <row r="55" spans="1:15" ht="27.75" customHeight="1" x14ac:dyDescent="0.4">
      <c r="A55" s="55"/>
      <c r="B55" s="168">
        <v>2026</v>
      </c>
      <c r="C55" s="169"/>
      <c r="D55" s="172"/>
      <c r="E55" s="172"/>
      <c r="F55" s="170"/>
      <c r="G55" s="170"/>
      <c r="H55" s="170"/>
      <c r="I55" s="54"/>
      <c r="J55" s="170"/>
      <c r="K55" s="170"/>
      <c r="L55" s="171"/>
      <c r="M55" s="173"/>
      <c r="N55" s="160"/>
      <c r="O55" s="161"/>
    </row>
    <row r="56" spans="1:15" ht="27.75" customHeight="1" x14ac:dyDescent="0.4">
      <c r="A56" s="55"/>
      <c r="B56" s="168">
        <v>2026</v>
      </c>
      <c r="C56" s="155"/>
      <c r="D56" s="152"/>
      <c r="E56" s="152"/>
      <c r="F56" s="153"/>
      <c r="G56" s="153"/>
      <c r="H56" s="153"/>
      <c r="I56" s="56"/>
      <c r="J56" s="153"/>
      <c r="K56" s="153"/>
      <c r="L56" s="154"/>
      <c r="M56" s="173"/>
      <c r="N56" s="156"/>
      <c r="O56" s="58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취합\16. 발주계획서(영남지역본부)\[붙임 발주계획서(영남지역본부 사업지원실).xlsx]참고'!#REF!</xm:f>
          </x14:formula1>
          <xm:sqref>M7:M56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취합\16. 발주계획서(영남지역본부)\[붙임 발주계획서(영남지역본부 사업지원실).xlsx]참고'!#REF!</xm:f>
          </x14:formula1>
          <xm:sqref>D7:D56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취합\16. 발주계획서(영남지역본부)\[붙임 발주계획서(영남지역본부 사업지원실).xlsx]참고'!#REF!</xm:f>
          </x14:formula1>
          <xm:sqref>N7:N56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취합\16. 발주계획서(영남지역본부)\[붙임 발주계획서(영남지역본부 사업지원실).xlsx]참고'!#REF!</xm:f>
          </x14:formula1>
          <xm:sqref>G7:G56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취합\16. 발주계획서(영남지역본부)\[붙임 발주계획서(영남지역본부 사업지원실).xlsx]참고'!#REF!</xm:f>
          </x14:formula1>
          <xm:sqref>C7:C56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취합\16. 발주계획서(영남지역본부)\[붙임 발주계획서(영남지역본부 사업지원실).xlsx]참고'!#REF!</xm:f>
          </x14:formula1>
          <xm:sqref>H7:H56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취합\16. 발주계획서(영남지역본부)\[붙임 발주계획서(영남지역본부 사업지원실).xlsx]참고'!#REF!</xm:f>
          </x14:formula1>
          <xm:sqref>F6:F56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48"/>
  <sheetViews>
    <sheetView zoomScale="55" zoomScaleNormal="55" workbookViewId="0">
      <selection activeCell="J14" sqref="J14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50.6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ht="27.75" customHeight="1" thickTop="1" x14ac:dyDescent="0.4">
      <c r="A7" s="55"/>
      <c r="B7" s="168">
        <v>2026</v>
      </c>
      <c r="C7" s="169">
        <v>2</v>
      </c>
      <c r="D7" s="172" t="s">
        <v>199</v>
      </c>
      <c r="E7" s="172" t="s">
        <v>1225</v>
      </c>
      <c r="F7" s="170" t="s">
        <v>16</v>
      </c>
      <c r="G7" s="170" t="s">
        <v>5</v>
      </c>
      <c r="H7" s="170" t="s">
        <v>28</v>
      </c>
      <c r="I7" s="54">
        <v>11110000</v>
      </c>
      <c r="J7" s="170">
        <v>2018061170</v>
      </c>
      <c r="K7" s="170" t="s">
        <v>1226</v>
      </c>
      <c r="L7" s="170" t="s">
        <v>1227</v>
      </c>
      <c r="M7" s="295" t="s">
        <v>121</v>
      </c>
      <c r="N7" s="160"/>
      <c r="O7" s="161"/>
    </row>
    <row r="8" spans="1:15" ht="27.75" customHeight="1" x14ac:dyDescent="0.4">
      <c r="A8" s="55"/>
      <c r="B8" s="168">
        <v>2026</v>
      </c>
      <c r="C8" s="169">
        <v>5</v>
      </c>
      <c r="D8" s="172" t="s">
        <v>199</v>
      </c>
      <c r="E8" s="172" t="s">
        <v>1228</v>
      </c>
      <c r="F8" s="170" t="s">
        <v>16</v>
      </c>
      <c r="G8" s="170" t="s">
        <v>222</v>
      </c>
      <c r="H8" s="170" t="s">
        <v>29</v>
      </c>
      <c r="I8" s="54">
        <v>1000000</v>
      </c>
      <c r="J8" s="170">
        <v>202408042</v>
      </c>
      <c r="K8" s="170" t="s">
        <v>1229</v>
      </c>
      <c r="L8" s="170" t="s">
        <v>1230</v>
      </c>
      <c r="M8" s="173"/>
      <c r="N8" s="160"/>
      <c r="O8" s="161"/>
    </row>
    <row r="9" spans="1:15" ht="27.75" customHeight="1" x14ac:dyDescent="0.4">
      <c r="A9" s="55"/>
      <c r="B9" s="168">
        <v>2026</v>
      </c>
      <c r="C9" s="169">
        <v>6</v>
      </c>
      <c r="D9" s="172" t="s">
        <v>199</v>
      </c>
      <c r="E9" s="172" t="s">
        <v>1231</v>
      </c>
      <c r="F9" s="170" t="s">
        <v>16</v>
      </c>
      <c r="G9" s="170" t="s">
        <v>222</v>
      </c>
      <c r="H9" s="170" t="s">
        <v>29</v>
      </c>
      <c r="I9" s="54">
        <v>1500000</v>
      </c>
      <c r="J9" s="170">
        <v>202408042</v>
      </c>
      <c r="K9" s="170" t="s">
        <v>1229</v>
      </c>
      <c r="L9" s="170" t="s">
        <v>1230</v>
      </c>
      <c r="M9" s="173"/>
      <c r="N9" s="160"/>
      <c r="O9" s="161"/>
    </row>
    <row r="10" spans="1:15" ht="27.75" customHeight="1" x14ac:dyDescent="0.4">
      <c r="A10" s="55"/>
      <c r="B10" s="168">
        <v>2026</v>
      </c>
      <c r="C10" s="169">
        <v>6</v>
      </c>
      <c r="D10" s="172" t="s">
        <v>199</v>
      </c>
      <c r="E10" s="172" t="s">
        <v>740</v>
      </c>
      <c r="F10" s="170" t="s">
        <v>16</v>
      </c>
      <c r="G10" s="170" t="s">
        <v>222</v>
      </c>
      <c r="H10" s="170" t="s">
        <v>29</v>
      </c>
      <c r="I10" s="54">
        <v>1500000</v>
      </c>
      <c r="J10" s="170">
        <v>202408042</v>
      </c>
      <c r="K10" s="170" t="s">
        <v>1229</v>
      </c>
      <c r="L10" s="170" t="s">
        <v>1230</v>
      </c>
      <c r="M10" s="173"/>
      <c r="N10" s="160"/>
      <c r="O10" s="161"/>
    </row>
    <row r="11" spans="1:15" ht="27.75" customHeight="1" x14ac:dyDescent="0.4">
      <c r="A11" s="55"/>
      <c r="B11" s="168">
        <v>2026</v>
      </c>
      <c r="C11" s="169">
        <v>11</v>
      </c>
      <c r="D11" s="172" t="s">
        <v>199</v>
      </c>
      <c r="E11" s="172" t="s">
        <v>1232</v>
      </c>
      <c r="F11" s="170" t="s">
        <v>16</v>
      </c>
      <c r="G11" s="170" t="s">
        <v>222</v>
      </c>
      <c r="H11" s="170" t="s">
        <v>29</v>
      </c>
      <c r="I11" s="54">
        <v>2000000</v>
      </c>
      <c r="J11" s="170">
        <v>202408042</v>
      </c>
      <c r="K11" s="170" t="s">
        <v>1229</v>
      </c>
      <c r="L11" s="170" t="s">
        <v>1230</v>
      </c>
      <c r="M11" s="173"/>
      <c r="N11" s="160"/>
      <c r="O11" s="161"/>
    </row>
    <row r="12" spans="1:15" ht="27.75" customHeight="1" x14ac:dyDescent="0.4">
      <c r="A12" s="55"/>
      <c r="B12" s="168">
        <v>2026</v>
      </c>
      <c r="C12" s="169">
        <v>11</v>
      </c>
      <c r="D12" s="172" t="s">
        <v>199</v>
      </c>
      <c r="E12" s="172" t="s">
        <v>1233</v>
      </c>
      <c r="F12" s="170" t="s">
        <v>16</v>
      </c>
      <c r="G12" s="170" t="s">
        <v>222</v>
      </c>
      <c r="H12" s="170" t="s">
        <v>29</v>
      </c>
      <c r="I12" s="54">
        <v>1500000</v>
      </c>
      <c r="J12" s="170">
        <v>202408042</v>
      </c>
      <c r="K12" s="170" t="s">
        <v>1229</v>
      </c>
      <c r="L12" s="170" t="s">
        <v>1230</v>
      </c>
      <c r="M12" s="173"/>
      <c r="N12" s="160"/>
      <c r="O12" s="161"/>
    </row>
    <row r="13" spans="1:15" ht="27.75" customHeight="1" x14ac:dyDescent="0.4">
      <c r="A13" s="55"/>
      <c r="B13" s="168">
        <v>2026</v>
      </c>
      <c r="C13" s="169"/>
      <c r="D13" s="172"/>
      <c r="E13" s="172"/>
      <c r="F13" s="170"/>
      <c r="G13" s="170"/>
      <c r="H13" s="170"/>
      <c r="I13" s="54"/>
      <c r="J13" s="170"/>
      <c r="K13" s="170"/>
      <c r="L13" s="171"/>
      <c r="M13" s="173"/>
      <c r="N13" s="160"/>
      <c r="O13" s="161"/>
    </row>
    <row r="14" spans="1:15" ht="27.75" customHeight="1" x14ac:dyDescent="0.4">
      <c r="A14" s="55"/>
      <c r="B14" s="168">
        <v>2026</v>
      </c>
      <c r="C14" s="169"/>
      <c r="D14" s="172"/>
      <c r="E14" s="172"/>
      <c r="F14" s="170"/>
      <c r="G14" s="170"/>
      <c r="H14" s="170"/>
      <c r="I14" s="54"/>
      <c r="J14" s="170"/>
      <c r="K14" s="170"/>
      <c r="L14" s="171"/>
      <c r="M14" s="173"/>
      <c r="N14" s="160"/>
      <c r="O14" s="161"/>
    </row>
    <row r="15" spans="1:15" ht="27.75" customHeight="1" x14ac:dyDescent="0.4">
      <c r="A15" s="55"/>
      <c r="B15" s="168">
        <v>2026</v>
      </c>
      <c r="C15" s="169"/>
      <c r="D15" s="172"/>
      <c r="E15" s="172"/>
      <c r="F15" s="170"/>
      <c r="G15" s="170"/>
      <c r="H15" s="170"/>
      <c r="I15" s="54"/>
      <c r="J15" s="170"/>
      <c r="K15" s="170"/>
      <c r="L15" s="171"/>
      <c r="M15" s="173"/>
      <c r="N15" s="160"/>
      <c r="O15" s="161"/>
    </row>
    <row r="16" spans="1:15" ht="27.75" customHeight="1" x14ac:dyDescent="0.4">
      <c r="A16" s="55"/>
      <c r="B16" s="168">
        <v>2026</v>
      </c>
      <c r="C16" s="169"/>
      <c r="D16" s="172"/>
      <c r="E16" s="172"/>
      <c r="F16" s="170"/>
      <c r="G16" s="170"/>
      <c r="H16" s="170"/>
      <c r="I16" s="54"/>
      <c r="J16" s="170"/>
      <c r="K16" s="170"/>
      <c r="L16" s="171"/>
      <c r="M16" s="173"/>
      <c r="N16" s="160"/>
      <c r="O16" s="161"/>
    </row>
    <row r="17" spans="1:15" ht="27.75" customHeight="1" x14ac:dyDescent="0.4">
      <c r="A17" s="55"/>
      <c r="B17" s="168">
        <v>2026</v>
      </c>
      <c r="C17" s="169"/>
      <c r="D17" s="172"/>
      <c r="E17" s="172"/>
      <c r="F17" s="170"/>
      <c r="G17" s="170"/>
      <c r="H17" s="170"/>
      <c r="I17" s="54"/>
      <c r="J17" s="170"/>
      <c r="K17" s="170"/>
      <c r="L17" s="171"/>
      <c r="M17" s="173"/>
      <c r="N17" s="160"/>
      <c r="O17" s="161"/>
    </row>
    <row r="18" spans="1:15" ht="27.75" customHeight="1" x14ac:dyDescent="0.4">
      <c r="A18" s="55"/>
      <c r="B18" s="168">
        <v>2026</v>
      </c>
      <c r="C18" s="169"/>
      <c r="D18" s="172"/>
      <c r="E18" s="172"/>
      <c r="F18" s="170"/>
      <c r="G18" s="170"/>
      <c r="H18" s="170"/>
      <c r="I18" s="54"/>
      <c r="J18" s="170"/>
      <c r="K18" s="170"/>
      <c r="L18" s="171"/>
      <c r="M18" s="173"/>
      <c r="N18" s="160"/>
      <c r="O18" s="161"/>
    </row>
    <row r="19" spans="1:15" ht="27.75" customHeight="1" x14ac:dyDescent="0.4">
      <c r="A19" s="55"/>
      <c r="B19" s="168">
        <v>2026</v>
      </c>
      <c r="C19" s="169"/>
      <c r="D19" s="172"/>
      <c r="E19" s="172"/>
      <c r="F19" s="170"/>
      <c r="G19" s="170"/>
      <c r="H19" s="170"/>
      <c r="I19" s="54"/>
      <c r="J19" s="170"/>
      <c r="K19" s="170"/>
      <c r="L19" s="171"/>
      <c r="M19" s="173"/>
      <c r="N19" s="160"/>
      <c r="O19" s="161"/>
    </row>
    <row r="20" spans="1:15" ht="27.75" customHeight="1" x14ac:dyDescent="0.4">
      <c r="A20" s="55"/>
      <c r="B20" s="168">
        <v>2026</v>
      </c>
      <c r="C20" s="169"/>
      <c r="D20" s="172"/>
      <c r="E20" s="172"/>
      <c r="F20" s="170"/>
      <c r="G20" s="170"/>
      <c r="H20" s="170"/>
      <c r="I20" s="54"/>
      <c r="J20" s="170"/>
      <c r="K20" s="170"/>
      <c r="L20" s="171"/>
      <c r="M20" s="173"/>
      <c r="N20" s="160"/>
      <c r="O20" s="161"/>
    </row>
    <row r="21" spans="1:15" ht="27.75" customHeight="1" x14ac:dyDescent="0.4">
      <c r="A21" s="55"/>
      <c r="B21" s="168">
        <v>2026</v>
      </c>
      <c r="C21" s="169"/>
      <c r="D21" s="172"/>
      <c r="E21" s="172"/>
      <c r="F21" s="170"/>
      <c r="G21" s="170"/>
      <c r="H21" s="170"/>
      <c r="I21" s="54"/>
      <c r="J21" s="170"/>
      <c r="K21" s="170"/>
      <c r="L21" s="171"/>
      <c r="M21" s="173"/>
      <c r="N21" s="160"/>
      <c r="O21" s="161"/>
    </row>
    <row r="22" spans="1:15" ht="27.75" customHeight="1" x14ac:dyDescent="0.4">
      <c r="A22" s="55"/>
      <c r="B22" s="168">
        <v>2026</v>
      </c>
      <c r="C22" s="169"/>
      <c r="D22" s="172"/>
      <c r="E22" s="172"/>
      <c r="F22" s="170"/>
      <c r="G22" s="170"/>
      <c r="H22" s="170"/>
      <c r="I22" s="54"/>
      <c r="J22" s="170"/>
      <c r="K22" s="170"/>
      <c r="L22" s="171"/>
      <c r="M22" s="173"/>
      <c r="N22" s="160"/>
      <c r="O22" s="161"/>
    </row>
    <row r="23" spans="1:15" ht="27.75" customHeight="1" x14ac:dyDescent="0.4">
      <c r="A23" s="55"/>
      <c r="B23" s="168">
        <v>2026</v>
      </c>
      <c r="C23" s="169"/>
      <c r="D23" s="172"/>
      <c r="E23" s="172"/>
      <c r="F23" s="170"/>
      <c r="G23" s="170"/>
      <c r="H23" s="170"/>
      <c r="I23" s="54"/>
      <c r="J23" s="170"/>
      <c r="K23" s="170"/>
      <c r="L23" s="171"/>
      <c r="M23" s="173"/>
      <c r="N23" s="160"/>
      <c r="O23" s="161"/>
    </row>
    <row r="24" spans="1:15" ht="27.75" customHeight="1" x14ac:dyDescent="0.4">
      <c r="A24" s="55"/>
      <c r="B24" s="168">
        <v>2026</v>
      </c>
      <c r="C24" s="169"/>
      <c r="D24" s="172"/>
      <c r="E24" s="172"/>
      <c r="F24" s="170"/>
      <c r="G24" s="170"/>
      <c r="H24" s="170"/>
      <c r="I24" s="54"/>
      <c r="J24" s="170"/>
      <c r="K24" s="170"/>
      <c r="L24" s="171"/>
      <c r="M24" s="173"/>
      <c r="N24" s="160"/>
      <c r="O24" s="161"/>
    </row>
    <row r="25" spans="1:15" ht="27.75" customHeight="1" x14ac:dyDescent="0.4">
      <c r="A25" s="55"/>
      <c r="B25" s="168">
        <v>2026</v>
      </c>
      <c r="C25" s="169"/>
      <c r="D25" s="172"/>
      <c r="E25" s="172"/>
      <c r="F25" s="170"/>
      <c r="G25" s="170"/>
      <c r="H25" s="170"/>
      <c r="I25" s="54"/>
      <c r="J25" s="170"/>
      <c r="K25" s="170"/>
      <c r="L25" s="171"/>
      <c r="M25" s="173"/>
      <c r="N25" s="160"/>
      <c r="O25" s="161"/>
    </row>
    <row r="26" spans="1:15" ht="27.75" customHeight="1" x14ac:dyDescent="0.4">
      <c r="A26" s="55"/>
      <c r="B26" s="168">
        <v>2026</v>
      </c>
      <c r="C26" s="169"/>
      <c r="D26" s="172"/>
      <c r="E26" s="172"/>
      <c r="F26" s="170"/>
      <c r="G26" s="170"/>
      <c r="H26" s="170"/>
      <c r="I26" s="54"/>
      <c r="J26" s="170"/>
      <c r="K26" s="170"/>
      <c r="L26" s="171"/>
      <c r="M26" s="173"/>
      <c r="N26" s="160"/>
      <c r="O26" s="161"/>
    </row>
    <row r="27" spans="1:15" ht="27.75" customHeight="1" x14ac:dyDescent="0.4">
      <c r="A27" s="55"/>
      <c r="B27" s="168">
        <v>2026</v>
      </c>
      <c r="C27" s="169"/>
      <c r="D27" s="172"/>
      <c r="E27" s="172"/>
      <c r="F27" s="170"/>
      <c r="G27" s="170"/>
      <c r="H27" s="170"/>
      <c r="I27" s="54"/>
      <c r="J27" s="170"/>
      <c r="K27" s="170"/>
      <c r="L27" s="171"/>
      <c r="M27" s="173"/>
      <c r="N27" s="160"/>
      <c r="O27" s="161"/>
    </row>
    <row r="28" spans="1:15" ht="27.75" customHeight="1" x14ac:dyDescent="0.4">
      <c r="A28" s="55"/>
      <c r="B28" s="168">
        <v>2026</v>
      </c>
      <c r="C28" s="169"/>
      <c r="D28" s="172"/>
      <c r="E28" s="172"/>
      <c r="F28" s="170"/>
      <c r="G28" s="170"/>
      <c r="H28" s="170"/>
      <c r="I28" s="54"/>
      <c r="J28" s="170"/>
      <c r="K28" s="170"/>
      <c r="L28" s="171"/>
      <c r="M28" s="173"/>
      <c r="N28" s="160"/>
      <c r="O28" s="161"/>
    </row>
    <row r="29" spans="1:15" ht="27.75" customHeight="1" x14ac:dyDescent="0.4">
      <c r="A29" s="55"/>
      <c r="B29" s="168">
        <v>2026</v>
      </c>
      <c r="C29" s="169"/>
      <c r="D29" s="172"/>
      <c r="E29" s="172"/>
      <c r="F29" s="170"/>
      <c r="G29" s="170"/>
      <c r="H29" s="170"/>
      <c r="I29" s="54"/>
      <c r="J29" s="170"/>
      <c r="K29" s="170"/>
      <c r="L29" s="171"/>
      <c r="M29" s="173"/>
      <c r="N29" s="160"/>
      <c r="O29" s="161"/>
    </row>
    <row r="30" spans="1:15" ht="27.75" customHeight="1" x14ac:dyDescent="0.4">
      <c r="A30" s="55"/>
      <c r="B30" s="168">
        <v>2026</v>
      </c>
      <c r="C30" s="169"/>
      <c r="D30" s="172"/>
      <c r="E30" s="172"/>
      <c r="F30" s="170"/>
      <c r="G30" s="170"/>
      <c r="H30" s="170"/>
      <c r="I30" s="54"/>
      <c r="J30" s="170"/>
      <c r="K30" s="170"/>
      <c r="L30" s="171"/>
      <c r="M30" s="173"/>
      <c r="N30" s="160"/>
      <c r="O30" s="161"/>
    </row>
    <row r="31" spans="1:15" ht="27.75" customHeight="1" x14ac:dyDescent="0.4">
      <c r="A31" s="55"/>
      <c r="B31" s="168">
        <v>2026</v>
      </c>
      <c r="C31" s="169"/>
      <c r="D31" s="172"/>
      <c r="E31" s="172"/>
      <c r="F31" s="170"/>
      <c r="G31" s="170"/>
      <c r="H31" s="170"/>
      <c r="I31" s="54"/>
      <c r="J31" s="170"/>
      <c r="K31" s="170"/>
      <c r="L31" s="171"/>
      <c r="M31" s="173"/>
      <c r="N31" s="160"/>
      <c r="O31" s="161"/>
    </row>
    <row r="32" spans="1:15" ht="27.75" customHeight="1" x14ac:dyDescent="0.4">
      <c r="A32" s="55"/>
      <c r="B32" s="168">
        <v>2026</v>
      </c>
      <c r="C32" s="169"/>
      <c r="D32" s="172"/>
      <c r="E32" s="172"/>
      <c r="F32" s="170"/>
      <c r="G32" s="170"/>
      <c r="H32" s="170"/>
      <c r="I32" s="54"/>
      <c r="J32" s="170"/>
      <c r="K32" s="170"/>
      <c r="L32" s="171"/>
      <c r="M32" s="173"/>
      <c r="N32" s="160"/>
      <c r="O32" s="161"/>
    </row>
    <row r="33" spans="1:15" ht="27.75" customHeight="1" x14ac:dyDescent="0.4">
      <c r="A33" s="55"/>
      <c r="B33" s="168">
        <v>2026</v>
      </c>
      <c r="C33" s="169"/>
      <c r="D33" s="172"/>
      <c r="E33" s="172"/>
      <c r="F33" s="170"/>
      <c r="G33" s="170"/>
      <c r="H33" s="170"/>
      <c r="I33" s="54"/>
      <c r="J33" s="170"/>
      <c r="K33" s="170"/>
      <c r="L33" s="171"/>
      <c r="M33" s="173"/>
      <c r="N33" s="160"/>
      <c r="O33" s="161"/>
    </row>
    <row r="34" spans="1:15" ht="27.75" customHeight="1" x14ac:dyDescent="0.4">
      <c r="A34" s="55"/>
      <c r="B34" s="168">
        <v>2026</v>
      </c>
      <c r="C34" s="169"/>
      <c r="D34" s="172"/>
      <c r="E34" s="172"/>
      <c r="F34" s="170"/>
      <c r="G34" s="170"/>
      <c r="H34" s="170"/>
      <c r="I34" s="54"/>
      <c r="J34" s="170"/>
      <c r="K34" s="170"/>
      <c r="L34" s="171"/>
      <c r="M34" s="173"/>
      <c r="N34" s="160"/>
      <c r="O34" s="161"/>
    </row>
    <row r="35" spans="1:15" ht="27.75" customHeight="1" x14ac:dyDescent="0.4">
      <c r="A35" s="55"/>
      <c r="B35" s="168">
        <v>2026</v>
      </c>
      <c r="C35" s="169"/>
      <c r="D35" s="172"/>
      <c r="E35" s="172"/>
      <c r="F35" s="170"/>
      <c r="G35" s="170"/>
      <c r="H35" s="170"/>
      <c r="I35" s="54"/>
      <c r="J35" s="170"/>
      <c r="K35" s="170"/>
      <c r="L35" s="171"/>
      <c r="M35" s="173"/>
      <c r="N35" s="160"/>
      <c r="O35" s="161"/>
    </row>
    <row r="36" spans="1:15" ht="27.75" customHeight="1" x14ac:dyDescent="0.4">
      <c r="A36" s="55"/>
      <c r="B36" s="168">
        <v>2026</v>
      </c>
      <c r="C36" s="169"/>
      <c r="D36" s="172"/>
      <c r="E36" s="172"/>
      <c r="F36" s="170"/>
      <c r="G36" s="170"/>
      <c r="H36" s="170"/>
      <c r="I36" s="54"/>
      <c r="J36" s="170"/>
      <c r="K36" s="170"/>
      <c r="L36" s="171"/>
      <c r="M36" s="173"/>
      <c r="N36" s="160"/>
      <c r="O36" s="161"/>
    </row>
    <row r="37" spans="1:15" ht="27.75" customHeight="1" x14ac:dyDescent="0.4">
      <c r="A37" s="55"/>
      <c r="B37" s="168">
        <v>2026</v>
      </c>
      <c r="C37" s="169"/>
      <c r="D37" s="172"/>
      <c r="E37" s="172"/>
      <c r="F37" s="170"/>
      <c r="G37" s="170"/>
      <c r="H37" s="170"/>
      <c r="I37" s="54"/>
      <c r="J37" s="170"/>
      <c r="K37" s="170"/>
      <c r="L37" s="171"/>
      <c r="M37" s="173"/>
      <c r="N37" s="160"/>
      <c r="O37" s="161"/>
    </row>
    <row r="38" spans="1:15" ht="27.75" customHeight="1" x14ac:dyDescent="0.4">
      <c r="A38" s="55"/>
      <c r="B38" s="168">
        <v>2026</v>
      </c>
      <c r="C38" s="169"/>
      <c r="D38" s="172"/>
      <c r="E38" s="172"/>
      <c r="F38" s="170"/>
      <c r="G38" s="170"/>
      <c r="H38" s="170"/>
      <c r="I38" s="54"/>
      <c r="J38" s="170"/>
      <c r="K38" s="170"/>
      <c r="L38" s="171"/>
      <c r="M38" s="173"/>
      <c r="N38" s="160"/>
      <c r="O38" s="161"/>
    </row>
    <row r="39" spans="1:15" ht="27.75" customHeight="1" x14ac:dyDescent="0.4">
      <c r="A39" s="55"/>
      <c r="B39" s="168">
        <v>2026</v>
      </c>
      <c r="C39" s="169"/>
      <c r="D39" s="172"/>
      <c r="E39" s="172"/>
      <c r="F39" s="170"/>
      <c r="G39" s="170"/>
      <c r="H39" s="170"/>
      <c r="I39" s="54"/>
      <c r="J39" s="170"/>
      <c r="K39" s="170"/>
      <c r="L39" s="171"/>
      <c r="M39" s="173"/>
      <c r="N39" s="160"/>
      <c r="O39" s="161"/>
    </row>
    <row r="40" spans="1:15" ht="27.75" customHeight="1" x14ac:dyDescent="0.4">
      <c r="A40" s="55"/>
      <c r="B40" s="168">
        <v>2026</v>
      </c>
      <c r="C40" s="169"/>
      <c r="D40" s="172"/>
      <c r="E40" s="172"/>
      <c r="F40" s="170"/>
      <c r="G40" s="170"/>
      <c r="H40" s="170"/>
      <c r="I40" s="54"/>
      <c r="J40" s="170"/>
      <c r="K40" s="170"/>
      <c r="L40" s="171"/>
      <c r="M40" s="173"/>
      <c r="N40" s="160"/>
      <c r="O40" s="161"/>
    </row>
    <row r="41" spans="1:15" ht="27.75" customHeight="1" x14ac:dyDescent="0.4">
      <c r="A41" s="55"/>
      <c r="B41" s="168">
        <v>2026</v>
      </c>
      <c r="C41" s="169"/>
      <c r="D41" s="172"/>
      <c r="E41" s="172"/>
      <c r="F41" s="170"/>
      <c r="G41" s="170"/>
      <c r="H41" s="170"/>
      <c r="I41" s="54"/>
      <c r="J41" s="170"/>
      <c r="K41" s="170"/>
      <c r="L41" s="171"/>
      <c r="M41" s="173"/>
      <c r="N41" s="160"/>
      <c r="O41" s="161"/>
    </row>
    <row r="42" spans="1:15" ht="27.75" customHeight="1" x14ac:dyDescent="0.4">
      <c r="A42" s="55"/>
      <c r="B42" s="168">
        <v>2026</v>
      </c>
      <c r="C42" s="169"/>
      <c r="D42" s="172"/>
      <c r="E42" s="172"/>
      <c r="F42" s="170"/>
      <c r="G42" s="170"/>
      <c r="H42" s="170"/>
      <c r="I42" s="54"/>
      <c r="J42" s="170"/>
      <c r="K42" s="170"/>
      <c r="L42" s="171"/>
      <c r="M42" s="173"/>
      <c r="N42" s="160"/>
      <c r="O42" s="161"/>
    </row>
    <row r="43" spans="1:15" ht="27.75" customHeight="1" x14ac:dyDescent="0.4">
      <c r="A43" s="55"/>
      <c r="B43" s="168">
        <v>2026</v>
      </c>
      <c r="C43" s="169"/>
      <c r="D43" s="172"/>
      <c r="E43" s="172"/>
      <c r="F43" s="170"/>
      <c r="G43" s="170"/>
      <c r="H43" s="170"/>
      <c r="I43" s="54"/>
      <c r="J43" s="170"/>
      <c r="K43" s="170"/>
      <c r="L43" s="171"/>
      <c r="M43" s="173"/>
      <c r="N43" s="160"/>
      <c r="O43" s="161"/>
    </row>
    <row r="44" spans="1:15" ht="27.75" customHeight="1" x14ac:dyDescent="0.4">
      <c r="A44" s="55"/>
      <c r="B44" s="168">
        <v>2026</v>
      </c>
      <c r="C44" s="169"/>
      <c r="D44" s="172"/>
      <c r="E44" s="172"/>
      <c r="F44" s="170"/>
      <c r="G44" s="170"/>
      <c r="H44" s="170"/>
      <c r="I44" s="54"/>
      <c r="J44" s="170"/>
      <c r="K44" s="170"/>
      <c r="L44" s="171"/>
      <c r="M44" s="173"/>
      <c r="N44" s="160"/>
      <c r="O44" s="161"/>
    </row>
    <row r="45" spans="1:15" ht="27.75" customHeight="1" x14ac:dyDescent="0.4">
      <c r="A45" s="55"/>
      <c r="B45" s="168">
        <v>2026</v>
      </c>
      <c r="C45" s="169"/>
      <c r="D45" s="172"/>
      <c r="E45" s="172"/>
      <c r="F45" s="170"/>
      <c r="G45" s="170"/>
      <c r="H45" s="170"/>
      <c r="I45" s="54"/>
      <c r="J45" s="170"/>
      <c r="K45" s="170"/>
      <c r="L45" s="171"/>
      <c r="M45" s="173"/>
      <c r="N45" s="160"/>
      <c r="O45" s="161"/>
    </row>
    <row r="46" spans="1:15" ht="27.75" customHeight="1" x14ac:dyDescent="0.4">
      <c r="A46" s="55"/>
      <c r="B46" s="168">
        <v>2026</v>
      </c>
      <c r="C46" s="169"/>
      <c r="D46" s="172"/>
      <c r="E46" s="172"/>
      <c r="F46" s="170"/>
      <c r="G46" s="170"/>
      <c r="H46" s="170"/>
      <c r="I46" s="54"/>
      <c r="J46" s="170"/>
      <c r="K46" s="170"/>
      <c r="L46" s="171"/>
      <c r="M46" s="173"/>
      <c r="N46" s="160"/>
      <c r="O46" s="161"/>
    </row>
    <row r="47" spans="1:15" ht="27.75" customHeight="1" x14ac:dyDescent="0.4">
      <c r="A47" s="55"/>
      <c r="B47" s="168">
        <v>2026</v>
      </c>
      <c r="C47" s="169"/>
      <c r="D47" s="172"/>
      <c r="E47" s="172"/>
      <c r="F47" s="170"/>
      <c r="G47" s="170"/>
      <c r="H47" s="170"/>
      <c r="I47" s="54"/>
      <c r="J47" s="170"/>
      <c r="K47" s="170"/>
      <c r="L47" s="171"/>
      <c r="M47" s="173"/>
      <c r="N47" s="160"/>
      <c r="O47" s="161"/>
    </row>
    <row r="48" spans="1:15" ht="27.75" customHeight="1" x14ac:dyDescent="0.4">
      <c r="A48" s="55"/>
      <c r="B48" s="168">
        <v>2026</v>
      </c>
      <c r="C48" s="155"/>
      <c r="D48" s="152"/>
      <c r="E48" s="152"/>
      <c r="F48" s="153"/>
      <c r="G48" s="153"/>
      <c r="H48" s="153"/>
      <c r="I48" s="56"/>
      <c r="J48" s="153"/>
      <c r="K48" s="153"/>
      <c r="L48" s="154"/>
      <c r="M48" s="173"/>
      <c r="N48" s="156"/>
      <c r="O48" s="58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취합\16. 발주계획서(영남지역본부)\[붙임 발주계획서(영남지역본부 건설안전품질실).xlsx]참고'!#REF!</xm:f>
          </x14:formula1>
          <xm:sqref>M7:M48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취합\16. 발주계획서(영남지역본부)\[붙임 발주계획서(영남지역본부 건설안전품질실).xlsx]참고'!#REF!</xm:f>
          </x14:formula1>
          <xm:sqref>D7:D48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취합\16. 발주계획서(영남지역본부)\[붙임 발주계획서(영남지역본부 건설안전품질실).xlsx]참고'!#REF!</xm:f>
          </x14:formula1>
          <xm:sqref>N7:N48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취합\16. 발주계획서(영남지역본부)\[붙임 발주계획서(영남지역본부 건설안전품질실).xlsx]참고'!#REF!</xm:f>
          </x14:formula1>
          <xm:sqref>G7:G48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취합\16. 발주계획서(영남지역본부)\[붙임 발주계획서(영남지역본부 건설안전품질실).xlsx]참고'!#REF!</xm:f>
          </x14:formula1>
          <xm:sqref>C7:C48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취합\16. 발주계획서(영남지역본부)\[붙임 발주계획서(영남지역본부 건설안전품질실).xlsx]참고'!#REF!</xm:f>
          </x14:formula1>
          <xm:sqref>H7:H48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취합\16. 발주계획서(영남지역본부)\[붙임 발주계획서(영남지역본부 건설안전품질실).xlsx]참고'!#REF!</xm:f>
          </x14:formula1>
          <xm:sqref>F6:F48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88"/>
  <sheetViews>
    <sheetView zoomScale="55" zoomScaleNormal="55" workbookViewId="0">
      <selection activeCell="A4" sqref="A4:O4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ht="27.75" customHeight="1" thickTop="1" x14ac:dyDescent="0.4">
      <c r="B7" s="168">
        <v>2026</v>
      </c>
      <c r="C7" s="162">
        <v>1</v>
      </c>
      <c r="D7" s="165" t="s">
        <v>1234</v>
      </c>
      <c r="E7" s="165" t="s">
        <v>1235</v>
      </c>
      <c r="F7" s="164" t="s">
        <v>24</v>
      </c>
      <c r="G7" s="164" t="s">
        <v>14</v>
      </c>
      <c r="H7" s="164" t="s">
        <v>27</v>
      </c>
      <c r="I7" s="77">
        <v>29340000</v>
      </c>
      <c r="J7" s="164">
        <v>2015071260</v>
      </c>
      <c r="K7" s="164" t="s">
        <v>1236</v>
      </c>
      <c r="L7" s="136" t="s">
        <v>1237</v>
      </c>
      <c r="M7" s="294"/>
      <c r="N7" s="160"/>
      <c r="O7" s="161"/>
    </row>
    <row r="8" spans="1:15" ht="27.75" customHeight="1" x14ac:dyDescent="0.4">
      <c r="A8" s="55"/>
      <c r="B8" s="168">
        <v>2026</v>
      </c>
      <c r="C8" s="169">
        <v>2</v>
      </c>
      <c r="D8" s="186" t="s">
        <v>1234</v>
      </c>
      <c r="E8" s="186" t="s">
        <v>1238</v>
      </c>
      <c r="F8" s="170" t="s">
        <v>24</v>
      </c>
      <c r="G8" s="170" t="s">
        <v>15</v>
      </c>
      <c r="H8" s="170" t="s">
        <v>28</v>
      </c>
      <c r="I8" s="52">
        <f>(870000*8)/1.1</f>
        <v>6327272.7272727266</v>
      </c>
      <c r="J8" s="170">
        <v>201910007</v>
      </c>
      <c r="K8" s="170" t="s">
        <v>1239</v>
      </c>
      <c r="L8" s="171" t="s">
        <v>1240</v>
      </c>
      <c r="M8" s="391" t="s">
        <v>121</v>
      </c>
      <c r="N8" s="160"/>
      <c r="O8" s="161"/>
    </row>
    <row r="9" spans="1:15" ht="27.75" customHeight="1" x14ac:dyDescent="0.4">
      <c r="A9" s="55"/>
      <c r="B9" s="168">
        <v>2026</v>
      </c>
      <c r="C9" s="169">
        <v>2</v>
      </c>
      <c r="D9" s="172" t="s">
        <v>1234</v>
      </c>
      <c r="E9" s="172" t="s">
        <v>1241</v>
      </c>
      <c r="F9" s="170" t="s">
        <v>207</v>
      </c>
      <c r="G9" s="170" t="s">
        <v>222</v>
      </c>
      <c r="H9" s="170" t="s">
        <v>29</v>
      </c>
      <c r="I9" s="54">
        <f>1600000/1.1</f>
        <v>1454545.4545454544</v>
      </c>
      <c r="J9" s="170">
        <v>201910007</v>
      </c>
      <c r="K9" s="170" t="s">
        <v>1239</v>
      </c>
      <c r="L9" s="171" t="s">
        <v>1240</v>
      </c>
      <c r="M9" s="391"/>
      <c r="N9" s="160"/>
      <c r="O9" s="161"/>
    </row>
    <row r="10" spans="1:15" ht="27.75" customHeight="1" x14ac:dyDescent="0.4">
      <c r="A10" s="55"/>
      <c r="B10" s="168">
        <v>2026</v>
      </c>
      <c r="C10" s="68">
        <v>2</v>
      </c>
      <c r="D10" s="281" t="s">
        <v>175</v>
      </c>
      <c r="E10" s="281" t="s">
        <v>1242</v>
      </c>
      <c r="F10" s="69" t="s">
        <v>204</v>
      </c>
      <c r="G10" s="69" t="s">
        <v>10</v>
      </c>
      <c r="H10" s="69" t="s">
        <v>28</v>
      </c>
      <c r="I10" s="214" t="s">
        <v>1243</v>
      </c>
      <c r="J10" s="69">
        <v>202405007</v>
      </c>
      <c r="K10" s="69" t="s">
        <v>1244</v>
      </c>
      <c r="L10" s="208" t="s">
        <v>1245</v>
      </c>
      <c r="M10" s="288" t="s">
        <v>136</v>
      </c>
      <c r="N10" s="160"/>
      <c r="O10" s="161"/>
    </row>
    <row r="11" spans="1:15" ht="27.75" customHeight="1" x14ac:dyDescent="0.4">
      <c r="A11" s="55"/>
      <c r="B11" s="168">
        <v>2026</v>
      </c>
      <c r="C11" s="68">
        <v>2</v>
      </c>
      <c r="D11" s="281" t="s">
        <v>175</v>
      </c>
      <c r="E11" s="281" t="s">
        <v>1246</v>
      </c>
      <c r="F11" s="69" t="s">
        <v>204</v>
      </c>
      <c r="G11" s="69" t="s">
        <v>216</v>
      </c>
      <c r="H11" s="69" t="s">
        <v>586</v>
      </c>
      <c r="I11" s="54">
        <v>19000000</v>
      </c>
      <c r="J11" s="69">
        <v>202405007</v>
      </c>
      <c r="K11" s="69" t="s">
        <v>1244</v>
      </c>
      <c r="L11" s="208" t="s">
        <v>1245</v>
      </c>
      <c r="M11" s="288" t="s">
        <v>1068</v>
      </c>
      <c r="N11" s="160"/>
      <c r="O11" s="161"/>
    </row>
    <row r="12" spans="1:15" ht="27.75" customHeight="1" x14ac:dyDescent="0.4">
      <c r="A12" s="55"/>
      <c r="B12" s="168">
        <v>2026</v>
      </c>
      <c r="C12" s="68">
        <v>2</v>
      </c>
      <c r="D12" s="281" t="s">
        <v>175</v>
      </c>
      <c r="E12" s="281" t="s">
        <v>1247</v>
      </c>
      <c r="F12" s="69" t="s">
        <v>204</v>
      </c>
      <c r="G12" s="69" t="s">
        <v>216</v>
      </c>
      <c r="H12" s="69" t="s">
        <v>586</v>
      </c>
      <c r="I12" s="54">
        <v>19000000</v>
      </c>
      <c r="J12" s="69">
        <v>202405007</v>
      </c>
      <c r="K12" s="69" t="s">
        <v>1244</v>
      </c>
      <c r="L12" s="208" t="s">
        <v>1245</v>
      </c>
      <c r="M12" s="288" t="s">
        <v>1068</v>
      </c>
      <c r="N12" s="160"/>
      <c r="O12" s="161"/>
    </row>
    <row r="13" spans="1:15" ht="27.75" customHeight="1" x14ac:dyDescent="0.4">
      <c r="A13" s="55"/>
      <c r="B13" s="168">
        <v>2026</v>
      </c>
      <c r="C13" s="169">
        <v>3</v>
      </c>
      <c r="D13" s="172" t="s">
        <v>1234</v>
      </c>
      <c r="E13" s="172" t="s">
        <v>1248</v>
      </c>
      <c r="F13" s="170" t="s">
        <v>204</v>
      </c>
      <c r="G13" s="170" t="s">
        <v>15</v>
      </c>
      <c r="H13" s="170" t="s">
        <v>28</v>
      </c>
      <c r="I13" s="54">
        <f>(750000*3)/1.1</f>
        <v>2045454.5454545452</v>
      </c>
      <c r="J13" s="170">
        <v>201910007</v>
      </c>
      <c r="K13" s="170" t="s">
        <v>1239</v>
      </c>
      <c r="L13" s="171" t="s">
        <v>1240</v>
      </c>
      <c r="M13" s="391" t="s">
        <v>121</v>
      </c>
      <c r="N13" s="160"/>
      <c r="O13" s="161"/>
    </row>
    <row r="14" spans="1:15" ht="27.75" customHeight="1" x14ac:dyDescent="0.4">
      <c r="A14" s="55"/>
      <c r="B14" s="168">
        <v>2026</v>
      </c>
      <c r="C14" s="169">
        <v>3</v>
      </c>
      <c r="D14" s="172" t="s">
        <v>1234</v>
      </c>
      <c r="E14" s="172" t="s">
        <v>1249</v>
      </c>
      <c r="F14" s="170" t="s">
        <v>204</v>
      </c>
      <c r="G14" s="170" t="s">
        <v>10</v>
      </c>
      <c r="H14" s="170" t="s">
        <v>28</v>
      </c>
      <c r="I14" s="54">
        <v>10000000</v>
      </c>
      <c r="J14" s="170">
        <v>201910007</v>
      </c>
      <c r="K14" s="170" t="s">
        <v>1239</v>
      </c>
      <c r="L14" s="171" t="s">
        <v>1240</v>
      </c>
      <c r="M14" s="391" t="s">
        <v>121</v>
      </c>
      <c r="N14" s="160"/>
      <c r="O14" s="161"/>
    </row>
    <row r="15" spans="1:15" ht="27.75" customHeight="1" x14ac:dyDescent="0.4">
      <c r="A15" s="55"/>
      <c r="B15" s="168">
        <v>2026</v>
      </c>
      <c r="C15" s="169">
        <v>3</v>
      </c>
      <c r="D15" s="172" t="s">
        <v>1234</v>
      </c>
      <c r="E15" s="172" t="s">
        <v>1250</v>
      </c>
      <c r="F15" s="170" t="s">
        <v>204</v>
      </c>
      <c r="G15" s="170" t="s">
        <v>10</v>
      </c>
      <c r="H15" s="170" t="s">
        <v>28</v>
      </c>
      <c r="I15" s="54">
        <v>20000000</v>
      </c>
      <c r="J15" s="170">
        <v>201910007</v>
      </c>
      <c r="K15" s="170" t="s">
        <v>1239</v>
      </c>
      <c r="L15" s="171" t="s">
        <v>1240</v>
      </c>
      <c r="M15" s="391" t="s">
        <v>121</v>
      </c>
      <c r="N15" s="160"/>
      <c r="O15" s="161"/>
    </row>
    <row r="16" spans="1:15" ht="27.75" customHeight="1" x14ac:dyDescent="0.4">
      <c r="A16" s="55"/>
      <c r="B16" s="168">
        <v>2026</v>
      </c>
      <c r="C16" s="169">
        <v>3</v>
      </c>
      <c r="D16" s="186" t="s">
        <v>1234</v>
      </c>
      <c r="E16" s="186" t="s">
        <v>1251</v>
      </c>
      <c r="F16" s="170" t="s">
        <v>204</v>
      </c>
      <c r="G16" s="170" t="s">
        <v>216</v>
      </c>
      <c r="H16" s="170" t="s">
        <v>29</v>
      </c>
      <c r="I16" s="52">
        <f>6*50000*5</f>
        <v>1500000</v>
      </c>
      <c r="J16" s="170">
        <v>202207057</v>
      </c>
      <c r="K16" s="170" t="s">
        <v>1252</v>
      </c>
      <c r="L16" s="171" t="s">
        <v>1253</v>
      </c>
      <c r="M16" s="294"/>
      <c r="N16" s="160"/>
      <c r="O16" s="161"/>
    </row>
    <row r="17" spans="1:15" ht="27.75" customHeight="1" x14ac:dyDescent="0.4">
      <c r="A17" s="55"/>
      <c r="B17" s="168">
        <v>2026</v>
      </c>
      <c r="C17" s="68">
        <v>3</v>
      </c>
      <c r="D17" s="207" t="s">
        <v>175</v>
      </c>
      <c r="E17" s="281" t="s">
        <v>1254</v>
      </c>
      <c r="F17" s="69" t="s">
        <v>204</v>
      </c>
      <c r="G17" s="69" t="s">
        <v>216</v>
      </c>
      <c r="H17" s="69" t="s">
        <v>586</v>
      </c>
      <c r="I17" s="54">
        <v>19000000</v>
      </c>
      <c r="J17" s="69">
        <v>201906025</v>
      </c>
      <c r="K17" s="69" t="s">
        <v>1255</v>
      </c>
      <c r="L17" s="208" t="s">
        <v>1256</v>
      </c>
      <c r="M17" s="288" t="s">
        <v>1068</v>
      </c>
      <c r="N17" s="160"/>
      <c r="O17" s="161"/>
    </row>
    <row r="18" spans="1:15" ht="27.75" customHeight="1" x14ac:dyDescent="0.4">
      <c r="A18" s="55"/>
      <c r="B18" s="168">
        <v>2026</v>
      </c>
      <c r="C18" s="68">
        <v>3</v>
      </c>
      <c r="D18" s="207" t="s">
        <v>175</v>
      </c>
      <c r="E18" s="281" t="s">
        <v>1257</v>
      </c>
      <c r="F18" s="69" t="s">
        <v>16</v>
      </c>
      <c r="G18" s="69" t="s">
        <v>5</v>
      </c>
      <c r="H18" s="69" t="s">
        <v>28</v>
      </c>
      <c r="I18" s="54">
        <v>10000000</v>
      </c>
      <c r="J18" s="69">
        <v>201906025</v>
      </c>
      <c r="K18" s="69" t="s">
        <v>1255</v>
      </c>
      <c r="L18" s="208" t="s">
        <v>1256</v>
      </c>
      <c r="M18" s="288" t="s">
        <v>1068</v>
      </c>
      <c r="N18" s="160"/>
      <c r="O18" s="161"/>
    </row>
    <row r="19" spans="1:15" ht="27.75" customHeight="1" x14ac:dyDescent="0.4">
      <c r="A19" s="55"/>
      <c r="B19" s="168">
        <v>2026</v>
      </c>
      <c r="C19" s="169">
        <v>4</v>
      </c>
      <c r="D19" s="186" t="s">
        <v>1234</v>
      </c>
      <c r="E19" s="172" t="s">
        <v>1258</v>
      </c>
      <c r="F19" s="170" t="s">
        <v>24</v>
      </c>
      <c r="G19" s="170" t="s">
        <v>10</v>
      </c>
      <c r="H19" s="170" t="s">
        <v>28</v>
      </c>
      <c r="I19" s="54">
        <v>18000000</v>
      </c>
      <c r="J19" s="170">
        <v>202110062</v>
      </c>
      <c r="K19" s="170" t="s">
        <v>1259</v>
      </c>
      <c r="L19" s="171" t="s">
        <v>1260</v>
      </c>
      <c r="M19" s="392" t="s">
        <v>121</v>
      </c>
      <c r="N19" s="160"/>
      <c r="O19" s="161"/>
    </row>
    <row r="20" spans="1:15" ht="27.75" customHeight="1" x14ac:dyDescent="0.4">
      <c r="A20" s="55"/>
      <c r="B20" s="168">
        <v>2026</v>
      </c>
      <c r="C20" s="68">
        <v>4</v>
      </c>
      <c r="D20" s="207" t="s">
        <v>175</v>
      </c>
      <c r="E20" s="281" t="s">
        <v>1261</v>
      </c>
      <c r="F20" s="69" t="s">
        <v>204</v>
      </c>
      <c r="G20" s="69" t="s">
        <v>216</v>
      </c>
      <c r="H20" s="69" t="s">
        <v>586</v>
      </c>
      <c r="I20" s="54">
        <v>19500000</v>
      </c>
      <c r="J20" s="69">
        <v>201906025</v>
      </c>
      <c r="K20" s="69" t="s">
        <v>1255</v>
      </c>
      <c r="L20" s="208" t="s">
        <v>1256</v>
      </c>
      <c r="M20" s="288" t="s">
        <v>1068</v>
      </c>
      <c r="N20" s="160"/>
      <c r="O20" s="161"/>
    </row>
    <row r="21" spans="1:15" ht="27.75" customHeight="1" x14ac:dyDescent="0.4">
      <c r="A21" s="55"/>
      <c r="B21" s="168">
        <v>2026</v>
      </c>
      <c r="C21" s="68">
        <v>4</v>
      </c>
      <c r="D21" s="207" t="s">
        <v>175</v>
      </c>
      <c r="E21" s="281" t="s">
        <v>1262</v>
      </c>
      <c r="F21" s="69" t="s">
        <v>204</v>
      </c>
      <c r="G21" s="69" t="s">
        <v>216</v>
      </c>
      <c r="H21" s="69" t="s">
        <v>419</v>
      </c>
      <c r="I21" s="54">
        <v>4000000</v>
      </c>
      <c r="J21" s="69">
        <v>202405007</v>
      </c>
      <c r="K21" s="69" t="s">
        <v>1244</v>
      </c>
      <c r="L21" s="208" t="s">
        <v>1245</v>
      </c>
      <c r="M21" s="288"/>
      <c r="N21" s="160"/>
      <c r="O21" s="161"/>
    </row>
    <row r="22" spans="1:15" ht="27.75" customHeight="1" x14ac:dyDescent="0.4">
      <c r="B22" s="168">
        <v>2026</v>
      </c>
      <c r="C22" s="169">
        <v>4</v>
      </c>
      <c r="D22" s="186" t="s">
        <v>175</v>
      </c>
      <c r="E22" s="172" t="s">
        <v>1263</v>
      </c>
      <c r="F22" s="170" t="s">
        <v>24</v>
      </c>
      <c r="G22" s="170" t="s">
        <v>10</v>
      </c>
      <c r="H22" s="170" t="s">
        <v>27</v>
      </c>
      <c r="I22" s="54">
        <v>37000000</v>
      </c>
      <c r="J22" s="170">
        <v>202212047</v>
      </c>
      <c r="K22" s="170" t="s">
        <v>1264</v>
      </c>
      <c r="L22" s="171" t="s">
        <v>1265</v>
      </c>
      <c r="M22" s="294"/>
      <c r="N22" s="160"/>
      <c r="O22" s="161"/>
    </row>
    <row r="23" spans="1:15" ht="27.75" customHeight="1" x14ac:dyDescent="0.4">
      <c r="B23" s="168">
        <v>2026</v>
      </c>
      <c r="C23" s="169">
        <v>4</v>
      </c>
      <c r="D23" s="186" t="s">
        <v>175</v>
      </c>
      <c r="E23" s="172" t="s">
        <v>1266</v>
      </c>
      <c r="F23" s="170" t="s">
        <v>204</v>
      </c>
      <c r="G23" s="170" t="s">
        <v>216</v>
      </c>
      <c r="H23" s="170" t="s">
        <v>586</v>
      </c>
      <c r="I23" s="54">
        <v>15000000</v>
      </c>
      <c r="J23" s="170">
        <v>202212047</v>
      </c>
      <c r="K23" s="170" t="s">
        <v>1264</v>
      </c>
      <c r="L23" s="171" t="s">
        <v>1265</v>
      </c>
      <c r="M23" s="392" t="s">
        <v>121</v>
      </c>
      <c r="N23" s="160"/>
      <c r="O23" s="161"/>
    </row>
    <row r="24" spans="1:15" ht="27.75" customHeight="1" x14ac:dyDescent="0.4">
      <c r="A24" s="55"/>
      <c r="B24" s="168">
        <v>2026</v>
      </c>
      <c r="C24" s="169">
        <v>5</v>
      </c>
      <c r="D24" s="186" t="s">
        <v>175</v>
      </c>
      <c r="E24" s="172" t="s">
        <v>1267</v>
      </c>
      <c r="F24" s="170" t="s">
        <v>24</v>
      </c>
      <c r="G24" s="170" t="s">
        <v>10</v>
      </c>
      <c r="H24" s="170" t="s">
        <v>27</v>
      </c>
      <c r="I24" s="54">
        <v>30000000</v>
      </c>
      <c r="J24" s="170">
        <v>202112042</v>
      </c>
      <c r="K24" s="170" t="s">
        <v>1268</v>
      </c>
      <c r="L24" s="171" t="s">
        <v>1269</v>
      </c>
      <c r="M24" s="294"/>
      <c r="N24" s="160"/>
      <c r="O24" s="161"/>
    </row>
    <row r="25" spans="1:15" ht="27.75" customHeight="1" x14ac:dyDescent="0.4">
      <c r="A25" s="55"/>
      <c r="B25" s="168">
        <v>2026</v>
      </c>
      <c r="C25" s="68">
        <v>5</v>
      </c>
      <c r="D25" s="207" t="s">
        <v>175</v>
      </c>
      <c r="E25" s="281" t="s">
        <v>1270</v>
      </c>
      <c r="F25" s="69" t="s">
        <v>204</v>
      </c>
      <c r="G25" s="69" t="s">
        <v>15</v>
      </c>
      <c r="H25" s="69" t="s">
        <v>29</v>
      </c>
      <c r="I25" s="54">
        <f>500000*6</f>
        <v>3000000</v>
      </c>
      <c r="J25" s="69">
        <v>201906025</v>
      </c>
      <c r="K25" s="69" t="s">
        <v>1255</v>
      </c>
      <c r="L25" s="208" t="s">
        <v>1256</v>
      </c>
      <c r="M25" s="288"/>
      <c r="N25" s="160"/>
      <c r="O25" s="161"/>
    </row>
    <row r="26" spans="1:15" ht="27.75" customHeight="1" x14ac:dyDescent="0.4">
      <c r="A26" s="55"/>
      <c r="B26" s="168">
        <v>2026</v>
      </c>
      <c r="C26" s="68">
        <v>5</v>
      </c>
      <c r="D26" s="281" t="s">
        <v>175</v>
      </c>
      <c r="E26" s="281" t="s">
        <v>1271</v>
      </c>
      <c r="F26" s="69" t="s">
        <v>204</v>
      </c>
      <c r="G26" s="69" t="s">
        <v>216</v>
      </c>
      <c r="H26" s="69" t="s">
        <v>586</v>
      </c>
      <c r="I26" s="54">
        <v>18000000</v>
      </c>
      <c r="J26" s="69">
        <v>201906025</v>
      </c>
      <c r="K26" s="69" t="s">
        <v>1255</v>
      </c>
      <c r="L26" s="208" t="s">
        <v>1256</v>
      </c>
      <c r="M26" s="288" t="s">
        <v>1068</v>
      </c>
      <c r="N26" s="160"/>
      <c r="O26" s="161"/>
    </row>
    <row r="27" spans="1:15" ht="27.75" customHeight="1" x14ac:dyDescent="0.4">
      <c r="A27" s="55"/>
      <c r="B27" s="168">
        <v>2026</v>
      </c>
      <c r="C27" s="68">
        <v>5</v>
      </c>
      <c r="D27" s="281" t="s">
        <v>175</v>
      </c>
      <c r="E27" s="281" t="s">
        <v>1272</v>
      </c>
      <c r="F27" s="69" t="s">
        <v>207</v>
      </c>
      <c r="G27" s="69" t="s">
        <v>4</v>
      </c>
      <c r="H27" s="69" t="s">
        <v>586</v>
      </c>
      <c r="I27" s="54">
        <v>7000000</v>
      </c>
      <c r="J27" s="69">
        <v>201906025</v>
      </c>
      <c r="K27" s="69" t="s">
        <v>1255</v>
      </c>
      <c r="L27" s="208" t="s">
        <v>1256</v>
      </c>
      <c r="M27" s="288" t="s">
        <v>1068</v>
      </c>
      <c r="N27" s="160"/>
      <c r="O27" s="161"/>
    </row>
    <row r="28" spans="1:15" ht="27.75" customHeight="1" x14ac:dyDescent="0.4">
      <c r="B28" s="168">
        <v>2026</v>
      </c>
      <c r="C28" s="169">
        <v>5</v>
      </c>
      <c r="D28" s="186" t="s">
        <v>175</v>
      </c>
      <c r="E28" s="186" t="s">
        <v>1273</v>
      </c>
      <c r="F28" s="170" t="s">
        <v>204</v>
      </c>
      <c r="G28" s="170" t="s">
        <v>216</v>
      </c>
      <c r="H28" s="170" t="s">
        <v>27</v>
      </c>
      <c r="I28" s="54">
        <v>35000000</v>
      </c>
      <c r="J28" s="170">
        <v>202212047</v>
      </c>
      <c r="K28" s="170" t="s">
        <v>1264</v>
      </c>
      <c r="L28" s="171" t="s">
        <v>1265</v>
      </c>
      <c r="M28" s="294"/>
      <c r="N28" s="160"/>
      <c r="O28" s="161"/>
    </row>
    <row r="29" spans="1:15" ht="27.75" customHeight="1" x14ac:dyDescent="0.4">
      <c r="B29" s="168">
        <v>2026</v>
      </c>
      <c r="C29" s="169">
        <v>5</v>
      </c>
      <c r="D29" s="186" t="s">
        <v>175</v>
      </c>
      <c r="E29" s="172" t="s">
        <v>1274</v>
      </c>
      <c r="F29" s="170" t="s">
        <v>204</v>
      </c>
      <c r="G29" s="170" t="s">
        <v>216</v>
      </c>
      <c r="H29" s="170" t="s">
        <v>27</v>
      </c>
      <c r="I29" s="54">
        <v>35000000</v>
      </c>
      <c r="J29" s="170">
        <v>201907001</v>
      </c>
      <c r="K29" s="170" t="s">
        <v>1275</v>
      </c>
      <c r="L29" s="171" t="s">
        <v>1276</v>
      </c>
      <c r="M29" s="294"/>
      <c r="N29" s="160"/>
      <c r="O29" s="161"/>
    </row>
    <row r="30" spans="1:15" ht="27.75" customHeight="1" x14ac:dyDescent="0.4">
      <c r="A30" s="55"/>
      <c r="B30" s="168">
        <v>2026</v>
      </c>
      <c r="C30" s="169">
        <v>6</v>
      </c>
      <c r="D30" s="172" t="s">
        <v>175</v>
      </c>
      <c r="E30" s="172" t="s">
        <v>1277</v>
      </c>
      <c r="F30" s="170" t="s">
        <v>24</v>
      </c>
      <c r="G30" s="170" t="s">
        <v>15</v>
      </c>
      <c r="H30" s="170" t="s">
        <v>29</v>
      </c>
      <c r="I30" s="54">
        <v>16000000</v>
      </c>
      <c r="J30" s="170">
        <v>202112042</v>
      </c>
      <c r="K30" s="170" t="s">
        <v>1278</v>
      </c>
      <c r="L30" s="171" t="s">
        <v>1279</v>
      </c>
      <c r="M30" s="391"/>
      <c r="N30" s="160"/>
      <c r="O30" s="161"/>
    </row>
    <row r="31" spans="1:15" ht="27.75" customHeight="1" x14ac:dyDescent="0.4">
      <c r="A31" s="55"/>
      <c r="B31" s="168">
        <v>2026</v>
      </c>
      <c r="C31" s="169">
        <v>6</v>
      </c>
      <c r="D31" s="172" t="s">
        <v>175</v>
      </c>
      <c r="E31" s="172" t="s">
        <v>1280</v>
      </c>
      <c r="F31" s="170" t="s">
        <v>24</v>
      </c>
      <c r="G31" s="170" t="s">
        <v>10</v>
      </c>
      <c r="H31" s="170" t="s">
        <v>27</v>
      </c>
      <c r="I31" s="54">
        <v>30000000</v>
      </c>
      <c r="J31" s="170">
        <v>202112042</v>
      </c>
      <c r="K31" s="170" t="s">
        <v>1268</v>
      </c>
      <c r="L31" s="171" t="s">
        <v>1269</v>
      </c>
      <c r="M31" s="391"/>
      <c r="N31" s="160"/>
      <c r="O31" s="161"/>
    </row>
    <row r="32" spans="1:15" ht="27.75" customHeight="1" x14ac:dyDescent="0.4">
      <c r="A32" s="55"/>
      <c r="B32" s="168">
        <v>2026</v>
      </c>
      <c r="C32" s="169">
        <v>6</v>
      </c>
      <c r="D32" s="172" t="s">
        <v>175</v>
      </c>
      <c r="E32" s="172" t="s">
        <v>1281</v>
      </c>
      <c r="F32" s="170" t="s">
        <v>24</v>
      </c>
      <c r="G32" s="170" t="s">
        <v>10</v>
      </c>
      <c r="H32" s="170" t="s">
        <v>27</v>
      </c>
      <c r="I32" s="54">
        <v>20460000</v>
      </c>
      <c r="J32" s="170">
        <v>202112042</v>
      </c>
      <c r="K32" s="170" t="s">
        <v>1268</v>
      </c>
      <c r="L32" s="171" t="s">
        <v>1269</v>
      </c>
      <c r="M32" s="294"/>
      <c r="N32" s="160"/>
      <c r="O32" s="161"/>
    </row>
    <row r="33" spans="1:15" ht="27.75" customHeight="1" x14ac:dyDescent="0.4">
      <c r="A33" s="55"/>
      <c r="B33" s="168">
        <v>2026</v>
      </c>
      <c r="C33" s="169">
        <v>6</v>
      </c>
      <c r="D33" s="172" t="s">
        <v>175</v>
      </c>
      <c r="E33" s="172" t="s">
        <v>1282</v>
      </c>
      <c r="F33" s="170" t="s">
        <v>24</v>
      </c>
      <c r="G33" s="170" t="s">
        <v>14</v>
      </c>
      <c r="H33" s="170" t="s">
        <v>28</v>
      </c>
      <c r="I33" s="54">
        <v>12000000</v>
      </c>
      <c r="J33" s="170">
        <v>202112042</v>
      </c>
      <c r="K33" s="170" t="s">
        <v>1278</v>
      </c>
      <c r="L33" s="171" t="s">
        <v>1279</v>
      </c>
      <c r="M33" s="288" t="s">
        <v>1068</v>
      </c>
      <c r="N33" s="160"/>
      <c r="O33" s="161"/>
    </row>
    <row r="34" spans="1:15" ht="27.75" customHeight="1" x14ac:dyDescent="0.4">
      <c r="A34" s="55"/>
      <c r="B34" s="168">
        <v>2026</v>
      </c>
      <c r="C34" s="169">
        <v>6</v>
      </c>
      <c r="D34" s="172" t="s">
        <v>175</v>
      </c>
      <c r="E34" s="172" t="s">
        <v>1283</v>
      </c>
      <c r="F34" s="170" t="s">
        <v>16</v>
      </c>
      <c r="G34" s="170" t="s">
        <v>6</v>
      </c>
      <c r="H34" s="170" t="s">
        <v>419</v>
      </c>
      <c r="I34" s="54">
        <v>3000000</v>
      </c>
      <c r="J34" s="170">
        <v>202112042</v>
      </c>
      <c r="K34" s="170" t="s">
        <v>1284</v>
      </c>
      <c r="L34" s="171" t="s">
        <v>1269</v>
      </c>
      <c r="M34" s="294"/>
      <c r="N34" s="160"/>
      <c r="O34" s="161"/>
    </row>
    <row r="35" spans="1:15" ht="27.75" customHeight="1" x14ac:dyDescent="0.4">
      <c r="A35" s="55"/>
      <c r="B35" s="168">
        <v>2026</v>
      </c>
      <c r="C35" s="169">
        <v>6</v>
      </c>
      <c r="D35" s="172" t="s">
        <v>1234</v>
      </c>
      <c r="E35" s="172" t="s">
        <v>1285</v>
      </c>
      <c r="F35" s="170" t="s">
        <v>204</v>
      </c>
      <c r="G35" s="170" t="s">
        <v>216</v>
      </c>
      <c r="H35" s="170" t="s">
        <v>29</v>
      </c>
      <c r="I35" s="54">
        <f>14*50000*4</f>
        <v>2800000</v>
      </c>
      <c r="J35" s="170">
        <v>202207057</v>
      </c>
      <c r="K35" s="170" t="s">
        <v>1252</v>
      </c>
      <c r="L35" s="171" t="s">
        <v>1253</v>
      </c>
      <c r="M35" s="294"/>
      <c r="N35" s="160"/>
      <c r="O35" s="161"/>
    </row>
    <row r="36" spans="1:15" ht="27.75" customHeight="1" x14ac:dyDescent="0.4">
      <c r="A36" s="55"/>
      <c r="B36" s="168">
        <v>2026</v>
      </c>
      <c r="C36" s="169">
        <v>6</v>
      </c>
      <c r="D36" s="172" t="s">
        <v>1234</v>
      </c>
      <c r="E36" s="172" t="s">
        <v>1286</v>
      </c>
      <c r="F36" s="170" t="s">
        <v>24</v>
      </c>
      <c r="G36" s="170" t="s">
        <v>10</v>
      </c>
      <c r="H36" s="170" t="s">
        <v>28</v>
      </c>
      <c r="I36" s="54">
        <v>20000000</v>
      </c>
      <c r="J36" s="170">
        <v>202110062</v>
      </c>
      <c r="K36" s="170" t="s">
        <v>1259</v>
      </c>
      <c r="L36" s="171" t="s">
        <v>1260</v>
      </c>
      <c r="M36" s="392" t="s">
        <v>121</v>
      </c>
      <c r="N36" s="160"/>
      <c r="O36" s="161"/>
    </row>
    <row r="37" spans="1:15" ht="27.75" customHeight="1" x14ac:dyDescent="0.4">
      <c r="A37" s="55"/>
      <c r="B37" s="168">
        <v>2026</v>
      </c>
      <c r="C37" s="147">
        <v>6</v>
      </c>
      <c r="D37" s="141" t="s">
        <v>1234</v>
      </c>
      <c r="E37" s="141" t="s">
        <v>1287</v>
      </c>
      <c r="F37" s="146" t="s">
        <v>16</v>
      </c>
      <c r="G37" s="146" t="s">
        <v>15</v>
      </c>
      <c r="H37" s="146" t="s">
        <v>29</v>
      </c>
      <c r="I37" s="77">
        <v>3000000</v>
      </c>
      <c r="J37" s="146">
        <v>202405007</v>
      </c>
      <c r="K37" s="146" t="s">
        <v>1244</v>
      </c>
      <c r="L37" s="148" t="s">
        <v>1288</v>
      </c>
      <c r="M37" s="288"/>
      <c r="N37" s="160"/>
      <c r="O37" s="161"/>
    </row>
    <row r="38" spans="1:15" ht="27.75" customHeight="1" x14ac:dyDescent="0.4">
      <c r="A38" s="55"/>
      <c r="B38" s="168">
        <v>2026</v>
      </c>
      <c r="C38" s="169">
        <v>7</v>
      </c>
      <c r="D38" s="172" t="s">
        <v>1234</v>
      </c>
      <c r="E38" s="172" t="s">
        <v>1289</v>
      </c>
      <c r="F38" s="170" t="s">
        <v>204</v>
      </c>
      <c r="G38" s="170" t="s">
        <v>220</v>
      </c>
      <c r="H38" s="170" t="s">
        <v>28</v>
      </c>
      <c r="I38" s="54">
        <v>12600000</v>
      </c>
      <c r="J38" s="170">
        <v>202012043</v>
      </c>
      <c r="K38" s="170" t="s">
        <v>1290</v>
      </c>
      <c r="L38" s="171" t="s">
        <v>1291</v>
      </c>
      <c r="M38" s="391" t="s">
        <v>121</v>
      </c>
      <c r="N38" s="160"/>
      <c r="O38" s="161"/>
    </row>
    <row r="39" spans="1:15" ht="27.75" customHeight="1" x14ac:dyDescent="0.4">
      <c r="A39" s="55"/>
      <c r="B39" s="168">
        <v>2026</v>
      </c>
      <c r="C39" s="169">
        <v>7</v>
      </c>
      <c r="D39" s="172" t="s">
        <v>1234</v>
      </c>
      <c r="E39" s="172" t="s">
        <v>1292</v>
      </c>
      <c r="F39" s="170" t="s">
        <v>204</v>
      </c>
      <c r="G39" s="170" t="s">
        <v>216</v>
      </c>
      <c r="H39" s="170" t="s">
        <v>28</v>
      </c>
      <c r="I39" s="54">
        <v>20000000</v>
      </c>
      <c r="J39" s="170">
        <v>202012043</v>
      </c>
      <c r="K39" s="170" t="s">
        <v>1290</v>
      </c>
      <c r="L39" s="171" t="s">
        <v>1291</v>
      </c>
      <c r="M39" s="391" t="s">
        <v>121</v>
      </c>
      <c r="N39" s="160"/>
      <c r="O39" s="161"/>
    </row>
    <row r="40" spans="1:15" ht="27.75" customHeight="1" x14ac:dyDescent="0.4">
      <c r="A40" s="55"/>
      <c r="B40" s="168">
        <v>2026</v>
      </c>
      <c r="C40" s="68">
        <v>7</v>
      </c>
      <c r="D40" s="281" t="s">
        <v>175</v>
      </c>
      <c r="E40" s="281" t="s">
        <v>1293</v>
      </c>
      <c r="F40" s="69" t="s">
        <v>207</v>
      </c>
      <c r="G40" s="69" t="s">
        <v>222</v>
      </c>
      <c r="H40" s="69" t="s">
        <v>419</v>
      </c>
      <c r="I40" s="54">
        <v>3000000</v>
      </c>
      <c r="J40" s="69">
        <v>202405007</v>
      </c>
      <c r="K40" s="69" t="s">
        <v>1244</v>
      </c>
      <c r="L40" s="208" t="s">
        <v>1245</v>
      </c>
      <c r="M40" s="288"/>
      <c r="N40" s="160"/>
      <c r="O40" s="161"/>
    </row>
    <row r="41" spans="1:15" ht="27.75" customHeight="1" x14ac:dyDescent="0.4">
      <c r="A41" s="55"/>
      <c r="B41" s="168">
        <v>2026</v>
      </c>
      <c r="C41" s="169">
        <v>8</v>
      </c>
      <c r="D41" s="172" t="s">
        <v>1234</v>
      </c>
      <c r="E41" s="172" t="s">
        <v>1294</v>
      </c>
      <c r="F41" s="170" t="s">
        <v>204</v>
      </c>
      <c r="G41" s="170" t="s">
        <v>220</v>
      </c>
      <c r="H41" s="170" t="s">
        <v>28</v>
      </c>
      <c r="I41" s="54">
        <v>18000000</v>
      </c>
      <c r="J41" s="170">
        <v>202012043</v>
      </c>
      <c r="K41" s="170" t="s">
        <v>1290</v>
      </c>
      <c r="L41" s="171" t="s">
        <v>1291</v>
      </c>
      <c r="M41" s="392" t="s">
        <v>121</v>
      </c>
      <c r="N41" s="160"/>
      <c r="O41" s="161"/>
    </row>
    <row r="42" spans="1:15" ht="27.75" customHeight="1" x14ac:dyDescent="0.4">
      <c r="A42" s="55"/>
      <c r="B42" s="168">
        <v>2026</v>
      </c>
      <c r="C42" s="169">
        <v>8</v>
      </c>
      <c r="D42" s="172" t="s">
        <v>1234</v>
      </c>
      <c r="E42" s="172" t="s">
        <v>1295</v>
      </c>
      <c r="F42" s="170" t="s">
        <v>204</v>
      </c>
      <c r="G42" s="170" t="s">
        <v>220</v>
      </c>
      <c r="H42" s="170" t="s">
        <v>28</v>
      </c>
      <c r="I42" s="54">
        <v>5000000</v>
      </c>
      <c r="J42" s="170">
        <v>202012043</v>
      </c>
      <c r="K42" s="170" t="s">
        <v>1290</v>
      </c>
      <c r="L42" s="171" t="s">
        <v>1291</v>
      </c>
      <c r="M42" s="392" t="s">
        <v>121</v>
      </c>
      <c r="N42" s="160"/>
      <c r="O42" s="161"/>
    </row>
    <row r="43" spans="1:15" ht="27.75" customHeight="1" x14ac:dyDescent="0.4">
      <c r="A43" s="55"/>
      <c r="B43" s="168">
        <v>2026</v>
      </c>
      <c r="C43" s="169">
        <v>8</v>
      </c>
      <c r="D43" s="172" t="s">
        <v>175</v>
      </c>
      <c r="E43" s="172" t="s">
        <v>1296</v>
      </c>
      <c r="F43" s="170" t="s">
        <v>16</v>
      </c>
      <c r="G43" s="170" t="s">
        <v>6</v>
      </c>
      <c r="H43" s="170" t="s">
        <v>419</v>
      </c>
      <c r="I43" s="54">
        <v>2500000</v>
      </c>
      <c r="J43" s="170">
        <v>202112042</v>
      </c>
      <c r="K43" s="170" t="s">
        <v>1284</v>
      </c>
      <c r="L43" s="171" t="s">
        <v>1297</v>
      </c>
      <c r="M43" s="294"/>
      <c r="N43" s="160"/>
      <c r="O43" s="161"/>
    </row>
    <row r="44" spans="1:15" ht="27.75" customHeight="1" x14ac:dyDescent="0.4">
      <c r="A44" s="55"/>
      <c r="B44" s="168">
        <v>2026</v>
      </c>
      <c r="C44" s="169">
        <v>8</v>
      </c>
      <c r="D44" s="172" t="s">
        <v>175</v>
      </c>
      <c r="E44" s="172" t="s">
        <v>1298</v>
      </c>
      <c r="F44" s="170" t="s">
        <v>16</v>
      </c>
      <c r="G44" s="170" t="s">
        <v>5</v>
      </c>
      <c r="H44" s="170" t="s">
        <v>419</v>
      </c>
      <c r="I44" s="54">
        <v>1500000</v>
      </c>
      <c r="J44" s="170">
        <v>202112042</v>
      </c>
      <c r="K44" s="170" t="s">
        <v>1284</v>
      </c>
      <c r="L44" s="171" t="s">
        <v>1297</v>
      </c>
      <c r="M44" s="294"/>
      <c r="N44" s="160"/>
      <c r="O44" s="161"/>
    </row>
    <row r="45" spans="1:15" ht="27.75" customHeight="1" x14ac:dyDescent="0.4">
      <c r="A45" s="55"/>
      <c r="B45" s="168">
        <v>2026</v>
      </c>
      <c r="C45" s="68">
        <v>8</v>
      </c>
      <c r="D45" s="281" t="s">
        <v>175</v>
      </c>
      <c r="E45" s="281" t="s">
        <v>1299</v>
      </c>
      <c r="F45" s="69" t="s">
        <v>207</v>
      </c>
      <c r="G45" s="69" t="s">
        <v>222</v>
      </c>
      <c r="H45" s="69" t="s">
        <v>419</v>
      </c>
      <c r="I45" s="54">
        <v>3000000</v>
      </c>
      <c r="J45" s="69">
        <v>202405007</v>
      </c>
      <c r="K45" s="69" t="s">
        <v>1244</v>
      </c>
      <c r="L45" s="208" t="s">
        <v>1245</v>
      </c>
      <c r="M45" s="288"/>
      <c r="N45" s="160"/>
      <c r="O45" s="161"/>
    </row>
    <row r="46" spans="1:15" ht="27.75" customHeight="1" x14ac:dyDescent="0.4">
      <c r="B46" s="168">
        <v>2026</v>
      </c>
      <c r="C46" s="147">
        <v>8</v>
      </c>
      <c r="D46" s="141" t="s">
        <v>1234</v>
      </c>
      <c r="E46" s="141" t="s">
        <v>1300</v>
      </c>
      <c r="F46" s="146" t="s">
        <v>16</v>
      </c>
      <c r="G46" s="146" t="s">
        <v>6</v>
      </c>
      <c r="H46" s="146" t="s">
        <v>29</v>
      </c>
      <c r="I46" s="77">
        <v>3000000</v>
      </c>
      <c r="J46" s="146">
        <v>202405007</v>
      </c>
      <c r="K46" s="146" t="s">
        <v>1244</v>
      </c>
      <c r="L46" s="148" t="s">
        <v>1288</v>
      </c>
      <c r="M46" s="288"/>
      <c r="N46" s="160"/>
      <c r="O46" s="161"/>
    </row>
    <row r="47" spans="1:15" ht="27.75" customHeight="1" x14ac:dyDescent="0.4">
      <c r="B47" s="168">
        <v>2026</v>
      </c>
      <c r="C47" s="162">
        <v>8</v>
      </c>
      <c r="D47" s="165" t="s">
        <v>1234</v>
      </c>
      <c r="E47" s="172" t="s">
        <v>1301</v>
      </c>
      <c r="F47" s="164" t="s">
        <v>24</v>
      </c>
      <c r="G47" s="164" t="s">
        <v>14</v>
      </c>
      <c r="H47" s="164" t="s">
        <v>27</v>
      </c>
      <c r="I47" s="77">
        <v>30000000</v>
      </c>
      <c r="J47" s="170">
        <v>2018121290</v>
      </c>
      <c r="K47" s="164" t="s">
        <v>1302</v>
      </c>
      <c r="L47" s="136" t="s">
        <v>1303</v>
      </c>
      <c r="M47" s="294"/>
      <c r="N47" s="160"/>
      <c r="O47" s="161"/>
    </row>
    <row r="48" spans="1:15" ht="27.75" customHeight="1" x14ac:dyDescent="0.4">
      <c r="B48" s="168">
        <v>2026</v>
      </c>
      <c r="C48" s="162">
        <v>8</v>
      </c>
      <c r="D48" s="165" t="s">
        <v>1234</v>
      </c>
      <c r="E48" s="172" t="s">
        <v>1304</v>
      </c>
      <c r="F48" s="164" t="s">
        <v>24</v>
      </c>
      <c r="G48" s="164" t="s">
        <v>14</v>
      </c>
      <c r="H48" s="164" t="s">
        <v>27</v>
      </c>
      <c r="I48" s="54">
        <v>47000000</v>
      </c>
      <c r="J48" s="164">
        <v>2013061120</v>
      </c>
      <c r="K48" s="164" t="s">
        <v>1305</v>
      </c>
      <c r="L48" s="136" t="s">
        <v>1306</v>
      </c>
      <c r="M48" s="392"/>
      <c r="N48" s="89"/>
      <c r="O48" s="89"/>
    </row>
    <row r="49" spans="1:15" ht="27.75" customHeight="1" x14ac:dyDescent="0.4">
      <c r="B49" s="168">
        <v>2026</v>
      </c>
      <c r="C49" s="162">
        <v>8</v>
      </c>
      <c r="D49" s="165" t="s">
        <v>1234</v>
      </c>
      <c r="E49" s="172" t="s">
        <v>1307</v>
      </c>
      <c r="F49" s="164" t="s">
        <v>24</v>
      </c>
      <c r="G49" s="164" t="s">
        <v>14</v>
      </c>
      <c r="H49" s="164" t="s">
        <v>27</v>
      </c>
      <c r="I49" s="54">
        <v>30000000</v>
      </c>
      <c r="J49" s="170">
        <v>2018121290</v>
      </c>
      <c r="K49" s="164" t="s">
        <v>1302</v>
      </c>
      <c r="L49" s="136" t="s">
        <v>1303</v>
      </c>
      <c r="M49" s="294"/>
      <c r="N49" s="89"/>
      <c r="O49" s="89"/>
    </row>
    <row r="50" spans="1:15" ht="27.75" customHeight="1" x14ac:dyDescent="0.4">
      <c r="B50" s="168">
        <v>2026</v>
      </c>
      <c r="C50" s="162">
        <v>8</v>
      </c>
      <c r="D50" s="165" t="s">
        <v>1234</v>
      </c>
      <c r="E50" s="172" t="s">
        <v>1308</v>
      </c>
      <c r="F50" s="164" t="s">
        <v>24</v>
      </c>
      <c r="G50" s="164" t="s">
        <v>14</v>
      </c>
      <c r="H50" s="164" t="s">
        <v>27</v>
      </c>
      <c r="I50" s="54">
        <v>50000000</v>
      </c>
      <c r="J50" s="170">
        <v>2013061120</v>
      </c>
      <c r="K50" s="164" t="s">
        <v>1305</v>
      </c>
      <c r="L50" s="136" t="s">
        <v>1306</v>
      </c>
      <c r="M50" s="294"/>
      <c r="N50" s="89"/>
      <c r="O50" s="89"/>
    </row>
    <row r="51" spans="1:15" ht="27.75" customHeight="1" x14ac:dyDescent="0.4">
      <c r="B51" s="168">
        <v>2026</v>
      </c>
      <c r="C51" s="169">
        <v>8</v>
      </c>
      <c r="D51" s="172" t="s">
        <v>175</v>
      </c>
      <c r="E51" s="172" t="s">
        <v>1309</v>
      </c>
      <c r="F51" s="170" t="s">
        <v>24</v>
      </c>
      <c r="G51" s="170" t="s">
        <v>216</v>
      </c>
      <c r="H51" s="170" t="s">
        <v>27</v>
      </c>
      <c r="I51" s="54">
        <v>150000000</v>
      </c>
      <c r="J51" s="170">
        <v>201907001</v>
      </c>
      <c r="K51" s="170" t="s">
        <v>1275</v>
      </c>
      <c r="L51" s="171" t="s">
        <v>1276</v>
      </c>
      <c r="M51" s="294"/>
      <c r="N51" s="89"/>
      <c r="O51" s="89"/>
    </row>
    <row r="52" spans="1:15" ht="27.75" customHeight="1" x14ac:dyDescent="0.4">
      <c r="B52" s="168">
        <v>2026</v>
      </c>
      <c r="C52" s="169">
        <v>8</v>
      </c>
      <c r="D52" s="172" t="s">
        <v>175</v>
      </c>
      <c r="E52" s="172" t="s">
        <v>1310</v>
      </c>
      <c r="F52" s="170" t="s">
        <v>24</v>
      </c>
      <c r="G52" s="170" t="s">
        <v>216</v>
      </c>
      <c r="H52" s="170" t="s">
        <v>27</v>
      </c>
      <c r="I52" s="54">
        <v>50000000</v>
      </c>
      <c r="J52" s="170">
        <v>201907001</v>
      </c>
      <c r="K52" s="170" t="s">
        <v>1275</v>
      </c>
      <c r="L52" s="171" t="s">
        <v>1276</v>
      </c>
      <c r="M52" s="294"/>
      <c r="N52" s="89"/>
      <c r="O52" s="89"/>
    </row>
    <row r="53" spans="1:15" ht="27.75" customHeight="1" x14ac:dyDescent="0.4">
      <c r="A53" s="55"/>
      <c r="B53" s="168">
        <v>2026</v>
      </c>
      <c r="C53" s="169">
        <v>9</v>
      </c>
      <c r="D53" s="172" t="s">
        <v>175</v>
      </c>
      <c r="E53" s="172" t="s">
        <v>1311</v>
      </c>
      <c r="F53" s="170" t="s">
        <v>24</v>
      </c>
      <c r="G53" s="170" t="s">
        <v>10</v>
      </c>
      <c r="H53" s="170" t="s">
        <v>28</v>
      </c>
      <c r="I53" s="54">
        <v>2000000</v>
      </c>
      <c r="J53" s="170">
        <v>202112042</v>
      </c>
      <c r="K53" s="170" t="s">
        <v>1268</v>
      </c>
      <c r="L53" s="171" t="s">
        <v>1269</v>
      </c>
      <c r="M53" s="391" t="s">
        <v>121</v>
      </c>
      <c r="N53" s="89"/>
      <c r="O53" s="89"/>
    </row>
    <row r="54" spans="1:15" ht="27.75" customHeight="1" x14ac:dyDescent="0.4">
      <c r="B54" s="168">
        <v>2026</v>
      </c>
      <c r="C54" s="162">
        <v>9</v>
      </c>
      <c r="D54" s="165" t="s">
        <v>1234</v>
      </c>
      <c r="E54" s="172" t="s">
        <v>1312</v>
      </c>
      <c r="F54" s="164" t="s">
        <v>24</v>
      </c>
      <c r="G54" s="164" t="s">
        <v>14</v>
      </c>
      <c r="H54" s="164" t="s">
        <v>28</v>
      </c>
      <c r="I54" s="54">
        <v>21000000</v>
      </c>
      <c r="J54" s="170">
        <v>2015071260</v>
      </c>
      <c r="K54" s="164" t="s">
        <v>1236</v>
      </c>
      <c r="L54" s="136" t="s">
        <v>1313</v>
      </c>
      <c r="M54" s="392" t="s">
        <v>136</v>
      </c>
      <c r="N54" s="89"/>
      <c r="O54" s="89"/>
    </row>
    <row r="55" spans="1:15" ht="27.75" customHeight="1" x14ac:dyDescent="0.4">
      <c r="B55" s="168">
        <v>2026</v>
      </c>
      <c r="C55" s="162">
        <v>9</v>
      </c>
      <c r="D55" s="165" t="s">
        <v>1234</v>
      </c>
      <c r="E55" s="172" t="s">
        <v>1314</v>
      </c>
      <c r="F55" s="164" t="s">
        <v>24</v>
      </c>
      <c r="G55" s="164" t="s">
        <v>14</v>
      </c>
      <c r="H55" s="164" t="s">
        <v>28</v>
      </c>
      <c r="I55" s="54">
        <v>27000000</v>
      </c>
      <c r="J55" s="170">
        <v>2015071260</v>
      </c>
      <c r="K55" s="164" t="s">
        <v>1236</v>
      </c>
      <c r="L55" s="136" t="s">
        <v>1303</v>
      </c>
      <c r="M55" s="392" t="s">
        <v>136</v>
      </c>
      <c r="N55" s="89"/>
      <c r="O55" s="89"/>
    </row>
    <row r="56" spans="1:15" ht="27.75" customHeight="1" x14ac:dyDescent="0.4">
      <c r="A56" s="55"/>
      <c r="B56" s="168">
        <v>2026</v>
      </c>
      <c r="C56" s="169">
        <v>10</v>
      </c>
      <c r="D56" s="172" t="s">
        <v>175</v>
      </c>
      <c r="E56" s="172" t="s">
        <v>1315</v>
      </c>
      <c r="F56" s="170" t="s">
        <v>24</v>
      </c>
      <c r="G56" s="170" t="s">
        <v>15</v>
      </c>
      <c r="H56" s="170" t="s">
        <v>29</v>
      </c>
      <c r="I56" s="393">
        <v>2550000</v>
      </c>
      <c r="J56" s="170">
        <v>202112042</v>
      </c>
      <c r="K56" s="170" t="s">
        <v>1278</v>
      </c>
      <c r="L56" s="171" t="s">
        <v>1279</v>
      </c>
      <c r="M56" s="294"/>
      <c r="N56" s="89"/>
      <c r="O56" s="89"/>
    </row>
    <row r="57" spans="1:15" ht="27.6" customHeight="1" x14ac:dyDescent="0.4">
      <c r="A57" s="55"/>
      <c r="B57" s="168">
        <v>2026</v>
      </c>
      <c r="C57" s="169">
        <v>10</v>
      </c>
      <c r="D57" s="186" t="s">
        <v>175</v>
      </c>
      <c r="E57" s="186" t="s">
        <v>1316</v>
      </c>
      <c r="F57" s="170" t="s">
        <v>16</v>
      </c>
      <c r="G57" s="170" t="s">
        <v>6</v>
      </c>
      <c r="H57" s="170" t="s">
        <v>29</v>
      </c>
      <c r="I57" s="52">
        <v>4500000</v>
      </c>
      <c r="J57" s="170">
        <v>202112042</v>
      </c>
      <c r="K57" s="170" t="s">
        <v>1284</v>
      </c>
      <c r="L57" s="171" t="s">
        <v>1297</v>
      </c>
      <c r="M57" s="294"/>
      <c r="N57" s="89"/>
      <c r="O57" s="89"/>
    </row>
    <row r="58" spans="1:15" ht="27.6" customHeight="1" x14ac:dyDescent="0.4">
      <c r="A58" s="55"/>
      <c r="B58" s="168">
        <v>2026</v>
      </c>
      <c r="C58" s="169">
        <v>10</v>
      </c>
      <c r="D58" s="186" t="s">
        <v>175</v>
      </c>
      <c r="E58" s="172" t="s">
        <v>1317</v>
      </c>
      <c r="F58" s="170" t="s">
        <v>16</v>
      </c>
      <c r="G58" s="170" t="s">
        <v>6</v>
      </c>
      <c r="H58" s="170" t="s">
        <v>29</v>
      </c>
      <c r="I58" s="54">
        <v>1000000</v>
      </c>
      <c r="J58" s="170">
        <v>202112042</v>
      </c>
      <c r="K58" s="170" t="s">
        <v>1284</v>
      </c>
      <c r="L58" s="171" t="s">
        <v>1297</v>
      </c>
      <c r="M58" s="294"/>
      <c r="N58" s="89"/>
      <c r="O58" s="89"/>
    </row>
    <row r="59" spans="1:15" ht="27.6" customHeight="1" x14ac:dyDescent="0.4">
      <c r="A59" s="55"/>
      <c r="B59" s="168">
        <v>2026</v>
      </c>
      <c r="C59" s="169">
        <v>10</v>
      </c>
      <c r="D59" s="186" t="s">
        <v>1234</v>
      </c>
      <c r="E59" s="172" t="s">
        <v>1318</v>
      </c>
      <c r="F59" s="170" t="s">
        <v>207</v>
      </c>
      <c r="G59" s="170" t="s">
        <v>6</v>
      </c>
      <c r="H59" s="170" t="s">
        <v>29</v>
      </c>
      <c r="I59" s="54">
        <v>5000000</v>
      </c>
      <c r="J59" s="170">
        <v>202207057</v>
      </c>
      <c r="K59" s="170" t="s">
        <v>1252</v>
      </c>
      <c r="L59" s="171" t="s">
        <v>1253</v>
      </c>
      <c r="M59" s="294"/>
      <c r="N59" s="89"/>
      <c r="O59" s="89"/>
    </row>
    <row r="60" spans="1:15" ht="27.6" customHeight="1" x14ac:dyDescent="0.4">
      <c r="B60" s="168">
        <v>2026</v>
      </c>
      <c r="C60" s="147">
        <v>10</v>
      </c>
      <c r="D60" s="279" t="s">
        <v>1234</v>
      </c>
      <c r="E60" s="141" t="s">
        <v>1319</v>
      </c>
      <c r="F60" s="146" t="s">
        <v>24</v>
      </c>
      <c r="G60" s="146" t="s">
        <v>10</v>
      </c>
      <c r="H60" s="146" t="s">
        <v>28</v>
      </c>
      <c r="I60" s="77">
        <v>19300000</v>
      </c>
      <c r="J60" s="146">
        <v>202405007</v>
      </c>
      <c r="K60" s="146" t="s">
        <v>1244</v>
      </c>
      <c r="L60" s="148" t="s">
        <v>1245</v>
      </c>
      <c r="M60" s="288" t="s">
        <v>1068</v>
      </c>
      <c r="N60" s="89"/>
      <c r="O60" s="89"/>
    </row>
    <row r="61" spans="1:15" ht="27.6" customHeight="1" x14ac:dyDescent="0.4">
      <c r="B61" s="168">
        <v>2026</v>
      </c>
      <c r="C61" s="147">
        <v>10</v>
      </c>
      <c r="D61" s="279" t="s">
        <v>1234</v>
      </c>
      <c r="E61" s="141" t="s">
        <v>1320</v>
      </c>
      <c r="F61" s="146" t="s">
        <v>24</v>
      </c>
      <c r="G61" s="146" t="s">
        <v>10</v>
      </c>
      <c r="H61" s="146" t="s">
        <v>28</v>
      </c>
      <c r="I61" s="77">
        <v>19000000</v>
      </c>
      <c r="J61" s="146">
        <v>202405007</v>
      </c>
      <c r="K61" s="146" t="s">
        <v>1244</v>
      </c>
      <c r="L61" s="148" t="s">
        <v>1245</v>
      </c>
      <c r="M61" s="288" t="s">
        <v>1068</v>
      </c>
      <c r="N61" s="89"/>
      <c r="O61" s="89"/>
    </row>
    <row r="62" spans="1:15" ht="27.6" customHeight="1" x14ac:dyDescent="0.4">
      <c r="B62" s="168">
        <v>2026</v>
      </c>
      <c r="C62" s="147">
        <v>10</v>
      </c>
      <c r="D62" s="279" t="s">
        <v>1234</v>
      </c>
      <c r="E62" s="141" t="s">
        <v>1321</v>
      </c>
      <c r="F62" s="146" t="s">
        <v>24</v>
      </c>
      <c r="G62" s="146" t="s">
        <v>10</v>
      </c>
      <c r="H62" s="146" t="s">
        <v>28</v>
      </c>
      <c r="I62" s="394">
        <v>18000000</v>
      </c>
      <c r="J62" s="146">
        <v>202405007</v>
      </c>
      <c r="K62" s="146" t="s">
        <v>1244</v>
      </c>
      <c r="L62" s="148" t="s">
        <v>1288</v>
      </c>
      <c r="M62" s="288" t="s">
        <v>1068</v>
      </c>
      <c r="N62" s="89"/>
      <c r="O62" s="89"/>
    </row>
    <row r="63" spans="1:15" ht="27.6" customHeight="1" x14ac:dyDescent="0.4">
      <c r="A63" s="55"/>
      <c r="B63" s="168">
        <v>2026</v>
      </c>
      <c r="C63" s="169">
        <v>11</v>
      </c>
      <c r="D63" s="186" t="s">
        <v>1234</v>
      </c>
      <c r="E63" s="172" t="s">
        <v>1322</v>
      </c>
      <c r="F63" s="170" t="s">
        <v>207</v>
      </c>
      <c r="G63" s="170" t="s">
        <v>6</v>
      </c>
      <c r="H63" s="170" t="s">
        <v>29</v>
      </c>
      <c r="I63" s="54">
        <v>3000000</v>
      </c>
      <c r="J63" s="170">
        <v>202207057</v>
      </c>
      <c r="K63" s="170" t="s">
        <v>1252</v>
      </c>
      <c r="L63" s="171" t="s">
        <v>1253</v>
      </c>
      <c r="M63" s="294"/>
      <c r="N63" s="89"/>
      <c r="O63" s="89"/>
    </row>
    <row r="64" spans="1:15" ht="27.6" customHeight="1" x14ac:dyDescent="0.4">
      <c r="B64" s="168">
        <v>2026</v>
      </c>
      <c r="C64" s="68">
        <v>11</v>
      </c>
      <c r="D64" s="281" t="s">
        <v>175</v>
      </c>
      <c r="E64" s="281" t="s">
        <v>1323</v>
      </c>
      <c r="F64" s="69" t="s">
        <v>16</v>
      </c>
      <c r="G64" s="69" t="s">
        <v>6</v>
      </c>
      <c r="H64" s="69" t="s">
        <v>586</v>
      </c>
      <c r="I64" s="54">
        <v>20000000</v>
      </c>
      <c r="J64" s="69">
        <v>202405007</v>
      </c>
      <c r="K64" s="69" t="s">
        <v>1244</v>
      </c>
      <c r="L64" s="208" t="s">
        <v>1245</v>
      </c>
      <c r="M64" s="288" t="s">
        <v>1068</v>
      </c>
      <c r="N64" s="89"/>
      <c r="O64" s="89"/>
    </row>
    <row r="65" spans="1:15" ht="27.6" customHeight="1" x14ac:dyDescent="0.4">
      <c r="B65" s="168">
        <v>2026</v>
      </c>
      <c r="C65" s="68">
        <v>11</v>
      </c>
      <c r="D65" s="281" t="s">
        <v>175</v>
      </c>
      <c r="E65" s="281" t="s">
        <v>1324</v>
      </c>
      <c r="F65" s="69" t="s">
        <v>207</v>
      </c>
      <c r="G65" s="69" t="s">
        <v>222</v>
      </c>
      <c r="H65" s="69" t="s">
        <v>419</v>
      </c>
      <c r="I65" s="54">
        <v>3000000</v>
      </c>
      <c r="J65" s="69">
        <v>202405007</v>
      </c>
      <c r="K65" s="69" t="s">
        <v>1244</v>
      </c>
      <c r="L65" s="208" t="s">
        <v>1245</v>
      </c>
      <c r="M65" s="288"/>
      <c r="N65" s="89"/>
      <c r="O65" s="89"/>
    </row>
    <row r="66" spans="1:15" ht="27.6" customHeight="1" x14ac:dyDescent="0.4">
      <c r="A66" s="55"/>
      <c r="B66" s="168">
        <v>2026</v>
      </c>
      <c r="C66" s="169">
        <v>12</v>
      </c>
      <c r="D66" s="172" t="s">
        <v>175</v>
      </c>
      <c r="E66" s="172" t="s">
        <v>1325</v>
      </c>
      <c r="F66" s="170" t="s">
        <v>24</v>
      </c>
      <c r="G66" s="170" t="s">
        <v>6</v>
      </c>
      <c r="H66" s="170" t="s">
        <v>28</v>
      </c>
      <c r="I66" s="54">
        <v>6000000</v>
      </c>
      <c r="J66" s="170">
        <v>202112042</v>
      </c>
      <c r="K66" s="170" t="s">
        <v>1326</v>
      </c>
      <c r="L66" s="171" t="s">
        <v>1327</v>
      </c>
      <c r="M66" s="391" t="s">
        <v>121</v>
      </c>
      <c r="N66" s="89"/>
      <c r="O66" s="89"/>
    </row>
    <row r="67" spans="1:15" ht="27.6" customHeight="1" x14ac:dyDescent="0.4">
      <c r="A67" s="55"/>
      <c r="B67" s="168">
        <v>2026</v>
      </c>
      <c r="C67" s="169">
        <v>12</v>
      </c>
      <c r="D67" s="172" t="s">
        <v>175</v>
      </c>
      <c r="E67" s="172" t="s">
        <v>1328</v>
      </c>
      <c r="F67" s="170" t="s">
        <v>24</v>
      </c>
      <c r="G67" s="170" t="s">
        <v>6</v>
      </c>
      <c r="H67" s="170" t="s">
        <v>28</v>
      </c>
      <c r="I67" s="54">
        <v>6000000</v>
      </c>
      <c r="J67" s="170">
        <v>202112042</v>
      </c>
      <c r="K67" s="170" t="s">
        <v>1268</v>
      </c>
      <c r="L67" s="171" t="s">
        <v>1269</v>
      </c>
      <c r="M67" s="391" t="s">
        <v>121</v>
      </c>
      <c r="N67" s="89"/>
      <c r="O67" s="89"/>
    </row>
    <row r="68" spans="1:15" ht="27.6" customHeight="1" x14ac:dyDescent="0.4">
      <c r="B68" s="168">
        <v>2026</v>
      </c>
      <c r="C68" s="147">
        <v>12</v>
      </c>
      <c r="D68" s="141" t="s">
        <v>1234</v>
      </c>
      <c r="E68" s="141" t="s">
        <v>1329</v>
      </c>
      <c r="F68" s="146" t="s">
        <v>16</v>
      </c>
      <c r="G68" s="146" t="s">
        <v>6</v>
      </c>
      <c r="H68" s="146" t="s">
        <v>29</v>
      </c>
      <c r="I68" s="77">
        <v>3000000</v>
      </c>
      <c r="J68" s="146">
        <v>202405007</v>
      </c>
      <c r="K68" s="146" t="s">
        <v>1244</v>
      </c>
      <c r="L68" s="148" t="s">
        <v>1245</v>
      </c>
      <c r="M68" s="288"/>
      <c r="N68" s="89"/>
      <c r="O68" s="89"/>
    </row>
    <row r="69" spans="1:15" ht="27.6" customHeight="1" x14ac:dyDescent="0.4">
      <c r="B69" s="296">
        <v>2026</v>
      </c>
      <c r="C69" s="395">
        <v>12</v>
      </c>
      <c r="D69" s="396" t="s">
        <v>1234</v>
      </c>
      <c r="E69" s="396" t="s">
        <v>1330</v>
      </c>
      <c r="F69" s="397" t="s">
        <v>16</v>
      </c>
      <c r="G69" s="397" t="s">
        <v>6</v>
      </c>
      <c r="H69" s="397" t="s">
        <v>29</v>
      </c>
      <c r="I69" s="398">
        <v>3000000</v>
      </c>
      <c r="J69" s="397">
        <v>202405007</v>
      </c>
      <c r="K69" s="397" t="s">
        <v>1244</v>
      </c>
      <c r="L69" s="399" t="s">
        <v>1288</v>
      </c>
      <c r="M69" s="400"/>
      <c r="N69" s="65"/>
      <c r="O69" s="90"/>
    </row>
    <row r="73" spans="1:15" x14ac:dyDescent="0.4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</row>
    <row r="74" spans="1:15" x14ac:dyDescent="0.4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</row>
    <row r="75" spans="1:15" ht="19.2" x14ac:dyDescent="0.4">
      <c r="A75" s="46"/>
      <c r="B75" s="46"/>
      <c r="C75" s="401"/>
      <c r="D75" s="402"/>
      <c r="E75" s="402"/>
      <c r="F75" s="403"/>
      <c r="G75" s="403"/>
      <c r="H75" s="403"/>
      <c r="I75" s="404"/>
      <c r="J75" s="403"/>
      <c r="K75" s="403"/>
      <c r="L75" s="403"/>
      <c r="M75" s="405"/>
      <c r="N75" s="46"/>
      <c r="O75" s="46"/>
    </row>
    <row r="76" spans="1:15" ht="19.2" x14ac:dyDescent="0.4">
      <c r="A76" s="46"/>
      <c r="B76" s="46"/>
      <c r="C76" s="401"/>
      <c r="D76" s="402"/>
      <c r="E76" s="402"/>
      <c r="F76" s="403"/>
      <c r="G76" s="403"/>
      <c r="H76" s="403"/>
      <c r="I76" s="404"/>
      <c r="J76" s="403"/>
      <c r="K76" s="403"/>
      <c r="L76" s="403"/>
      <c r="M76" s="405"/>
      <c r="N76" s="46"/>
      <c r="O76" s="46"/>
    </row>
    <row r="77" spans="1:15" ht="19.2" x14ac:dyDescent="0.4">
      <c r="A77" s="46"/>
      <c r="B77" s="46"/>
      <c r="C77" s="401"/>
      <c r="D77" s="402"/>
      <c r="E77" s="402"/>
      <c r="F77" s="403"/>
      <c r="G77" s="403"/>
      <c r="H77" s="403"/>
      <c r="I77" s="404"/>
      <c r="J77" s="403"/>
      <c r="K77" s="403"/>
      <c r="L77" s="403"/>
      <c r="M77" s="405"/>
      <c r="N77" s="46"/>
      <c r="O77" s="46"/>
    </row>
    <row r="78" spans="1:15" ht="19.2" x14ac:dyDescent="0.4">
      <c r="A78" s="46"/>
      <c r="B78" s="46"/>
      <c r="C78" s="401"/>
      <c r="D78" s="402"/>
      <c r="E78" s="402"/>
      <c r="F78" s="403"/>
      <c r="G78" s="403"/>
      <c r="H78" s="403"/>
      <c r="I78" s="404"/>
      <c r="J78" s="403"/>
      <c r="K78" s="403"/>
      <c r="L78" s="403"/>
      <c r="M78" s="405"/>
      <c r="N78" s="46"/>
      <c r="O78" s="46"/>
    </row>
    <row r="79" spans="1:15" ht="19.2" x14ac:dyDescent="0.4">
      <c r="A79" s="46"/>
      <c r="B79" s="46"/>
      <c r="C79" s="401"/>
      <c r="D79" s="402"/>
      <c r="E79" s="402"/>
      <c r="F79" s="403"/>
      <c r="G79" s="403"/>
      <c r="H79" s="403"/>
      <c r="I79" s="404"/>
      <c r="J79" s="403"/>
      <c r="K79" s="403"/>
      <c r="L79" s="403"/>
      <c r="M79" s="405"/>
      <c r="N79" s="46"/>
      <c r="O79" s="46"/>
    </row>
    <row r="80" spans="1:15" ht="19.2" x14ac:dyDescent="0.4">
      <c r="A80" s="46"/>
      <c r="B80" s="46"/>
      <c r="C80" s="401"/>
      <c r="D80" s="402"/>
      <c r="E80" s="402"/>
      <c r="F80" s="403"/>
      <c r="G80" s="403"/>
      <c r="H80" s="403"/>
      <c r="I80" s="404"/>
      <c r="J80" s="403"/>
      <c r="K80" s="403"/>
      <c r="L80" s="403"/>
      <c r="M80" s="405"/>
      <c r="N80" s="46"/>
      <c r="O80" s="46"/>
    </row>
    <row r="81" spans="1:15" ht="19.2" x14ac:dyDescent="0.4">
      <c r="A81" s="46"/>
      <c r="B81" s="46"/>
      <c r="C81" s="401"/>
      <c r="D81" s="402"/>
      <c r="E81" s="402"/>
      <c r="F81" s="403"/>
      <c r="G81" s="403"/>
      <c r="H81" s="403"/>
      <c r="I81" s="404"/>
      <c r="J81" s="403"/>
      <c r="K81" s="403"/>
      <c r="L81" s="403"/>
      <c r="M81" s="405"/>
      <c r="N81" s="46"/>
      <c r="O81" s="46"/>
    </row>
    <row r="82" spans="1:15" ht="19.2" x14ac:dyDescent="0.4">
      <c r="A82" s="46"/>
      <c r="B82" s="46"/>
      <c r="C82" s="401"/>
      <c r="D82" s="402"/>
      <c r="E82" s="402"/>
      <c r="F82" s="403"/>
      <c r="G82" s="403"/>
      <c r="H82" s="403"/>
      <c r="I82" s="404"/>
      <c r="J82" s="403"/>
      <c r="K82" s="403"/>
      <c r="L82" s="403"/>
      <c r="M82" s="406"/>
      <c r="N82" s="46"/>
      <c r="O82" s="46"/>
    </row>
    <row r="83" spans="1:15" ht="19.2" x14ac:dyDescent="0.4">
      <c r="A83" s="46"/>
      <c r="B83" s="46"/>
      <c r="C83" s="401"/>
      <c r="D83" s="402"/>
      <c r="E83" s="402"/>
      <c r="F83" s="403"/>
      <c r="G83" s="403"/>
      <c r="H83" s="403"/>
      <c r="I83" s="404"/>
      <c r="J83" s="403"/>
      <c r="K83" s="403"/>
      <c r="L83" s="403"/>
      <c r="M83" s="406"/>
      <c r="N83" s="46"/>
      <c r="O83" s="46"/>
    </row>
    <row r="84" spans="1:15" x14ac:dyDescent="0.4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</row>
    <row r="85" spans="1:15" x14ac:dyDescent="0.4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</row>
    <row r="86" spans="1:15" x14ac:dyDescent="0.4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</row>
    <row r="87" spans="1:15" x14ac:dyDescent="0.4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</row>
    <row r="88" spans="1:15" x14ac:dyDescent="0.4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</row>
  </sheetData>
  <autoFilter ref="B6:O6"/>
  <mergeCells count="2">
    <mergeCell ref="A2:O2"/>
    <mergeCell ref="A4:O4"/>
  </mergeCells>
  <phoneticPr fontId="1" type="noConversion"/>
  <dataValidations count="1">
    <dataValidation type="list" allowBlank="1" showInputMessage="1" showErrorMessage="1" sqref="C75:M83">
      <formula1>$C$7:$C$13</formula1>
    </dataValidation>
  </dataValidations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취합\16. 발주계획서(영남지역본부)\[붙임 발주계획서(영남지역본부 기반시설안전실).xlsx]참고'!#REF!</xm:f>
          </x14:formula1>
          <xm:sqref>N7:N69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취합\16. 발주계획서(영남지역본부)\[붙임 발주계획서(영남지역본부 기반시설안전실).xlsx]참고'!#REF!</xm:f>
          </x14:formula1>
          <xm:sqref>M7:M69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취합\16. 발주계획서(영남지역본부)\[붙임 발주계획서(영남지역본부 기반시설안전실).xlsx]참고'!#REF!</xm:f>
          </x14:formula1>
          <xm:sqref>D7:D69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취합\16. 발주계획서(영남지역본부)\[붙임 발주계획서(영남지역본부 기반시설안전실).xlsx]참고'!#REF!</xm:f>
          </x14:formula1>
          <xm:sqref>G7:G69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취합\16. 발주계획서(영남지역본부)\[붙임 발주계획서(영남지역본부 기반시설안전실).xlsx]참고'!#REF!</xm:f>
          </x14:formula1>
          <xm:sqref>C7:C69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취합\16. 발주계획서(영남지역본부)\[붙임 발주계획서(영남지역본부 기반시설안전실).xlsx]참고'!#REF!</xm:f>
          </x14:formula1>
          <xm:sqref>H7:H69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취합\16. 발주계획서(영남지역본부)\[붙임 발주계획서(영남지역본부 기반시설안전실).xlsx]참고'!#REF!</xm:f>
          </x14:formula1>
          <xm:sqref>F6:F69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48"/>
  <sheetViews>
    <sheetView topLeftCell="I1" zoomScale="70" zoomScaleNormal="70" workbookViewId="0">
      <selection activeCell="C7" sqref="C7:N9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ht="27.75" customHeight="1" thickTop="1" x14ac:dyDescent="0.4">
      <c r="A7" s="55"/>
      <c r="B7" s="168">
        <v>2026</v>
      </c>
      <c r="C7" s="169">
        <v>2</v>
      </c>
      <c r="D7" s="172" t="s">
        <v>1331</v>
      </c>
      <c r="E7" s="172" t="s">
        <v>1332</v>
      </c>
      <c r="F7" s="170" t="s">
        <v>16</v>
      </c>
      <c r="G7" s="170" t="s">
        <v>6</v>
      </c>
      <c r="H7" s="170" t="s">
        <v>29</v>
      </c>
      <c r="I7" s="54">
        <v>1630000</v>
      </c>
      <c r="J7" s="170">
        <v>202306026</v>
      </c>
      <c r="K7" s="170" t="s">
        <v>1333</v>
      </c>
      <c r="L7" s="171" t="s">
        <v>1334</v>
      </c>
      <c r="M7" s="173"/>
      <c r="N7" s="160"/>
      <c r="O7" s="161"/>
    </row>
    <row r="8" spans="1:15" ht="27.75" customHeight="1" x14ac:dyDescent="0.4">
      <c r="A8" s="55"/>
      <c r="B8" s="168">
        <v>2026</v>
      </c>
      <c r="C8" s="169">
        <v>4</v>
      </c>
      <c r="D8" s="172" t="s">
        <v>1331</v>
      </c>
      <c r="E8" s="172" t="s">
        <v>1335</v>
      </c>
      <c r="F8" s="170" t="s">
        <v>16</v>
      </c>
      <c r="G8" s="170" t="s">
        <v>6</v>
      </c>
      <c r="H8" s="170" t="s">
        <v>29</v>
      </c>
      <c r="I8" s="54">
        <v>483000</v>
      </c>
      <c r="J8" s="170">
        <v>202306026</v>
      </c>
      <c r="K8" s="170" t="s">
        <v>1336</v>
      </c>
      <c r="L8" s="171" t="s">
        <v>1337</v>
      </c>
      <c r="M8" s="173"/>
      <c r="N8" s="160"/>
      <c r="O8" s="161"/>
    </row>
    <row r="9" spans="1:15" ht="27.75" customHeight="1" x14ac:dyDescent="0.4">
      <c r="A9" s="55"/>
      <c r="B9" s="168">
        <v>2026</v>
      </c>
      <c r="C9" s="169">
        <v>6</v>
      </c>
      <c r="D9" s="172" t="s">
        <v>1331</v>
      </c>
      <c r="E9" s="172" t="s">
        <v>1338</v>
      </c>
      <c r="F9" s="170" t="s">
        <v>16</v>
      </c>
      <c r="G9" s="170" t="s">
        <v>6</v>
      </c>
      <c r="H9" s="170" t="s">
        <v>29</v>
      </c>
      <c r="I9" s="54">
        <v>1727500</v>
      </c>
      <c r="J9" s="170">
        <v>202306026</v>
      </c>
      <c r="K9" s="170" t="s">
        <v>1336</v>
      </c>
      <c r="L9" s="171" t="s">
        <v>1337</v>
      </c>
      <c r="M9" s="173"/>
      <c r="N9" s="160"/>
      <c r="O9" s="161"/>
    </row>
    <row r="10" spans="1:15" ht="27.75" customHeight="1" x14ac:dyDescent="0.4">
      <c r="A10" s="55"/>
      <c r="B10" s="168">
        <v>2026</v>
      </c>
      <c r="C10" s="169"/>
      <c r="D10" s="172"/>
      <c r="E10" s="172"/>
      <c r="F10" s="170"/>
      <c r="G10" s="170"/>
      <c r="H10" s="170"/>
      <c r="I10" s="54"/>
      <c r="J10" s="170"/>
      <c r="K10" s="170"/>
      <c r="L10" s="171"/>
      <c r="M10" s="173"/>
      <c r="N10" s="160"/>
      <c r="O10" s="161"/>
    </row>
    <row r="11" spans="1:15" ht="27.75" customHeight="1" x14ac:dyDescent="0.4">
      <c r="A11" s="55"/>
      <c r="B11" s="168">
        <v>2026</v>
      </c>
      <c r="C11" s="169"/>
      <c r="D11" s="172"/>
      <c r="E11" s="172"/>
      <c r="F11" s="170"/>
      <c r="G11" s="170"/>
      <c r="H11" s="170"/>
      <c r="I11" s="54"/>
      <c r="J11" s="170"/>
      <c r="K11" s="170"/>
      <c r="L11" s="171"/>
      <c r="M11" s="173"/>
      <c r="N11" s="160"/>
      <c r="O11" s="161"/>
    </row>
    <row r="12" spans="1:15" ht="27.75" customHeight="1" x14ac:dyDescent="0.4">
      <c r="A12" s="55"/>
      <c r="B12" s="168">
        <v>2026</v>
      </c>
      <c r="C12" s="169"/>
      <c r="D12" s="172"/>
      <c r="E12" s="172"/>
      <c r="F12" s="170"/>
      <c r="G12" s="170"/>
      <c r="H12" s="170"/>
      <c r="I12" s="54"/>
      <c r="J12" s="170"/>
      <c r="K12" s="170"/>
      <c r="L12" s="171"/>
      <c r="M12" s="173"/>
      <c r="N12" s="160"/>
      <c r="O12" s="161"/>
    </row>
    <row r="13" spans="1:15" ht="27.75" customHeight="1" x14ac:dyDescent="0.4">
      <c r="A13" s="55"/>
      <c r="B13" s="168">
        <v>2026</v>
      </c>
      <c r="C13" s="169"/>
      <c r="D13" s="172"/>
      <c r="E13" s="172"/>
      <c r="F13" s="170"/>
      <c r="G13" s="170"/>
      <c r="H13" s="170"/>
      <c r="I13" s="54"/>
      <c r="J13" s="170"/>
      <c r="K13" s="170"/>
      <c r="L13" s="171"/>
      <c r="M13" s="173"/>
      <c r="N13" s="160"/>
      <c r="O13" s="161"/>
    </row>
    <row r="14" spans="1:15" ht="27.75" customHeight="1" x14ac:dyDescent="0.4">
      <c r="A14" s="55"/>
      <c r="B14" s="168">
        <v>2026</v>
      </c>
      <c r="C14" s="169"/>
      <c r="D14" s="172"/>
      <c r="E14" s="172"/>
      <c r="F14" s="170"/>
      <c r="G14" s="170"/>
      <c r="H14" s="170"/>
      <c r="I14" s="54"/>
      <c r="J14" s="170"/>
      <c r="K14" s="170"/>
      <c r="L14" s="171"/>
      <c r="M14" s="173"/>
      <c r="N14" s="160"/>
      <c r="O14" s="161"/>
    </row>
    <row r="15" spans="1:15" ht="27.75" customHeight="1" x14ac:dyDescent="0.4">
      <c r="A15" s="55"/>
      <c r="B15" s="168">
        <v>2026</v>
      </c>
      <c r="C15" s="169"/>
      <c r="D15" s="172"/>
      <c r="E15" s="172"/>
      <c r="F15" s="170"/>
      <c r="G15" s="170"/>
      <c r="H15" s="170"/>
      <c r="I15" s="54"/>
      <c r="J15" s="170"/>
      <c r="K15" s="170"/>
      <c r="L15" s="171"/>
      <c r="M15" s="173"/>
      <c r="N15" s="160"/>
      <c r="O15" s="161"/>
    </row>
    <row r="16" spans="1:15" ht="27.75" customHeight="1" x14ac:dyDescent="0.4">
      <c r="A16" s="55"/>
      <c r="B16" s="168">
        <v>2026</v>
      </c>
      <c r="C16" s="169"/>
      <c r="D16" s="172"/>
      <c r="E16" s="172"/>
      <c r="F16" s="170"/>
      <c r="G16" s="170"/>
      <c r="H16" s="170"/>
      <c r="I16" s="54"/>
      <c r="J16" s="170"/>
      <c r="K16" s="170"/>
      <c r="L16" s="171"/>
      <c r="M16" s="173"/>
      <c r="N16" s="160"/>
      <c r="O16" s="161"/>
    </row>
    <row r="17" spans="1:15" ht="27.75" customHeight="1" x14ac:dyDescent="0.4">
      <c r="A17" s="55"/>
      <c r="B17" s="168">
        <v>2026</v>
      </c>
      <c r="C17" s="169"/>
      <c r="D17" s="172"/>
      <c r="E17" s="172"/>
      <c r="F17" s="170"/>
      <c r="G17" s="170"/>
      <c r="H17" s="170"/>
      <c r="I17" s="54"/>
      <c r="J17" s="170"/>
      <c r="K17" s="170"/>
      <c r="L17" s="171"/>
      <c r="M17" s="173"/>
      <c r="N17" s="160"/>
      <c r="O17" s="161"/>
    </row>
    <row r="18" spans="1:15" ht="27.75" customHeight="1" x14ac:dyDescent="0.4">
      <c r="A18" s="55"/>
      <c r="B18" s="168">
        <v>2026</v>
      </c>
      <c r="C18" s="169"/>
      <c r="D18" s="172"/>
      <c r="E18" s="172"/>
      <c r="F18" s="170"/>
      <c r="G18" s="170"/>
      <c r="H18" s="170"/>
      <c r="I18" s="54"/>
      <c r="J18" s="170"/>
      <c r="K18" s="170"/>
      <c r="L18" s="171"/>
      <c r="M18" s="173"/>
      <c r="N18" s="160"/>
      <c r="O18" s="161"/>
    </row>
    <row r="19" spans="1:15" ht="27.75" customHeight="1" x14ac:dyDescent="0.4">
      <c r="A19" s="55"/>
      <c r="B19" s="168">
        <v>2026</v>
      </c>
      <c r="C19" s="169"/>
      <c r="D19" s="172"/>
      <c r="E19" s="172"/>
      <c r="F19" s="170"/>
      <c r="G19" s="170"/>
      <c r="H19" s="170"/>
      <c r="I19" s="54"/>
      <c r="J19" s="170"/>
      <c r="K19" s="170"/>
      <c r="L19" s="171"/>
      <c r="M19" s="173"/>
      <c r="N19" s="160"/>
      <c r="O19" s="161"/>
    </row>
    <row r="20" spans="1:15" ht="27.75" customHeight="1" x14ac:dyDescent="0.4">
      <c r="A20" s="55"/>
      <c r="B20" s="168">
        <v>2026</v>
      </c>
      <c r="C20" s="169"/>
      <c r="D20" s="172"/>
      <c r="E20" s="172"/>
      <c r="F20" s="170"/>
      <c r="G20" s="170"/>
      <c r="H20" s="170"/>
      <c r="I20" s="54"/>
      <c r="J20" s="170"/>
      <c r="K20" s="170"/>
      <c r="L20" s="171"/>
      <c r="M20" s="173"/>
      <c r="N20" s="160"/>
      <c r="O20" s="161"/>
    </row>
    <row r="21" spans="1:15" ht="27.75" customHeight="1" x14ac:dyDescent="0.4">
      <c r="A21" s="55"/>
      <c r="B21" s="168">
        <v>2026</v>
      </c>
      <c r="C21" s="169"/>
      <c r="D21" s="172"/>
      <c r="E21" s="172"/>
      <c r="F21" s="170"/>
      <c r="G21" s="170"/>
      <c r="H21" s="170"/>
      <c r="I21" s="54"/>
      <c r="J21" s="170"/>
      <c r="K21" s="170"/>
      <c r="L21" s="171"/>
      <c r="M21" s="173"/>
      <c r="N21" s="160"/>
      <c r="O21" s="161"/>
    </row>
    <row r="22" spans="1:15" ht="27.75" customHeight="1" x14ac:dyDescent="0.4">
      <c r="A22" s="55"/>
      <c r="B22" s="168">
        <v>2026</v>
      </c>
      <c r="C22" s="169"/>
      <c r="D22" s="172"/>
      <c r="E22" s="172"/>
      <c r="F22" s="170"/>
      <c r="G22" s="170"/>
      <c r="H22" s="170"/>
      <c r="I22" s="54"/>
      <c r="J22" s="170"/>
      <c r="K22" s="170"/>
      <c r="L22" s="171"/>
      <c r="M22" s="173"/>
      <c r="N22" s="160"/>
      <c r="O22" s="161"/>
    </row>
    <row r="23" spans="1:15" ht="27.75" customHeight="1" x14ac:dyDescent="0.4">
      <c r="A23" s="55"/>
      <c r="B23" s="168">
        <v>2026</v>
      </c>
      <c r="C23" s="169"/>
      <c r="D23" s="172"/>
      <c r="E23" s="172"/>
      <c r="F23" s="170"/>
      <c r="G23" s="170"/>
      <c r="H23" s="170"/>
      <c r="I23" s="54"/>
      <c r="J23" s="170"/>
      <c r="K23" s="170"/>
      <c r="L23" s="171"/>
      <c r="M23" s="173"/>
      <c r="N23" s="160"/>
      <c r="O23" s="161"/>
    </row>
    <row r="24" spans="1:15" ht="27.75" customHeight="1" x14ac:dyDescent="0.4">
      <c r="A24" s="55"/>
      <c r="B24" s="168">
        <v>2026</v>
      </c>
      <c r="C24" s="169"/>
      <c r="D24" s="172"/>
      <c r="E24" s="172"/>
      <c r="F24" s="170"/>
      <c r="G24" s="170"/>
      <c r="H24" s="170"/>
      <c r="I24" s="54"/>
      <c r="J24" s="170"/>
      <c r="K24" s="170"/>
      <c r="L24" s="171"/>
      <c r="M24" s="173"/>
      <c r="N24" s="160"/>
      <c r="O24" s="161"/>
    </row>
    <row r="25" spans="1:15" ht="27.75" customHeight="1" x14ac:dyDescent="0.4">
      <c r="A25" s="55"/>
      <c r="B25" s="168">
        <v>2026</v>
      </c>
      <c r="C25" s="169"/>
      <c r="D25" s="172"/>
      <c r="E25" s="172"/>
      <c r="F25" s="170"/>
      <c r="G25" s="170"/>
      <c r="H25" s="170"/>
      <c r="I25" s="54"/>
      <c r="J25" s="170"/>
      <c r="K25" s="170"/>
      <c r="L25" s="171"/>
      <c r="M25" s="173"/>
      <c r="N25" s="160"/>
      <c r="O25" s="161"/>
    </row>
    <row r="26" spans="1:15" ht="27.75" customHeight="1" x14ac:dyDescent="0.4">
      <c r="A26" s="55"/>
      <c r="B26" s="168">
        <v>2026</v>
      </c>
      <c r="C26" s="169"/>
      <c r="D26" s="172"/>
      <c r="E26" s="172"/>
      <c r="F26" s="170"/>
      <c r="G26" s="170"/>
      <c r="H26" s="170"/>
      <c r="I26" s="54"/>
      <c r="J26" s="170"/>
      <c r="K26" s="170"/>
      <c r="L26" s="171"/>
      <c r="M26" s="173"/>
      <c r="N26" s="160"/>
      <c r="O26" s="161"/>
    </row>
    <row r="27" spans="1:15" ht="27.75" customHeight="1" x14ac:dyDescent="0.4">
      <c r="A27" s="55"/>
      <c r="B27" s="168">
        <v>2026</v>
      </c>
      <c r="C27" s="169"/>
      <c r="D27" s="172"/>
      <c r="E27" s="172"/>
      <c r="F27" s="170"/>
      <c r="G27" s="170"/>
      <c r="H27" s="170"/>
      <c r="I27" s="54"/>
      <c r="J27" s="170"/>
      <c r="K27" s="170"/>
      <c r="L27" s="171"/>
      <c r="M27" s="173"/>
      <c r="N27" s="160"/>
      <c r="O27" s="161"/>
    </row>
    <row r="28" spans="1:15" ht="27.75" customHeight="1" x14ac:dyDescent="0.4">
      <c r="A28" s="55"/>
      <c r="B28" s="168">
        <v>2026</v>
      </c>
      <c r="C28" s="169"/>
      <c r="D28" s="172"/>
      <c r="E28" s="172"/>
      <c r="F28" s="170"/>
      <c r="G28" s="170"/>
      <c r="H28" s="170"/>
      <c r="I28" s="54"/>
      <c r="J28" s="170"/>
      <c r="K28" s="170"/>
      <c r="L28" s="171"/>
      <c r="M28" s="173"/>
      <c r="N28" s="160"/>
      <c r="O28" s="161"/>
    </row>
    <row r="29" spans="1:15" ht="27.75" customHeight="1" x14ac:dyDescent="0.4">
      <c r="A29" s="55"/>
      <c r="B29" s="168">
        <v>2026</v>
      </c>
      <c r="C29" s="169"/>
      <c r="D29" s="172"/>
      <c r="E29" s="172"/>
      <c r="F29" s="170"/>
      <c r="G29" s="170"/>
      <c r="H29" s="170"/>
      <c r="I29" s="54"/>
      <c r="J29" s="170"/>
      <c r="K29" s="170"/>
      <c r="L29" s="171"/>
      <c r="M29" s="173"/>
      <c r="N29" s="160"/>
      <c r="O29" s="161"/>
    </row>
    <row r="30" spans="1:15" ht="27.75" customHeight="1" x14ac:dyDescent="0.4">
      <c r="A30" s="55"/>
      <c r="B30" s="168">
        <v>2026</v>
      </c>
      <c r="C30" s="169"/>
      <c r="D30" s="172"/>
      <c r="E30" s="172"/>
      <c r="F30" s="170"/>
      <c r="G30" s="170"/>
      <c r="H30" s="170"/>
      <c r="I30" s="54"/>
      <c r="J30" s="170"/>
      <c r="K30" s="170"/>
      <c r="L30" s="171"/>
      <c r="M30" s="173"/>
      <c r="N30" s="160"/>
      <c r="O30" s="161"/>
    </row>
    <row r="31" spans="1:15" ht="27.75" customHeight="1" x14ac:dyDescent="0.4">
      <c r="A31" s="55"/>
      <c r="B31" s="168">
        <v>2026</v>
      </c>
      <c r="C31" s="169"/>
      <c r="D31" s="172"/>
      <c r="E31" s="172"/>
      <c r="F31" s="170"/>
      <c r="G31" s="170"/>
      <c r="H31" s="170"/>
      <c r="I31" s="54"/>
      <c r="J31" s="170"/>
      <c r="K31" s="170"/>
      <c r="L31" s="171"/>
      <c r="M31" s="173"/>
      <c r="N31" s="160"/>
      <c r="O31" s="161"/>
    </row>
    <row r="32" spans="1:15" ht="27.75" customHeight="1" x14ac:dyDescent="0.4">
      <c r="A32" s="55"/>
      <c r="B32" s="168">
        <v>2026</v>
      </c>
      <c r="C32" s="169"/>
      <c r="D32" s="172"/>
      <c r="E32" s="172"/>
      <c r="F32" s="170"/>
      <c r="G32" s="170"/>
      <c r="H32" s="170"/>
      <c r="I32" s="54"/>
      <c r="J32" s="170"/>
      <c r="K32" s="170"/>
      <c r="L32" s="171"/>
      <c r="M32" s="173"/>
      <c r="N32" s="160"/>
      <c r="O32" s="161"/>
    </row>
    <row r="33" spans="1:15" ht="27.75" customHeight="1" x14ac:dyDescent="0.4">
      <c r="A33" s="55"/>
      <c r="B33" s="168">
        <v>2026</v>
      </c>
      <c r="C33" s="169"/>
      <c r="D33" s="172"/>
      <c r="E33" s="172"/>
      <c r="F33" s="170"/>
      <c r="G33" s="170"/>
      <c r="H33" s="170"/>
      <c r="I33" s="54"/>
      <c r="J33" s="170"/>
      <c r="K33" s="170"/>
      <c r="L33" s="171"/>
      <c r="M33" s="173"/>
      <c r="N33" s="160"/>
      <c r="O33" s="161"/>
    </row>
    <row r="34" spans="1:15" ht="27.75" customHeight="1" x14ac:dyDescent="0.4">
      <c r="A34" s="55"/>
      <c r="B34" s="168">
        <v>2026</v>
      </c>
      <c r="C34" s="169"/>
      <c r="D34" s="172"/>
      <c r="E34" s="172"/>
      <c r="F34" s="170"/>
      <c r="G34" s="170"/>
      <c r="H34" s="170"/>
      <c r="I34" s="54"/>
      <c r="J34" s="170"/>
      <c r="K34" s="170"/>
      <c r="L34" s="171"/>
      <c r="M34" s="173"/>
      <c r="N34" s="160"/>
      <c r="O34" s="161"/>
    </row>
    <row r="35" spans="1:15" ht="27.75" customHeight="1" x14ac:dyDescent="0.4">
      <c r="A35" s="55"/>
      <c r="B35" s="168">
        <v>2026</v>
      </c>
      <c r="C35" s="169"/>
      <c r="D35" s="172"/>
      <c r="E35" s="172"/>
      <c r="F35" s="170"/>
      <c r="G35" s="170"/>
      <c r="H35" s="170"/>
      <c r="I35" s="54"/>
      <c r="J35" s="170"/>
      <c r="K35" s="170"/>
      <c r="L35" s="171"/>
      <c r="M35" s="173"/>
      <c r="N35" s="160"/>
      <c r="O35" s="161"/>
    </row>
    <row r="36" spans="1:15" ht="27.75" customHeight="1" x14ac:dyDescent="0.4">
      <c r="A36" s="55"/>
      <c r="B36" s="168">
        <v>2026</v>
      </c>
      <c r="C36" s="169"/>
      <c r="D36" s="172"/>
      <c r="E36" s="172"/>
      <c r="F36" s="170"/>
      <c r="G36" s="170"/>
      <c r="H36" s="170"/>
      <c r="I36" s="54"/>
      <c r="J36" s="170"/>
      <c r="K36" s="170"/>
      <c r="L36" s="171"/>
      <c r="M36" s="173"/>
      <c r="N36" s="160"/>
      <c r="O36" s="161"/>
    </row>
    <row r="37" spans="1:15" ht="27.75" customHeight="1" x14ac:dyDescent="0.4">
      <c r="A37" s="55"/>
      <c r="B37" s="168">
        <v>2026</v>
      </c>
      <c r="C37" s="169"/>
      <c r="D37" s="172"/>
      <c r="E37" s="172"/>
      <c r="F37" s="170"/>
      <c r="G37" s="170"/>
      <c r="H37" s="170"/>
      <c r="I37" s="54"/>
      <c r="J37" s="170"/>
      <c r="K37" s="170"/>
      <c r="L37" s="171"/>
      <c r="M37" s="173"/>
      <c r="N37" s="160"/>
      <c r="O37" s="161"/>
    </row>
    <row r="38" spans="1:15" ht="27.75" customHeight="1" x14ac:dyDescent="0.4">
      <c r="A38" s="55"/>
      <c r="B38" s="168">
        <v>2026</v>
      </c>
      <c r="C38" s="169"/>
      <c r="D38" s="172"/>
      <c r="E38" s="172"/>
      <c r="F38" s="170"/>
      <c r="G38" s="170"/>
      <c r="H38" s="170"/>
      <c r="I38" s="54"/>
      <c r="J38" s="170"/>
      <c r="K38" s="170"/>
      <c r="L38" s="171"/>
      <c r="M38" s="173"/>
      <c r="N38" s="160"/>
      <c r="O38" s="161"/>
    </row>
    <row r="39" spans="1:15" ht="27.75" customHeight="1" x14ac:dyDescent="0.4">
      <c r="A39" s="55"/>
      <c r="B39" s="168">
        <v>2026</v>
      </c>
      <c r="C39" s="169"/>
      <c r="D39" s="172"/>
      <c r="E39" s="172"/>
      <c r="F39" s="170"/>
      <c r="G39" s="170"/>
      <c r="H39" s="170"/>
      <c r="I39" s="54"/>
      <c r="J39" s="170"/>
      <c r="K39" s="170"/>
      <c r="L39" s="171"/>
      <c r="M39" s="173"/>
      <c r="N39" s="160"/>
      <c r="O39" s="161"/>
    </row>
    <row r="40" spans="1:15" ht="27.75" customHeight="1" x14ac:dyDescent="0.4">
      <c r="A40" s="55"/>
      <c r="B40" s="168">
        <v>2026</v>
      </c>
      <c r="C40" s="169"/>
      <c r="D40" s="172"/>
      <c r="E40" s="172"/>
      <c r="F40" s="170"/>
      <c r="G40" s="170"/>
      <c r="H40" s="170"/>
      <c r="I40" s="54"/>
      <c r="J40" s="170"/>
      <c r="K40" s="170"/>
      <c r="L40" s="171"/>
      <c r="M40" s="173"/>
      <c r="N40" s="160"/>
      <c r="O40" s="161"/>
    </row>
    <row r="41" spans="1:15" ht="27.75" customHeight="1" x14ac:dyDescent="0.4">
      <c r="A41" s="55"/>
      <c r="B41" s="168">
        <v>2026</v>
      </c>
      <c r="C41" s="169"/>
      <c r="D41" s="172"/>
      <c r="E41" s="172"/>
      <c r="F41" s="170"/>
      <c r="G41" s="170"/>
      <c r="H41" s="170"/>
      <c r="I41" s="54"/>
      <c r="J41" s="170"/>
      <c r="K41" s="170"/>
      <c r="L41" s="171"/>
      <c r="M41" s="173"/>
      <c r="N41" s="160"/>
      <c r="O41" s="161"/>
    </row>
    <row r="42" spans="1:15" ht="27.75" customHeight="1" x14ac:dyDescent="0.4">
      <c r="A42" s="55"/>
      <c r="B42" s="168">
        <v>2026</v>
      </c>
      <c r="C42" s="169"/>
      <c r="D42" s="172"/>
      <c r="E42" s="172"/>
      <c r="F42" s="170"/>
      <c r="G42" s="170"/>
      <c r="H42" s="170"/>
      <c r="I42" s="54"/>
      <c r="J42" s="170"/>
      <c r="K42" s="170"/>
      <c r="L42" s="171"/>
      <c r="M42" s="173"/>
      <c r="N42" s="160"/>
      <c r="O42" s="161"/>
    </row>
    <row r="43" spans="1:15" ht="27.75" customHeight="1" x14ac:dyDescent="0.4">
      <c r="A43" s="55"/>
      <c r="B43" s="168">
        <v>2026</v>
      </c>
      <c r="C43" s="169"/>
      <c r="D43" s="172"/>
      <c r="E43" s="172"/>
      <c r="F43" s="170"/>
      <c r="G43" s="170"/>
      <c r="H43" s="170"/>
      <c r="I43" s="54"/>
      <c r="J43" s="170"/>
      <c r="K43" s="170"/>
      <c r="L43" s="171"/>
      <c r="M43" s="173"/>
      <c r="N43" s="160"/>
      <c r="O43" s="161"/>
    </row>
    <row r="44" spans="1:15" ht="27.75" customHeight="1" x14ac:dyDescent="0.4">
      <c r="A44" s="55"/>
      <c r="B44" s="168">
        <v>2026</v>
      </c>
      <c r="C44" s="169"/>
      <c r="D44" s="172"/>
      <c r="E44" s="172"/>
      <c r="F44" s="170"/>
      <c r="G44" s="170"/>
      <c r="H44" s="170"/>
      <c r="I44" s="54"/>
      <c r="J44" s="170"/>
      <c r="K44" s="170"/>
      <c r="L44" s="171"/>
      <c r="M44" s="173"/>
      <c r="N44" s="160"/>
      <c r="O44" s="161"/>
    </row>
    <row r="45" spans="1:15" ht="27.75" customHeight="1" x14ac:dyDescent="0.4">
      <c r="A45" s="55"/>
      <c r="B45" s="168">
        <v>2026</v>
      </c>
      <c r="C45" s="169"/>
      <c r="D45" s="172"/>
      <c r="E45" s="172"/>
      <c r="F45" s="170"/>
      <c r="G45" s="170"/>
      <c r="H45" s="170"/>
      <c r="I45" s="54"/>
      <c r="J45" s="170"/>
      <c r="K45" s="170"/>
      <c r="L45" s="171"/>
      <c r="M45" s="173"/>
      <c r="N45" s="160"/>
      <c r="O45" s="161"/>
    </row>
    <row r="46" spans="1:15" ht="27.75" customHeight="1" x14ac:dyDescent="0.4">
      <c r="A46" s="55"/>
      <c r="B46" s="168">
        <v>2026</v>
      </c>
      <c r="C46" s="169"/>
      <c r="D46" s="172"/>
      <c r="E46" s="172"/>
      <c r="F46" s="170"/>
      <c r="G46" s="170"/>
      <c r="H46" s="170"/>
      <c r="I46" s="54"/>
      <c r="J46" s="170"/>
      <c r="K46" s="170"/>
      <c r="L46" s="171"/>
      <c r="M46" s="173"/>
      <c r="N46" s="160"/>
      <c r="O46" s="161"/>
    </row>
    <row r="47" spans="1:15" ht="27.75" customHeight="1" x14ac:dyDescent="0.4">
      <c r="A47" s="55"/>
      <c r="B47" s="168">
        <v>2026</v>
      </c>
      <c r="C47" s="169"/>
      <c r="D47" s="172"/>
      <c r="E47" s="172"/>
      <c r="F47" s="170"/>
      <c r="G47" s="170"/>
      <c r="H47" s="170"/>
      <c r="I47" s="54"/>
      <c r="J47" s="170"/>
      <c r="K47" s="170"/>
      <c r="L47" s="171"/>
      <c r="M47" s="173"/>
      <c r="N47" s="160"/>
      <c r="O47" s="161"/>
    </row>
    <row r="48" spans="1:15" ht="27.75" customHeight="1" x14ac:dyDescent="0.4">
      <c r="A48" s="55"/>
      <c r="B48" s="168">
        <v>2026</v>
      </c>
      <c r="C48" s="155"/>
      <c r="D48" s="152"/>
      <c r="E48" s="152"/>
      <c r="F48" s="153"/>
      <c r="G48" s="153"/>
      <c r="H48" s="153"/>
      <c r="I48" s="56"/>
      <c r="J48" s="153"/>
      <c r="K48" s="153"/>
      <c r="L48" s="154"/>
      <c r="M48" s="173"/>
      <c r="N48" s="156"/>
      <c r="O48" s="58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취합\17. 붙임. 발주계획서(호남지역본부)\[붙임1. 발주계획서(호남지역본부 사업지원실).xlsx]참고'!#REF!</xm:f>
          </x14:formula1>
          <xm:sqref>M7:M48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취합\17. 붙임. 발주계획서(호남지역본부)\[붙임1. 발주계획서(호남지역본부 사업지원실).xlsx]참고'!#REF!</xm:f>
          </x14:formula1>
          <xm:sqref>D7:D48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취합\17. 붙임. 발주계획서(호남지역본부)\[붙임1. 발주계획서(호남지역본부 사업지원실).xlsx]참고'!#REF!</xm:f>
          </x14:formula1>
          <xm:sqref>N7:N48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취합\17. 붙임. 발주계획서(호남지역본부)\[붙임1. 발주계획서(호남지역본부 사업지원실).xlsx]참고'!#REF!</xm:f>
          </x14:formula1>
          <xm:sqref>G7:G48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취합\17. 붙임. 발주계획서(호남지역본부)\[붙임1. 발주계획서(호남지역본부 사업지원실).xlsx]참고'!#REF!</xm:f>
          </x14:formula1>
          <xm:sqref>C7:C48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취합\17. 붙임. 발주계획서(호남지역본부)\[붙임1. 발주계획서(호남지역본부 사업지원실).xlsx]참고'!#REF!</xm:f>
          </x14:formula1>
          <xm:sqref>H7:H48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취합\17. 붙임. 발주계획서(호남지역본부)\[붙임1. 발주계획서(호남지역본부 사업지원실).xlsx]참고'!#REF!</xm:f>
          </x14:formula1>
          <xm:sqref>F6:F48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48"/>
  <sheetViews>
    <sheetView topLeftCell="I1" zoomScale="70" zoomScaleNormal="70" workbookViewId="0">
      <selection activeCell="A4" sqref="A4:O4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ht="27.75" customHeight="1" thickTop="1" x14ac:dyDescent="0.4">
      <c r="A7" s="55"/>
      <c r="B7" s="168">
        <v>2026</v>
      </c>
      <c r="C7" s="169">
        <v>4</v>
      </c>
      <c r="D7" s="172" t="s">
        <v>200</v>
      </c>
      <c r="E7" s="172" t="s">
        <v>1339</v>
      </c>
      <c r="F7" s="170" t="s">
        <v>16</v>
      </c>
      <c r="G7" s="170" t="s">
        <v>6</v>
      </c>
      <c r="H7" s="170" t="s">
        <v>29</v>
      </c>
      <c r="I7" s="54">
        <v>3000000</v>
      </c>
      <c r="J7" s="170">
        <v>202212049</v>
      </c>
      <c r="K7" s="170" t="s">
        <v>1340</v>
      </c>
      <c r="L7" s="171" t="s">
        <v>1341</v>
      </c>
      <c r="M7" s="173"/>
      <c r="N7" s="160"/>
      <c r="O7" s="161"/>
    </row>
    <row r="8" spans="1:15" ht="27.75" customHeight="1" x14ac:dyDescent="0.4">
      <c r="A8" s="55"/>
      <c r="B8" s="168">
        <v>2026</v>
      </c>
      <c r="C8" s="169">
        <v>4</v>
      </c>
      <c r="D8" s="172" t="s">
        <v>200</v>
      </c>
      <c r="E8" s="172" t="s">
        <v>1342</v>
      </c>
      <c r="F8" s="170" t="s">
        <v>16</v>
      </c>
      <c r="G8" s="170" t="s">
        <v>3</v>
      </c>
      <c r="H8" s="170" t="s">
        <v>28</v>
      </c>
      <c r="I8" s="54">
        <v>2500000</v>
      </c>
      <c r="J8" s="170">
        <v>202212049</v>
      </c>
      <c r="K8" s="170" t="s">
        <v>1340</v>
      </c>
      <c r="L8" s="171" t="s">
        <v>1341</v>
      </c>
      <c r="M8" s="132" t="s">
        <v>121</v>
      </c>
      <c r="N8" s="160"/>
      <c r="O8" s="161"/>
    </row>
    <row r="9" spans="1:15" ht="27.75" customHeight="1" x14ac:dyDescent="0.4">
      <c r="A9" s="55"/>
      <c r="B9" s="168">
        <v>2026</v>
      </c>
      <c r="C9" s="169">
        <v>11</v>
      </c>
      <c r="D9" s="172" t="s">
        <v>200</v>
      </c>
      <c r="E9" s="172" t="s">
        <v>1343</v>
      </c>
      <c r="F9" s="170" t="s">
        <v>16</v>
      </c>
      <c r="G9" s="170" t="s">
        <v>6</v>
      </c>
      <c r="H9" s="170" t="s">
        <v>29</v>
      </c>
      <c r="I9" s="54">
        <v>3000000</v>
      </c>
      <c r="J9" s="170">
        <v>202212049</v>
      </c>
      <c r="K9" s="170" t="s">
        <v>1340</v>
      </c>
      <c r="L9" s="171" t="s">
        <v>1341</v>
      </c>
      <c r="M9" s="173"/>
      <c r="N9" s="160"/>
      <c r="O9" s="161"/>
    </row>
    <row r="10" spans="1:15" ht="27.75" customHeight="1" x14ac:dyDescent="0.4">
      <c r="A10" s="55"/>
      <c r="B10" s="168">
        <v>2026</v>
      </c>
      <c r="C10" s="169"/>
      <c r="D10" s="172"/>
      <c r="E10" s="172"/>
      <c r="F10" s="170"/>
      <c r="G10" s="170"/>
      <c r="H10" s="170"/>
      <c r="I10" s="54"/>
      <c r="J10" s="170"/>
      <c r="K10" s="170"/>
      <c r="L10" s="171"/>
      <c r="M10" s="173"/>
      <c r="N10" s="160"/>
      <c r="O10" s="161"/>
    </row>
    <row r="11" spans="1:15" ht="27.75" customHeight="1" x14ac:dyDescent="0.4">
      <c r="A11" s="55"/>
      <c r="B11" s="168">
        <v>2026</v>
      </c>
      <c r="C11" s="169"/>
      <c r="D11" s="172"/>
      <c r="E11" s="172"/>
      <c r="F11" s="170"/>
      <c r="G11" s="170"/>
      <c r="H11" s="170"/>
      <c r="I11" s="54"/>
      <c r="J11" s="170"/>
      <c r="K11" s="170"/>
      <c r="L11" s="171"/>
      <c r="M11" s="173"/>
      <c r="N11" s="160"/>
      <c r="O11" s="161"/>
    </row>
    <row r="12" spans="1:15" ht="27.75" customHeight="1" x14ac:dyDescent="0.4">
      <c r="A12" s="55"/>
      <c r="B12" s="168">
        <v>2026</v>
      </c>
      <c r="C12" s="169"/>
      <c r="D12" s="172"/>
      <c r="E12" s="172"/>
      <c r="F12" s="170"/>
      <c r="G12" s="170"/>
      <c r="H12" s="170"/>
      <c r="I12" s="54"/>
      <c r="J12" s="170"/>
      <c r="K12" s="170"/>
      <c r="L12" s="171"/>
      <c r="M12" s="173"/>
      <c r="N12" s="160"/>
      <c r="O12" s="161"/>
    </row>
    <row r="13" spans="1:15" ht="27.75" customHeight="1" x14ac:dyDescent="0.4">
      <c r="A13" s="55"/>
      <c r="B13" s="168">
        <v>2026</v>
      </c>
      <c r="C13" s="169"/>
      <c r="D13" s="172"/>
      <c r="E13" s="172"/>
      <c r="F13" s="170"/>
      <c r="G13" s="170"/>
      <c r="H13" s="170"/>
      <c r="I13" s="54"/>
      <c r="J13" s="170"/>
      <c r="K13" s="170"/>
      <c r="L13" s="171"/>
      <c r="M13" s="173"/>
      <c r="N13" s="160"/>
      <c r="O13" s="161"/>
    </row>
    <row r="14" spans="1:15" ht="27.75" customHeight="1" x14ac:dyDescent="0.4">
      <c r="A14" s="55"/>
      <c r="B14" s="168">
        <v>2026</v>
      </c>
      <c r="C14" s="169"/>
      <c r="D14" s="172"/>
      <c r="E14" s="172"/>
      <c r="F14" s="170"/>
      <c r="G14" s="170"/>
      <c r="H14" s="170"/>
      <c r="I14" s="54"/>
      <c r="J14" s="170"/>
      <c r="K14" s="170"/>
      <c r="L14" s="171"/>
      <c r="M14" s="173"/>
      <c r="N14" s="160"/>
      <c r="O14" s="161"/>
    </row>
    <row r="15" spans="1:15" ht="27.75" customHeight="1" x14ac:dyDescent="0.4">
      <c r="A15" s="55"/>
      <c r="B15" s="168">
        <v>2026</v>
      </c>
      <c r="C15" s="169"/>
      <c r="D15" s="172"/>
      <c r="E15" s="172"/>
      <c r="F15" s="170"/>
      <c r="G15" s="170"/>
      <c r="H15" s="170"/>
      <c r="I15" s="54"/>
      <c r="J15" s="170"/>
      <c r="K15" s="170"/>
      <c r="L15" s="171"/>
      <c r="M15" s="173"/>
      <c r="N15" s="160"/>
      <c r="O15" s="161"/>
    </row>
    <row r="16" spans="1:15" ht="27.75" customHeight="1" x14ac:dyDescent="0.4">
      <c r="A16" s="55"/>
      <c r="B16" s="168">
        <v>2026</v>
      </c>
      <c r="C16" s="169"/>
      <c r="D16" s="172"/>
      <c r="E16" s="172"/>
      <c r="F16" s="170"/>
      <c r="G16" s="170"/>
      <c r="H16" s="170"/>
      <c r="I16" s="54"/>
      <c r="J16" s="170"/>
      <c r="K16" s="170"/>
      <c r="L16" s="171"/>
      <c r="M16" s="173"/>
      <c r="N16" s="160"/>
      <c r="O16" s="161"/>
    </row>
    <row r="17" spans="1:15" ht="27.75" customHeight="1" x14ac:dyDescent="0.4">
      <c r="A17" s="55"/>
      <c r="B17" s="168">
        <v>2026</v>
      </c>
      <c r="C17" s="169"/>
      <c r="D17" s="172"/>
      <c r="E17" s="172"/>
      <c r="F17" s="170"/>
      <c r="G17" s="170"/>
      <c r="H17" s="170"/>
      <c r="I17" s="54"/>
      <c r="J17" s="170"/>
      <c r="K17" s="170"/>
      <c r="L17" s="171"/>
      <c r="M17" s="173"/>
      <c r="N17" s="160"/>
      <c r="O17" s="161"/>
    </row>
    <row r="18" spans="1:15" ht="27.75" customHeight="1" x14ac:dyDescent="0.4">
      <c r="A18" s="55"/>
      <c r="B18" s="168">
        <v>2026</v>
      </c>
      <c r="C18" s="169"/>
      <c r="D18" s="172"/>
      <c r="E18" s="172"/>
      <c r="F18" s="170"/>
      <c r="G18" s="170"/>
      <c r="H18" s="170"/>
      <c r="I18" s="54"/>
      <c r="J18" s="170"/>
      <c r="K18" s="170"/>
      <c r="L18" s="171"/>
      <c r="M18" s="173"/>
      <c r="N18" s="160"/>
      <c r="O18" s="161"/>
    </row>
    <row r="19" spans="1:15" ht="27.75" customHeight="1" x14ac:dyDescent="0.4">
      <c r="A19" s="55"/>
      <c r="B19" s="168">
        <v>2026</v>
      </c>
      <c r="C19" s="169"/>
      <c r="D19" s="172"/>
      <c r="E19" s="172"/>
      <c r="F19" s="170"/>
      <c r="G19" s="170"/>
      <c r="H19" s="170"/>
      <c r="I19" s="54"/>
      <c r="J19" s="170"/>
      <c r="K19" s="170"/>
      <c r="L19" s="171"/>
      <c r="M19" s="173"/>
      <c r="N19" s="160"/>
      <c r="O19" s="161"/>
    </row>
    <row r="20" spans="1:15" ht="27.75" customHeight="1" x14ac:dyDescent="0.4">
      <c r="A20" s="55"/>
      <c r="B20" s="168">
        <v>2026</v>
      </c>
      <c r="C20" s="169"/>
      <c r="D20" s="172"/>
      <c r="E20" s="172"/>
      <c r="F20" s="170"/>
      <c r="G20" s="170"/>
      <c r="H20" s="170"/>
      <c r="I20" s="54"/>
      <c r="J20" s="170"/>
      <c r="K20" s="170"/>
      <c r="L20" s="171"/>
      <c r="M20" s="173"/>
      <c r="N20" s="160"/>
      <c r="O20" s="161"/>
    </row>
    <row r="21" spans="1:15" ht="27.75" customHeight="1" x14ac:dyDescent="0.4">
      <c r="A21" s="55"/>
      <c r="B21" s="168">
        <v>2026</v>
      </c>
      <c r="C21" s="169"/>
      <c r="D21" s="172"/>
      <c r="E21" s="172"/>
      <c r="F21" s="170"/>
      <c r="G21" s="170"/>
      <c r="H21" s="170"/>
      <c r="I21" s="54"/>
      <c r="J21" s="170"/>
      <c r="K21" s="170"/>
      <c r="L21" s="171"/>
      <c r="M21" s="173"/>
      <c r="N21" s="160"/>
      <c r="O21" s="161"/>
    </row>
    <row r="22" spans="1:15" ht="27.75" customHeight="1" x14ac:dyDescent="0.4">
      <c r="A22" s="55"/>
      <c r="B22" s="168">
        <v>2026</v>
      </c>
      <c r="C22" s="169"/>
      <c r="D22" s="172"/>
      <c r="E22" s="172"/>
      <c r="F22" s="170"/>
      <c r="G22" s="170"/>
      <c r="H22" s="170"/>
      <c r="I22" s="54"/>
      <c r="J22" s="170"/>
      <c r="K22" s="170"/>
      <c r="L22" s="171"/>
      <c r="M22" s="173"/>
      <c r="N22" s="160"/>
      <c r="O22" s="161"/>
    </row>
    <row r="23" spans="1:15" ht="27.75" customHeight="1" x14ac:dyDescent="0.4">
      <c r="A23" s="55"/>
      <c r="B23" s="168">
        <v>2026</v>
      </c>
      <c r="C23" s="169"/>
      <c r="D23" s="172"/>
      <c r="E23" s="172"/>
      <c r="F23" s="170"/>
      <c r="G23" s="170"/>
      <c r="H23" s="170"/>
      <c r="I23" s="54"/>
      <c r="J23" s="170"/>
      <c r="K23" s="170"/>
      <c r="L23" s="171"/>
      <c r="M23" s="173"/>
      <c r="N23" s="160"/>
      <c r="O23" s="161"/>
    </row>
    <row r="24" spans="1:15" ht="27.75" customHeight="1" x14ac:dyDescent="0.4">
      <c r="A24" s="55"/>
      <c r="B24" s="168">
        <v>2026</v>
      </c>
      <c r="C24" s="169"/>
      <c r="D24" s="172"/>
      <c r="E24" s="172"/>
      <c r="F24" s="170"/>
      <c r="G24" s="170"/>
      <c r="H24" s="170"/>
      <c r="I24" s="54"/>
      <c r="J24" s="170"/>
      <c r="K24" s="170"/>
      <c r="L24" s="171"/>
      <c r="M24" s="173"/>
      <c r="N24" s="160"/>
      <c r="O24" s="161"/>
    </row>
    <row r="25" spans="1:15" ht="27.75" customHeight="1" x14ac:dyDescent="0.4">
      <c r="A25" s="55"/>
      <c r="B25" s="168">
        <v>2026</v>
      </c>
      <c r="C25" s="169"/>
      <c r="D25" s="172"/>
      <c r="E25" s="172"/>
      <c r="F25" s="170"/>
      <c r="G25" s="170"/>
      <c r="H25" s="170"/>
      <c r="I25" s="54"/>
      <c r="J25" s="170"/>
      <c r="K25" s="170"/>
      <c r="L25" s="171"/>
      <c r="M25" s="173"/>
      <c r="N25" s="160"/>
      <c r="O25" s="161"/>
    </row>
    <row r="26" spans="1:15" ht="27.75" customHeight="1" x14ac:dyDescent="0.4">
      <c r="A26" s="55"/>
      <c r="B26" s="168">
        <v>2026</v>
      </c>
      <c r="C26" s="169"/>
      <c r="D26" s="172"/>
      <c r="E26" s="172"/>
      <c r="F26" s="170"/>
      <c r="G26" s="170"/>
      <c r="H26" s="170"/>
      <c r="I26" s="54"/>
      <c r="J26" s="170"/>
      <c r="K26" s="170"/>
      <c r="L26" s="171"/>
      <c r="M26" s="173"/>
      <c r="N26" s="160"/>
      <c r="O26" s="161"/>
    </row>
    <row r="27" spans="1:15" ht="27.75" customHeight="1" x14ac:dyDescent="0.4">
      <c r="A27" s="55"/>
      <c r="B27" s="168">
        <v>2026</v>
      </c>
      <c r="C27" s="169"/>
      <c r="D27" s="172"/>
      <c r="E27" s="172"/>
      <c r="F27" s="170"/>
      <c r="G27" s="170"/>
      <c r="H27" s="170"/>
      <c r="I27" s="54"/>
      <c r="J27" s="170"/>
      <c r="K27" s="170"/>
      <c r="L27" s="171"/>
      <c r="M27" s="173"/>
      <c r="N27" s="160"/>
      <c r="O27" s="161"/>
    </row>
    <row r="28" spans="1:15" ht="27.75" customHeight="1" x14ac:dyDescent="0.4">
      <c r="A28" s="55"/>
      <c r="B28" s="168">
        <v>2026</v>
      </c>
      <c r="C28" s="169"/>
      <c r="D28" s="172"/>
      <c r="E28" s="172"/>
      <c r="F28" s="170"/>
      <c r="G28" s="170"/>
      <c r="H28" s="170"/>
      <c r="I28" s="54"/>
      <c r="J28" s="170"/>
      <c r="K28" s="170"/>
      <c r="L28" s="171"/>
      <c r="M28" s="173"/>
      <c r="N28" s="160"/>
      <c r="O28" s="161"/>
    </row>
    <row r="29" spans="1:15" ht="27.75" customHeight="1" x14ac:dyDescent="0.4">
      <c r="A29" s="55"/>
      <c r="B29" s="168">
        <v>2026</v>
      </c>
      <c r="C29" s="169"/>
      <c r="D29" s="172"/>
      <c r="E29" s="172"/>
      <c r="F29" s="170"/>
      <c r="G29" s="170"/>
      <c r="H29" s="170"/>
      <c r="I29" s="54"/>
      <c r="J29" s="170"/>
      <c r="K29" s="170"/>
      <c r="L29" s="171"/>
      <c r="M29" s="173"/>
      <c r="N29" s="160"/>
      <c r="O29" s="161"/>
    </row>
    <row r="30" spans="1:15" ht="27.75" customHeight="1" x14ac:dyDescent="0.4">
      <c r="A30" s="55"/>
      <c r="B30" s="168">
        <v>2026</v>
      </c>
      <c r="C30" s="169"/>
      <c r="D30" s="172"/>
      <c r="E30" s="172"/>
      <c r="F30" s="170"/>
      <c r="G30" s="170"/>
      <c r="H30" s="170"/>
      <c r="I30" s="54"/>
      <c r="J30" s="170"/>
      <c r="K30" s="170"/>
      <c r="L30" s="171"/>
      <c r="M30" s="173"/>
      <c r="N30" s="160"/>
      <c r="O30" s="161"/>
    </row>
    <row r="31" spans="1:15" ht="27.75" customHeight="1" x14ac:dyDescent="0.4">
      <c r="A31" s="55"/>
      <c r="B31" s="168">
        <v>2026</v>
      </c>
      <c r="C31" s="169"/>
      <c r="D31" s="172"/>
      <c r="E31" s="172"/>
      <c r="F31" s="170"/>
      <c r="G31" s="170"/>
      <c r="H31" s="170"/>
      <c r="I31" s="54"/>
      <c r="J31" s="170"/>
      <c r="K31" s="170"/>
      <c r="L31" s="171"/>
      <c r="M31" s="173"/>
      <c r="N31" s="160"/>
      <c r="O31" s="161"/>
    </row>
    <row r="32" spans="1:15" ht="27.75" customHeight="1" x14ac:dyDescent="0.4">
      <c r="A32" s="55"/>
      <c r="B32" s="168">
        <v>2026</v>
      </c>
      <c r="C32" s="169"/>
      <c r="D32" s="172"/>
      <c r="E32" s="172"/>
      <c r="F32" s="170"/>
      <c r="G32" s="170"/>
      <c r="H32" s="170"/>
      <c r="I32" s="54"/>
      <c r="J32" s="170"/>
      <c r="K32" s="170"/>
      <c r="L32" s="171"/>
      <c r="M32" s="173"/>
      <c r="N32" s="160"/>
      <c r="O32" s="161"/>
    </row>
    <row r="33" spans="1:15" ht="27.75" customHeight="1" x14ac:dyDescent="0.4">
      <c r="A33" s="55"/>
      <c r="B33" s="168">
        <v>2026</v>
      </c>
      <c r="C33" s="169"/>
      <c r="D33" s="172"/>
      <c r="E33" s="172"/>
      <c r="F33" s="170"/>
      <c r="G33" s="170"/>
      <c r="H33" s="170"/>
      <c r="I33" s="54"/>
      <c r="J33" s="170"/>
      <c r="K33" s="170"/>
      <c r="L33" s="171"/>
      <c r="M33" s="173"/>
      <c r="N33" s="160"/>
      <c r="O33" s="161"/>
    </row>
    <row r="34" spans="1:15" ht="27.75" customHeight="1" x14ac:dyDescent="0.4">
      <c r="A34" s="55"/>
      <c r="B34" s="168">
        <v>2026</v>
      </c>
      <c r="C34" s="169"/>
      <c r="D34" s="172"/>
      <c r="E34" s="172"/>
      <c r="F34" s="170"/>
      <c r="G34" s="170"/>
      <c r="H34" s="170"/>
      <c r="I34" s="54"/>
      <c r="J34" s="170"/>
      <c r="K34" s="170"/>
      <c r="L34" s="171"/>
      <c r="M34" s="173"/>
      <c r="N34" s="160"/>
      <c r="O34" s="161"/>
    </row>
    <row r="35" spans="1:15" ht="27.75" customHeight="1" x14ac:dyDescent="0.4">
      <c r="A35" s="55"/>
      <c r="B35" s="168">
        <v>2026</v>
      </c>
      <c r="C35" s="169"/>
      <c r="D35" s="172"/>
      <c r="E35" s="172"/>
      <c r="F35" s="170"/>
      <c r="G35" s="170"/>
      <c r="H35" s="170"/>
      <c r="I35" s="54"/>
      <c r="J35" s="170"/>
      <c r="K35" s="170"/>
      <c r="L35" s="171"/>
      <c r="M35" s="173"/>
      <c r="N35" s="160"/>
      <c r="O35" s="161"/>
    </row>
    <row r="36" spans="1:15" ht="27.75" customHeight="1" x14ac:dyDescent="0.4">
      <c r="A36" s="55"/>
      <c r="B36" s="168">
        <v>2026</v>
      </c>
      <c r="C36" s="169"/>
      <c r="D36" s="172"/>
      <c r="E36" s="172"/>
      <c r="F36" s="170"/>
      <c r="G36" s="170"/>
      <c r="H36" s="170"/>
      <c r="I36" s="54"/>
      <c r="J36" s="170"/>
      <c r="K36" s="170"/>
      <c r="L36" s="171"/>
      <c r="M36" s="173"/>
      <c r="N36" s="160"/>
      <c r="O36" s="161"/>
    </row>
    <row r="37" spans="1:15" ht="27.75" customHeight="1" x14ac:dyDescent="0.4">
      <c r="A37" s="55"/>
      <c r="B37" s="168">
        <v>2026</v>
      </c>
      <c r="C37" s="169"/>
      <c r="D37" s="172"/>
      <c r="E37" s="172"/>
      <c r="F37" s="170"/>
      <c r="G37" s="170"/>
      <c r="H37" s="170"/>
      <c r="I37" s="54"/>
      <c r="J37" s="170"/>
      <c r="K37" s="170"/>
      <c r="L37" s="171"/>
      <c r="M37" s="173"/>
      <c r="N37" s="160"/>
      <c r="O37" s="161"/>
    </row>
    <row r="38" spans="1:15" ht="27.75" customHeight="1" x14ac:dyDescent="0.4">
      <c r="A38" s="55"/>
      <c r="B38" s="168">
        <v>2026</v>
      </c>
      <c r="C38" s="169"/>
      <c r="D38" s="172"/>
      <c r="E38" s="172"/>
      <c r="F38" s="170"/>
      <c r="G38" s="170"/>
      <c r="H38" s="170"/>
      <c r="I38" s="54"/>
      <c r="J38" s="170"/>
      <c r="K38" s="170"/>
      <c r="L38" s="171"/>
      <c r="M38" s="173"/>
      <c r="N38" s="160"/>
      <c r="O38" s="161"/>
    </row>
    <row r="39" spans="1:15" ht="27.75" customHeight="1" x14ac:dyDescent="0.4">
      <c r="A39" s="55"/>
      <c r="B39" s="168">
        <v>2026</v>
      </c>
      <c r="C39" s="169"/>
      <c r="D39" s="172"/>
      <c r="E39" s="172"/>
      <c r="F39" s="170"/>
      <c r="G39" s="170"/>
      <c r="H39" s="170"/>
      <c r="I39" s="54"/>
      <c r="J39" s="170"/>
      <c r="K39" s="170"/>
      <c r="L39" s="171"/>
      <c r="M39" s="173"/>
      <c r="N39" s="160"/>
      <c r="O39" s="161"/>
    </row>
    <row r="40" spans="1:15" ht="27.75" customHeight="1" x14ac:dyDescent="0.4">
      <c r="A40" s="55"/>
      <c r="B40" s="168">
        <v>2026</v>
      </c>
      <c r="C40" s="169"/>
      <c r="D40" s="172"/>
      <c r="E40" s="172"/>
      <c r="F40" s="170"/>
      <c r="G40" s="170"/>
      <c r="H40" s="170"/>
      <c r="I40" s="54"/>
      <c r="J40" s="170"/>
      <c r="K40" s="170"/>
      <c r="L40" s="171"/>
      <c r="M40" s="173"/>
      <c r="N40" s="160"/>
      <c r="O40" s="161"/>
    </row>
    <row r="41" spans="1:15" ht="27.75" customHeight="1" x14ac:dyDescent="0.4">
      <c r="A41" s="55"/>
      <c r="B41" s="168">
        <v>2026</v>
      </c>
      <c r="C41" s="169"/>
      <c r="D41" s="172"/>
      <c r="E41" s="172"/>
      <c r="F41" s="170"/>
      <c r="G41" s="170"/>
      <c r="H41" s="170"/>
      <c r="I41" s="54"/>
      <c r="J41" s="170"/>
      <c r="K41" s="170"/>
      <c r="L41" s="171"/>
      <c r="M41" s="173"/>
      <c r="N41" s="160"/>
      <c r="O41" s="161"/>
    </row>
    <row r="42" spans="1:15" ht="27.75" customHeight="1" x14ac:dyDescent="0.4">
      <c r="A42" s="55"/>
      <c r="B42" s="168">
        <v>2026</v>
      </c>
      <c r="C42" s="169"/>
      <c r="D42" s="172"/>
      <c r="E42" s="172"/>
      <c r="F42" s="170"/>
      <c r="G42" s="170"/>
      <c r="H42" s="170"/>
      <c r="I42" s="54"/>
      <c r="J42" s="170"/>
      <c r="K42" s="170"/>
      <c r="L42" s="171"/>
      <c r="M42" s="173"/>
      <c r="N42" s="160"/>
      <c r="O42" s="161"/>
    </row>
    <row r="43" spans="1:15" ht="27.75" customHeight="1" x14ac:dyDescent="0.4">
      <c r="A43" s="55"/>
      <c r="B43" s="168">
        <v>2026</v>
      </c>
      <c r="C43" s="169"/>
      <c r="D43" s="172"/>
      <c r="E43" s="172"/>
      <c r="F43" s="170"/>
      <c r="G43" s="170"/>
      <c r="H43" s="170"/>
      <c r="I43" s="54"/>
      <c r="J43" s="170"/>
      <c r="K43" s="170"/>
      <c r="L43" s="171"/>
      <c r="M43" s="173"/>
      <c r="N43" s="160"/>
      <c r="O43" s="161"/>
    </row>
    <row r="44" spans="1:15" ht="27.75" customHeight="1" x14ac:dyDescent="0.4">
      <c r="A44" s="55"/>
      <c r="B44" s="168">
        <v>2026</v>
      </c>
      <c r="C44" s="169"/>
      <c r="D44" s="172"/>
      <c r="E44" s="172"/>
      <c r="F44" s="170"/>
      <c r="G44" s="170"/>
      <c r="H44" s="170"/>
      <c r="I44" s="54"/>
      <c r="J44" s="170"/>
      <c r="K44" s="170"/>
      <c r="L44" s="171"/>
      <c r="M44" s="173"/>
      <c r="N44" s="160"/>
      <c r="O44" s="161"/>
    </row>
    <row r="45" spans="1:15" ht="27.75" customHeight="1" x14ac:dyDescent="0.4">
      <c r="A45" s="55"/>
      <c r="B45" s="168">
        <v>2026</v>
      </c>
      <c r="C45" s="169"/>
      <c r="D45" s="172"/>
      <c r="E45" s="172"/>
      <c r="F45" s="170"/>
      <c r="G45" s="170"/>
      <c r="H45" s="170"/>
      <c r="I45" s="54"/>
      <c r="J45" s="170"/>
      <c r="K45" s="170"/>
      <c r="L45" s="171"/>
      <c r="M45" s="173"/>
      <c r="N45" s="160"/>
      <c r="O45" s="161"/>
    </row>
    <row r="46" spans="1:15" ht="27.75" customHeight="1" x14ac:dyDescent="0.4">
      <c r="A46" s="55"/>
      <c r="B46" s="168">
        <v>2026</v>
      </c>
      <c r="C46" s="169"/>
      <c r="D46" s="172"/>
      <c r="E46" s="172"/>
      <c r="F46" s="170"/>
      <c r="G46" s="170"/>
      <c r="H46" s="170"/>
      <c r="I46" s="54"/>
      <c r="J46" s="170"/>
      <c r="K46" s="170"/>
      <c r="L46" s="171"/>
      <c r="M46" s="173"/>
      <c r="N46" s="160"/>
      <c r="O46" s="161"/>
    </row>
    <row r="47" spans="1:15" ht="27.75" customHeight="1" x14ac:dyDescent="0.4">
      <c r="A47" s="55"/>
      <c r="B47" s="168">
        <v>2026</v>
      </c>
      <c r="C47" s="169"/>
      <c r="D47" s="172"/>
      <c r="E47" s="172"/>
      <c r="F47" s="170"/>
      <c r="G47" s="170"/>
      <c r="H47" s="170"/>
      <c r="I47" s="54"/>
      <c r="J47" s="170"/>
      <c r="K47" s="170"/>
      <c r="L47" s="171"/>
      <c r="M47" s="173"/>
      <c r="N47" s="160"/>
      <c r="O47" s="161"/>
    </row>
    <row r="48" spans="1:15" ht="27.75" customHeight="1" x14ac:dyDescent="0.4">
      <c r="A48" s="55"/>
      <c r="B48" s="168">
        <v>2026</v>
      </c>
      <c r="C48" s="155"/>
      <c r="D48" s="152"/>
      <c r="E48" s="152"/>
      <c r="F48" s="153"/>
      <c r="G48" s="153"/>
      <c r="H48" s="153"/>
      <c r="I48" s="56"/>
      <c r="J48" s="153"/>
      <c r="K48" s="153"/>
      <c r="L48" s="154"/>
      <c r="M48" s="173"/>
      <c r="N48" s="156"/>
      <c r="O48" s="58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'C:\Users\user\Downloads\[붙임. 발주계획서(호남지역본부).xlsx]참고'!#REF!</xm:f>
          </x14:formula1>
          <xm:sqref>M8 F7:H9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취합\17. 붙임. 발주계획서(호남지역본부)\[붙임2. 발주계획서(호남지역본부 건설안전품질실).xlsx]참고'!#REF!</xm:f>
          </x14:formula1>
          <xm:sqref>M7 M9:M48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취합\17. 붙임. 발주계획서(호남지역본부)\[붙임2. 발주계획서(호남지역본부 건설안전품질실).xlsx]참고'!#REF!</xm:f>
          </x14:formula1>
          <xm:sqref>D10:D48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취합\17. 붙임. 발주계획서(호남지역본부)\[붙임2. 발주계획서(호남지역본부 건설안전품질실).xlsx]참고'!#REF!</xm:f>
          </x14:formula1>
          <xm:sqref>N7:N48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취합\17. 붙임. 발주계획서(호남지역본부)\[붙임2. 발주계획서(호남지역본부 건설안전품질실).xlsx]참고'!#REF!</xm:f>
          </x14:formula1>
          <xm:sqref>G10:G48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취합\17. 붙임. 발주계획서(호남지역본부)\[붙임2. 발주계획서(호남지역본부 건설안전품질실).xlsx]참고'!#REF!</xm:f>
          </x14:formula1>
          <xm:sqref>C7:C48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취합\17. 붙임. 발주계획서(호남지역본부)\[붙임2. 발주계획서(호남지역본부 건설안전품질실).xlsx]참고'!#REF!</xm:f>
          </x14:formula1>
          <xm:sqref>H10:H48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취합\17. 붙임. 발주계획서(호남지역본부)\[붙임2. 발주계획서(호남지역본부 건설안전품질실).xlsx]참고'!#REF!</xm:f>
          </x14:formula1>
          <xm:sqref>F6 F10:F48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48"/>
  <sheetViews>
    <sheetView zoomScale="55" zoomScaleNormal="55" workbookViewId="0">
      <selection activeCell="A4" sqref="A4:O4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ht="27.75" customHeight="1" thickTop="1" x14ac:dyDescent="0.4">
      <c r="A7" s="55"/>
      <c r="B7" s="168"/>
      <c r="C7" s="169"/>
      <c r="D7" s="151"/>
      <c r="E7" s="172"/>
      <c r="F7" s="170"/>
      <c r="G7" s="170"/>
      <c r="H7" s="170"/>
      <c r="I7" s="54"/>
      <c r="J7" s="170"/>
      <c r="K7" s="170"/>
      <c r="L7" s="170"/>
      <c r="M7" s="149"/>
      <c r="N7" s="145"/>
      <c r="O7" s="161"/>
    </row>
    <row r="8" spans="1:15" ht="27.75" customHeight="1" x14ac:dyDescent="0.4">
      <c r="A8" s="55"/>
      <c r="B8" s="168"/>
      <c r="C8" s="169"/>
      <c r="D8" s="151"/>
      <c r="E8" s="172"/>
      <c r="F8" s="170"/>
      <c r="G8" s="170"/>
      <c r="H8" s="170"/>
      <c r="I8" s="54"/>
      <c r="J8" s="170"/>
      <c r="K8" s="170"/>
      <c r="L8" s="170"/>
      <c r="M8" s="150"/>
      <c r="N8" s="145"/>
      <c r="O8" s="161"/>
    </row>
    <row r="9" spans="1:15" ht="27.75" customHeight="1" x14ac:dyDescent="0.4">
      <c r="A9" s="55"/>
      <c r="B9" s="168"/>
      <c r="C9" s="169"/>
      <c r="D9" s="151"/>
      <c r="E9" s="172"/>
      <c r="F9" s="170"/>
      <c r="G9" s="170"/>
      <c r="H9" s="170"/>
      <c r="I9" s="54"/>
      <c r="J9" s="170"/>
      <c r="K9" s="170"/>
      <c r="L9" s="170"/>
      <c r="M9" s="149"/>
      <c r="N9" s="145"/>
      <c r="O9" s="161"/>
    </row>
    <row r="10" spans="1:15" ht="27.75" customHeight="1" x14ac:dyDescent="0.4">
      <c r="A10" s="55"/>
      <c r="B10" s="168"/>
      <c r="C10" s="169"/>
      <c r="D10" s="151"/>
      <c r="E10" s="172"/>
      <c r="F10" s="170"/>
      <c r="G10" s="170"/>
      <c r="H10" s="170"/>
      <c r="I10" s="54"/>
      <c r="J10" s="170"/>
      <c r="K10" s="170"/>
      <c r="L10" s="170"/>
      <c r="M10" s="149"/>
      <c r="N10" s="145"/>
      <c r="O10" s="161"/>
    </row>
    <row r="11" spans="1:15" ht="27.75" customHeight="1" x14ac:dyDescent="0.4">
      <c r="A11" s="55"/>
      <c r="B11" s="168"/>
      <c r="C11" s="169"/>
      <c r="D11" s="172"/>
      <c r="E11" s="172"/>
      <c r="F11" s="170"/>
      <c r="G11" s="170"/>
      <c r="H11" s="170"/>
      <c r="I11" s="54"/>
      <c r="J11" s="170"/>
      <c r="K11" s="170"/>
      <c r="L11" s="171"/>
      <c r="M11" s="173"/>
      <c r="N11" s="160"/>
      <c r="O11" s="161"/>
    </row>
    <row r="12" spans="1:15" ht="27.75" customHeight="1" x14ac:dyDescent="0.4">
      <c r="A12" s="55"/>
      <c r="B12" s="168"/>
      <c r="C12" s="169"/>
      <c r="D12" s="172"/>
      <c r="E12" s="172"/>
      <c r="F12" s="170"/>
      <c r="G12" s="170"/>
      <c r="H12" s="170"/>
      <c r="I12" s="54"/>
      <c r="J12" s="170"/>
      <c r="K12" s="170"/>
      <c r="L12" s="171"/>
      <c r="M12" s="173"/>
      <c r="N12" s="160"/>
      <c r="O12" s="161"/>
    </row>
    <row r="13" spans="1:15" ht="27.75" customHeight="1" x14ac:dyDescent="0.4">
      <c r="A13" s="55"/>
      <c r="B13" s="168"/>
      <c r="C13" s="169"/>
      <c r="D13" s="172"/>
      <c r="E13" s="172"/>
      <c r="F13" s="170"/>
      <c r="G13" s="170"/>
      <c r="H13" s="170"/>
      <c r="I13" s="54"/>
      <c r="J13" s="170"/>
      <c r="K13" s="170"/>
      <c r="L13" s="171"/>
      <c r="M13" s="173"/>
      <c r="N13" s="160"/>
      <c r="O13" s="161"/>
    </row>
    <row r="14" spans="1:15" ht="27.75" customHeight="1" x14ac:dyDescent="0.4">
      <c r="A14" s="55"/>
      <c r="B14" s="168"/>
      <c r="C14" s="169"/>
      <c r="D14" s="172"/>
      <c r="E14" s="172"/>
      <c r="F14" s="170"/>
      <c r="G14" s="170"/>
      <c r="H14" s="170"/>
      <c r="I14" s="54"/>
      <c r="J14" s="170"/>
      <c r="K14" s="170"/>
      <c r="L14" s="171"/>
      <c r="M14" s="173"/>
      <c r="N14" s="160"/>
      <c r="O14" s="161"/>
    </row>
    <row r="15" spans="1:15" ht="27.75" customHeight="1" x14ac:dyDescent="0.4">
      <c r="A15" s="55"/>
      <c r="B15" s="168"/>
      <c r="C15" s="169"/>
      <c r="D15" s="172"/>
      <c r="E15" s="172"/>
      <c r="F15" s="170"/>
      <c r="G15" s="170"/>
      <c r="H15" s="170"/>
      <c r="I15" s="54"/>
      <c r="J15" s="170"/>
      <c r="K15" s="170"/>
      <c r="L15" s="171"/>
      <c r="M15" s="173"/>
      <c r="N15" s="160"/>
      <c r="O15" s="161"/>
    </row>
    <row r="16" spans="1:15" ht="27.75" customHeight="1" x14ac:dyDescent="0.4">
      <c r="A16" s="55"/>
      <c r="B16" s="168"/>
      <c r="C16" s="169"/>
      <c r="D16" s="172"/>
      <c r="E16" s="172"/>
      <c r="F16" s="170"/>
      <c r="G16" s="170"/>
      <c r="H16" s="170"/>
      <c r="I16" s="54"/>
      <c r="J16" s="170"/>
      <c r="K16" s="170"/>
      <c r="L16" s="171"/>
      <c r="M16" s="173"/>
      <c r="N16" s="160"/>
      <c r="O16" s="161"/>
    </row>
    <row r="17" spans="1:15" ht="27.75" customHeight="1" x14ac:dyDescent="0.4">
      <c r="A17" s="55"/>
      <c r="B17" s="168"/>
      <c r="C17" s="169"/>
      <c r="D17" s="172"/>
      <c r="E17" s="172"/>
      <c r="F17" s="170"/>
      <c r="G17" s="170"/>
      <c r="H17" s="170"/>
      <c r="I17" s="54"/>
      <c r="J17" s="170"/>
      <c r="K17" s="170"/>
      <c r="L17" s="171"/>
      <c r="M17" s="173"/>
      <c r="N17" s="160"/>
      <c r="O17" s="161"/>
    </row>
    <row r="18" spans="1:15" ht="27.75" customHeight="1" x14ac:dyDescent="0.4">
      <c r="A18" s="55"/>
      <c r="B18" s="168"/>
      <c r="C18" s="169"/>
      <c r="D18" s="172"/>
      <c r="E18" s="172"/>
      <c r="F18" s="170"/>
      <c r="G18" s="170"/>
      <c r="H18" s="170"/>
      <c r="I18" s="54"/>
      <c r="J18" s="170"/>
      <c r="K18" s="170"/>
      <c r="L18" s="171"/>
      <c r="M18" s="173"/>
      <c r="N18" s="160"/>
      <c r="O18" s="161"/>
    </row>
    <row r="19" spans="1:15" ht="27.75" customHeight="1" x14ac:dyDescent="0.4">
      <c r="A19" s="55"/>
      <c r="B19" s="168"/>
      <c r="C19" s="169"/>
      <c r="D19" s="172"/>
      <c r="E19" s="172"/>
      <c r="F19" s="170"/>
      <c r="G19" s="170"/>
      <c r="H19" s="170"/>
      <c r="I19" s="54"/>
      <c r="J19" s="170"/>
      <c r="K19" s="170"/>
      <c r="L19" s="171"/>
      <c r="M19" s="173"/>
      <c r="N19" s="160"/>
      <c r="O19" s="161"/>
    </row>
    <row r="20" spans="1:15" ht="27.75" customHeight="1" x14ac:dyDescent="0.4">
      <c r="A20" s="55"/>
      <c r="B20" s="168"/>
      <c r="C20" s="169"/>
      <c r="D20" s="172"/>
      <c r="E20" s="172"/>
      <c r="F20" s="170"/>
      <c r="G20" s="170"/>
      <c r="H20" s="170"/>
      <c r="I20" s="54"/>
      <c r="J20" s="170"/>
      <c r="K20" s="170"/>
      <c r="L20" s="171"/>
      <c r="M20" s="173"/>
      <c r="N20" s="160"/>
      <c r="O20" s="161"/>
    </row>
    <row r="21" spans="1:15" ht="27.75" customHeight="1" x14ac:dyDescent="0.4">
      <c r="A21" s="55"/>
      <c r="B21" s="168"/>
      <c r="C21" s="169"/>
      <c r="D21" s="172"/>
      <c r="E21" s="172"/>
      <c r="F21" s="170"/>
      <c r="G21" s="170"/>
      <c r="H21" s="170"/>
      <c r="I21" s="54"/>
      <c r="J21" s="170"/>
      <c r="K21" s="170"/>
      <c r="L21" s="171"/>
      <c r="M21" s="173"/>
      <c r="N21" s="160"/>
      <c r="O21" s="161"/>
    </row>
    <row r="22" spans="1:15" ht="27.75" customHeight="1" x14ac:dyDescent="0.4">
      <c r="A22" s="55"/>
      <c r="B22" s="168"/>
      <c r="C22" s="169"/>
      <c r="D22" s="172"/>
      <c r="E22" s="172"/>
      <c r="F22" s="170"/>
      <c r="G22" s="170"/>
      <c r="H22" s="170"/>
      <c r="I22" s="54"/>
      <c r="J22" s="170"/>
      <c r="K22" s="170"/>
      <c r="L22" s="171"/>
      <c r="M22" s="173"/>
      <c r="N22" s="160"/>
      <c r="O22" s="161"/>
    </row>
    <row r="23" spans="1:15" ht="27.75" customHeight="1" x14ac:dyDescent="0.4">
      <c r="A23" s="55"/>
      <c r="B23" s="168"/>
      <c r="C23" s="169"/>
      <c r="D23" s="172"/>
      <c r="E23" s="172"/>
      <c r="F23" s="170"/>
      <c r="G23" s="170"/>
      <c r="H23" s="170"/>
      <c r="I23" s="54"/>
      <c r="J23" s="170"/>
      <c r="K23" s="170"/>
      <c r="L23" s="171"/>
      <c r="M23" s="173"/>
      <c r="N23" s="160"/>
      <c r="O23" s="161"/>
    </row>
    <row r="24" spans="1:15" ht="27.75" customHeight="1" x14ac:dyDescent="0.4">
      <c r="A24" s="55"/>
      <c r="B24" s="168"/>
      <c r="C24" s="169"/>
      <c r="D24" s="172"/>
      <c r="E24" s="172"/>
      <c r="F24" s="170"/>
      <c r="G24" s="170"/>
      <c r="H24" s="170"/>
      <c r="I24" s="54"/>
      <c r="J24" s="170"/>
      <c r="K24" s="170"/>
      <c r="L24" s="171"/>
      <c r="M24" s="173"/>
      <c r="N24" s="160"/>
      <c r="O24" s="161"/>
    </row>
    <row r="25" spans="1:15" ht="27.75" customHeight="1" x14ac:dyDescent="0.4">
      <c r="A25" s="55"/>
      <c r="B25" s="168"/>
      <c r="C25" s="169"/>
      <c r="D25" s="172"/>
      <c r="E25" s="172"/>
      <c r="F25" s="170"/>
      <c r="G25" s="170"/>
      <c r="H25" s="170"/>
      <c r="I25" s="54"/>
      <c r="J25" s="170"/>
      <c r="K25" s="170"/>
      <c r="L25" s="171"/>
      <c r="M25" s="173"/>
      <c r="N25" s="160"/>
      <c r="O25" s="161"/>
    </row>
    <row r="26" spans="1:15" ht="27.75" customHeight="1" x14ac:dyDescent="0.4">
      <c r="A26" s="55"/>
      <c r="B26" s="168"/>
      <c r="C26" s="169"/>
      <c r="D26" s="172"/>
      <c r="E26" s="172"/>
      <c r="F26" s="170"/>
      <c r="G26" s="170"/>
      <c r="H26" s="170"/>
      <c r="I26" s="54"/>
      <c r="J26" s="170"/>
      <c r="K26" s="170"/>
      <c r="L26" s="171"/>
      <c r="M26" s="173"/>
      <c r="N26" s="160"/>
      <c r="O26" s="161"/>
    </row>
    <row r="27" spans="1:15" ht="27.75" customHeight="1" x14ac:dyDescent="0.4">
      <c r="A27" s="55"/>
      <c r="B27" s="168"/>
      <c r="C27" s="169"/>
      <c r="D27" s="172"/>
      <c r="E27" s="172"/>
      <c r="F27" s="170"/>
      <c r="G27" s="170"/>
      <c r="H27" s="170"/>
      <c r="I27" s="54"/>
      <c r="J27" s="170"/>
      <c r="K27" s="170"/>
      <c r="L27" s="171"/>
      <c r="M27" s="173"/>
      <c r="N27" s="160"/>
      <c r="O27" s="161"/>
    </row>
    <row r="28" spans="1:15" ht="27.75" customHeight="1" x14ac:dyDescent="0.4">
      <c r="A28" s="55"/>
      <c r="B28" s="168"/>
      <c r="C28" s="169"/>
      <c r="D28" s="172"/>
      <c r="E28" s="172"/>
      <c r="F28" s="170"/>
      <c r="G28" s="170"/>
      <c r="H28" s="170"/>
      <c r="I28" s="54"/>
      <c r="J28" s="170"/>
      <c r="K28" s="170"/>
      <c r="L28" s="171"/>
      <c r="M28" s="173"/>
      <c r="N28" s="160"/>
      <c r="O28" s="161"/>
    </row>
    <row r="29" spans="1:15" ht="27.75" customHeight="1" x14ac:dyDescent="0.4">
      <c r="A29" s="55"/>
      <c r="B29" s="168"/>
      <c r="C29" s="169"/>
      <c r="D29" s="172"/>
      <c r="E29" s="172"/>
      <c r="F29" s="170"/>
      <c r="G29" s="170"/>
      <c r="H29" s="170"/>
      <c r="I29" s="54"/>
      <c r="J29" s="170"/>
      <c r="K29" s="170"/>
      <c r="L29" s="171"/>
      <c r="M29" s="173"/>
      <c r="N29" s="160"/>
      <c r="O29" s="161"/>
    </row>
    <row r="30" spans="1:15" ht="27.75" customHeight="1" x14ac:dyDescent="0.4">
      <c r="A30" s="55"/>
      <c r="B30" s="168"/>
      <c r="C30" s="169"/>
      <c r="D30" s="172"/>
      <c r="E30" s="172"/>
      <c r="F30" s="170"/>
      <c r="G30" s="170"/>
      <c r="H30" s="170"/>
      <c r="I30" s="54"/>
      <c r="J30" s="170"/>
      <c r="K30" s="170"/>
      <c r="L30" s="171"/>
      <c r="M30" s="173"/>
      <c r="N30" s="160"/>
      <c r="O30" s="161"/>
    </row>
    <row r="31" spans="1:15" ht="27.75" customHeight="1" x14ac:dyDescent="0.4">
      <c r="A31" s="55"/>
      <c r="B31" s="168"/>
      <c r="C31" s="169"/>
      <c r="D31" s="172"/>
      <c r="E31" s="172"/>
      <c r="F31" s="170"/>
      <c r="G31" s="170"/>
      <c r="H31" s="170"/>
      <c r="I31" s="54"/>
      <c r="J31" s="170"/>
      <c r="K31" s="170"/>
      <c r="L31" s="171"/>
      <c r="M31" s="173"/>
      <c r="N31" s="160"/>
      <c r="O31" s="161"/>
    </row>
    <row r="32" spans="1:15" ht="27.75" customHeight="1" x14ac:dyDescent="0.4">
      <c r="A32" s="55"/>
      <c r="B32" s="168"/>
      <c r="C32" s="169"/>
      <c r="D32" s="172"/>
      <c r="E32" s="172"/>
      <c r="F32" s="170"/>
      <c r="G32" s="170"/>
      <c r="H32" s="170"/>
      <c r="I32" s="54"/>
      <c r="J32" s="170"/>
      <c r="K32" s="170"/>
      <c r="L32" s="171"/>
      <c r="M32" s="173"/>
      <c r="N32" s="160"/>
      <c r="O32" s="161"/>
    </row>
    <row r="33" spans="1:15" ht="27.75" customHeight="1" x14ac:dyDescent="0.4">
      <c r="A33" s="55"/>
      <c r="B33" s="168"/>
      <c r="C33" s="169"/>
      <c r="D33" s="172"/>
      <c r="E33" s="172"/>
      <c r="F33" s="170"/>
      <c r="G33" s="170"/>
      <c r="H33" s="170"/>
      <c r="I33" s="54"/>
      <c r="J33" s="170"/>
      <c r="K33" s="170"/>
      <c r="L33" s="171"/>
      <c r="M33" s="173"/>
      <c r="N33" s="160"/>
      <c r="O33" s="161"/>
    </row>
    <row r="34" spans="1:15" ht="27.75" customHeight="1" x14ac:dyDescent="0.4">
      <c r="A34" s="55"/>
      <c r="B34" s="168"/>
      <c r="C34" s="169"/>
      <c r="D34" s="172"/>
      <c r="E34" s="172"/>
      <c r="F34" s="170"/>
      <c r="G34" s="170"/>
      <c r="H34" s="170"/>
      <c r="I34" s="54"/>
      <c r="J34" s="170"/>
      <c r="K34" s="170"/>
      <c r="L34" s="171"/>
      <c r="M34" s="173"/>
      <c r="N34" s="160"/>
      <c r="O34" s="161"/>
    </row>
    <row r="35" spans="1:15" ht="27.75" customHeight="1" x14ac:dyDescent="0.4">
      <c r="A35" s="55"/>
      <c r="B35" s="168"/>
      <c r="C35" s="169"/>
      <c r="D35" s="172"/>
      <c r="E35" s="172"/>
      <c r="F35" s="170"/>
      <c r="G35" s="170"/>
      <c r="H35" s="170"/>
      <c r="I35" s="54"/>
      <c r="J35" s="170"/>
      <c r="K35" s="170"/>
      <c r="L35" s="171"/>
      <c r="M35" s="173"/>
      <c r="N35" s="160"/>
      <c r="O35" s="161"/>
    </row>
    <row r="36" spans="1:15" ht="27.75" customHeight="1" x14ac:dyDescent="0.4">
      <c r="A36" s="55"/>
      <c r="B36" s="168"/>
      <c r="C36" s="169"/>
      <c r="D36" s="172"/>
      <c r="E36" s="172"/>
      <c r="F36" s="170"/>
      <c r="G36" s="170"/>
      <c r="H36" s="170"/>
      <c r="I36" s="54"/>
      <c r="J36" s="170"/>
      <c r="K36" s="170"/>
      <c r="L36" s="171"/>
      <c r="M36" s="173"/>
      <c r="N36" s="160"/>
      <c r="O36" s="161"/>
    </row>
    <row r="37" spans="1:15" ht="27.75" customHeight="1" x14ac:dyDescent="0.4">
      <c r="A37" s="55"/>
      <c r="B37" s="168"/>
      <c r="C37" s="169"/>
      <c r="D37" s="172"/>
      <c r="E37" s="172"/>
      <c r="F37" s="170"/>
      <c r="G37" s="170"/>
      <c r="H37" s="170"/>
      <c r="I37" s="54"/>
      <c r="J37" s="170"/>
      <c r="K37" s="170"/>
      <c r="L37" s="171"/>
      <c r="M37" s="173"/>
      <c r="N37" s="160"/>
      <c r="O37" s="161"/>
    </row>
    <row r="38" spans="1:15" ht="27.75" customHeight="1" x14ac:dyDescent="0.4">
      <c r="A38" s="55"/>
      <c r="B38" s="168"/>
      <c r="C38" s="169"/>
      <c r="D38" s="172"/>
      <c r="E38" s="172"/>
      <c r="F38" s="170"/>
      <c r="G38" s="170"/>
      <c r="H38" s="170"/>
      <c r="I38" s="54"/>
      <c r="J38" s="170"/>
      <c r="K38" s="170"/>
      <c r="L38" s="171"/>
      <c r="M38" s="173"/>
      <c r="N38" s="160"/>
      <c r="O38" s="161"/>
    </row>
    <row r="39" spans="1:15" ht="27.75" customHeight="1" x14ac:dyDescent="0.4">
      <c r="A39" s="55"/>
      <c r="B39" s="168"/>
      <c r="C39" s="169"/>
      <c r="D39" s="172"/>
      <c r="E39" s="172"/>
      <c r="F39" s="170"/>
      <c r="G39" s="170"/>
      <c r="H39" s="170"/>
      <c r="I39" s="54"/>
      <c r="J39" s="170"/>
      <c r="K39" s="170"/>
      <c r="L39" s="171"/>
      <c r="M39" s="173"/>
      <c r="N39" s="160"/>
      <c r="O39" s="161"/>
    </row>
    <row r="40" spans="1:15" ht="27.75" customHeight="1" x14ac:dyDescent="0.4">
      <c r="A40" s="55"/>
      <c r="B40" s="168"/>
      <c r="C40" s="169"/>
      <c r="D40" s="172"/>
      <c r="E40" s="172"/>
      <c r="F40" s="170"/>
      <c r="G40" s="170"/>
      <c r="H40" s="170"/>
      <c r="I40" s="54"/>
      <c r="J40" s="170"/>
      <c r="K40" s="170"/>
      <c r="L40" s="171"/>
      <c r="M40" s="173"/>
      <c r="N40" s="160"/>
      <c r="O40" s="161"/>
    </row>
    <row r="41" spans="1:15" ht="27.75" customHeight="1" x14ac:dyDescent="0.4">
      <c r="A41" s="55"/>
      <c r="B41" s="168"/>
      <c r="C41" s="169"/>
      <c r="D41" s="172"/>
      <c r="E41" s="172"/>
      <c r="F41" s="170"/>
      <c r="G41" s="170"/>
      <c r="H41" s="170"/>
      <c r="I41" s="54"/>
      <c r="J41" s="170"/>
      <c r="K41" s="170"/>
      <c r="L41" s="171"/>
      <c r="M41" s="173"/>
      <c r="N41" s="160"/>
      <c r="O41" s="161"/>
    </row>
    <row r="42" spans="1:15" ht="27.75" customHeight="1" x14ac:dyDescent="0.4">
      <c r="A42" s="55"/>
      <c r="B42" s="168"/>
      <c r="C42" s="169"/>
      <c r="D42" s="172"/>
      <c r="E42" s="172"/>
      <c r="F42" s="170"/>
      <c r="G42" s="170"/>
      <c r="H42" s="170"/>
      <c r="I42" s="54"/>
      <c r="J42" s="170"/>
      <c r="K42" s="170"/>
      <c r="L42" s="171"/>
      <c r="M42" s="173"/>
      <c r="N42" s="160"/>
      <c r="O42" s="161"/>
    </row>
    <row r="43" spans="1:15" ht="27.75" customHeight="1" x14ac:dyDescent="0.4">
      <c r="A43" s="55"/>
      <c r="B43" s="168"/>
      <c r="C43" s="169"/>
      <c r="D43" s="172"/>
      <c r="E43" s="172"/>
      <c r="F43" s="170"/>
      <c r="G43" s="170"/>
      <c r="H43" s="170"/>
      <c r="I43" s="54"/>
      <c r="J43" s="170"/>
      <c r="K43" s="170"/>
      <c r="L43" s="171"/>
      <c r="M43" s="173"/>
      <c r="N43" s="160"/>
      <c r="O43" s="161"/>
    </row>
    <row r="44" spans="1:15" ht="27.75" customHeight="1" x14ac:dyDescent="0.4">
      <c r="A44" s="55"/>
      <c r="B44" s="168"/>
      <c r="C44" s="169"/>
      <c r="D44" s="172"/>
      <c r="E44" s="172"/>
      <c r="F44" s="170"/>
      <c r="G44" s="170"/>
      <c r="H44" s="170"/>
      <c r="I44" s="54"/>
      <c r="J44" s="170"/>
      <c r="K44" s="170"/>
      <c r="L44" s="171"/>
      <c r="M44" s="173"/>
      <c r="N44" s="160"/>
      <c r="O44" s="161"/>
    </row>
    <row r="45" spans="1:15" ht="27.75" customHeight="1" x14ac:dyDescent="0.4">
      <c r="A45" s="55"/>
      <c r="B45" s="168"/>
      <c r="C45" s="169"/>
      <c r="D45" s="172"/>
      <c r="E45" s="172"/>
      <c r="F45" s="170"/>
      <c r="G45" s="170"/>
      <c r="H45" s="170"/>
      <c r="I45" s="54"/>
      <c r="J45" s="170"/>
      <c r="K45" s="170"/>
      <c r="L45" s="171"/>
      <c r="M45" s="173"/>
      <c r="N45" s="160"/>
      <c r="O45" s="161"/>
    </row>
    <row r="46" spans="1:15" ht="27.75" customHeight="1" x14ac:dyDescent="0.4">
      <c r="A46" s="55"/>
      <c r="B46" s="168"/>
      <c r="C46" s="169"/>
      <c r="D46" s="172"/>
      <c r="E46" s="172"/>
      <c r="F46" s="170"/>
      <c r="G46" s="170"/>
      <c r="H46" s="170"/>
      <c r="I46" s="54"/>
      <c r="J46" s="170"/>
      <c r="K46" s="170"/>
      <c r="L46" s="171"/>
      <c r="M46" s="173"/>
      <c r="N46" s="160"/>
      <c r="O46" s="161"/>
    </row>
    <row r="47" spans="1:15" ht="27.75" customHeight="1" x14ac:dyDescent="0.4">
      <c r="A47" s="55"/>
      <c r="B47" s="168"/>
      <c r="C47" s="169"/>
      <c r="D47" s="172"/>
      <c r="E47" s="172"/>
      <c r="F47" s="170"/>
      <c r="G47" s="170"/>
      <c r="H47" s="170"/>
      <c r="I47" s="54"/>
      <c r="J47" s="170"/>
      <c r="K47" s="170"/>
      <c r="L47" s="171"/>
      <c r="M47" s="173"/>
      <c r="N47" s="160"/>
      <c r="O47" s="161"/>
    </row>
    <row r="48" spans="1:15" ht="27.75" customHeight="1" x14ac:dyDescent="0.4">
      <c r="A48" s="55"/>
      <c r="B48" s="168"/>
      <c r="C48" s="155"/>
      <c r="D48" s="152"/>
      <c r="E48" s="152"/>
      <c r="F48" s="153"/>
      <c r="G48" s="153"/>
      <c r="H48" s="153"/>
      <c r="I48" s="56"/>
      <c r="J48" s="153"/>
      <c r="K48" s="153"/>
      <c r="L48" s="154"/>
      <c r="M48" s="173"/>
      <c r="N48" s="156"/>
      <c r="O48" s="58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취합\[1. 2026년도 연간발주계획(감사실).xlsx]참고'!#REF!</xm:f>
          </x14:formula1>
          <xm:sqref>F6:F48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취합\[1. 2026년도 연간발주계획(감사실).xlsx]참고'!#REF!</xm:f>
          </x14:formula1>
          <xm:sqref>H7:H48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취합\[1. 2026년도 연간발주계획(감사실).xlsx]참고'!#REF!</xm:f>
          </x14:formula1>
          <xm:sqref>C7:C48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취합\[1. 2026년도 연간발주계획(감사실).xlsx]참고'!#REF!</xm:f>
          </x14:formula1>
          <xm:sqref>G7:G48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취합\[1. 2026년도 연간발주계획(감사실).xlsx]참고'!#REF!</xm:f>
          </x14:formula1>
          <xm:sqref>N7:N48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취합\[1. 2026년도 연간발주계획(감사실).xlsx]참고'!#REF!</xm:f>
          </x14:formula1>
          <xm:sqref>D7:D48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취합\[1. 2026년도 연간발주계획(감사실).xlsx]참고'!#REF!</xm:f>
          </x14:formula1>
          <xm:sqref>M7:M48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68"/>
  <sheetViews>
    <sheetView topLeftCell="C13" zoomScale="40" zoomScaleNormal="40" workbookViewId="0">
      <selection activeCell="H68" sqref="H68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218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321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s="30" customFormat="1" ht="27" customHeight="1" thickTop="1" x14ac:dyDescent="0.4">
      <c r="A7" s="322"/>
      <c r="B7" s="133">
        <v>2026</v>
      </c>
      <c r="C7" s="162">
        <v>1</v>
      </c>
      <c r="D7" s="163" t="s">
        <v>1344</v>
      </c>
      <c r="E7" s="163" t="s">
        <v>1345</v>
      </c>
      <c r="F7" s="164" t="s">
        <v>20</v>
      </c>
      <c r="G7" s="164" t="s">
        <v>8</v>
      </c>
      <c r="H7" s="164" t="s">
        <v>28</v>
      </c>
      <c r="I7" s="92">
        <v>1430000</v>
      </c>
      <c r="J7" s="164">
        <v>2015071400</v>
      </c>
      <c r="K7" s="164" t="s">
        <v>1346</v>
      </c>
      <c r="L7" s="164" t="s">
        <v>1347</v>
      </c>
      <c r="M7" s="167" t="s">
        <v>121</v>
      </c>
      <c r="N7" s="134" t="s">
        <v>235</v>
      </c>
      <c r="O7" s="134"/>
    </row>
    <row r="8" spans="1:15" s="30" customFormat="1" ht="27" customHeight="1" x14ac:dyDescent="0.4">
      <c r="A8" s="322"/>
      <c r="B8" s="133">
        <v>2026</v>
      </c>
      <c r="C8" s="162">
        <v>1</v>
      </c>
      <c r="D8" s="165" t="s">
        <v>1344</v>
      </c>
      <c r="E8" s="163" t="s">
        <v>1348</v>
      </c>
      <c r="F8" s="164" t="s">
        <v>24</v>
      </c>
      <c r="G8" s="164" t="s">
        <v>12</v>
      </c>
      <c r="H8" s="164" t="s">
        <v>27</v>
      </c>
      <c r="I8" s="407">
        <v>83530000</v>
      </c>
      <c r="J8" s="164">
        <v>201912055</v>
      </c>
      <c r="K8" s="164" t="s">
        <v>1349</v>
      </c>
      <c r="L8" s="164" t="s">
        <v>1350</v>
      </c>
      <c r="M8" s="167"/>
      <c r="N8" s="134" t="s">
        <v>235</v>
      </c>
      <c r="O8" s="408" t="s">
        <v>1351</v>
      </c>
    </row>
    <row r="9" spans="1:15" s="30" customFormat="1" ht="27" customHeight="1" x14ac:dyDescent="0.4">
      <c r="A9" s="322"/>
      <c r="B9" s="133">
        <v>2026</v>
      </c>
      <c r="C9" s="162">
        <v>1</v>
      </c>
      <c r="D9" s="165" t="s">
        <v>1344</v>
      </c>
      <c r="E9" s="165" t="s">
        <v>1352</v>
      </c>
      <c r="F9" s="164" t="s">
        <v>24</v>
      </c>
      <c r="G9" s="164" t="s">
        <v>10</v>
      </c>
      <c r="H9" s="164" t="s">
        <v>25</v>
      </c>
      <c r="I9" s="77">
        <v>1136300000</v>
      </c>
      <c r="J9" s="164">
        <v>2015121420</v>
      </c>
      <c r="K9" s="164" t="s">
        <v>1353</v>
      </c>
      <c r="L9" s="164" t="s">
        <v>1354</v>
      </c>
      <c r="M9" s="167"/>
      <c r="N9" s="134" t="s">
        <v>235</v>
      </c>
      <c r="O9" s="408"/>
    </row>
    <row r="10" spans="1:15" s="30" customFormat="1" ht="27" customHeight="1" x14ac:dyDescent="0.4">
      <c r="A10" s="322"/>
      <c r="B10" s="133">
        <v>2026</v>
      </c>
      <c r="C10" s="162">
        <v>1</v>
      </c>
      <c r="D10" s="165" t="s">
        <v>1344</v>
      </c>
      <c r="E10" s="165" t="s">
        <v>1355</v>
      </c>
      <c r="F10" s="164" t="s">
        <v>24</v>
      </c>
      <c r="G10" s="164" t="s">
        <v>10</v>
      </c>
      <c r="H10" s="164" t="s">
        <v>25</v>
      </c>
      <c r="I10" s="77">
        <v>168667000</v>
      </c>
      <c r="J10" s="164">
        <v>202212041</v>
      </c>
      <c r="K10" s="164" t="s">
        <v>1356</v>
      </c>
      <c r="L10" s="164" t="s">
        <v>1357</v>
      </c>
      <c r="M10" s="167"/>
      <c r="N10" s="134" t="s">
        <v>235</v>
      </c>
      <c r="O10" s="408"/>
    </row>
    <row r="11" spans="1:15" s="30" customFormat="1" ht="27" customHeight="1" x14ac:dyDescent="0.4">
      <c r="A11" s="322"/>
      <c r="B11" s="133">
        <v>2026</v>
      </c>
      <c r="C11" s="162">
        <v>1</v>
      </c>
      <c r="D11" s="165" t="s">
        <v>1344</v>
      </c>
      <c r="E11" s="129" t="s">
        <v>1358</v>
      </c>
      <c r="F11" s="164" t="s">
        <v>24</v>
      </c>
      <c r="G11" s="164" t="s">
        <v>14</v>
      </c>
      <c r="H11" s="164" t="s">
        <v>28</v>
      </c>
      <c r="I11" s="77">
        <v>5940000</v>
      </c>
      <c r="J11" s="164">
        <v>2016071210</v>
      </c>
      <c r="K11" s="164" t="s">
        <v>1359</v>
      </c>
      <c r="L11" s="164" t="s">
        <v>1360</v>
      </c>
      <c r="M11" s="167" t="s">
        <v>121</v>
      </c>
      <c r="N11" s="134" t="s">
        <v>235</v>
      </c>
      <c r="O11" s="138"/>
    </row>
    <row r="12" spans="1:15" ht="27.75" customHeight="1" x14ac:dyDescent="0.4">
      <c r="A12" s="323"/>
      <c r="B12" s="133">
        <v>2026</v>
      </c>
      <c r="C12" s="162">
        <v>1</v>
      </c>
      <c r="D12" s="165" t="s">
        <v>1344</v>
      </c>
      <c r="E12" s="129" t="s">
        <v>1361</v>
      </c>
      <c r="F12" s="164" t="s">
        <v>24</v>
      </c>
      <c r="G12" s="164" t="s">
        <v>14</v>
      </c>
      <c r="H12" s="164" t="s">
        <v>28</v>
      </c>
      <c r="I12" s="77">
        <v>3247200</v>
      </c>
      <c r="J12" s="164">
        <v>2018111340</v>
      </c>
      <c r="K12" s="164" t="s">
        <v>1362</v>
      </c>
      <c r="L12" s="164" t="s">
        <v>1363</v>
      </c>
      <c r="M12" s="167" t="s">
        <v>121</v>
      </c>
      <c r="N12" s="134" t="s">
        <v>235</v>
      </c>
      <c r="O12" s="138"/>
    </row>
    <row r="13" spans="1:15" ht="27.75" customHeight="1" x14ac:dyDescent="0.4">
      <c r="A13" s="55"/>
      <c r="B13" s="133">
        <v>2026</v>
      </c>
      <c r="C13" s="162">
        <v>1</v>
      </c>
      <c r="D13" s="165" t="s">
        <v>1344</v>
      </c>
      <c r="E13" s="129" t="s">
        <v>1364</v>
      </c>
      <c r="F13" s="164" t="s">
        <v>24</v>
      </c>
      <c r="G13" s="164" t="s">
        <v>14</v>
      </c>
      <c r="H13" s="164" t="s">
        <v>28</v>
      </c>
      <c r="I13" s="77">
        <v>4406580</v>
      </c>
      <c r="J13" s="164">
        <v>201906004</v>
      </c>
      <c r="K13" s="164" t="s">
        <v>1365</v>
      </c>
      <c r="L13" s="164" t="s">
        <v>1366</v>
      </c>
      <c r="M13" s="167" t="s">
        <v>121</v>
      </c>
      <c r="N13" s="134" t="s">
        <v>235</v>
      </c>
      <c r="O13" s="138"/>
    </row>
    <row r="14" spans="1:15" ht="27.75" customHeight="1" x14ac:dyDescent="0.4">
      <c r="A14" s="55"/>
      <c r="B14" s="133">
        <v>2026</v>
      </c>
      <c r="C14" s="162">
        <v>2</v>
      </c>
      <c r="D14" s="165" t="s">
        <v>1344</v>
      </c>
      <c r="E14" s="165" t="s">
        <v>1367</v>
      </c>
      <c r="F14" s="164" t="s">
        <v>20</v>
      </c>
      <c r="G14" s="164" t="s">
        <v>8</v>
      </c>
      <c r="H14" s="164" t="s">
        <v>28</v>
      </c>
      <c r="I14" s="77">
        <v>2500000</v>
      </c>
      <c r="J14" s="164">
        <v>2015071400</v>
      </c>
      <c r="K14" s="164" t="s">
        <v>1346</v>
      </c>
      <c r="L14" s="164" t="s">
        <v>1347</v>
      </c>
      <c r="M14" s="167" t="s">
        <v>121</v>
      </c>
      <c r="N14" s="134" t="s">
        <v>235</v>
      </c>
      <c r="O14" s="138"/>
    </row>
    <row r="15" spans="1:15" ht="27.75" customHeight="1" x14ac:dyDescent="0.4">
      <c r="A15" s="55"/>
      <c r="B15" s="133">
        <v>2026</v>
      </c>
      <c r="C15" s="162">
        <v>2</v>
      </c>
      <c r="D15" s="165" t="s">
        <v>1344</v>
      </c>
      <c r="E15" s="165" t="s">
        <v>1368</v>
      </c>
      <c r="F15" s="164" t="s">
        <v>16</v>
      </c>
      <c r="G15" s="164" t="s">
        <v>9</v>
      </c>
      <c r="H15" s="164" t="s">
        <v>28</v>
      </c>
      <c r="I15" s="77">
        <v>2500000</v>
      </c>
      <c r="J15" s="164">
        <v>2015071400</v>
      </c>
      <c r="K15" s="164" t="s">
        <v>1346</v>
      </c>
      <c r="L15" s="164" t="s">
        <v>1347</v>
      </c>
      <c r="M15" s="167" t="s">
        <v>121</v>
      </c>
      <c r="N15" s="134" t="s">
        <v>235</v>
      </c>
      <c r="O15" s="138"/>
    </row>
    <row r="16" spans="1:15" ht="27.75" customHeight="1" x14ac:dyDescent="0.4">
      <c r="A16" s="55"/>
      <c r="B16" s="133">
        <v>2026</v>
      </c>
      <c r="C16" s="162">
        <v>2</v>
      </c>
      <c r="D16" s="165" t="s">
        <v>1344</v>
      </c>
      <c r="E16" s="163" t="s">
        <v>1369</v>
      </c>
      <c r="F16" s="164" t="s">
        <v>24</v>
      </c>
      <c r="G16" s="164" t="s">
        <v>12</v>
      </c>
      <c r="H16" s="164" t="s">
        <v>25</v>
      </c>
      <c r="I16" s="407">
        <v>350000000</v>
      </c>
      <c r="J16" s="164">
        <v>200501068</v>
      </c>
      <c r="K16" s="164" t="s">
        <v>1370</v>
      </c>
      <c r="L16" s="164" t="s">
        <v>1371</v>
      </c>
      <c r="M16" s="167"/>
      <c r="N16" s="134" t="s">
        <v>235</v>
      </c>
      <c r="O16" s="138"/>
    </row>
    <row r="17" spans="1:15" ht="27.75" customHeight="1" x14ac:dyDescent="0.4">
      <c r="A17" s="55"/>
      <c r="B17" s="133">
        <v>2026</v>
      </c>
      <c r="C17" s="162">
        <v>2</v>
      </c>
      <c r="D17" s="165" t="s">
        <v>1344</v>
      </c>
      <c r="E17" s="165" t="s">
        <v>1372</v>
      </c>
      <c r="F17" s="164" t="s">
        <v>16</v>
      </c>
      <c r="G17" s="164" t="s">
        <v>3</v>
      </c>
      <c r="H17" s="164" t="s">
        <v>29</v>
      </c>
      <c r="I17" s="121">
        <v>25800000</v>
      </c>
      <c r="J17" s="164">
        <v>200501068</v>
      </c>
      <c r="K17" s="164" t="s">
        <v>1370</v>
      </c>
      <c r="L17" s="164" t="s">
        <v>1371</v>
      </c>
      <c r="M17" s="167"/>
      <c r="N17" s="134" t="s">
        <v>235</v>
      </c>
      <c r="O17" s="138" t="s">
        <v>1373</v>
      </c>
    </row>
    <row r="18" spans="1:15" ht="27.75" customHeight="1" x14ac:dyDescent="0.4">
      <c r="A18" s="55"/>
      <c r="B18" s="133">
        <v>2026</v>
      </c>
      <c r="C18" s="162">
        <v>2</v>
      </c>
      <c r="D18" s="165" t="s">
        <v>1344</v>
      </c>
      <c r="E18" s="165" t="s">
        <v>1374</v>
      </c>
      <c r="F18" s="164" t="s">
        <v>24</v>
      </c>
      <c r="G18" s="164" t="s">
        <v>15</v>
      </c>
      <c r="H18" s="164" t="s">
        <v>28</v>
      </c>
      <c r="I18" s="77">
        <v>10030000</v>
      </c>
      <c r="J18" s="164">
        <v>201912058</v>
      </c>
      <c r="K18" s="164" t="s">
        <v>1375</v>
      </c>
      <c r="L18" s="164" t="s">
        <v>1376</v>
      </c>
      <c r="M18" s="167" t="s">
        <v>121</v>
      </c>
      <c r="N18" s="134" t="s">
        <v>235</v>
      </c>
      <c r="O18" s="138"/>
    </row>
    <row r="19" spans="1:15" ht="27.75" customHeight="1" x14ac:dyDescent="0.4">
      <c r="A19" s="55"/>
      <c r="B19" s="133">
        <v>2026</v>
      </c>
      <c r="C19" s="162">
        <v>2</v>
      </c>
      <c r="D19" s="165" t="s">
        <v>1344</v>
      </c>
      <c r="E19" s="165" t="s">
        <v>1377</v>
      </c>
      <c r="F19" s="164" t="s">
        <v>16</v>
      </c>
      <c r="G19" s="164" t="s">
        <v>6</v>
      </c>
      <c r="H19" s="164" t="s">
        <v>28</v>
      </c>
      <c r="I19" s="77">
        <v>2930000</v>
      </c>
      <c r="J19" s="164">
        <v>201912058</v>
      </c>
      <c r="K19" s="164" t="s">
        <v>1375</v>
      </c>
      <c r="L19" s="164" t="s">
        <v>1376</v>
      </c>
      <c r="M19" s="167" t="s">
        <v>271</v>
      </c>
      <c r="N19" s="134" t="s">
        <v>235</v>
      </c>
      <c r="O19" s="138"/>
    </row>
    <row r="20" spans="1:15" ht="27.75" customHeight="1" x14ac:dyDescent="0.4">
      <c r="A20" s="55"/>
      <c r="B20" s="133">
        <v>2026</v>
      </c>
      <c r="C20" s="162">
        <v>2</v>
      </c>
      <c r="D20" s="165" t="s">
        <v>1344</v>
      </c>
      <c r="E20" s="165" t="s">
        <v>1378</v>
      </c>
      <c r="F20" s="164" t="s">
        <v>16</v>
      </c>
      <c r="G20" s="164" t="s">
        <v>6</v>
      </c>
      <c r="H20" s="164" t="s">
        <v>27</v>
      </c>
      <c r="I20" s="77">
        <v>23250000</v>
      </c>
      <c r="J20" s="164">
        <v>2018111340</v>
      </c>
      <c r="K20" s="164" t="s">
        <v>1362</v>
      </c>
      <c r="L20" s="164" t="s">
        <v>1363</v>
      </c>
      <c r="M20" s="167"/>
      <c r="N20" s="134" t="s">
        <v>235</v>
      </c>
      <c r="O20" s="138"/>
    </row>
    <row r="21" spans="1:15" s="410" customFormat="1" ht="27.75" customHeight="1" x14ac:dyDescent="0.4">
      <c r="A21" s="409"/>
      <c r="B21" s="133">
        <v>2026</v>
      </c>
      <c r="C21" s="162">
        <v>2</v>
      </c>
      <c r="D21" s="165" t="s">
        <v>1344</v>
      </c>
      <c r="E21" s="165" t="s">
        <v>1379</v>
      </c>
      <c r="F21" s="164" t="s">
        <v>24</v>
      </c>
      <c r="G21" s="164" t="s">
        <v>15</v>
      </c>
      <c r="H21" s="164" t="s">
        <v>27</v>
      </c>
      <c r="I21" s="77">
        <v>120000000</v>
      </c>
      <c r="J21" s="164">
        <v>2015101220</v>
      </c>
      <c r="K21" s="164" t="s">
        <v>1380</v>
      </c>
      <c r="L21" s="164" t="s">
        <v>1381</v>
      </c>
      <c r="M21" s="167"/>
      <c r="N21" s="134" t="s">
        <v>235</v>
      </c>
      <c r="O21" s="138"/>
    </row>
    <row r="22" spans="1:15" ht="27.75" customHeight="1" x14ac:dyDescent="0.4">
      <c r="A22" s="55"/>
      <c r="B22" s="133">
        <v>2026</v>
      </c>
      <c r="C22" s="162">
        <v>2</v>
      </c>
      <c r="D22" s="165" t="s">
        <v>1344</v>
      </c>
      <c r="E22" s="165" t="s">
        <v>1382</v>
      </c>
      <c r="F22" s="164" t="s">
        <v>16</v>
      </c>
      <c r="G22" s="164" t="s">
        <v>6</v>
      </c>
      <c r="H22" s="164" t="s">
        <v>28</v>
      </c>
      <c r="I22" s="77">
        <v>10000000</v>
      </c>
      <c r="J22" s="164">
        <v>2015121490</v>
      </c>
      <c r="K22" s="164" t="s">
        <v>1383</v>
      </c>
      <c r="L22" s="164" t="s">
        <v>1384</v>
      </c>
      <c r="M22" s="167" t="s">
        <v>121</v>
      </c>
      <c r="N22" s="134" t="s">
        <v>235</v>
      </c>
      <c r="O22" s="138"/>
    </row>
    <row r="23" spans="1:15" ht="27.75" customHeight="1" x14ac:dyDescent="0.4">
      <c r="A23" s="55"/>
      <c r="B23" s="133">
        <v>2026</v>
      </c>
      <c r="C23" s="162">
        <v>2</v>
      </c>
      <c r="D23" s="165" t="s">
        <v>1344</v>
      </c>
      <c r="E23" s="165" t="s">
        <v>1385</v>
      </c>
      <c r="F23" s="164" t="s">
        <v>16</v>
      </c>
      <c r="G23" s="164" t="s">
        <v>6</v>
      </c>
      <c r="H23" s="164" t="s">
        <v>28</v>
      </c>
      <c r="I23" s="77">
        <v>5000000</v>
      </c>
      <c r="J23" s="164">
        <v>2015121490</v>
      </c>
      <c r="K23" s="164" t="s">
        <v>1383</v>
      </c>
      <c r="L23" s="164" t="s">
        <v>1384</v>
      </c>
      <c r="M23" s="167" t="s">
        <v>121</v>
      </c>
      <c r="N23" s="134" t="s">
        <v>235</v>
      </c>
      <c r="O23" s="138"/>
    </row>
    <row r="24" spans="1:15" ht="27.75" customHeight="1" x14ac:dyDescent="0.4">
      <c r="A24" s="55"/>
      <c r="B24" s="133">
        <v>2026</v>
      </c>
      <c r="C24" s="162">
        <v>3</v>
      </c>
      <c r="D24" s="165" t="s">
        <v>1344</v>
      </c>
      <c r="E24" s="165" t="s">
        <v>1386</v>
      </c>
      <c r="F24" s="164" t="s">
        <v>24</v>
      </c>
      <c r="G24" s="164" t="s">
        <v>9</v>
      </c>
      <c r="H24" s="164" t="s">
        <v>28</v>
      </c>
      <c r="I24" s="77">
        <v>160000000</v>
      </c>
      <c r="J24" s="164">
        <v>2015101220</v>
      </c>
      <c r="K24" s="164" t="s">
        <v>1380</v>
      </c>
      <c r="L24" s="164" t="s">
        <v>1381</v>
      </c>
      <c r="M24" s="167" t="s">
        <v>103</v>
      </c>
      <c r="N24" s="134" t="s">
        <v>235</v>
      </c>
      <c r="O24" s="138"/>
    </row>
    <row r="25" spans="1:15" ht="27.75" customHeight="1" x14ac:dyDescent="0.4">
      <c r="A25" s="55"/>
      <c r="B25" s="133">
        <v>2026</v>
      </c>
      <c r="C25" s="162">
        <v>3</v>
      </c>
      <c r="D25" s="165" t="s">
        <v>1344</v>
      </c>
      <c r="E25" s="165" t="s">
        <v>1387</v>
      </c>
      <c r="F25" s="164" t="s">
        <v>16</v>
      </c>
      <c r="G25" s="164" t="s">
        <v>9</v>
      </c>
      <c r="H25" s="164" t="s">
        <v>28</v>
      </c>
      <c r="I25" s="77">
        <v>20000000</v>
      </c>
      <c r="J25" s="164">
        <v>2015101220</v>
      </c>
      <c r="K25" s="164" t="s">
        <v>1380</v>
      </c>
      <c r="L25" s="164" t="s">
        <v>1381</v>
      </c>
      <c r="M25" s="167" t="s">
        <v>121</v>
      </c>
      <c r="N25" s="134" t="s">
        <v>235</v>
      </c>
      <c r="O25" s="138"/>
    </row>
    <row r="26" spans="1:15" ht="27.75" customHeight="1" x14ac:dyDescent="0.4">
      <c r="A26" s="55"/>
      <c r="B26" s="133">
        <v>2026</v>
      </c>
      <c r="C26" s="162">
        <v>3</v>
      </c>
      <c r="D26" s="165" t="s">
        <v>1344</v>
      </c>
      <c r="E26" s="165" t="s">
        <v>1388</v>
      </c>
      <c r="F26" s="164" t="s">
        <v>16</v>
      </c>
      <c r="G26" s="164" t="s">
        <v>6</v>
      </c>
      <c r="H26" s="164" t="s">
        <v>28</v>
      </c>
      <c r="I26" s="77">
        <v>25000000</v>
      </c>
      <c r="J26" s="164">
        <v>2015071400</v>
      </c>
      <c r="K26" s="164" t="s">
        <v>1346</v>
      </c>
      <c r="L26" s="164" t="s">
        <v>1347</v>
      </c>
      <c r="M26" s="167" t="s">
        <v>136</v>
      </c>
      <c r="N26" s="134" t="s">
        <v>235</v>
      </c>
      <c r="O26" s="138"/>
    </row>
    <row r="27" spans="1:15" ht="27.75" customHeight="1" x14ac:dyDescent="0.4">
      <c r="A27" s="55"/>
      <c r="B27" s="133">
        <v>2026</v>
      </c>
      <c r="C27" s="162">
        <v>3</v>
      </c>
      <c r="D27" s="165" t="s">
        <v>1344</v>
      </c>
      <c r="E27" s="165" t="s">
        <v>1389</v>
      </c>
      <c r="F27" s="164" t="s">
        <v>16</v>
      </c>
      <c r="G27" s="164" t="s">
        <v>6</v>
      </c>
      <c r="H27" s="164" t="s">
        <v>29</v>
      </c>
      <c r="I27" s="77">
        <v>2000000</v>
      </c>
      <c r="J27" s="164">
        <v>2015071400</v>
      </c>
      <c r="K27" s="164" t="s">
        <v>1346</v>
      </c>
      <c r="L27" s="164" t="s">
        <v>1347</v>
      </c>
      <c r="M27" s="167" t="s">
        <v>121</v>
      </c>
      <c r="N27" s="134" t="s">
        <v>235</v>
      </c>
      <c r="O27" s="138"/>
    </row>
    <row r="28" spans="1:15" ht="27.75" customHeight="1" x14ac:dyDescent="0.4">
      <c r="A28" s="55"/>
      <c r="B28" s="133">
        <v>2026</v>
      </c>
      <c r="C28" s="162">
        <v>3</v>
      </c>
      <c r="D28" s="165" t="s">
        <v>1344</v>
      </c>
      <c r="E28" s="165" t="s">
        <v>1390</v>
      </c>
      <c r="F28" s="164" t="s">
        <v>16</v>
      </c>
      <c r="G28" s="164" t="s">
        <v>6</v>
      </c>
      <c r="H28" s="164" t="s">
        <v>28</v>
      </c>
      <c r="I28" s="411">
        <v>30195000</v>
      </c>
      <c r="J28" s="164">
        <v>2014011410</v>
      </c>
      <c r="K28" s="164" t="s">
        <v>1391</v>
      </c>
      <c r="L28" s="164" t="s">
        <v>1392</v>
      </c>
      <c r="M28" s="167" t="s">
        <v>271</v>
      </c>
      <c r="N28" s="134" t="s">
        <v>235</v>
      </c>
      <c r="O28" s="138"/>
    </row>
    <row r="29" spans="1:15" ht="27.75" customHeight="1" x14ac:dyDescent="0.4">
      <c r="A29" s="55"/>
      <c r="B29" s="133">
        <v>2026</v>
      </c>
      <c r="C29" s="162">
        <v>3</v>
      </c>
      <c r="D29" s="165" t="s">
        <v>1344</v>
      </c>
      <c r="E29" s="165" t="s">
        <v>1393</v>
      </c>
      <c r="F29" s="164" t="s">
        <v>16</v>
      </c>
      <c r="G29" s="164" t="s">
        <v>6</v>
      </c>
      <c r="H29" s="164" t="s">
        <v>28</v>
      </c>
      <c r="I29" s="411">
        <v>23540000</v>
      </c>
      <c r="J29" s="164">
        <v>2014011410</v>
      </c>
      <c r="K29" s="164" t="s">
        <v>1391</v>
      </c>
      <c r="L29" s="164" t="s">
        <v>1392</v>
      </c>
      <c r="M29" s="167" t="s">
        <v>271</v>
      </c>
      <c r="N29" s="134" t="s">
        <v>235</v>
      </c>
      <c r="O29" s="138"/>
    </row>
    <row r="30" spans="1:15" ht="27.75" customHeight="1" x14ac:dyDescent="0.4">
      <c r="A30" s="55"/>
      <c r="B30" s="133">
        <v>2026</v>
      </c>
      <c r="C30" s="162">
        <v>3</v>
      </c>
      <c r="D30" s="165" t="s">
        <v>1344</v>
      </c>
      <c r="E30" s="165" t="s">
        <v>1394</v>
      </c>
      <c r="F30" s="164" t="s">
        <v>16</v>
      </c>
      <c r="G30" s="164" t="s">
        <v>6</v>
      </c>
      <c r="H30" s="164" t="s">
        <v>28</v>
      </c>
      <c r="I30" s="411">
        <v>320000000</v>
      </c>
      <c r="J30" s="164">
        <v>2014011410</v>
      </c>
      <c r="K30" s="164" t="s">
        <v>1391</v>
      </c>
      <c r="L30" s="164" t="s">
        <v>1392</v>
      </c>
      <c r="M30" s="167" t="s">
        <v>143</v>
      </c>
      <c r="N30" s="134" t="s">
        <v>235</v>
      </c>
      <c r="O30" s="138"/>
    </row>
    <row r="31" spans="1:15" ht="27.75" customHeight="1" x14ac:dyDescent="0.4">
      <c r="A31" s="55"/>
      <c r="B31" s="133">
        <v>2026</v>
      </c>
      <c r="C31" s="162">
        <v>3</v>
      </c>
      <c r="D31" s="165" t="s">
        <v>1344</v>
      </c>
      <c r="E31" s="165" t="s">
        <v>1395</v>
      </c>
      <c r="F31" s="164" t="s">
        <v>16</v>
      </c>
      <c r="G31" s="164" t="s">
        <v>6</v>
      </c>
      <c r="H31" s="164" t="s">
        <v>28</v>
      </c>
      <c r="I31" s="411">
        <v>15000000</v>
      </c>
      <c r="J31" s="164">
        <v>2014011410</v>
      </c>
      <c r="K31" s="164" t="s">
        <v>1391</v>
      </c>
      <c r="L31" s="164" t="s">
        <v>1392</v>
      </c>
      <c r="M31" s="167" t="s">
        <v>121</v>
      </c>
      <c r="N31" s="134" t="s">
        <v>235</v>
      </c>
      <c r="O31" s="138"/>
    </row>
    <row r="32" spans="1:15" ht="27.75" customHeight="1" x14ac:dyDescent="0.4">
      <c r="A32" s="55"/>
      <c r="B32" s="133">
        <v>2026</v>
      </c>
      <c r="C32" s="162">
        <v>3</v>
      </c>
      <c r="D32" s="165" t="s">
        <v>1344</v>
      </c>
      <c r="E32" s="165" t="s">
        <v>1396</v>
      </c>
      <c r="F32" s="164" t="s">
        <v>16</v>
      </c>
      <c r="G32" s="164" t="s">
        <v>6</v>
      </c>
      <c r="H32" s="164" t="s">
        <v>28</v>
      </c>
      <c r="I32" s="215">
        <v>5000000</v>
      </c>
      <c r="J32" s="164">
        <v>2014121510</v>
      </c>
      <c r="K32" s="164" t="s">
        <v>1397</v>
      </c>
      <c r="L32" s="164" t="s">
        <v>1398</v>
      </c>
      <c r="M32" s="167" t="s">
        <v>121</v>
      </c>
      <c r="N32" s="134" t="s">
        <v>235</v>
      </c>
      <c r="O32" s="138"/>
    </row>
    <row r="33" spans="1:15" ht="27.75" customHeight="1" x14ac:dyDescent="0.4">
      <c r="A33" s="55"/>
      <c r="B33" s="133">
        <v>2026</v>
      </c>
      <c r="C33" s="162">
        <v>3</v>
      </c>
      <c r="D33" s="165" t="s">
        <v>1344</v>
      </c>
      <c r="E33" s="165" t="s">
        <v>1399</v>
      </c>
      <c r="F33" s="164" t="s">
        <v>16</v>
      </c>
      <c r="G33" s="164" t="s">
        <v>6</v>
      </c>
      <c r="H33" s="164" t="s">
        <v>29</v>
      </c>
      <c r="I33" s="77">
        <v>4000000</v>
      </c>
      <c r="J33" s="164">
        <v>2017121450</v>
      </c>
      <c r="K33" s="164" t="s">
        <v>1400</v>
      </c>
      <c r="L33" s="164" t="s">
        <v>1401</v>
      </c>
      <c r="M33" s="167"/>
      <c r="N33" s="134" t="s">
        <v>235</v>
      </c>
      <c r="O33" s="138"/>
    </row>
    <row r="34" spans="1:15" ht="27.75" customHeight="1" x14ac:dyDescent="0.4">
      <c r="A34" s="55"/>
      <c r="B34" s="133">
        <v>2026</v>
      </c>
      <c r="C34" s="162">
        <v>3</v>
      </c>
      <c r="D34" s="165" t="s">
        <v>1344</v>
      </c>
      <c r="E34" s="163" t="s">
        <v>1402</v>
      </c>
      <c r="F34" s="164" t="s">
        <v>20</v>
      </c>
      <c r="G34" s="164" t="s">
        <v>20</v>
      </c>
      <c r="H34" s="164" t="s">
        <v>28</v>
      </c>
      <c r="I34" s="92">
        <v>10000000</v>
      </c>
      <c r="J34" s="164">
        <v>2015101220</v>
      </c>
      <c r="K34" s="164" t="s">
        <v>1380</v>
      </c>
      <c r="L34" s="164" t="s">
        <v>1381</v>
      </c>
      <c r="M34" s="167" t="s">
        <v>121</v>
      </c>
      <c r="N34" s="134" t="s">
        <v>235</v>
      </c>
      <c r="O34" s="138"/>
    </row>
    <row r="35" spans="1:15" ht="27.75" customHeight="1" x14ac:dyDescent="0.4">
      <c r="A35" s="55"/>
      <c r="B35" s="133">
        <v>2026</v>
      </c>
      <c r="C35" s="162">
        <v>4</v>
      </c>
      <c r="D35" s="165" t="s">
        <v>1344</v>
      </c>
      <c r="E35" s="163" t="s">
        <v>1403</v>
      </c>
      <c r="F35" s="164" t="s">
        <v>16</v>
      </c>
      <c r="G35" s="164" t="s">
        <v>6</v>
      </c>
      <c r="H35" s="164" t="s">
        <v>29</v>
      </c>
      <c r="I35" s="92">
        <v>10000000</v>
      </c>
      <c r="J35" s="164">
        <v>2018111340</v>
      </c>
      <c r="K35" s="164" t="s">
        <v>1362</v>
      </c>
      <c r="L35" s="164" t="s">
        <v>1363</v>
      </c>
      <c r="M35" s="167"/>
      <c r="N35" s="134" t="s">
        <v>235</v>
      </c>
      <c r="O35" s="138"/>
    </row>
    <row r="36" spans="1:15" ht="27.75" customHeight="1" x14ac:dyDescent="0.4">
      <c r="A36" s="55"/>
      <c r="B36" s="133">
        <v>2026</v>
      </c>
      <c r="C36" s="162">
        <v>4</v>
      </c>
      <c r="D36" s="165" t="s">
        <v>1344</v>
      </c>
      <c r="E36" s="163" t="s">
        <v>1404</v>
      </c>
      <c r="F36" s="164" t="s">
        <v>24</v>
      </c>
      <c r="G36" s="164" t="s">
        <v>10</v>
      </c>
      <c r="H36" s="164" t="s">
        <v>25</v>
      </c>
      <c r="I36" s="92">
        <v>545000000</v>
      </c>
      <c r="J36" s="164">
        <v>202408043</v>
      </c>
      <c r="K36" s="164" t="s">
        <v>1405</v>
      </c>
      <c r="L36" s="164" t="s">
        <v>1406</v>
      </c>
      <c r="M36" s="167"/>
      <c r="N36" s="134" t="s">
        <v>235</v>
      </c>
      <c r="O36" s="408"/>
    </row>
    <row r="37" spans="1:15" ht="27.75" customHeight="1" x14ac:dyDescent="0.4">
      <c r="A37" s="55"/>
      <c r="B37" s="133">
        <v>2026</v>
      </c>
      <c r="C37" s="162">
        <v>4</v>
      </c>
      <c r="D37" s="165" t="s">
        <v>1344</v>
      </c>
      <c r="E37" s="165" t="s">
        <v>1407</v>
      </c>
      <c r="F37" s="164" t="s">
        <v>24</v>
      </c>
      <c r="G37" s="164" t="s">
        <v>15</v>
      </c>
      <c r="H37" s="164" t="s">
        <v>28</v>
      </c>
      <c r="I37" s="77">
        <v>1000000</v>
      </c>
      <c r="J37" s="164">
        <v>201906004</v>
      </c>
      <c r="K37" s="164" t="s">
        <v>1365</v>
      </c>
      <c r="L37" s="164" t="s">
        <v>1366</v>
      </c>
      <c r="M37" s="167" t="s">
        <v>121</v>
      </c>
      <c r="N37" s="134" t="s">
        <v>235</v>
      </c>
      <c r="O37" s="138"/>
    </row>
    <row r="38" spans="1:15" ht="27.75" customHeight="1" x14ac:dyDescent="0.4">
      <c r="A38" s="55"/>
      <c r="B38" s="133">
        <v>2026</v>
      </c>
      <c r="C38" s="162">
        <v>4</v>
      </c>
      <c r="D38" s="165" t="s">
        <v>1344</v>
      </c>
      <c r="E38" s="165" t="s">
        <v>1408</v>
      </c>
      <c r="F38" s="164" t="s">
        <v>24</v>
      </c>
      <c r="G38" s="164" t="s">
        <v>12</v>
      </c>
      <c r="H38" s="164" t="s">
        <v>27</v>
      </c>
      <c r="I38" s="121">
        <v>200000000</v>
      </c>
      <c r="J38" s="164">
        <v>200501068</v>
      </c>
      <c r="K38" s="164" t="s">
        <v>1370</v>
      </c>
      <c r="L38" s="164" t="s">
        <v>1371</v>
      </c>
      <c r="M38" s="167"/>
      <c r="N38" s="134" t="s">
        <v>235</v>
      </c>
      <c r="O38" s="138"/>
    </row>
    <row r="39" spans="1:15" ht="27.75" customHeight="1" x14ac:dyDescent="0.4">
      <c r="A39" s="55"/>
      <c r="B39" s="133">
        <v>2026</v>
      </c>
      <c r="C39" s="162">
        <v>4</v>
      </c>
      <c r="D39" s="165" t="s">
        <v>1344</v>
      </c>
      <c r="E39" s="165" t="s">
        <v>1409</v>
      </c>
      <c r="F39" s="164" t="s">
        <v>16</v>
      </c>
      <c r="G39" s="164" t="s">
        <v>3</v>
      </c>
      <c r="H39" s="164" t="s">
        <v>29</v>
      </c>
      <c r="I39" s="121">
        <v>30000000</v>
      </c>
      <c r="J39" s="164">
        <v>201912055</v>
      </c>
      <c r="K39" s="164" t="s">
        <v>1349</v>
      </c>
      <c r="L39" s="164" t="s">
        <v>1350</v>
      </c>
      <c r="M39" s="167"/>
      <c r="N39" s="134" t="s">
        <v>235</v>
      </c>
      <c r="O39" s="138" t="s">
        <v>1410</v>
      </c>
    </row>
    <row r="40" spans="1:15" ht="27.75" customHeight="1" x14ac:dyDescent="0.4">
      <c r="A40" s="55"/>
      <c r="B40" s="133">
        <v>2026</v>
      </c>
      <c r="C40" s="162">
        <v>4</v>
      </c>
      <c r="D40" s="165" t="s">
        <v>1344</v>
      </c>
      <c r="E40" s="163" t="s">
        <v>1411</v>
      </c>
      <c r="F40" s="164" t="s">
        <v>16</v>
      </c>
      <c r="G40" s="164" t="s">
        <v>6</v>
      </c>
      <c r="H40" s="164" t="s">
        <v>29</v>
      </c>
      <c r="I40" s="92">
        <v>1800000</v>
      </c>
      <c r="J40" s="164">
        <v>2016071210</v>
      </c>
      <c r="K40" s="164" t="s">
        <v>1359</v>
      </c>
      <c r="L40" s="164" t="s">
        <v>1360</v>
      </c>
      <c r="M40" s="167"/>
      <c r="N40" s="134" t="s">
        <v>235</v>
      </c>
      <c r="O40" s="138"/>
    </row>
    <row r="41" spans="1:15" ht="27.75" customHeight="1" x14ac:dyDescent="0.4">
      <c r="A41" s="55"/>
      <c r="B41" s="133">
        <v>2026</v>
      </c>
      <c r="C41" s="162">
        <v>4</v>
      </c>
      <c r="D41" s="165" t="s">
        <v>1344</v>
      </c>
      <c r="E41" s="412" t="s">
        <v>1412</v>
      </c>
      <c r="F41" s="164" t="s">
        <v>16</v>
      </c>
      <c r="G41" s="164" t="s">
        <v>6</v>
      </c>
      <c r="H41" s="164" t="s">
        <v>28</v>
      </c>
      <c r="I41" s="411">
        <v>19000000</v>
      </c>
      <c r="J41" s="164">
        <v>2014121510</v>
      </c>
      <c r="K41" s="164" t="s">
        <v>1397</v>
      </c>
      <c r="L41" s="164" t="s">
        <v>1398</v>
      </c>
      <c r="M41" s="167" t="s">
        <v>121</v>
      </c>
      <c r="N41" s="134" t="s">
        <v>235</v>
      </c>
      <c r="O41" s="138"/>
    </row>
    <row r="42" spans="1:15" ht="27.75" customHeight="1" x14ac:dyDescent="0.4">
      <c r="A42" s="55"/>
      <c r="B42" s="133">
        <v>2026</v>
      </c>
      <c r="C42" s="162">
        <v>4</v>
      </c>
      <c r="D42" s="165" t="s">
        <v>1344</v>
      </c>
      <c r="E42" s="165" t="s">
        <v>1413</v>
      </c>
      <c r="F42" s="164" t="s">
        <v>24</v>
      </c>
      <c r="G42" s="164" t="s">
        <v>14</v>
      </c>
      <c r="H42" s="164" t="s">
        <v>28</v>
      </c>
      <c r="I42" s="77">
        <v>2000000</v>
      </c>
      <c r="J42" s="164">
        <v>2017121450</v>
      </c>
      <c r="K42" s="164" t="s">
        <v>1400</v>
      </c>
      <c r="L42" s="164" t="s">
        <v>1401</v>
      </c>
      <c r="M42" s="167" t="s">
        <v>121</v>
      </c>
      <c r="N42" s="134" t="s">
        <v>235</v>
      </c>
      <c r="O42" s="138"/>
    </row>
    <row r="43" spans="1:15" ht="27.75" customHeight="1" x14ac:dyDescent="0.4">
      <c r="A43" s="55"/>
      <c r="B43" s="133">
        <v>2026</v>
      </c>
      <c r="C43" s="162">
        <v>4</v>
      </c>
      <c r="D43" s="165" t="s">
        <v>1344</v>
      </c>
      <c r="E43" s="165" t="s">
        <v>1414</v>
      </c>
      <c r="F43" s="164" t="s">
        <v>16</v>
      </c>
      <c r="G43" s="164" t="s">
        <v>6</v>
      </c>
      <c r="H43" s="164" t="s">
        <v>29</v>
      </c>
      <c r="I43" s="77">
        <v>2000000</v>
      </c>
      <c r="J43" s="164">
        <v>2014011350</v>
      </c>
      <c r="K43" s="164" t="s">
        <v>1415</v>
      </c>
      <c r="L43" s="164" t="s">
        <v>1416</v>
      </c>
      <c r="M43" s="167"/>
      <c r="N43" s="134" t="s">
        <v>235</v>
      </c>
      <c r="O43" s="138"/>
    </row>
    <row r="44" spans="1:15" ht="27.75" customHeight="1" x14ac:dyDescent="0.4">
      <c r="A44" s="55"/>
      <c r="B44" s="133">
        <v>2026</v>
      </c>
      <c r="C44" s="162">
        <v>5</v>
      </c>
      <c r="D44" s="165" t="s">
        <v>1344</v>
      </c>
      <c r="E44" s="165" t="s">
        <v>1417</v>
      </c>
      <c r="F44" s="164" t="s">
        <v>20</v>
      </c>
      <c r="G44" s="164" t="s">
        <v>20</v>
      </c>
      <c r="H44" s="164" t="s">
        <v>28</v>
      </c>
      <c r="I44" s="77">
        <v>20000000</v>
      </c>
      <c r="J44" s="164">
        <v>2015101220</v>
      </c>
      <c r="K44" s="164" t="s">
        <v>1380</v>
      </c>
      <c r="L44" s="164" t="s">
        <v>1381</v>
      </c>
      <c r="M44" s="167" t="s">
        <v>121</v>
      </c>
      <c r="N44" s="134" t="s">
        <v>235</v>
      </c>
      <c r="O44" s="138"/>
    </row>
    <row r="45" spans="1:15" ht="27.75" customHeight="1" x14ac:dyDescent="0.4">
      <c r="A45" s="55"/>
      <c r="B45" s="133">
        <v>2026</v>
      </c>
      <c r="C45" s="162">
        <v>5</v>
      </c>
      <c r="D45" s="165" t="s">
        <v>1344</v>
      </c>
      <c r="E45" s="165" t="s">
        <v>1418</v>
      </c>
      <c r="F45" s="164" t="s">
        <v>24</v>
      </c>
      <c r="G45" s="164" t="s">
        <v>14</v>
      </c>
      <c r="H45" s="164" t="s">
        <v>28</v>
      </c>
      <c r="I45" s="77">
        <v>10000000</v>
      </c>
      <c r="J45" s="164">
        <v>2015101220</v>
      </c>
      <c r="K45" s="164" t="s">
        <v>1380</v>
      </c>
      <c r="L45" s="164" t="s">
        <v>1381</v>
      </c>
      <c r="M45" s="167" t="s">
        <v>121</v>
      </c>
      <c r="N45" s="134" t="s">
        <v>235</v>
      </c>
      <c r="O45" s="138"/>
    </row>
    <row r="46" spans="1:15" ht="27.75" customHeight="1" x14ac:dyDescent="0.4">
      <c r="A46" s="55"/>
      <c r="B46" s="133">
        <v>2026</v>
      </c>
      <c r="C46" s="162">
        <v>5</v>
      </c>
      <c r="D46" s="165" t="s">
        <v>1344</v>
      </c>
      <c r="E46" s="165" t="s">
        <v>1419</v>
      </c>
      <c r="F46" s="164" t="s">
        <v>20</v>
      </c>
      <c r="G46" s="164" t="s">
        <v>20</v>
      </c>
      <c r="H46" s="164" t="s">
        <v>28</v>
      </c>
      <c r="I46" s="77">
        <v>20000000</v>
      </c>
      <c r="J46" s="164">
        <v>2015071400</v>
      </c>
      <c r="K46" s="164" t="s">
        <v>1346</v>
      </c>
      <c r="L46" s="164" t="s">
        <v>1347</v>
      </c>
      <c r="M46" s="167" t="s">
        <v>121</v>
      </c>
      <c r="N46" s="134" t="s">
        <v>235</v>
      </c>
      <c r="O46" s="138"/>
    </row>
    <row r="47" spans="1:15" ht="27.75" customHeight="1" x14ac:dyDescent="0.4">
      <c r="A47" s="55"/>
      <c r="B47" s="133">
        <v>2026</v>
      </c>
      <c r="C47" s="162">
        <v>5</v>
      </c>
      <c r="D47" s="165" t="s">
        <v>1344</v>
      </c>
      <c r="E47" s="165" t="s">
        <v>1420</v>
      </c>
      <c r="F47" s="164" t="s">
        <v>16</v>
      </c>
      <c r="G47" s="164" t="s">
        <v>6</v>
      </c>
      <c r="H47" s="164" t="s">
        <v>28</v>
      </c>
      <c r="I47" s="77">
        <v>16000000</v>
      </c>
      <c r="J47" s="164">
        <v>2016071210</v>
      </c>
      <c r="K47" s="164" t="s">
        <v>1359</v>
      </c>
      <c r="L47" s="164" t="s">
        <v>1360</v>
      </c>
      <c r="M47" s="167" t="s">
        <v>121</v>
      </c>
      <c r="N47" s="134" t="s">
        <v>235</v>
      </c>
      <c r="O47" s="138"/>
    </row>
    <row r="48" spans="1:15" ht="27.75" customHeight="1" x14ac:dyDescent="0.4">
      <c r="A48" s="55"/>
      <c r="B48" s="133">
        <v>2026</v>
      </c>
      <c r="C48" s="162">
        <v>5</v>
      </c>
      <c r="D48" s="165" t="s">
        <v>1344</v>
      </c>
      <c r="E48" s="165" t="s">
        <v>1421</v>
      </c>
      <c r="F48" s="164" t="s">
        <v>16</v>
      </c>
      <c r="G48" s="164" t="s">
        <v>6</v>
      </c>
      <c r="H48" s="164" t="s">
        <v>28</v>
      </c>
      <c r="I48" s="77">
        <v>8700000</v>
      </c>
      <c r="J48" s="164">
        <v>202509043</v>
      </c>
      <c r="K48" s="164" t="s">
        <v>1422</v>
      </c>
      <c r="L48" s="164" t="s">
        <v>1360</v>
      </c>
      <c r="M48" s="167" t="s">
        <v>121</v>
      </c>
      <c r="N48" s="134" t="s">
        <v>235</v>
      </c>
      <c r="O48" s="138"/>
    </row>
    <row r="49" spans="1:15" ht="27.75" customHeight="1" x14ac:dyDescent="0.4">
      <c r="A49" s="55"/>
      <c r="B49" s="133">
        <v>2026</v>
      </c>
      <c r="C49" s="162">
        <v>5</v>
      </c>
      <c r="D49" s="165" t="s">
        <v>1344</v>
      </c>
      <c r="E49" s="165" t="s">
        <v>1423</v>
      </c>
      <c r="F49" s="164" t="s">
        <v>16</v>
      </c>
      <c r="G49" s="164" t="s">
        <v>6</v>
      </c>
      <c r="H49" s="164" t="s">
        <v>27</v>
      </c>
      <c r="I49" s="77">
        <v>150000000</v>
      </c>
      <c r="J49" s="164">
        <v>2015101220</v>
      </c>
      <c r="K49" s="164" t="s">
        <v>1380</v>
      </c>
      <c r="L49" s="164" t="s">
        <v>1381</v>
      </c>
      <c r="M49" s="167"/>
      <c r="N49" s="134" t="s">
        <v>235</v>
      </c>
      <c r="O49" s="138"/>
    </row>
    <row r="50" spans="1:15" ht="27.75" customHeight="1" x14ac:dyDescent="0.4">
      <c r="A50" s="55"/>
      <c r="B50" s="133">
        <v>2026</v>
      </c>
      <c r="C50" s="162">
        <v>5</v>
      </c>
      <c r="D50" s="165" t="s">
        <v>1344</v>
      </c>
      <c r="E50" s="165" t="s">
        <v>1424</v>
      </c>
      <c r="F50" s="164" t="s">
        <v>24</v>
      </c>
      <c r="G50" s="164" t="s">
        <v>15</v>
      </c>
      <c r="H50" s="164" t="s">
        <v>28</v>
      </c>
      <c r="I50" s="77">
        <v>2000000</v>
      </c>
      <c r="J50" s="164">
        <v>2014011350</v>
      </c>
      <c r="K50" s="164" t="s">
        <v>1415</v>
      </c>
      <c r="L50" s="164" t="s">
        <v>1425</v>
      </c>
      <c r="M50" s="167" t="s">
        <v>121</v>
      </c>
      <c r="N50" s="134" t="s">
        <v>235</v>
      </c>
      <c r="O50" s="138"/>
    </row>
    <row r="51" spans="1:15" ht="27.75" customHeight="1" x14ac:dyDescent="0.4">
      <c r="A51" s="55"/>
      <c r="B51" s="133">
        <v>2026</v>
      </c>
      <c r="C51" s="162">
        <v>6</v>
      </c>
      <c r="D51" s="165" t="s">
        <v>1344</v>
      </c>
      <c r="E51" s="165" t="s">
        <v>1426</v>
      </c>
      <c r="F51" s="164" t="s">
        <v>16</v>
      </c>
      <c r="G51" s="164" t="s">
        <v>6</v>
      </c>
      <c r="H51" s="164" t="s">
        <v>28</v>
      </c>
      <c r="I51" s="77">
        <v>5000000</v>
      </c>
      <c r="J51" s="164">
        <v>2015121490</v>
      </c>
      <c r="K51" s="164" t="s">
        <v>1383</v>
      </c>
      <c r="L51" s="164" t="s">
        <v>1384</v>
      </c>
      <c r="M51" s="167" t="s">
        <v>121</v>
      </c>
      <c r="N51" s="134" t="s">
        <v>235</v>
      </c>
      <c r="O51" s="138"/>
    </row>
    <row r="52" spans="1:15" ht="27.75" customHeight="1" x14ac:dyDescent="0.4">
      <c r="A52" s="55"/>
      <c r="B52" s="133">
        <v>2026</v>
      </c>
      <c r="C52" s="162">
        <v>7</v>
      </c>
      <c r="D52" s="165" t="s">
        <v>1344</v>
      </c>
      <c r="E52" s="165" t="s">
        <v>1427</v>
      </c>
      <c r="F52" s="164" t="s">
        <v>16</v>
      </c>
      <c r="G52" s="164" t="s">
        <v>6</v>
      </c>
      <c r="H52" s="164" t="s">
        <v>28</v>
      </c>
      <c r="I52" s="77">
        <v>10000000</v>
      </c>
      <c r="J52" s="164">
        <v>2015101220</v>
      </c>
      <c r="K52" s="164" t="s">
        <v>1380</v>
      </c>
      <c r="L52" s="164" t="s">
        <v>1381</v>
      </c>
      <c r="M52" s="167" t="s">
        <v>121</v>
      </c>
      <c r="N52" s="134" t="s">
        <v>235</v>
      </c>
      <c r="O52" s="138"/>
    </row>
    <row r="53" spans="1:15" ht="27.75" customHeight="1" x14ac:dyDescent="0.4">
      <c r="A53" s="55"/>
      <c r="B53" s="133">
        <v>2026</v>
      </c>
      <c r="C53" s="162">
        <v>7</v>
      </c>
      <c r="D53" s="165" t="s">
        <v>1344</v>
      </c>
      <c r="E53" s="165" t="s">
        <v>1428</v>
      </c>
      <c r="F53" s="164" t="s">
        <v>16</v>
      </c>
      <c r="G53" s="164" t="s">
        <v>6</v>
      </c>
      <c r="H53" s="164" t="s">
        <v>28</v>
      </c>
      <c r="I53" s="77">
        <v>10000000</v>
      </c>
      <c r="J53" s="164">
        <v>2015121490</v>
      </c>
      <c r="K53" s="164" t="s">
        <v>1383</v>
      </c>
      <c r="L53" s="164" t="s">
        <v>1384</v>
      </c>
      <c r="M53" s="167" t="s">
        <v>121</v>
      </c>
      <c r="N53" s="134" t="s">
        <v>235</v>
      </c>
      <c r="O53" s="138"/>
    </row>
    <row r="54" spans="1:15" ht="27.75" customHeight="1" x14ac:dyDescent="0.4">
      <c r="A54" s="55"/>
      <c r="B54" s="133">
        <v>2026</v>
      </c>
      <c r="C54" s="162">
        <v>7</v>
      </c>
      <c r="D54" s="165" t="s">
        <v>1344</v>
      </c>
      <c r="E54" s="165" t="s">
        <v>1429</v>
      </c>
      <c r="F54" s="164" t="s">
        <v>24</v>
      </c>
      <c r="G54" s="164" t="s">
        <v>14</v>
      </c>
      <c r="H54" s="164" t="s">
        <v>28</v>
      </c>
      <c r="I54" s="77">
        <v>1100000</v>
      </c>
      <c r="J54" s="164">
        <v>202509043</v>
      </c>
      <c r="K54" s="164" t="s">
        <v>1422</v>
      </c>
      <c r="L54" s="164" t="s">
        <v>1360</v>
      </c>
      <c r="M54" s="167" t="s">
        <v>121</v>
      </c>
      <c r="N54" s="134" t="s">
        <v>235</v>
      </c>
      <c r="O54" s="138"/>
    </row>
    <row r="55" spans="1:15" ht="27.75" customHeight="1" x14ac:dyDescent="0.4">
      <c r="A55" s="55"/>
      <c r="B55" s="133">
        <v>2026</v>
      </c>
      <c r="C55" s="162">
        <v>7</v>
      </c>
      <c r="D55" s="165" t="s">
        <v>1344</v>
      </c>
      <c r="E55" s="165" t="s">
        <v>1430</v>
      </c>
      <c r="F55" s="164" t="s">
        <v>24</v>
      </c>
      <c r="G55" s="164" t="s">
        <v>15</v>
      </c>
      <c r="H55" s="164" t="s">
        <v>28</v>
      </c>
      <c r="I55" s="77">
        <v>1500000</v>
      </c>
      <c r="J55" s="164">
        <v>2017051660</v>
      </c>
      <c r="K55" s="164" t="s">
        <v>1431</v>
      </c>
      <c r="L55" s="164" t="s">
        <v>1376</v>
      </c>
      <c r="M55" s="167" t="s">
        <v>121</v>
      </c>
      <c r="N55" s="134" t="s">
        <v>235</v>
      </c>
      <c r="O55" s="138"/>
    </row>
    <row r="56" spans="1:15" ht="27.75" customHeight="1" x14ac:dyDescent="0.4">
      <c r="A56" s="55"/>
      <c r="B56" s="133">
        <v>2026</v>
      </c>
      <c r="C56" s="162">
        <v>7</v>
      </c>
      <c r="D56" s="165" t="s">
        <v>1344</v>
      </c>
      <c r="E56" s="165" t="s">
        <v>1432</v>
      </c>
      <c r="F56" s="164" t="s">
        <v>16</v>
      </c>
      <c r="G56" s="164" t="s">
        <v>6</v>
      </c>
      <c r="H56" s="164" t="s">
        <v>28</v>
      </c>
      <c r="I56" s="77">
        <v>20000000</v>
      </c>
      <c r="J56" s="164">
        <v>2018111340</v>
      </c>
      <c r="K56" s="164" t="s">
        <v>1362</v>
      </c>
      <c r="L56" s="164" t="s">
        <v>1363</v>
      </c>
      <c r="M56" s="167" t="s">
        <v>136</v>
      </c>
      <c r="N56" s="134" t="s">
        <v>235</v>
      </c>
      <c r="O56" s="138"/>
    </row>
    <row r="57" spans="1:15" ht="27.75" customHeight="1" x14ac:dyDescent="0.4">
      <c r="A57" s="55"/>
      <c r="B57" s="133">
        <v>2026</v>
      </c>
      <c r="C57" s="162">
        <v>8</v>
      </c>
      <c r="D57" s="165" t="s">
        <v>1344</v>
      </c>
      <c r="E57" s="165" t="s">
        <v>1433</v>
      </c>
      <c r="F57" s="164" t="s">
        <v>16</v>
      </c>
      <c r="G57" s="164" t="s">
        <v>6</v>
      </c>
      <c r="H57" s="164" t="s">
        <v>28</v>
      </c>
      <c r="I57" s="77">
        <v>15000000</v>
      </c>
      <c r="J57" s="164">
        <v>2016071210</v>
      </c>
      <c r="K57" s="164" t="s">
        <v>1359</v>
      </c>
      <c r="L57" s="164" t="s">
        <v>1360</v>
      </c>
      <c r="M57" s="167" t="s">
        <v>121</v>
      </c>
      <c r="N57" s="134" t="s">
        <v>235</v>
      </c>
      <c r="O57" s="138"/>
    </row>
    <row r="58" spans="1:15" ht="27.75" customHeight="1" x14ac:dyDescent="0.4">
      <c r="A58" s="55"/>
      <c r="B58" s="133">
        <v>2026</v>
      </c>
      <c r="C58" s="162">
        <v>8</v>
      </c>
      <c r="D58" s="165" t="s">
        <v>1344</v>
      </c>
      <c r="E58" s="165" t="s">
        <v>1434</v>
      </c>
      <c r="F58" s="164" t="s">
        <v>24</v>
      </c>
      <c r="G58" s="164" t="s">
        <v>15</v>
      </c>
      <c r="H58" s="164" t="s">
        <v>28</v>
      </c>
      <c r="I58" s="77">
        <v>1500000</v>
      </c>
      <c r="J58" s="164">
        <v>2017051660</v>
      </c>
      <c r="K58" s="164" t="s">
        <v>1431</v>
      </c>
      <c r="L58" s="164" t="s">
        <v>1376</v>
      </c>
      <c r="M58" s="167" t="s">
        <v>121</v>
      </c>
      <c r="N58" s="134" t="s">
        <v>235</v>
      </c>
      <c r="O58" s="138"/>
    </row>
    <row r="59" spans="1:15" ht="27.75" customHeight="1" x14ac:dyDescent="0.4">
      <c r="A59" s="55"/>
      <c r="B59" s="133">
        <v>2026</v>
      </c>
      <c r="C59" s="162">
        <v>9</v>
      </c>
      <c r="D59" s="165" t="s">
        <v>1344</v>
      </c>
      <c r="E59" s="165" t="s">
        <v>1435</v>
      </c>
      <c r="F59" s="164" t="s">
        <v>24</v>
      </c>
      <c r="G59" s="164" t="s">
        <v>15</v>
      </c>
      <c r="H59" s="164" t="s">
        <v>28</v>
      </c>
      <c r="I59" s="77">
        <v>3000000</v>
      </c>
      <c r="J59" s="164">
        <v>2017051610</v>
      </c>
      <c r="K59" s="164" t="s">
        <v>1436</v>
      </c>
      <c r="L59" s="164" t="s">
        <v>1366</v>
      </c>
      <c r="M59" s="167" t="s">
        <v>121</v>
      </c>
      <c r="N59" s="134" t="s">
        <v>235</v>
      </c>
      <c r="O59" s="138"/>
    </row>
    <row r="60" spans="1:15" ht="27.75" customHeight="1" x14ac:dyDescent="0.4">
      <c r="A60" s="55"/>
      <c r="B60" s="133">
        <v>2026</v>
      </c>
      <c r="C60" s="162">
        <v>9</v>
      </c>
      <c r="D60" s="165" t="s">
        <v>1344</v>
      </c>
      <c r="E60" s="163" t="s">
        <v>1437</v>
      </c>
      <c r="F60" s="164" t="s">
        <v>24</v>
      </c>
      <c r="G60" s="164" t="s">
        <v>14</v>
      </c>
      <c r="H60" s="164" t="s">
        <v>28</v>
      </c>
      <c r="I60" s="92">
        <v>19000000</v>
      </c>
      <c r="J60" s="164">
        <v>202408018</v>
      </c>
      <c r="K60" s="164" t="s">
        <v>1438</v>
      </c>
      <c r="L60" s="164" t="s">
        <v>1366</v>
      </c>
      <c r="M60" s="167" t="s">
        <v>121</v>
      </c>
      <c r="N60" s="134" t="s">
        <v>235</v>
      </c>
      <c r="O60" s="138"/>
    </row>
    <row r="61" spans="1:15" ht="27.75" customHeight="1" x14ac:dyDescent="0.4">
      <c r="A61" s="55"/>
      <c r="B61" s="133">
        <v>2026</v>
      </c>
      <c r="C61" s="162">
        <v>9</v>
      </c>
      <c r="D61" s="165" t="s">
        <v>1344</v>
      </c>
      <c r="E61" s="165" t="s">
        <v>1439</v>
      </c>
      <c r="F61" s="164" t="s">
        <v>24</v>
      </c>
      <c r="G61" s="164" t="s">
        <v>14</v>
      </c>
      <c r="H61" s="164" t="s">
        <v>28</v>
      </c>
      <c r="I61" s="77">
        <v>20000000</v>
      </c>
      <c r="J61" s="164">
        <v>2016071210</v>
      </c>
      <c r="K61" s="164" t="s">
        <v>1359</v>
      </c>
      <c r="L61" s="164" t="s">
        <v>1360</v>
      </c>
      <c r="M61" s="167" t="s">
        <v>121</v>
      </c>
      <c r="N61" s="134" t="s">
        <v>235</v>
      </c>
      <c r="O61" s="138"/>
    </row>
    <row r="62" spans="1:15" ht="27.75" customHeight="1" x14ac:dyDescent="0.4">
      <c r="A62" s="55"/>
      <c r="B62" s="133">
        <v>2026</v>
      </c>
      <c r="C62" s="162">
        <v>10</v>
      </c>
      <c r="D62" s="165" t="s">
        <v>1344</v>
      </c>
      <c r="E62" s="165" t="s">
        <v>1440</v>
      </c>
      <c r="F62" s="164" t="s">
        <v>20</v>
      </c>
      <c r="G62" s="164" t="s">
        <v>20</v>
      </c>
      <c r="H62" s="164" t="s">
        <v>28</v>
      </c>
      <c r="I62" s="77">
        <v>20000000</v>
      </c>
      <c r="J62" s="164">
        <v>2015121470</v>
      </c>
      <c r="K62" s="164" t="s">
        <v>1441</v>
      </c>
      <c r="L62" s="164" t="s">
        <v>1366</v>
      </c>
      <c r="M62" s="167" t="s">
        <v>121</v>
      </c>
      <c r="N62" s="134" t="s">
        <v>235</v>
      </c>
      <c r="O62" s="138"/>
    </row>
    <row r="63" spans="1:15" ht="27.75" customHeight="1" x14ac:dyDescent="0.4">
      <c r="A63" s="55"/>
      <c r="B63" s="413">
        <v>2026</v>
      </c>
      <c r="C63" s="363">
        <v>10</v>
      </c>
      <c r="D63" s="165" t="s">
        <v>1344</v>
      </c>
      <c r="E63" s="165" t="s">
        <v>1442</v>
      </c>
      <c r="F63" s="310" t="s">
        <v>24</v>
      </c>
      <c r="G63" s="310" t="s">
        <v>10</v>
      </c>
      <c r="H63" s="310" t="s">
        <v>28</v>
      </c>
      <c r="I63" s="77">
        <v>19000000</v>
      </c>
      <c r="J63" s="310">
        <v>2014121500</v>
      </c>
      <c r="K63" s="310" t="s">
        <v>1443</v>
      </c>
      <c r="L63" s="310" t="s">
        <v>1444</v>
      </c>
      <c r="M63" s="129" t="s">
        <v>121</v>
      </c>
      <c r="N63" s="129" t="s">
        <v>235</v>
      </c>
      <c r="O63" s="414"/>
    </row>
    <row r="64" spans="1:15" ht="27.75" customHeight="1" x14ac:dyDescent="0.4">
      <c r="A64" s="55"/>
      <c r="B64" s="413">
        <v>2026</v>
      </c>
      <c r="C64" s="363">
        <v>10</v>
      </c>
      <c r="D64" s="165" t="s">
        <v>1344</v>
      </c>
      <c r="E64" s="165" t="s">
        <v>1445</v>
      </c>
      <c r="F64" s="310" t="s">
        <v>24</v>
      </c>
      <c r="G64" s="310" t="s">
        <v>15</v>
      </c>
      <c r="H64" s="310" t="s">
        <v>28</v>
      </c>
      <c r="I64" s="77">
        <v>3000000</v>
      </c>
      <c r="J64" s="310">
        <v>2014121500</v>
      </c>
      <c r="K64" s="310" t="s">
        <v>1443</v>
      </c>
      <c r="L64" s="310" t="s">
        <v>1444</v>
      </c>
      <c r="M64" s="129" t="s">
        <v>121</v>
      </c>
      <c r="N64" s="129" t="s">
        <v>235</v>
      </c>
      <c r="O64" s="414"/>
    </row>
    <row r="65" spans="1:15" ht="27.75" customHeight="1" x14ac:dyDescent="0.4">
      <c r="A65" s="55"/>
      <c r="B65" s="413">
        <v>2026</v>
      </c>
      <c r="C65" s="363">
        <v>10</v>
      </c>
      <c r="D65" s="165" t="s">
        <v>1344</v>
      </c>
      <c r="E65" s="165" t="s">
        <v>1446</v>
      </c>
      <c r="F65" s="310" t="s">
        <v>24</v>
      </c>
      <c r="G65" s="310" t="s">
        <v>15</v>
      </c>
      <c r="H65" s="310" t="s">
        <v>28</v>
      </c>
      <c r="I65" s="77">
        <v>2500000</v>
      </c>
      <c r="J65" s="310">
        <v>2014081270</v>
      </c>
      <c r="K65" s="310" t="s">
        <v>1447</v>
      </c>
      <c r="L65" s="310" t="s">
        <v>1444</v>
      </c>
      <c r="M65" s="129" t="s">
        <v>121</v>
      </c>
      <c r="N65" s="129" t="s">
        <v>235</v>
      </c>
      <c r="O65" s="414"/>
    </row>
    <row r="66" spans="1:15" ht="27.75" customHeight="1" x14ac:dyDescent="0.4">
      <c r="A66" s="55"/>
      <c r="B66" s="413">
        <v>2026</v>
      </c>
      <c r="C66" s="363">
        <v>10</v>
      </c>
      <c r="D66" s="165" t="s">
        <v>1344</v>
      </c>
      <c r="E66" s="165" t="s">
        <v>1448</v>
      </c>
      <c r="F66" s="310" t="s">
        <v>20</v>
      </c>
      <c r="G66" s="310" t="s">
        <v>20</v>
      </c>
      <c r="H66" s="310" t="s">
        <v>28</v>
      </c>
      <c r="I66" s="121">
        <v>10000000</v>
      </c>
      <c r="J66" s="310">
        <v>2014121510</v>
      </c>
      <c r="K66" s="310" t="s">
        <v>1397</v>
      </c>
      <c r="L66" s="310" t="s">
        <v>1398</v>
      </c>
      <c r="M66" s="129" t="s">
        <v>121</v>
      </c>
      <c r="N66" s="129" t="s">
        <v>235</v>
      </c>
      <c r="O66" s="414"/>
    </row>
    <row r="67" spans="1:15" ht="27.75" customHeight="1" x14ac:dyDescent="0.4">
      <c r="A67" s="55"/>
      <c r="B67" s="415">
        <v>2026</v>
      </c>
      <c r="C67" s="416">
        <v>12</v>
      </c>
      <c r="D67" s="165" t="s">
        <v>1344</v>
      </c>
      <c r="E67" s="417" t="s">
        <v>1449</v>
      </c>
      <c r="F67" s="418" t="s">
        <v>16</v>
      </c>
      <c r="G67" s="418" t="s">
        <v>6</v>
      </c>
      <c r="H67" s="418" t="s">
        <v>28</v>
      </c>
      <c r="I67" s="419">
        <v>20000000</v>
      </c>
      <c r="J67" s="164">
        <v>2015101220</v>
      </c>
      <c r="K67" s="164" t="s">
        <v>1380</v>
      </c>
      <c r="L67" s="164" t="s">
        <v>1381</v>
      </c>
      <c r="M67" s="131" t="s">
        <v>121</v>
      </c>
      <c r="N67" s="131" t="s">
        <v>235</v>
      </c>
      <c r="O67" s="420"/>
    </row>
    <row r="68" spans="1:15" ht="27.75" customHeight="1" x14ac:dyDescent="0.4">
      <c r="A68" s="55"/>
      <c r="B68" s="421">
        <v>2026</v>
      </c>
      <c r="C68" s="422">
        <v>12</v>
      </c>
      <c r="D68" s="423" t="s">
        <v>1344</v>
      </c>
      <c r="E68" s="423" t="s">
        <v>1450</v>
      </c>
      <c r="F68" s="424" t="s">
        <v>20</v>
      </c>
      <c r="G68" s="424" t="s">
        <v>20</v>
      </c>
      <c r="H68" s="424" t="s">
        <v>28</v>
      </c>
      <c r="I68" s="398">
        <v>20000000</v>
      </c>
      <c r="J68" s="424">
        <v>2016071210</v>
      </c>
      <c r="K68" s="424" t="s">
        <v>1359</v>
      </c>
      <c r="L68" s="424" t="s">
        <v>1360</v>
      </c>
      <c r="M68" s="425" t="s">
        <v>121</v>
      </c>
      <c r="N68" s="425" t="s">
        <v>235</v>
      </c>
      <c r="O68" s="426"/>
    </row>
  </sheetData>
  <autoFilter ref="B6:O68">
    <sortState ref="B7:O57">
      <sortCondition ref="C6:C57"/>
    </sortState>
  </autoFilter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8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'Z:\계약팀 공유폴더\6. 김형수\계약 관련업무\연간발주계획(2026)\발주계획 취합\17. 붙임. 발주계획서(호남지역본부)\[붙임3. 발주계획서(호남지역본부 특수교관리실).xlsx]참고'!#REF!</xm:f>
          </x14:formula1>
          <xm:sqref>M7:M68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취합\17. 붙임. 발주계획서(호남지역본부)\[붙임3. 발주계획서(호남지역본부 특수교관리실).xlsx]참고'!#REF!</xm:f>
          </x14:formula1>
          <xm:sqref>D7:D68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취합\17. 붙임. 발주계획서(호남지역본부)\[붙임3. 발주계획서(호남지역본부 특수교관리실).xlsx]참고'!#REF!</xm:f>
          </x14:formula1>
          <xm:sqref>N7:N68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취합\17. 붙임. 발주계획서(호남지역본부)\[붙임3. 발주계획서(호남지역본부 특수교관리실).xlsx]참고'!#REF!</xm:f>
          </x14:formula1>
          <xm:sqref>G7:G68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취합\17. 붙임. 발주계획서(호남지역본부)\[붙임3. 발주계획서(호남지역본부 특수교관리실).xlsx]참고'!#REF!</xm:f>
          </x14:formula1>
          <xm:sqref>C8:C68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취합\17. 붙임. 발주계획서(호남지역본부)\[붙임3. 발주계획서(호남지역본부 특수교관리실).xlsx]참고'!#REF!</xm:f>
          </x14:formula1>
          <xm:sqref>H7:H68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취합\17. 붙임. 발주계획서(호남지역본부)\[붙임3. 발주계획서(호남지역본부 특수교관리실).xlsx]참고'!#REF!</xm:f>
          </x14:formula1>
          <xm:sqref>F6:F68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취합\17. 붙임. 발주계획서(호남지역본부)\[붙임3. 발주계획서(호남지역본부 특수교관리실).xlsx]참고'!#REF!</xm:f>
          </x14:formula1>
          <xm:sqref>C7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50"/>
  <sheetViews>
    <sheetView view="pageBreakPreview" zoomScaleNormal="100" zoomScaleSheetLayoutView="100" workbookViewId="0"/>
  </sheetViews>
  <sheetFormatPr defaultRowHeight="17.399999999999999" x14ac:dyDescent="0.4"/>
  <cols>
    <col min="3" max="3" width="10" customWidth="1"/>
    <col min="4" max="4" width="51.09765625" bestFit="1" customWidth="1"/>
    <col min="12" max="12" width="13" bestFit="1" customWidth="1"/>
    <col min="15" max="15" width="13" bestFit="1" customWidth="1"/>
    <col min="17" max="17" width="17.5" bestFit="1" customWidth="1"/>
    <col min="18" max="18" width="103.19921875" customWidth="1"/>
  </cols>
  <sheetData>
    <row r="1" spans="1:18" ht="18" thickBot="1" x14ac:dyDescent="0.45">
      <c r="A1" s="27" t="s">
        <v>65</v>
      </c>
      <c r="C1" s="607" t="s">
        <v>1</v>
      </c>
      <c r="D1" s="608"/>
      <c r="F1" s="607" t="s">
        <v>30</v>
      </c>
      <c r="G1" s="608"/>
      <c r="K1" s="607" t="s">
        <v>31</v>
      </c>
      <c r="L1" s="608"/>
      <c r="N1" s="607" t="s">
        <v>32</v>
      </c>
      <c r="O1" s="608"/>
      <c r="Q1" s="18" t="s">
        <v>47</v>
      </c>
      <c r="R1" s="20" t="s">
        <v>39</v>
      </c>
    </row>
    <row r="2" spans="1:18" x14ac:dyDescent="0.4">
      <c r="A2" s="28">
        <v>1</v>
      </c>
      <c r="C2" s="21" t="s">
        <v>48</v>
      </c>
      <c r="D2" s="22" t="s">
        <v>49</v>
      </c>
      <c r="F2" s="1" t="s">
        <v>2</v>
      </c>
      <c r="G2" s="2" t="s">
        <v>16</v>
      </c>
      <c r="I2" s="609" t="s">
        <v>2</v>
      </c>
      <c r="J2" s="611" t="s">
        <v>16</v>
      </c>
      <c r="K2" s="10">
        <v>110</v>
      </c>
      <c r="L2" s="11" t="s">
        <v>3</v>
      </c>
      <c r="N2" s="5">
        <v>10</v>
      </c>
      <c r="O2" s="6" t="s">
        <v>25</v>
      </c>
      <c r="Q2" s="19" t="s">
        <v>132</v>
      </c>
      <c r="R2" t="s">
        <v>121</v>
      </c>
    </row>
    <row r="3" spans="1:18" x14ac:dyDescent="0.4">
      <c r="A3" s="28">
        <v>2</v>
      </c>
      <c r="C3" s="23">
        <v>1120000</v>
      </c>
      <c r="D3" s="24" t="s">
        <v>68</v>
      </c>
      <c r="F3" s="1" t="s">
        <v>17</v>
      </c>
      <c r="G3" s="2" t="s">
        <v>18</v>
      </c>
      <c r="I3" s="610"/>
      <c r="J3" s="612"/>
      <c r="K3" s="12">
        <v>120</v>
      </c>
      <c r="L3" s="13" t="s">
        <v>4</v>
      </c>
      <c r="N3" s="5">
        <v>20</v>
      </c>
      <c r="O3" s="6" t="s">
        <v>26</v>
      </c>
      <c r="Q3" s="19" t="s">
        <v>133</v>
      </c>
      <c r="R3" t="s">
        <v>122</v>
      </c>
    </row>
    <row r="4" spans="1:18" x14ac:dyDescent="0.4">
      <c r="A4" s="28">
        <v>3</v>
      </c>
      <c r="C4" s="23">
        <v>1130002</v>
      </c>
      <c r="D4" s="24" t="s">
        <v>70</v>
      </c>
      <c r="F4" s="1" t="s">
        <v>19</v>
      </c>
      <c r="G4" s="2" t="s">
        <v>20</v>
      </c>
      <c r="I4" s="610"/>
      <c r="J4" s="612"/>
      <c r="K4" s="12">
        <v>130</v>
      </c>
      <c r="L4" s="13" t="s">
        <v>5</v>
      </c>
      <c r="N4" s="5">
        <v>30</v>
      </c>
      <c r="O4" s="6" t="s">
        <v>27</v>
      </c>
      <c r="Q4" s="19" t="s">
        <v>144</v>
      </c>
      <c r="R4" t="s">
        <v>135</v>
      </c>
    </row>
    <row r="5" spans="1:18" x14ac:dyDescent="0.4">
      <c r="A5" s="28">
        <v>4</v>
      </c>
      <c r="C5" s="23">
        <v>1130004</v>
      </c>
      <c r="D5" s="24" t="s">
        <v>69</v>
      </c>
      <c r="F5" s="1" t="s">
        <v>21</v>
      </c>
      <c r="G5" s="2" t="s">
        <v>22</v>
      </c>
      <c r="I5" s="610"/>
      <c r="J5" s="612"/>
      <c r="K5" s="12">
        <v>140</v>
      </c>
      <c r="L5" s="13" t="s">
        <v>6</v>
      </c>
      <c r="N5" s="5">
        <v>40</v>
      </c>
      <c r="O5" s="6" t="s">
        <v>28</v>
      </c>
      <c r="Q5" s="19" t="s">
        <v>145</v>
      </c>
      <c r="R5" t="s">
        <v>136</v>
      </c>
    </row>
    <row r="6" spans="1:18" ht="18" thickBot="1" x14ac:dyDescent="0.45">
      <c r="A6" s="28">
        <v>5</v>
      </c>
      <c r="C6" s="23">
        <v>1130006</v>
      </c>
      <c r="D6" s="24" t="s">
        <v>161</v>
      </c>
      <c r="F6" s="3" t="s">
        <v>23</v>
      </c>
      <c r="G6" s="4" t="s">
        <v>24</v>
      </c>
      <c r="I6" s="5" t="s">
        <v>17</v>
      </c>
      <c r="J6" s="9" t="s">
        <v>18</v>
      </c>
      <c r="K6" s="1">
        <v>210</v>
      </c>
      <c r="L6" s="2" t="s">
        <v>18</v>
      </c>
      <c r="N6" s="5">
        <v>50</v>
      </c>
      <c r="O6" s="6" t="s">
        <v>42</v>
      </c>
      <c r="Q6" s="19" t="s">
        <v>146</v>
      </c>
      <c r="R6" t="s">
        <v>137</v>
      </c>
    </row>
    <row r="7" spans="1:18" ht="18" thickBot="1" x14ac:dyDescent="0.45">
      <c r="A7" s="28">
        <v>6</v>
      </c>
      <c r="C7" s="23">
        <v>1131001</v>
      </c>
      <c r="D7" s="24" t="s">
        <v>162</v>
      </c>
      <c r="I7" s="14" t="s">
        <v>19</v>
      </c>
      <c r="J7" s="15" t="s">
        <v>20</v>
      </c>
      <c r="K7" s="12">
        <v>310</v>
      </c>
      <c r="L7" s="13" t="s">
        <v>20</v>
      </c>
      <c r="N7" s="7">
        <v>60</v>
      </c>
      <c r="O7" s="8" t="s">
        <v>29</v>
      </c>
      <c r="Q7" s="19" t="s">
        <v>0</v>
      </c>
      <c r="R7" s="2" t="s">
        <v>93</v>
      </c>
    </row>
    <row r="8" spans="1:18" x14ac:dyDescent="0.4">
      <c r="A8" s="28">
        <v>7</v>
      </c>
      <c r="C8" s="23">
        <v>1131015</v>
      </c>
      <c r="D8" s="24" t="s">
        <v>163</v>
      </c>
      <c r="F8" s="38"/>
      <c r="G8" s="38"/>
      <c r="I8" s="605" t="s">
        <v>21</v>
      </c>
      <c r="J8" s="606" t="s">
        <v>22</v>
      </c>
      <c r="K8" s="1">
        <v>410</v>
      </c>
      <c r="L8" s="2" t="s">
        <v>7</v>
      </c>
      <c r="N8" s="9"/>
      <c r="O8" s="9"/>
      <c r="Q8" s="19" t="s">
        <v>33</v>
      </c>
      <c r="R8" s="2" t="s">
        <v>94</v>
      </c>
    </row>
    <row r="9" spans="1:18" x14ac:dyDescent="0.4">
      <c r="A9" s="28">
        <v>8</v>
      </c>
      <c r="C9" s="23">
        <v>1410001</v>
      </c>
      <c r="D9" s="24" t="s">
        <v>164</v>
      </c>
      <c r="I9" s="605"/>
      <c r="J9" s="606"/>
      <c r="K9" s="1">
        <v>420</v>
      </c>
      <c r="L9" s="2" t="s">
        <v>8</v>
      </c>
      <c r="Q9" s="19" t="s">
        <v>34</v>
      </c>
      <c r="R9" s="2" t="s">
        <v>95</v>
      </c>
    </row>
    <row r="10" spans="1:18" x14ac:dyDescent="0.4">
      <c r="A10" s="28">
        <v>9</v>
      </c>
      <c r="C10" s="23">
        <v>1410003</v>
      </c>
      <c r="D10" s="24" t="s">
        <v>58</v>
      </c>
      <c r="I10" s="605"/>
      <c r="J10" s="606"/>
      <c r="K10" s="1">
        <v>430</v>
      </c>
      <c r="L10" s="2" t="s">
        <v>9</v>
      </c>
      <c r="O10" s="41" t="s">
        <v>155</v>
      </c>
      <c r="Q10" s="19" t="s">
        <v>35</v>
      </c>
      <c r="R10" s="2" t="s">
        <v>96</v>
      </c>
    </row>
    <row r="11" spans="1:18" x14ac:dyDescent="0.4">
      <c r="A11" s="28">
        <v>10</v>
      </c>
      <c r="C11" s="23">
        <v>1410007</v>
      </c>
      <c r="D11" s="24" t="s">
        <v>165</v>
      </c>
      <c r="F11" s="38"/>
      <c r="G11" s="38"/>
      <c r="I11" s="34" t="s">
        <v>23</v>
      </c>
      <c r="J11" s="35" t="s">
        <v>24</v>
      </c>
      <c r="K11" s="12">
        <v>510</v>
      </c>
      <c r="L11" s="13" t="s">
        <v>10</v>
      </c>
      <c r="O11" s="41" t="s">
        <v>156</v>
      </c>
      <c r="Q11" s="19" t="s">
        <v>36</v>
      </c>
      <c r="R11" s="2" t="s">
        <v>97</v>
      </c>
    </row>
    <row r="12" spans="1:18" x14ac:dyDescent="0.4">
      <c r="A12" s="28">
        <v>11</v>
      </c>
      <c r="C12" s="23">
        <v>1410010</v>
      </c>
      <c r="D12" s="24" t="s">
        <v>75</v>
      </c>
      <c r="I12" s="34"/>
      <c r="J12" s="35"/>
      <c r="K12" s="12">
        <v>520</v>
      </c>
      <c r="L12" s="13" t="s">
        <v>11</v>
      </c>
      <c r="Q12" s="19" t="s">
        <v>37</v>
      </c>
      <c r="R12" s="2" t="s">
        <v>98</v>
      </c>
    </row>
    <row r="13" spans="1:18" ht="18" thickBot="1" x14ac:dyDescent="0.45">
      <c r="A13" s="29">
        <v>12</v>
      </c>
      <c r="C13" s="23">
        <v>1420012</v>
      </c>
      <c r="D13" s="24" t="s">
        <v>81</v>
      </c>
      <c r="I13" s="34"/>
      <c r="J13" s="35"/>
      <c r="K13" s="12">
        <v>530</v>
      </c>
      <c r="L13" s="13" t="s">
        <v>12</v>
      </c>
      <c r="Q13" s="19" t="s">
        <v>38</v>
      </c>
      <c r="R13" s="2" t="s">
        <v>99</v>
      </c>
    </row>
    <row r="14" spans="1:18" x14ac:dyDescent="0.4">
      <c r="A14" s="39"/>
      <c r="C14" s="23">
        <v>1420014</v>
      </c>
      <c r="D14" s="24" t="s">
        <v>83</v>
      </c>
      <c r="I14" s="34"/>
      <c r="J14" s="35"/>
      <c r="K14" s="12">
        <v>540</v>
      </c>
      <c r="L14" s="13" t="s">
        <v>13</v>
      </c>
      <c r="Q14" s="19" t="s">
        <v>43</v>
      </c>
      <c r="R14" s="2" t="s">
        <v>100</v>
      </c>
    </row>
    <row r="15" spans="1:18" x14ac:dyDescent="0.4">
      <c r="A15" s="1"/>
      <c r="C15" s="23">
        <v>1420016</v>
      </c>
      <c r="D15" s="24" t="s">
        <v>82</v>
      </c>
      <c r="I15" s="34"/>
      <c r="J15" s="35"/>
      <c r="K15" s="12">
        <v>550</v>
      </c>
      <c r="L15" s="13" t="s">
        <v>14</v>
      </c>
      <c r="Q15" s="19" t="s">
        <v>44</v>
      </c>
      <c r="R15" s="2" t="s">
        <v>101</v>
      </c>
    </row>
    <row r="16" spans="1:18" ht="18" thickBot="1" x14ac:dyDescent="0.45">
      <c r="C16" s="23">
        <v>1420017</v>
      </c>
      <c r="D16" s="24" t="s">
        <v>84</v>
      </c>
      <c r="I16" s="36"/>
      <c r="J16" s="37"/>
      <c r="K16" s="16">
        <v>560</v>
      </c>
      <c r="L16" s="17" t="s">
        <v>15</v>
      </c>
      <c r="Q16" s="19" t="s">
        <v>41</v>
      </c>
      <c r="R16" s="2" t="s">
        <v>102</v>
      </c>
    </row>
    <row r="17" spans="3:18" x14ac:dyDescent="0.4">
      <c r="C17" s="23">
        <v>1440001</v>
      </c>
      <c r="D17" s="24" t="s">
        <v>76</v>
      </c>
      <c r="Q17" s="19" t="s">
        <v>40</v>
      </c>
      <c r="R17" s="2" t="s">
        <v>103</v>
      </c>
    </row>
    <row r="18" spans="3:18" x14ac:dyDescent="0.4">
      <c r="C18" s="23">
        <v>1440002</v>
      </c>
      <c r="D18" s="24" t="s">
        <v>78</v>
      </c>
      <c r="I18" s="42"/>
      <c r="J18" s="42"/>
      <c r="K18" s="40"/>
      <c r="L18" s="40"/>
      <c r="Q18" s="19" t="s">
        <v>45</v>
      </c>
      <c r="R18" s="2" t="s">
        <v>104</v>
      </c>
    </row>
    <row r="19" spans="3:18" x14ac:dyDescent="0.4">
      <c r="C19" s="23">
        <v>1440004</v>
      </c>
      <c r="D19" s="24" t="s">
        <v>79</v>
      </c>
      <c r="I19" s="42"/>
      <c r="J19" s="42"/>
      <c r="K19" s="40"/>
      <c r="L19" s="40"/>
      <c r="Q19" s="19" t="s">
        <v>46</v>
      </c>
      <c r="R19" s="2" t="s">
        <v>105</v>
      </c>
    </row>
    <row r="20" spans="3:18" x14ac:dyDescent="0.4">
      <c r="C20" s="23">
        <v>1440005</v>
      </c>
      <c r="D20" s="24" t="s">
        <v>77</v>
      </c>
      <c r="I20" s="41"/>
      <c r="J20" s="41"/>
      <c r="K20" s="38"/>
      <c r="L20" s="38"/>
      <c r="Q20" s="19" t="s">
        <v>59</v>
      </c>
      <c r="R20" s="2" t="s">
        <v>106</v>
      </c>
    </row>
    <row r="21" spans="3:18" x14ac:dyDescent="0.4">
      <c r="C21" s="23">
        <v>1440007</v>
      </c>
      <c r="D21" s="24" t="s">
        <v>80</v>
      </c>
      <c r="Q21" s="19" t="s">
        <v>60</v>
      </c>
      <c r="R21" s="2" t="s">
        <v>107</v>
      </c>
    </row>
    <row r="22" spans="3:18" x14ac:dyDescent="0.4">
      <c r="C22" s="23">
        <v>1481002</v>
      </c>
      <c r="D22" s="24" t="s">
        <v>71</v>
      </c>
      <c r="Q22" s="19" t="s">
        <v>61</v>
      </c>
      <c r="R22" s="2" t="s">
        <v>108</v>
      </c>
    </row>
    <row r="23" spans="3:18" x14ac:dyDescent="0.4">
      <c r="C23" s="23">
        <v>1481003</v>
      </c>
      <c r="D23" s="24" t="s">
        <v>72</v>
      </c>
      <c r="Q23" s="19" t="s">
        <v>134</v>
      </c>
      <c r="R23" s="2" t="s">
        <v>109</v>
      </c>
    </row>
    <row r="24" spans="3:18" x14ac:dyDescent="0.4">
      <c r="C24" s="23">
        <v>1481004</v>
      </c>
      <c r="D24" s="24" t="s">
        <v>73</v>
      </c>
      <c r="Q24" s="19" t="s">
        <v>62</v>
      </c>
      <c r="R24" s="2" t="s">
        <v>110</v>
      </c>
    </row>
    <row r="25" spans="3:18" x14ac:dyDescent="0.4">
      <c r="C25" s="23">
        <v>1481006</v>
      </c>
      <c r="D25" s="24" t="s">
        <v>74</v>
      </c>
      <c r="Q25" s="19" t="s">
        <v>63</v>
      </c>
      <c r="R25" s="2" t="s">
        <v>111</v>
      </c>
    </row>
    <row r="26" spans="3:18" x14ac:dyDescent="0.4">
      <c r="C26" s="23">
        <v>1491001</v>
      </c>
      <c r="D26" s="24" t="s">
        <v>90</v>
      </c>
      <c r="Q26" s="19" t="s">
        <v>123</v>
      </c>
      <c r="R26" t="s">
        <v>112</v>
      </c>
    </row>
    <row r="27" spans="3:18" x14ac:dyDescent="0.4">
      <c r="C27" s="23">
        <v>1491002</v>
      </c>
      <c r="D27" s="24" t="s">
        <v>91</v>
      </c>
      <c r="Q27" s="19" t="s">
        <v>124</v>
      </c>
      <c r="R27" t="s">
        <v>113</v>
      </c>
    </row>
    <row r="28" spans="3:18" x14ac:dyDescent="0.4">
      <c r="C28" s="23">
        <v>1520001</v>
      </c>
      <c r="D28" s="24" t="s">
        <v>85</v>
      </c>
      <c r="Q28" s="19" t="s">
        <v>125</v>
      </c>
      <c r="R28" t="s">
        <v>114</v>
      </c>
    </row>
    <row r="29" spans="3:18" x14ac:dyDescent="0.4">
      <c r="C29" s="23">
        <v>1520002</v>
      </c>
      <c r="D29" s="24" t="s">
        <v>86</v>
      </c>
      <c r="Q29" s="19" t="s">
        <v>126</v>
      </c>
      <c r="R29" t="s">
        <v>115</v>
      </c>
    </row>
    <row r="30" spans="3:18" x14ac:dyDescent="0.4">
      <c r="C30" s="23">
        <v>1520003</v>
      </c>
      <c r="D30" s="24" t="s">
        <v>87</v>
      </c>
      <c r="Q30" s="19" t="s">
        <v>127</v>
      </c>
      <c r="R30" t="s">
        <v>116</v>
      </c>
    </row>
    <row r="31" spans="3:18" x14ac:dyDescent="0.4">
      <c r="C31" s="23">
        <v>1520004</v>
      </c>
      <c r="D31" s="24" t="s">
        <v>88</v>
      </c>
      <c r="Q31" s="19" t="s">
        <v>128</v>
      </c>
      <c r="R31" t="s">
        <v>117</v>
      </c>
    </row>
    <row r="32" spans="3:18" x14ac:dyDescent="0.4">
      <c r="C32" s="23">
        <v>1520005</v>
      </c>
      <c r="D32" s="24" t="s">
        <v>89</v>
      </c>
      <c r="Q32" s="19" t="s">
        <v>129</v>
      </c>
      <c r="R32" t="s">
        <v>118</v>
      </c>
    </row>
    <row r="33" spans="3:18" x14ac:dyDescent="0.4">
      <c r="C33" s="23">
        <v>1530001</v>
      </c>
      <c r="D33" s="24" t="s">
        <v>166</v>
      </c>
      <c r="Q33" s="19" t="s">
        <v>130</v>
      </c>
      <c r="R33" t="s">
        <v>119</v>
      </c>
    </row>
    <row r="34" spans="3:18" x14ac:dyDescent="0.4">
      <c r="C34" s="23">
        <v>1530002</v>
      </c>
      <c r="D34" s="24" t="s">
        <v>92</v>
      </c>
      <c r="Q34" s="19" t="s">
        <v>131</v>
      </c>
      <c r="R34" t="s">
        <v>120</v>
      </c>
    </row>
    <row r="35" spans="3:18" x14ac:dyDescent="0.4">
      <c r="C35" s="23">
        <v>1610009</v>
      </c>
      <c r="D35" s="24" t="s">
        <v>167</v>
      </c>
      <c r="Q35" s="19" t="s">
        <v>147</v>
      </c>
      <c r="R35" t="s">
        <v>138</v>
      </c>
    </row>
    <row r="36" spans="3:18" x14ac:dyDescent="0.4">
      <c r="C36" s="23">
        <v>1610010</v>
      </c>
      <c r="D36" s="24" t="s">
        <v>168</v>
      </c>
      <c r="Q36" s="19" t="s">
        <v>148</v>
      </c>
      <c r="R36" t="s">
        <v>139</v>
      </c>
    </row>
    <row r="37" spans="3:18" x14ac:dyDescent="0.4">
      <c r="C37" s="23">
        <v>1610011</v>
      </c>
      <c r="D37" s="24" t="s">
        <v>169</v>
      </c>
      <c r="Q37" s="19" t="s">
        <v>149</v>
      </c>
      <c r="R37" t="s">
        <v>140</v>
      </c>
    </row>
    <row r="38" spans="3:18" x14ac:dyDescent="0.4">
      <c r="C38" s="23">
        <v>1630009</v>
      </c>
      <c r="D38" s="24" t="s">
        <v>170</v>
      </c>
      <c r="Q38" s="19" t="s">
        <v>150</v>
      </c>
      <c r="R38" t="s">
        <v>141</v>
      </c>
    </row>
    <row r="39" spans="3:18" x14ac:dyDescent="0.4">
      <c r="C39" s="23">
        <v>1630010</v>
      </c>
      <c r="D39" s="24" t="s">
        <v>171</v>
      </c>
      <c r="Q39" s="19" t="s">
        <v>151</v>
      </c>
      <c r="R39" t="s">
        <v>142</v>
      </c>
    </row>
    <row r="40" spans="3:18" x14ac:dyDescent="0.4">
      <c r="C40" s="23">
        <v>1630021</v>
      </c>
      <c r="D40" s="24" t="s">
        <v>172</v>
      </c>
      <c r="Q40" s="19" t="s">
        <v>152</v>
      </c>
      <c r="R40" t="s">
        <v>143</v>
      </c>
    </row>
    <row r="41" spans="3:18" x14ac:dyDescent="0.4">
      <c r="C41" s="23">
        <v>1640009</v>
      </c>
      <c r="D41" s="24" t="s">
        <v>173</v>
      </c>
      <c r="Q41" s="43" t="s">
        <v>153</v>
      </c>
      <c r="R41" s="44" t="s">
        <v>154</v>
      </c>
    </row>
    <row r="42" spans="3:18" x14ac:dyDescent="0.4">
      <c r="C42" s="23">
        <v>1640010</v>
      </c>
      <c r="D42" s="24" t="s">
        <v>174</v>
      </c>
      <c r="P42" s="46"/>
      <c r="Q42" s="45"/>
    </row>
    <row r="43" spans="3:18" x14ac:dyDescent="0.4">
      <c r="C43" s="23">
        <v>1640021</v>
      </c>
      <c r="D43" s="24" t="s">
        <v>175</v>
      </c>
      <c r="Q43" s="45"/>
      <c r="R43" s="46"/>
    </row>
    <row r="44" spans="3:18" x14ac:dyDescent="0.4">
      <c r="C44" s="23">
        <v>1650007</v>
      </c>
      <c r="D44" s="24" t="s">
        <v>176</v>
      </c>
      <c r="Q44" s="45"/>
      <c r="R44" s="46"/>
    </row>
    <row r="45" spans="3:18" x14ac:dyDescent="0.4">
      <c r="C45" s="23">
        <v>1650009</v>
      </c>
      <c r="D45" s="24" t="s">
        <v>177</v>
      </c>
      <c r="Q45" s="45"/>
      <c r="R45" s="46"/>
    </row>
    <row r="46" spans="3:18" x14ac:dyDescent="0.4">
      <c r="C46" s="23">
        <v>1650010</v>
      </c>
      <c r="D46" s="24" t="s">
        <v>178</v>
      </c>
      <c r="Q46" s="45"/>
      <c r="R46" s="46"/>
    </row>
    <row r="47" spans="3:18" x14ac:dyDescent="0.4">
      <c r="C47" s="23">
        <v>1660009</v>
      </c>
      <c r="D47" s="24" t="s">
        <v>179</v>
      </c>
    </row>
    <row r="48" spans="3:18" x14ac:dyDescent="0.4">
      <c r="C48" s="23">
        <v>1660010</v>
      </c>
      <c r="D48" s="24" t="s">
        <v>180</v>
      </c>
    </row>
    <row r="49" spans="3:4" x14ac:dyDescent="0.4">
      <c r="C49" s="23">
        <v>1660021</v>
      </c>
      <c r="D49" s="24" t="s">
        <v>181</v>
      </c>
    </row>
    <row r="50" spans="3:4" ht="18" thickBot="1" x14ac:dyDescent="0.45">
      <c r="C50" s="25">
        <v>1660031</v>
      </c>
      <c r="D50" s="26" t="s">
        <v>182</v>
      </c>
    </row>
  </sheetData>
  <mergeCells count="8">
    <mergeCell ref="I8:I10"/>
    <mergeCell ref="J8:J10"/>
    <mergeCell ref="C1:D1"/>
    <mergeCell ref="F1:G1"/>
    <mergeCell ref="N1:O1"/>
    <mergeCell ref="I2:I5"/>
    <mergeCell ref="J2:J5"/>
    <mergeCell ref="K1:L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47"/>
  <sheetViews>
    <sheetView zoomScale="55" zoomScaleNormal="55" workbookViewId="0">
      <selection activeCell="E38" sqref="E38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ht="27.75" customHeight="1" thickTop="1" x14ac:dyDescent="0.4">
      <c r="A7" s="55"/>
      <c r="B7" s="168">
        <v>2026</v>
      </c>
      <c r="C7" s="169">
        <v>1</v>
      </c>
      <c r="D7" s="172" t="s">
        <v>236</v>
      </c>
      <c r="E7" s="172" t="s">
        <v>314</v>
      </c>
      <c r="F7" s="170" t="s">
        <v>24</v>
      </c>
      <c r="G7" s="170" t="s">
        <v>14</v>
      </c>
      <c r="H7" s="170" t="s">
        <v>28</v>
      </c>
      <c r="I7" s="54">
        <v>49100000</v>
      </c>
      <c r="J7" s="170">
        <v>202212032</v>
      </c>
      <c r="K7" s="170" t="s">
        <v>237</v>
      </c>
      <c r="L7" s="170" t="s">
        <v>238</v>
      </c>
      <c r="M7" s="132" t="s">
        <v>315</v>
      </c>
      <c r="N7" s="160"/>
      <c r="O7" s="161"/>
    </row>
    <row r="8" spans="1:15" ht="27.75" customHeight="1" x14ac:dyDescent="0.4">
      <c r="A8" s="55"/>
      <c r="B8" s="168">
        <v>2026</v>
      </c>
      <c r="C8" s="169">
        <v>4</v>
      </c>
      <c r="D8" s="172" t="s">
        <v>236</v>
      </c>
      <c r="E8" s="172" t="s">
        <v>316</v>
      </c>
      <c r="F8" s="170" t="s">
        <v>24</v>
      </c>
      <c r="G8" s="170" t="s">
        <v>14</v>
      </c>
      <c r="H8" s="170" t="s">
        <v>25</v>
      </c>
      <c r="I8" s="54">
        <v>50000000</v>
      </c>
      <c r="J8" s="170">
        <v>2014011400</v>
      </c>
      <c r="K8" s="170" t="s">
        <v>317</v>
      </c>
      <c r="L8" s="170" t="s">
        <v>318</v>
      </c>
      <c r="M8" s="132"/>
      <c r="N8" s="160"/>
      <c r="O8" s="161"/>
    </row>
    <row r="9" spans="1:15" ht="27.75" customHeight="1" x14ac:dyDescent="0.4">
      <c r="A9" s="55"/>
      <c r="B9" s="168">
        <v>2026</v>
      </c>
      <c r="C9" s="169">
        <v>4</v>
      </c>
      <c r="D9" s="172" t="s">
        <v>236</v>
      </c>
      <c r="E9" s="172" t="s">
        <v>319</v>
      </c>
      <c r="F9" s="170" t="s">
        <v>24</v>
      </c>
      <c r="G9" s="170" t="s">
        <v>14</v>
      </c>
      <c r="H9" s="170" t="s">
        <v>25</v>
      </c>
      <c r="I9" s="54">
        <v>130000000</v>
      </c>
      <c r="J9" s="170">
        <v>202212028</v>
      </c>
      <c r="K9" s="170" t="s">
        <v>320</v>
      </c>
      <c r="L9" s="170" t="s">
        <v>321</v>
      </c>
      <c r="M9" s="132"/>
      <c r="N9" s="160"/>
      <c r="O9" s="161"/>
    </row>
    <row r="10" spans="1:15" ht="27.75" customHeight="1" x14ac:dyDescent="0.4">
      <c r="A10" s="55"/>
      <c r="B10" s="168">
        <v>2026</v>
      </c>
      <c r="C10" s="169">
        <v>6</v>
      </c>
      <c r="D10" s="172" t="s">
        <v>236</v>
      </c>
      <c r="E10" s="172" t="s">
        <v>322</v>
      </c>
      <c r="F10" s="170" t="s">
        <v>24</v>
      </c>
      <c r="G10" s="170" t="s">
        <v>12</v>
      </c>
      <c r="H10" s="170" t="s">
        <v>25</v>
      </c>
      <c r="I10" s="54">
        <v>13000000</v>
      </c>
      <c r="J10" s="170">
        <v>202212032</v>
      </c>
      <c r="K10" s="170" t="s">
        <v>237</v>
      </c>
      <c r="L10" s="170" t="s">
        <v>323</v>
      </c>
      <c r="M10" s="132"/>
      <c r="N10" s="145" t="s">
        <v>239</v>
      </c>
      <c r="O10" s="161"/>
    </row>
    <row r="11" spans="1:15" ht="27.75" customHeight="1" x14ac:dyDescent="0.4">
      <c r="A11" s="55"/>
      <c r="B11" s="168">
        <v>2026</v>
      </c>
      <c r="C11" s="169">
        <v>12</v>
      </c>
      <c r="D11" s="172" t="s">
        <v>236</v>
      </c>
      <c r="E11" s="172" t="s">
        <v>324</v>
      </c>
      <c r="F11" s="170" t="s">
        <v>24</v>
      </c>
      <c r="G11" s="170" t="s">
        <v>15</v>
      </c>
      <c r="H11" s="170" t="s">
        <v>29</v>
      </c>
      <c r="I11" s="54">
        <v>3000000</v>
      </c>
      <c r="J11" s="170">
        <v>202212032</v>
      </c>
      <c r="K11" s="170" t="s">
        <v>237</v>
      </c>
      <c r="L11" s="170" t="s">
        <v>323</v>
      </c>
      <c r="M11" s="132" t="s">
        <v>121</v>
      </c>
      <c r="N11" s="160"/>
      <c r="O11" s="161"/>
    </row>
    <row r="12" spans="1:15" ht="27.75" customHeight="1" x14ac:dyDescent="0.4">
      <c r="A12" s="55"/>
      <c r="B12" s="168">
        <v>2026</v>
      </c>
      <c r="C12" s="169"/>
      <c r="D12" s="172"/>
      <c r="E12" s="172"/>
      <c r="F12" s="170"/>
      <c r="G12" s="170"/>
      <c r="H12" s="170"/>
      <c r="I12" s="54"/>
      <c r="J12" s="170"/>
      <c r="K12" s="170"/>
      <c r="L12" s="171"/>
      <c r="M12" s="173"/>
      <c r="N12" s="160"/>
      <c r="O12" s="161"/>
    </row>
    <row r="13" spans="1:15" ht="27.75" customHeight="1" x14ac:dyDescent="0.4">
      <c r="A13" s="55"/>
      <c r="B13" s="168">
        <v>2026</v>
      </c>
      <c r="C13" s="169"/>
      <c r="D13" s="172"/>
      <c r="E13" s="172"/>
      <c r="F13" s="170"/>
      <c r="G13" s="170"/>
      <c r="H13" s="170"/>
      <c r="I13" s="54"/>
      <c r="J13" s="170"/>
      <c r="K13" s="170"/>
      <c r="L13" s="171"/>
      <c r="M13" s="173"/>
      <c r="N13" s="160"/>
      <c r="O13" s="161"/>
    </row>
    <row r="14" spans="1:15" ht="27.75" customHeight="1" x14ac:dyDescent="0.4">
      <c r="A14" s="55"/>
      <c r="B14" s="168">
        <v>2026</v>
      </c>
      <c r="C14" s="169"/>
      <c r="D14" s="172"/>
      <c r="E14" s="172"/>
      <c r="F14" s="170"/>
      <c r="G14" s="170"/>
      <c r="H14" s="170"/>
      <c r="I14" s="54"/>
      <c r="J14" s="170"/>
      <c r="K14" s="170"/>
      <c r="L14" s="170"/>
      <c r="M14" s="132"/>
      <c r="N14" s="160"/>
      <c r="O14" s="161"/>
    </row>
    <row r="15" spans="1:15" ht="27.75" customHeight="1" x14ac:dyDescent="0.4">
      <c r="A15" s="55"/>
      <c r="B15" s="168">
        <v>2026</v>
      </c>
      <c r="C15" s="169"/>
      <c r="D15" s="172"/>
      <c r="E15" s="172"/>
      <c r="F15" s="170"/>
      <c r="G15" s="170"/>
      <c r="H15" s="170"/>
      <c r="I15" s="54"/>
      <c r="J15" s="170"/>
      <c r="K15" s="170"/>
      <c r="L15" s="171"/>
      <c r="M15" s="173"/>
      <c r="N15" s="160"/>
      <c r="O15" s="161"/>
    </row>
    <row r="16" spans="1:15" ht="27.75" customHeight="1" x14ac:dyDescent="0.4">
      <c r="A16" s="55"/>
      <c r="B16" s="168">
        <v>2026</v>
      </c>
      <c r="C16" s="169"/>
      <c r="D16" s="172"/>
      <c r="E16" s="172"/>
      <c r="F16" s="170"/>
      <c r="G16" s="170"/>
      <c r="H16" s="170"/>
      <c r="I16" s="54"/>
      <c r="J16" s="170"/>
      <c r="K16" s="170"/>
      <c r="L16" s="171"/>
      <c r="M16" s="173"/>
      <c r="N16" s="160"/>
      <c r="O16" s="161"/>
    </row>
    <row r="17" spans="1:15" ht="27.75" customHeight="1" x14ac:dyDescent="0.4">
      <c r="A17" s="55"/>
      <c r="B17" s="168">
        <v>2026</v>
      </c>
      <c r="C17" s="169"/>
      <c r="D17" s="172"/>
      <c r="E17" s="172"/>
      <c r="F17" s="170"/>
      <c r="G17" s="170"/>
      <c r="H17" s="170"/>
      <c r="I17" s="54"/>
      <c r="J17" s="170"/>
      <c r="K17" s="170"/>
      <c r="L17" s="171"/>
      <c r="M17" s="173"/>
      <c r="N17" s="160"/>
      <c r="O17" s="161"/>
    </row>
    <row r="18" spans="1:15" ht="27.75" customHeight="1" x14ac:dyDescent="0.4">
      <c r="A18" s="55"/>
      <c r="B18" s="168">
        <v>2026</v>
      </c>
      <c r="C18" s="169"/>
      <c r="D18" s="172"/>
      <c r="E18" s="172"/>
      <c r="F18" s="170"/>
      <c r="G18" s="170"/>
      <c r="H18" s="170"/>
      <c r="I18" s="54"/>
      <c r="J18" s="170"/>
      <c r="K18" s="170"/>
      <c r="L18" s="171"/>
      <c r="M18" s="173"/>
      <c r="N18" s="160"/>
      <c r="O18" s="161"/>
    </row>
    <row r="19" spans="1:15" ht="27.75" customHeight="1" x14ac:dyDescent="0.4">
      <c r="A19" s="55"/>
      <c r="B19" s="168">
        <v>2026</v>
      </c>
      <c r="C19" s="169"/>
      <c r="D19" s="172"/>
      <c r="E19" s="172"/>
      <c r="F19" s="170"/>
      <c r="G19" s="170"/>
      <c r="H19" s="170"/>
      <c r="I19" s="54"/>
      <c r="J19" s="170"/>
      <c r="K19" s="170"/>
      <c r="L19" s="171"/>
      <c r="M19" s="173"/>
      <c r="N19" s="160"/>
      <c r="O19" s="161"/>
    </row>
    <row r="20" spans="1:15" ht="27.75" customHeight="1" x14ac:dyDescent="0.4">
      <c r="A20" s="55"/>
      <c r="B20" s="168">
        <v>2026</v>
      </c>
      <c r="C20" s="169"/>
      <c r="D20" s="172"/>
      <c r="E20" s="172"/>
      <c r="F20" s="170"/>
      <c r="G20" s="170"/>
      <c r="H20" s="170"/>
      <c r="I20" s="54"/>
      <c r="J20" s="170"/>
      <c r="K20" s="170"/>
      <c r="L20" s="171"/>
      <c r="M20" s="173"/>
      <c r="N20" s="160"/>
      <c r="O20" s="161"/>
    </row>
    <row r="21" spans="1:15" ht="27.75" customHeight="1" x14ac:dyDescent="0.4">
      <c r="A21" s="55"/>
      <c r="B21" s="168">
        <v>2026</v>
      </c>
      <c r="C21" s="169"/>
      <c r="D21" s="172"/>
      <c r="E21" s="172"/>
      <c r="F21" s="170"/>
      <c r="G21" s="170"/>
      <c r="H21" s="170"/>
      <c r="I21" s="54"/>
      <c r="J21" s="170"/>
      <c r="K21" s="170"/>
      <c r="L21" s="171"/>
      <c r="M21" s="173"/>
      <c r="N21" s="160"/>
      <c r="O21" s="161"/>
    </row>
    <row r="22" spans="1:15" ht="27.75" customHeight="1" x14ac:dyDescent="0.4">
      <c r="A22" s="55"/>
      <c r="B22" s="168">
        <v>2026</v>
      </c>
      <c r="C22" s="169"/>
      <c r="D22" s="172"/>
      <c r="E22" s="172"/>
      <c r="F22" s="170"/>
      <c r="G22" s="170"/>
      <c r="H22" s="170"/>
      <c r="I22" s="54"/>
      <c r="J22" s="170"/>
      <c r="K22" s="170"/>
      <c r="L22" s="171"/>
      <c r="M22" s="173"/>
      <c r="N22" s="160"/>
      <c r="O22" s="161"/>
    </row>
    <row r="23" spans="1:15" ht="27.75" customHeight="1" x14ac:dyDescent="0.4">
      <c r="A23" s="55"/>
      <c r="B23" s="168">
        <v>2026</v>
      </c>
      <c r="C23" s="169"/>
      <c r="D23" s="172"/>
      <c r="E23" s="172"/>
      <c r="F23" s="170"/>
      <c r="G23" s="170"/>
      <c r="H23" s="170"/>
      <c r="I23" s="54"/>
      <c r="J23" s="170"/>
      <c r="K23" s="170"/>
      <c r="L23" s="171"/>
      <c r="M23" s="173"/>
      <c r="N23" s="160"/>
      <c r="O23" s="161"/>
    </row>
    <row r="24" spans="1:15" ht="27.75" customHeight="1" x14ac:dyDescent="0.4">
      <c r="A24" s="55"/>
      <c r="B24" s="168">
        <v>2026</v>
      </c>
      <c r="C24" s="169"/>
      <c r="D24" s="172"/>
      <c r="E24" s="172"/>
      <c r="F24" s="170"/>
      <c r="G24" s="170"/>
      <c r="H24" s="170"/>
      <c r="I24" s="54"/>
      <c r="J24" s="170"/>
      <c r="K24" s="170"/>
      <c r="L24" s="171"/>
      <c r="M24" s="173"/>
      <c r="N24" s="160"/>
      <c r="O24" s="161"/>
    </row>
    <row r="25" spans="1:15" ht="27.75" customHeight="1" x14ac:dyDescent="0.4">
      <c r="A25" s="55"/>
      <c r="B25" s="168">
        <v>2026</v>
      </c>
      <c r="C25" s="169"/>
      <c r="D25" s="172"/>
      <c r="E25" s="172"/>
      <c r="F25" s="170"/>
      <c r="G25" s="170"/>
      <c r="H25" s="170"/>
      <c r="I25" s="54"/>
      <c r="J25" s="170"/>
      <c r="K25" s="170"/>
      <c r="L25" s="171"/>
      <c r="M25" s="173"/>
      <c r="N25" s="160"/>
      <c r="O25" s="161"/>
    </row>
    <row r="26" spans="1:15" ht="27.75" customHeight="1" x14ac:dyDescent="0.4">
      <c r="A26" s="55"/>
      <c r="B26" s="168">
        <v>2026</v>
      </c>
      <c r="C26" s="169"/>
      <c r="D26" s="172"/>
      <c r="E26" s="172"/>
      <c r="F26" s="170"/>
      <c r="G26" s="170"/>
      <c r="H26" s="170"/>
      <c r="I26" s="54"/>
      <c r="J26" s="170"/>
      <c r="K26" s="170"/>
      <c r="L26" s="171"/>
      <c r="M26" s="173"/>
      <c r="N26" s="160"/>
      <c r="O26" s="161"/>
    </row>
    <row r="27" spans="1:15" ht="27.75" customHeight="1" x14ac:dyDescent="0.4">
      <c r="A27" s="55"/>
      <c r="B27" s="168">
        <v>2026</v>
      </c>
      <c r="C27" s="169"/>
      <c r="D27" s="172"/>
      <c r="E27" s="172"/>
      <c r="F27" s="170"/>
      <c r="G27" s="170"/>
      <c r="H27" s="170"/>
      <c r="I27" s="54"/>
      <c r="J27" s="170"/>
      <c r="K27" s="170"/>
      <c r="L27" s="171"/>
      <c r="M27" s="173"/>
      <c r="N27" s="160"/>
      <c r="O27" s="161"/>
    </row>
    <row r="28" spans="1:15" ht="27.75" customHeight="1" x14ac:dyDescent="0.4">
      <c r="A28" s="55"/>
      <c r="B28" s="168">
        <v>2026</v>
      </c>
      <c r="C28" s="169"/>
      <c r="D28" s="172"/>
      <c r="E28" s="172"/>
      <c r="F28" s="170"/>
      <c r="G28" s="170"/>
      <c r="H28" s="170"/>
      <c r="I28" s="54"/>
      <c r="J28" s="170"/>
      <c r="K28" s="170"/>
      <c r="L28" s="171"/>
      <c r="M28" s="173"/>
      <c r="N28" s="160"/>
      <c r="O28" s="161"/>
    </row>
    <row r="29" spans="1:15" ht="27.75" customHeight="1" x14ac:dyDescent="0.4">
      <c r="A29" s="55"/>
      <c r="B29" s="168">
        <v>2026</v>
      </c>
      <c r="C29" s="169"/>
      <c r="D29" s="172"/>
      <c r="E29" s="172"/>
      <c r="F29" s="170"/>
      <c r="G29" s="170"/>
      <c r="H29" s="170"/>
      <c r="I29" s="54"/>
      <c r="J29" s="170"/>
      <c r="K29" s="170"/>
      <c r="L29" s="171"/>
      <c r="M29" s="173"/>
      <c r="N29" s="160"/>
      <c r="O29" s="161"/>
    </row>
    <row r="30" spans="1:15" ht="27.75" customHeight="1" x14ac:dyDescent="0.4">
      <c r="A30" s="55"/>
      <c r="B30" s="168">
        <v>2026</v>
      </c>
      <c r="C30" s="169"/>
      <c r="D30" s="172"/>
      <c r="E30" s="172"/>
      <c r="F30" s="170"/>
      <c r="G30" s="170"/>
      <c r="H30" s="170"/>
      <c r="I30" s="54"/>
      <c r="J30" s="170"/>
      <c r="K30" s="170"/>
      <c r="L30" s="171"/>
      <c r="M30" s="173"/>
      <c r="N30" s="160"/>
      <c r="O30" s="161"/>
    </row>
    <row r="31" spans="1:15" ht="27.75" customHeight="1" x14ac:dyDescent="0.4">
      <c r="A31" s="55"/>
      <c r="B31" s="168">
        <v>2026</v>
      </c>
      <c r="C31" s="169"/>
      <c r="D31" s="172"/>
      <c r="E31" s="172"/>
      <c r="F31" s="170"/>
      <c r="G31" s="170"/>
      <c r="H31" s="170"/>
      <c r="I31" s="54"/>
      <c r="J31" s="170"/>
      <c r="K31" s="170"/>
      <c r="L31" s="171"/>
      <c r="M31" s="173"/>
      <c r="N31" s="160"/>
      <c r="O31" s="161"/>
    </row>
    <row r="32" spans="1:15" ht="27.75" customHeight="1" x14ac:dyDescent="0.4">
      <c r="A32" s="55"/>
      <c r="B32" s="168">
        <v>2026</v>
      </c>
      <c r="C32" s="169"/>
      <c r="D32" s="172"/>
      <c r="E32" s="172"/>
      <c r="F32" s="170"/>
      <c r="G32" s="170"/>
      <c r="H32" s="170"/>
      <c r="I32" s="54"/>
      <c r="J32" s="170"/>
      <c r="K32" s="170"/>
      <c r="L32" s="171"/>
      <c r="M32" s="173"/>
      <c r="N32" s="160"/>
      <c r="O32" s="161"/>
    </row>
    <row r="33" spans="1:15" ht="27.75" customHeight="1" x14ac:dyDescent="0.4">
      <c r="A33" s="55"/>
      <c r="B33" s="168">
        <v>2026</v>
      </c>
      <c r="C33" s="169"/>
      <c r="D33" s="172"/>
      <c r="E33" s="172"/>
      <c r="F33" s="170"/>
      <c r="G33" s="170"/>
      <c r="H33" s="170"/>
      <c r="I33" s="54"/>
      <c r="J33" s="170"/>
      <c r="K33" s="170"/>
      <c r="L33" s="171"/>
      <c r="M33" s="173"/>
      <c r="N33" s="160"/>
      <c r="O33" s="161"/>
    </row>
    <row r="34" spans="1:15" ht="27.75" customHeight="1" x14ac:dyDescent="0.4">
      <c r="A34" s="55"/>
      <c r="B34" s="168">
        <v>2026</v>
      </c>
      <c r="C34" s="169"/>
      <c r="D34" s="172"/>
      <c r="E34" s="172"/>
      <c r="F34" s="170"/>
      <c r="G34" s="170"/>
      <c r="H34" s="170"/>
      <c r="I34" s="54"/>
      <c r="J34" s="170"/>
      <c r="K34" s="170"/>
      <c r="L34" s="171"/>
      <c r="M34" s="173"/>
      <c r="N34" s="160"/>
      <c r="O34" s="161"/>
    </row>
    <row r="35" spans="1:15" ht="27.75" customHeight="1" x14ac:dyDescent="0.4">
      <c r="A35" s="55"/>
      <c r="B35" s="168">
        <v>2026</v>
      </c>
      <c r="C35" s="169"/>
      <c r="D35" s="172"/>
      <c r="E35" s="172"/>
      <c r="F35" s="170"/>
      <c r="G35" s="170"/>
      <c r="H35" s="170"/>
      <c r="I35" s="54"/>
      <c r="J35" s="170"/>
      <c r="K35" s="170"/>
      <c r="L35" s="171"/>
      <c r="M35" s="173"/>
      <c r="N35" s="160"/>
      <c r="O35" s="161"/>
    </row>
    <row r="36" spans="1:15" ht="27.75" customHeight="1" x14ac:dyDescent="0.4">
      <c r="A36" s="55"/>
      <c r="B36" s="168">
        <v>2026</v>
      </c>
      <c r="C36" s="169"/>
      <c r="D36" s="172"/>
      <c r="E36" s="172"/>
      <c r="F36" s="170"/>
      <c r="G36" s="170"/>
      <c r="H36" s="170"/>
      <c r="I36" s="54"/>
      <c r="J36" s="170"/>
      <c r="K36" s="170"/>
      <c r="L36" s="171"/>
      <c r="M36" s="173"/>
      <c r="N36" s="160"/>
      <c r="O36" s="161"/>
    </row>
    <row r="37" spans="1:15" ht="27.75" customHeight="1" x14ac:dyDescent="0.4">
      <c r="A37" s="55"/>
      <c r="B37" s="168">
        <v>2026</v>
      </c>
      <c r="C37" s="169"/>
      <c r="D37" s="172"/>
      <c r="E37" s="172"/>
      <c r="F37" s="170"/>
      <c r="G37" s="170"/>
      <c r="H37" s="170"/>
      <c r="I37" s="54"/>
      <c r="J37" s="170"/>
      <c r="K37" s="170"/>
      <c r="L37" s="171"/>
      <c r="M37" s="173"/>
      <c r="N37" s="160"/>
      <c r="O37" s="161"/>
    </row>
    <row r="38" spans="1:15" ht="27.75" customHeight="1" x14ac:dyDescent="0.4">
      <c r="A38" s="55"/>
      <c r="B38" s="168">
        <v>2026</v>
      </c>
      <c r="C38" s="169"/>
      <c r="D38" s="172"/>
      <c r="E38" s="172"/>
      <c r="F38" s="170"/>
      <c r="G38" s="170"/>
      <c r="H38" s="170"/>
      <c r="I38" s="54"/>
      <c r="J38" s="170"/>
      <c r="K38" s="170"/>
      <c r="L38" s="171"/>
      <c r="M38" s="173"/>
      <c r="N38" s="160"/>
      <c r="O38" s="161"/>
    </row>
    <row r="39" spans="1:15" ht="27.75" customHeight="1" x14ac:dyDescent="0.4">
      <c r="A39" s="55"/>
      <c r="B39" s="168">
        <v>2026</v>
      </c>
      <c r="C39" s="169"/>
      <c r="D39" s="172"/>
      <c r="E39" s="172"/>
      <c r="F39" s="170"/>
      <c r="G39" s="170"/>
      <c r="H39" s="170"/>
      <c r="I39" s="54"/>
      <c r="J39" s="170"/>
      <c r="K39" s="170"/>
      <c r="L39" s="171"/>
      <c r="M39" s="173"/>
      <c r="N39" s="160"/>
      <c r="O39" s="161"/>
    </row>
    <row r="40" spans="1:15" ht="27.75" customHeight="1" x14ac:dyDescent="0.4">
      <c r="A40" s="55"/>
      <c r="B40" s="168">
        <v>2026</v>
      </c>
      <c r="C40" s="169"/>
      <c r="D40" s="172"/>
      <c r="E40" s="172"/>
      <c r="F40" s="170"/>
      <c r="G40" s="170"/>
      <c r="H40" s="170"/>
      <c r="I40" s="54"/>
      <c r="J40" s="170"/>
      <c r="K40" s="170"/>
      <c r="L40" s="171"/>
      <c r="M40" s="173"/>
      <c r="N40" s="160"/>
      <c r="O40" s="161"/>
    </row>
    <row r="41" spans="1:15" ht="27.75" customHeight="1" x14ac:dyDescent="0.4">
      <c r="A41" s="55"/>
      <c r="B41" s="168">
        <v>2026</v>
      </c>
      <c r="C41" s="169"/>
      <c r="D41" s="172"/>
      <c r="E41" s="172"/>
      <c r="F41" s="170"/>
      <c r="G41" s="170"/>
      <c r="H41" s="170"/>
      <c r="I41" s="54"/>
      <c r="J41" s="170"/>
      <c r="K41" s="170"/>
      <c r="L41" s="171"/>
      <c r="M41" s="173"/>
      <c r="N41" s="160"/>
      <c r="O41" s="161"/>
    </row>
    <row r="42" spans="1:15" ht="27.75" customHeight="1" x14ac:dyDescent="0.4">
      <c r="A42" s="55"/>
      <c r="B42" s="168">
        <v>2026</v>
      </c>
      <c r="C42" s="169"/>
      <c r="D42" s="172"/>
      <c r="E42" s="172"/>
      <c r="F42" s="170"/>
      <c r="G42" s="170"/>
      <c r="H42" s="170"/>
      <c r="I42" s="54"/>
      <c r="J42" s="170"/>
      <c r="K42" s="170"/>
      <c r="L42" s="171"/>
      <c r="M42" s="173"/>
      <c r="N42" s="160"/>
      <c r="O42" s="161"/>
    </row>
    <row r="43" spans="1:15" ht="27.75" customHeight="1" x14ac:dyDescent="0.4">
      <c r="A43" s="55"/>
      <c r="B43" s="168">
        <v>2026</v>
      </c>
      <c r="C43" s="169"/>
      <c r="D43" s="172"/>
      <c r="E43" s="172"/>
      <c r="F43" s="170"/>
      <c r="G43" s="170"/>
      <c r="H43" s="170"/>
      <c r="I43" s="54"/>
      <c r="J43" s="170"/>
      <c r="K43" s="170"/>
      <c r="L43" s="171"/>
      <c r="M43" s="173"/>
      <c r="N43" s="160"/>
      <c r="O43" s="161"/>
    </row>
    <row r="44" spans="1:15" ht="27.75" customHeight="1" x14ac:dyDescent="0.4">
      <c r="A44" s="55"/>
      <c r="B44" s="168">
        <v>2026</v>
      </c>
      <c r="C44" s="169"/>
      <c r="D44" s="172"/>
      <c r="E44" s="172"/>
      <c r="F44" s="170"/>
      <c r="G44" s="170"/>
      <c r="H44" s="170"/>
      <c r="I44" s="54"/>
      <c r="J44" s="170"/>
      <c r="K44" s="170"/>
      <c r="L44" s="171"/>
      <c r="M44" s="173"/>
      <c r="N44" s="160"/>
      <c r="O44" s="161"/>
    </row>
    <row r="45" spans="1:15" ht="27.75" customHeight="1" x14ac:dyDescent="0.4">
      <c r="A45" s="55"/>
      <c r="B45" s="168">
        <v>2026</v>
      </c>
      <c r="C45" s="169"/>
      <c r="D45" s="172"/>
      <c r="E45" s="172"/>
      <c r="F45" s="170"/>
      <c r="G45" s="170"/>
      <c r="H45" s="170"/>
      <c r="I45" s="54"/>
      <c r="J45" s="170"/>
      <c r="K45" s="170"/>
      <c r="L45" s="171"/>
      <c r="M45" s="173"/>
      <c r="N45" s="160"/>
      <c r="O45" s="161"/>
    </row>
    <row r="46" spans="1:15" ht="27.75" customHeight="1" x14ac:dyDescent="0.4">
      <c r="A46" s="55"/>
      <c r="B46" s="168">
        <v>2026</v>
      </c>
      <c r="C46" s="169"/>
      <c r="D46" s="172"/>
      <c r="E46" s="172"/>
      <c r="F46" s="170"/>
      <c r="G46" s="170"/>
      <c r="H46" s="170"/>
      <c r="I46" s="54"/>
      <c r="J46" s="170"/>
      <c r="K46" s="170"/>
      <c r="L46" s="171"/>
      <c r="M46" s="173"/>
      <c r="N46" s="160"/>
      <c r="O46" s="161"/>
    </row>
    <row r="47" spans="1:15" ht="27.75" customHeight="1" x14ac:dyDescent="0.4">
      <c r="A47" s="55"/>
      <c r="B47" s="168">
        <v>2026</v>
      </c>
      <c r="C47" s="155"/>
      <c r="D47" s="152"/>
      <c r="E47" s="152"/>
      <c r="F47" s="153"/>
      <c r="G47" s="153"/>
      <c r="H47" s="153"/>
      <c r="I47" s="56"/>
      <c r="J47" s="153"/>
      <c r="K47" s="153"/>
      <c r="L47" s="154"/>
      <c r="M47" s="173"/>
      <c r="N47" s="156"/>
      <c r="O47" s="58"/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'D:\03. 미래혁신실\08. 기타(주무)\2025\(0124) 연간발주계획 조사\[발주계획서(혁신성과실).xlsx]참고'!#REF!</xm:f>
          </x14:formula1>
          <xm:sqref>F7:H10 C7:D10 M7:M10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취합\[3. 발주계획서_혁신성과실.xlsx]참고'!#REF!</xm:f>
          </x14:formula1>
          <xm:sqref>N7:N47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취합\[3. 발주계획서_혁신성과실.xlsx]참고'!#REF!</xm:f>
          </x14:formula1>
          <xm:sqref>M11:M47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취합\[3. 발주계획서_혁신성과실.xlsx]참고'!#REF!</xm:f>
          </x14:formula1>
          <xm:sqref>D11:D47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취합\[3. 발주계획서_혁신성과실.xlsx]참고'!#REF!</xm:f>
          </x14:formula1>
          <xm:sqref>G11:G47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취합\[3. 발주계획서_혁신성과실.xlsx]참고'!#REF!</xm:f>
          </x14:formula1>
          <xm:sqref>C11:C47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취합\[3. 발주계획서_혁신성과실.xlsx]참고'!#REF!</xm:f>
          </x14:formula1>
          <xm:sqref>H11:H47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취합\[3. 발주계획서_혁신성과실.xlsx]참고'!#REF!</xm:f>
          </x14:formula1>
          <xm:sqref>F6 F11:F47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26"/>
  <sheetViews>
    <sheetView zoomScale="55" zoomScaleNormal="55" workbookViewId="0">
      <selection activeCell="I27" sqref="I27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32" customWidth="1"/>
    <col min="15" max="15" width="30.3984375" bestFit="1" customWidth="1"/>
  </cols>
  <sheetData>
    <row r="2" spans="1:15" ht="180.75" customHeight="1" x14ac:dyDescent="0.4">
      <c r="A2" s="601" t="s">
        <v>303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1:15" ht="15" customHeight="1" x14ac:dyDescent="0.4">
      <c r="A3" s="31"/>
    </row>
    <row r="4" spans="1:15" ht="32.25" customHeight="1" x14ac:dyDescent="0.4">
      <c r="A4" s="602" t="s">
        <v>66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5" spans="1:15" ht="9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32" customFormat="1" ht="35.25" customHeight="1" thickBot="1" x14ac:dyDescent="0.45">
      <c r="A6" s="47"/>
      <c r="B6" s="48" t="s">
        <v>57</v>
      </c>
      <c r="C6" s="49" t="s">
        <v>67</v>
      </c>
      <c r="D6" s="49" t="s">
        <v>56</v>
      </c>
      <c r="E6" s="50" t="s">
        <v>55</v>
      </c>
      <c r="F6" s="49" t="s">
        <v>54</v>
      </c>
      <c r="G6" s="59" t="s">
        <v>157</v>
      </c>
      <c r="H6" s="59" t="s">
        <v>160</v>
      </c>
      <c r="I6" s="50" t="s">
        <v>53</v>
      </c>
      <c r="J6" s="50" t="s">
        <v>64</v>
      </c>
      <c r="K6" s="50" t="s">
        <v>52</v>
      </c>
      <c r="L6" s="50" t="s">
        <v>51</v>
      </c>
      <c r="M6" s="57" t="s">
        <v>50</v>
      </c>
      <c r="N6" s="60" t="s">
        <v>158</v>
      </c>
      <c r="O6" s="60" t="s">
        <v>159</v>
      </c>
    </row>
    <row r="7" spans="1:15" s="175" customFormat="1" ht="27.75" customHeight="1" thickTop="1" x14ac:dyDescent="0.4">
      <c r="A7" s="174"/>
      <c r="B7" s="177">
        <v>2026</v>
      </c>
      <c r="C7" s="88">
        <v>1</v>
      </c>
      <c r="D7" s="178" t="s">
        <v>240</v>
      </c>
      <c r="E7" s="178" t="s">
        <v>325</v>
      </c>
      <c r="F7" s="164" t="s">
        <v>16</v>
      </c>
      <c r="G7" s="164" t="s">
        <v>6</v>
      </c>
      <c r="H7" s="164" t="s">
        <v>29</v>
      </c>
      <c r="I7" s="77" t="s">
        <v>326</v>
      </c>
      <c r="J7" s="164">
        <v>202112022</v>
      </c>
      <c r="K7" s="164" t="s">
        <v>327</v>
      </c>
      <c r="L7" s="136" t="s">
        <v>328</v>
      </c>
      <c r="M7" s="167"/>
      <c r="N7" s="134" t="s">
        <v>235</v>
      </c>
      <c r="O7" s="138"/>
    </row>
    <row r="8" spans="1:15" s="175" customFormat="1" ht="27.75" customHeight="1" x14ac:dyDescent="0.4">
      <c r="A8" s="176"/>
      <c r="B8" s="133">
        <v>2026</v>
      </c>
      <c r="C8" s="162">
        <v>1</v>
      </c>
      <c r="D8" s="165" t="s">
        <v>70</v>
      </c>
      <c r="E8" s="165" t="s">
        <v>329</v>
      </c>
      <c r="F8" s="164" t="s">
        <v>207</v>
      </c>
      <c r="G8" s="164" t="s">
        <v>6</v>
      </c>
      <c r="H8" s="164" t="s">
        <v>25</v>
      </c>
      <c r="I8" s="77">
        <v>2024000</v>
      </c>
      <c r="J8" s="164">
        <v>202112023</v>
      </c>
      <c r="K8" s="164" t="s">
        <v>330</v>
      </c>
      <c r="L8" s="136" t="s">
        <v>331</v>
      </c>
      <c r="M8" s="167"/>
      <c r="N8" s="134" t="s">
        <v>235</v>
      </c>
      <c r="O8" s="138"/>
    </row>
    <row r="9" spans="1:15" s="175" customFormat="1" ht="27.75" customHeight="1" x14ac:dyDescent="0.4">
      <c r="A9" s="176"/>
      <c r="B9" s="133">
        <v>2026</v>
      </c>
      <c r="C9" s="162">
        <v>1</v>
      </c>
      <c r="D9" s="165" t="s">
        <v>70</v>
      </c>
      <c r="E9" s="165" t="s">
        <v>332</v>
      </c>
      <c r="F9" s="164" t="s">
        <v>207</v>
      </c>
      <c r="G9" s="164" t="s">
        <v>6</v>
      </c>
      <c r="H9" s="164" t="s">
        <v>29</v>
      </c>
      <c r="I9" s="77">
        <v>1120000</v>
      </c>
      <c r="J9" s="164">
        <v>202405026</v>
      </c>
      <c r="K9" s="164" t="s">
        <v>333</v>
      </c>
      <c r="L9" s="136" t="s">
        <v>334</v>
      </c>
      <c r="M9" s="167"/>
      <c r="N9" s="134" t="s">
        <v>235</v>
      </c>
      <c r="O9" s="138"/>
    </row>
    <row r="10" spans="1:15" s="175" customFormat="1" ht="27.75" customHeight="1" x14ac:dyDescent="0.4">
      <c r="A10" s="176"/>
      <c r="B10" s="133">
        <v>2026</v>
      </c>
      <c r="C10" s="162">
        <v>1</v>
      </c>
      <c r="D10" s="165" t="s">
        <v>70</v>
      </c>
      <c r="E10" s="159" t="s">
        <v>335</v>
      </c>
      <c r="F10" s="164" t="s">
        <v>24</v>
      </c>
      <c r="G10" s="164" t="s">
        <v>219</v>
      </c>
      <c r="H10" s="164" t="s">
        <v>28</v>
      </c>
      <c r="I10" s="77">
        <v>20000000</v>
      </c>
      <c r="J10" s="164">
        <v>202405026</v>
      </c>
      <c r="K10" s="164" t="s">
        <v>333</v>
      </c>
      <c r="L10" s="136" t="s">
        <v>334</v>
      </c>
      <c r="M10" s="167" t="s">
        <v>121</v>
      </c>
      <c r="N10" s="134" t="s">
        <v>235</v>
      </c>
      <c r="O10" s="138"/>
    </row>
    <row r="11" spans="1:15" s="175" customFormat="1" ht="27.75" customHeight="1" x14ac:dyDescent="0.4">
      <c r="A11" s="176"/>
      <c r="B11" s="133">
        <v>2026</v>
      </c>
      <c r="C11" s="162">
        <v>1</v>
      </c>
      <c r="D11" s="165" t="s">
        <v>240</v>
      </c>
      <c r="E11" s="165" t="s">
        <v>336</v>
      </c>
      <c r="F11" s="164" t="s">
        <v>24</v>
      </c>
      <c r="G11" s="164" t="s">
        <v>14</v>
      </c>
      <c r="H11" s="164" t="s">
        <v>28</v>
      </c>
      <c r="I11" s="77">
        <v>36970000</v>
      </c>
      <c r="J11" s="164">
        <v>202112035</v>
      </c>
      <c r="K11" s="164" t="s">
        <v>337</v>
      </c>
      <c r="L11" s="136" t="s">
        <v>338</v>
      </c>
      <c r="M11" s="167" t="s">
        <v>141</v>
      </c>
      <c r="N11" s="134" t="s">
        <v>235</v>
      </c>
      <c r="O11" s="138"/>
    </row>
    <row r="12" spans="1:15" s="175" customFormat="1" ht="27.75" customHeight="1" x14ac:dyDescent="0.4">
      <c r="A12" s="176"/>
      <c r="B12" s="133">
        <v>2026</v>
      </c>
      <c r="C12" s="162">
        <v>3</v>
      </c>
      <c r="D12" s="165" t="s">
        <v>240</v>
      </c>
      <c r="E12" s="165" t="s">
        <v>339</v>
      </c>
      <c r="F12" s="164" t="s">
        <v>16</v>
      </c>
      <c r="G12" s="164" t="s">
        <v>6</v>
      </c>
      <c r="H12" s="164" t="s">
        <v>29</v>
      </c>
      <c r="I12" s="77">
        <v>3000000</v>
      </c>
      <c r="J12" s="164">
        <v>200301010</v>
      </c>
      <c r="K12" s="164" t="s">
        <v>340</v>
      </c>
      <c r="L12" s="136" t="s">
        <v>341</v>
      </c>
      <c r="M12" s="167"/>
      <c r="N12" s="134" t="s">
        <v>235</v>
      </c>
      <c r="O12" s="138"/>
    </row>
    <row r="13" spans="1:15" s="175" customFormat="1" ht="27.75" customHeight="1" x14ac:dyDescent="0.4">
      <c r="A13" s="176"/>
      <c r="B13" s="133">
        <v>2026</v>
      </c>
      <c r="C13" s="162">
        <v>3</v>
      </c>
      <c r="D13" s="165" t="s">
        <v>70</v>
      </c>
      <c r="E13" s="165" t="s">
        <v>342</v>
      </c>
      <c r="F13" s="164" t="s">
        <v>207</v>
      </c>
      <c r="G13" s="164" t="s">
        <v>222</v>
      </c>
      <c r="H13" s="164" t="s">
        <v>28</v>
      </c>
      <c r="I13" s="77" t="s">
        <v>326</v>
      </c>
      <c r="J13" s="164">
        <v>202112035</v>
      </c>
      <c r="K13" s="164" t="s">
        <v>337</v>
      </c>
      <c r="L13" s="136" t="s">
        <v>338</v>
      </c>
      <c r="M13" s="167" t="s">
        <v>121</v>
      </c>
      <c r="N13" s="134" t="s">
        <v>235</v>
      </c>
      <c r="O13" s="138"/>
    </row>
    <row r="14" spans="1:15" s="175" customFormat="1" ht="27.75" customHeight="1" x14ac:dyDescent="0.4">
      <c r="A14" s="176"/>
      <c r="B14" s="133">
        <v>2026</v>
      </c>
      <c r="C14" s="162">
        <v>4</v>
      </c>
      <c r="D14" s="165" t="s">
        <v>70</v>
      </c>
      <c r="E14" s="165" t="s">
        <v>343</v>
      </c>
      <c r="F14" s="164" t="s">
        <v>16</v>
      </c>
      <c r="G14" s="164" t="s">
        <v>6</v>
      </c>
      <c r="H14" s="164" t="s">
        <v>29</v>
      </c>
      <c r="I14" s="77">
        <v>1330000</v>
      </c>
      <c r="J14" s="164">
        <v>202112023</v>
      </c>
      <c r="K14" s="164" t="s">
        <v>330</v>
      </c>
      <c r="L14" s="136" t="s">
        <v>331</v>
      </c>
      <c r="M14" s="167"/>
      <c r="N14" s="134" t="s">
        <v>235</v>
      </c>
      <c r="O14" s="138"/>
    </row>
    <row r="15" spans="1:15" s="175" customFormat="1" ht="27.75" customHeight="1" x14ac:dyDescent="0.4">
      <c r="A15" s="176"/>
      <c r="B15" s="133">
        <v>2026</v>
      </c>
      <c r="C15" s="162">
        <v>5</v>
      </c>
      <c r="D15" s="165" t="s">
        <v>240</v>
      </c>
      <c r="E15" s="165" t="s">
        <v>344</v>
      </c>
      <c r="F15" s="164" t="s">
        <v>24</v>
      </c>
      <c r="G15" s="164" t="s">
        <v>14</v>
      </c>
      <c r="H15" s="164" t="s">
        <v>25</v>
      </c>
      <c r="I15" s="77" t="s">
        <v>326</v>
      </c>
      <c r="J15" s="164">
        <v>202112022</v>
      </c>
      <c r="K15" s="164" t="s">
        <v>327</v>
      </c>
      <c r="L15" s="136" t="s">
        <v>328</v>
      </c>
      <c r="M15" s="167"/>
      <c r="N15" s="134" t="s">
        <v>235</v>
      </c>
      <c r="O15" s="138"/>
    </row>
    <row r="16" spans="1:15" s="175" customFormat="1" ht="27.75" customHeight="1" x14ac:dyDescent="0.4">
      <c r="A16" s="176"/>
      <c r="B16" s="133">
        <v>2026</v>
      </c>
      <c r="C16" s="162">
        <v>6</v>
      </c>
      <c r="D16" s="165" t="s">
        <v>240</v>
      </c>
      <c r="E16" s="165" t="s">
        <v>339</v>
      </c>
      <c r="F16" s="164" t="s">
        <v>16</v>
      </c>
      <c r="G16" s="164" t="s">
        <v>6</v>
      </c>
      <c r="H16" s="164" t="s">
        <v>29</v>
      </c>
      <c r="I16" s="77">
        <v>3000000</v>
      </c>
      <c r="J16" s="164">
        <v>200301010</v>
      </c>
      <c r="K16" s="164" t="s">
        <v>340</v>
      </c>
      <c r="L16" s="136" t="s">
        <v>341</v>
      </c>
      <c r="M16" s="167"/>
      <c r="N16" s="134" t="s">
        <v>235</v>
      </c>
      <c r="O16" s="138"/>
    </row>
    <row r="17" spans="1:15" s="175" customFormat="1" ht="27.75" customHeight="1" x14ac:dyDescent="0.4">
      <c r="A17" s="176"/>
      <c r="B17" s="133">
        <v>2026</v>
      </c>
      <c r="C17" s="124">
        <v>6</v>
      </c>
      <c r="D17" s="159" t="s">
        <v>70</v>
      </c>
      <c r="E17" s="159" t="s">
        <v>345</v>
      </c>
      <c r="F17" s="158" t="s">
        <v>207</v>
      </c>
      <c r="G17" s="164" t="s">
        <v>6</v>
      </c>
      <c r="H17" s="164" t="s">
        <v>29</v>
      </c>
      <c r="I17" s="179">
        <v>3000000</v>
      </c>
      <c r="J17" s="164">
        <v>202112023</v>
      </c>
      <c r="K17" s="164" t="s">
        <v>330</v>
      </c>
      <c r="L17" s="136" t="s">
        <v>331</v>
      </c>
      <c r="M17" s="167"/>
      <c r="N17" s="134" t="s">
        <v>235</v>
      </c>
      <c r="O17" s="138"/>
    </row>
    <row r="18" spans="1:15" s="175" customFormat="1" ht="27.75" customHeight="1" x14ac:dyDescent="0.4">
      <c r="A18" s="176"/>
      <c r="B18" s="133">
        <v>2026</v>
      </c>
      <c r="C18" s="162">
        <v>9</v>
      </c>
      <c r="D18" s="165" t="s">
        <v>240</v>
      </c>
      <c r="E18" s="165" t="s">
        <v>339</v>
      </c>
      <c r="F18" s="164" t="s">
        <v>16</v>
      </c>
      <c r="G18" s="164" t="s">
        <v>6</v>
      </c>
      <c r="H18" s="164" t="s">
        <v>29</v>
      </c>
      <c r="I18" s="77">
        <v>3000000</v>
      </c>
      <c r="J18" s="164">
        <v>200301010</v>
      </c>
      <c r="K18" s="164" t="s">
        <v>340</v>
      </c>
      <c r="L18" s="136" t="s">
        <v>341</v>
      </c>
      <c r="M18" s="167"/>
      <c r="N18" s="134" t="s">
        <v>235</v>
      </c>
      <c r="O18" s="138"/>
    </row>
    <row r="19" spans="1:15" s="175" customFormat="1" ht="27.75" customHeight="1" x14ac:dyDescent="0.4">
      <c r="A19" s="176"/>
      <c r="B19" s="133">
        <v>2026</v>
      </c>
      <c r="C19" s="162">
        <v>9</v>
      </c>
      <c r="D19" s="165" t="s">
        <v>240</v>
      </c>
      <c r="E19" s="165" t="s">
        <v>346</v>
      </c>
      <c r="F19" s="164" t="s">
        <v>16</v>
      </c>
      <c r="G19" s="164" t="s">
        <v>6</v>
      </c>
      <c r="H19" s="164" t="s">
        <v>29</v>
      </c>
      <c r="I19" s="77" t="s">
        <v>326</v>
      </c>
      <c r="J19" s="164">
        <v>202112022</v>
      </c>
      <c r="K19" s="164" t="s">
        <v>327</v>
      </c>
      <c r="L19" s="136" t="s">
        <v>328</v>
      </c>
      <c r="M19" s="167"/>
      <c r="N19" s="134" t="s">
        <v>235</v>
      </c>
      <c r="O19" s="138"/>
    </row>
    <row r="20" spans="1:15" s="175" customFormat="1" ht="27.75" customHeight="1" x14ac:dyDescent="0.4">
      <c r="A20" s="176"/>
      <c r="B20" s="133">
        <v>2026</v>
      </c>
      <c r="C20" s="162">
        <v>9</v>
      </c>
      <c r="D20" s="165" t="s">
        <v>70</v>
      </c>
      <c r="E20" s="165" t="s">
        <v>347</v>
      </c>
      <c r="F20" s="164" t="s">
        <v>207</v>
      </c>
      <c r="G20" s="164" t="s">
        <v>222</v>
      </c>
      <c r="H20" s="164" t="s">
        <v>302</v>
      </c>
      <c r="I20" s="77" t="s">
        <v>326</v>
      </c>
      <c r="J20" s="164">
        <v>202112023</v>
      </c>
      <c r="K20" s="164" t="s">
        <v>330</v>
      </c>
      <c r="L20" s="136" t="s">
        <v>331</v>
      </c>
      <c r="M20" s="167"/>
      <c r="N20" s="134" t="s">
        <v>235</v>
      </c>
      <c r="O20" s="138"/>
    </row>
    <row r="21" spans="1:15" s="175" customFormat="1" ht="27.75" customHeight="1" x14ac:dyDescent="0.4">
      <c r="A21" s="176"/>
      <c r="B21" s="133">
        <v>2026</v>
      </c>
      <c r="C21" s="162">
        <v>10</v>
      </c>
      <c r="D21" s="165" t="s">
        <v>240</v>
      </c>
      <c r="E21" s="165" t="s">
        <v>348</v>
      </c>
      <c r="F21" s="164" t="s">
        <v>16</v>
      </c>
      <c r="G21" s="164" t="s">
        <v>6</v>
      </c>
      <c r="H21" s="164" t="s">
        <v>28</v>
      </c>
      <c r="I21" s="77">
        <v>40000000</v>
      </c>
      <c r="J21" s="164">
        <v>200301010</v>
      </c>
      <c r="K21" s="164" t="s">
        <v>340</v>
      </c>
      <c r="L21" s="136" t="s">
        <v>341</v>
      </c>
      <c r="M21" s="167" t="s">
        <v>116</v>
      </c>
      <c r="N21" s="134" t="s">
        <v>235</v>
      </c>
      <c r="O21" s="138"/>
    </row>
    <row r="22" spans="1:15" s="175" customFormat="1" ht="27.75" customHeight="1" x14ac:dyDescent="0.4">
      <c r="A22" s="176"/>
      <c r="B22" s="133">
        <v>2026</v>
      </c>
      <c r="C22" s="162">
        <v>11</v>
      </c>
      <c r="D22" s="165" t="s">
        <v>70</v>
      </c>
      <c r="E22" s="165" t="s">
        <v>349</v>
      </c>
      <c r="F22" s="164" t="s">
        <v>16</v>
      </c>
      <c r="G22" s="164" t="s">
        <v>6</v>
      </c>
      <c r="H22" s="164" t="s">
        <v>29</v>
      </c>
      <c r="I22" s="77" t="s">
        <v>326</v>
      </c>
      <c r="J22" s="164">
        <v>202112023</v>
      </c>
      <c r="K22" s="164" t="s">
        <v>330</v>
      </c>
      <c r="L22" s="136" t="s">
        <v>331</v>
      </c>
      <c r="M22" s="167"/>
      <c r="N22" s="134" t="s">
        <v>235</v>
      </c>
      <c r="O22" s="138"/>
    </row>
    <row r="23" spans="1:15" s="175" customFormat="1" ht="27.75" customHeight="1" x14ac:dyDescent="0.4">
      <c r="A23" s="176"/>
      <c r="B23" s="133">
        <v>2026</v>
      </c>
      <c r="C23" s="162">
        <v>12</v>
      </c>
      <c r="D23" s="165" t="s">
        <v>240</v>
      </c>
      <c r="E23" s="165" t="s">
        <v>339</v>
      </c>
      <c r="F23" s="164" t="s">
        <v>16</v>
      </c>
      <c r="G23" s="164" t="s">
        <v>6</v>
      </c>
      <c r="H23" s="164" t="s">
        <v>29</v>
      </c>
      <c r="I23" s="77">
        <v>3000000</v>
      </c>
      <c r="J23" s="164">
        <v>200301010</v>
      </c>
      <c r="K23" s="164" t="s">
        <v>340</v>
      </c>
      <c r="L23" s="136" t="s">
        <v>341</v>
      </c>
      <c r="M23" s="167"/>
      <c r="N23" s="134" t="s">
        <v>235</v>
      </c>
      <c r="O23" s="138"/>
    </row>
    <row r="24" spans="1:15" s="175" customFormat="1" ht="27.75" customHeight="1" x14ac:dyDescent="0.4">
      <c r="A24" s="176"/>
      <c r="B24" s="133">
        <v>2026</v>
      </c>
      <c r="C24" s="162">
        <v>12</v>
      </c>
      <c r="D24" s="165" t="s">
        <v>240</v>
      </c>
      <c r="E24" s="165" t="s">
        <v>350</v>
      </c>
      <c r="F24" s="164" t="s">
        <v>24</v>
      </c>
      <c r="G24" s="164" t="s">
        <v>14</v>
      </c>
      <c r="H24" s="164" t="s">
        <v>25</v>
      </c>
      <c r="I24" s="77">
        <v>948305020</v>
      </c>
      <c r="J24" s="164">
        <v>202112035</v>
      </c>
      <c r="K24" s="164" t="s">
        <v>337</v>
      </c>
      <c r="L24" s="136" t="s">
        <v>338</v>
      </c>
      <c r="M24" s="167"/>
      <c r="N24" s="134" t="s">
        <v>235</v>
      </c>
      <c r="O24" s="180">
        <v>2846830830</v>
      </c>
    </row>
    <row r="26" spans="1:15" x14ac:dyDescent="0.4">
      <c r="I26" s="298">
        <f>I8+I9+I12+I14+I16+I17+I18+I21+I23</f>
        <v>59474000</v>
      </c>
    </row>
  </sheetData>
  <mergeCells count="2">
    <mergeCell ref="A2:O2"/>
    <mergeCell ref="A4:O4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'C:\Users\user\Downloads\[발주계획서_김기현.xlsx]참고'!#REF!</xm:f>
          </x14:formula1>
          <xm:sqref>F12:H12 F16:H16 F18:H18 F21:H21 F23:H23 C12:D12 C16:D16 C18:D18 C21:D21 C23:D23 M12 M16 M18 M21 M23</xm:sqref>
        </x14:dataValidation>
        <x14:dataValidation type="list" allowBlank="1" showInputMessage="1" showErrorMessage="1">
          <x14:formula1>
            <xm:f>'C:\Users\user\Desktop\[2. 발주계획서_민형식.xlsx]참고'!#REF!</xm:f>
          </x14:formula1>
          <xm:sqref>C13:D13 F24:H24 C24:D24 C11:D11 F11:H11 F13:H13 M11 M13 M24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취합\[4. 발주계획서_홍보실.xlsx]참고'!#REF!</xm:f>
          </x14:formula1>
          <xm:sqref>M14:M15 M17 M19:M20 M22 M7:M10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취합\[4. 발주계획서_홍보실.xlsx]참고'!#REF!</xm:f>
          </x14:formula1>
          <xm:sqref>D14:D15 D19:D20 D22 D7:D10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취합\[4. 발주계획서_홍보실.xlsx]참고'!#REF!</xm:f>
          </x14:formula1>
          <xm:sqref>G14:G15 G17 G19:G20 G22 G7:G10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취합\[4. 발주계획서_홍보실.xlsx]참고'!#REF!</xm:f>
          </x14:formula1>
          <xm:sqref>C14:C15 C19:C20 C22 C7:C10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취합\[4. 발주계획서_홍보실.xlsx]참고'!#REF!</xm:f>
          </x14:formula1>
          <xm:sqref>H14:H15 H17 H19:H20 H22 H7:H10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취합\[4. 발주계획서_홍보실.xlsx]참고'!#REF!</xm:f>
          </x14:formula1>
          <xm:sqref>F14:F15 F19:F20 F22 F6:F10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취합\[4. 발주계획서_홍보실.xlsx]참고'!#REF!</xm:f>
          </x14:formula1>
          <xm:sqref>N7:N24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37"/>
  <sheetViews>
    <sheetView zoomScale="40" zoomScaleNormal="40" workbookViewId="0">
      <selection activeCell="A3" sqref="A3:O3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43.59765625" customWidth="1"/>
    <col min="15" max="15" width="30.3984375" bestFit="1" customWidth="1"/>
  </cols>
  <sheetData>
    <row r="2" spans="1:15" ht="15" customHeight="1" x14ac:dyDescent="0.4">
      <c r="A2" s="31"/>
    </row>
    <row r="3" spans="1:15" ht="32.25" customHeight="1" x14ac:dyDescent="0.4">
      <c r="A3" s="602" t="s">
        <v>66</v>
      </c>
      <c r="B3" s="602"/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</row>
    <row r="4" spans="1:15" ht="9.75" customHeight="1" x14ac:dyDescent="0.4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s="32" customFormat="1" ht="35.25" customHeight="1" thickBot="1" x14ac:dyDescent="0.45">
      <c r="A5" s="47"/>
      <c r="B5" s="48" t="s">
        <v>57</v>
      </c>
      <c r="C5" s="49" t="s">
        <v>67</v>
      </c>
      <c r="D5" s="49" t="s">
        <v>56</v>
      </c>
      <c r="E5" s="50" t="s">
        <v>55</v>
      </c>
      <c r="F5" s="49" t="s">
        <v>54</v>
      </c>
      <c r="G5" s="59" t="s">
        <v>157</v>
      </c>
      <c r="H5" s="59" t="s">
        <v>160</v>
      </c>
      <c r="I5" s="50" t="s">
        <v>53</v>
      </c>
      <c r="J5" s="50" t="s">
        <v>64</v>
      </c>
      <c r="K5" s="50" t="s">
        <v>52</v>
      </c>
      <c r="L5" s="50" t="s">
        <v>51</v>
      </c>
      <c r="M5" s="57" t="s">
        <v>50</v>
      </c>
      <c r="N5" s="60" t="s">
        <v>158</v>
      </c>
      <c r="O5" s="60" t="s">
        <v>159</v>
      </c>
    </row>
    <row r="6" spans="1:15" ht="27.75" customHeight="1" thickTop="1" x14ac:dyDescent="0.4">
      <c r="A6" s="55"/>
      <c r="B6" s="133">
        <v>2026</v>
      </c>
      <c r="C6" s="162">
        <v>1</v>
      </c>
      <c r="D6" s="165" t="s">
        <v>241</v>
      </c>
      <c r="E6" s="165" t="s">
        <v>352</v>
      </c>
      <c r="F6" s="164" t="s">
        <v>16</v>
      </c>
      <c r="G6" s="164" t="s">
        <v>6</v>
      </c>
      <c r="H6" s="164" t="s">
        <v>29</v>
      </c>
      <c r="I6" s="77">
        <v>4000000</v>
      </c>
      <c r="J6" s="164">
        <v>202212012</v>
      </c>
      <c r="K6" s="164" t="s">
        <v>353</v>
      </c>
      <c r="L6" s="136" t="s">
        <v>354</v>
      </c>
      <c r="M6" s="167"/>
      <c r="N6" s="134"/>
      <c r="O6" s="138"/>
    </row>
    <row r="7" spans="1:15" ht="27.75" customHeight="1" x14ac:dyDescent="0.4">
      <c r="A7" s="55"/>
      <c r="B7" s="133">
        <v>2026</v>
      </c>
      <c r="C7" s="162">
        <v>9</v>
      </c>
      <c r="D7" s="165" t="s">
        <v>241</v>
      </c>
      <c r="E7" s="165" t="s">
        <v>355</v>
      </c>
      <c r="F7" s="164" t="s">
        <v>24</v>
      </c>
      <c r="G7" s="164" t="s">
        <v>14</v>
      </c>
      <c r="H7" s="164" t="s">
        <v>28</v>
      </c>
      <c r="I7" s="77">
        <v>20000000</v>
      </c>
      <c r="J7" s="164">
        <v>202212012</v>
      </c>
      <c r="K7" s="164" t="s">
        <v>356</v>
      </c>
      <c r="L7" s="136" t="s">
        <v>357</v>
      </c>
      <c r="M7" s="167" t="s">
        <v>121</v>
      </c>
      <c r="N7" s="134"/>
      <c r="O7" s="138"/>
    </row>
    <row r="8" spans="1:15" ht="27.75" customHeight="1" x14ac:dyDescent="0.4">
      <c r="A8" s="55"/>
      <c r="B8" s="133">
        <v>2026</v>
      </c>
      <c r="C8" s="162">
        <v>6</v>
      </c>
      <c r="D8" s="165" t="s">
        <v>241</v>
      </c>
      <c r="E8" s="165" t="s">
        <v>358</v>
      </c>
      <c r="F8" s="164" t="s">
        <v>24</v>
      </c>
      <c r="G8" s="164" t="s">
        <v>14</v>
      </c>
      <c r="H8" s="164" t="s">
        <v>28</v>
      </c>
      <c r="I8" s="77">
        <v>20000000</v>
      </c>
      <c r="J8" s="164">
        <v>202212012</v>
      </c>
      <c r="K8" s="164" t="s">
        <v>359</v>
      </c>
      <c r="L8" s="136" t="s">
        <v>360</v>
      </c>
      <c r="M8" s="167" t="s">
        <v>121</v>
      </c>
      <c r="N8" s="134"/>
      <c r="O8" s="138"/>
    </row>
    <row r="9" spans="1:15" ht="27.75" customHeight="1" x14ac:dyDescent="0.4">
      <c r="A9" s="55"/>
      <c r="B9" s="133">
        <v>2026</v>
      </c>
      <c r="C9" s="162">
        <v>5</v>
      </c>
      <c r="D9" s="165" t="s">
        <v>241</v>
      </c>
      <c r="E9" s="165" t="s">
        <v>361</v>
      </c>
      <c r="F9" s="164" t="s">
        <v>16</v>
      </c>
      <c r="G9" s="164" t="s">
        <v>6</v>
      </c>
      <c r="H9" s="164" t="s">
        <v>29</v>
      </c>
      <c r="I9" s="77">
        <v>5200000</v>
      </c>
      <c r="J9" s="164">
        <v>202212012</v>
      </c>
      <c r="K9" s="164" t="s">
        <v>359</v>
      </c>
      <c r="L9" s="136" t="s">
        <v>360</v>
      </c>
      <c r="M9" s="167"/>
      <c r="N9" s="134"/>
      <c r="O9" s="138"/>
    </row>
    <row r="10" spans="1:15" ht="27.75" customHeight="1" x14ac:dyDescent="0.4">
      <c r="A10" s="55"/>
      <c r="B10" s="133">
        <v>2026</v>
      </c>
      <c r="C10" s="162">
        <v>1</v>
      </c>
      <c r="D10" s="163" t="s">
        <v>242</v>
      </c>
      <c r="E10" s="163" t="s">
        <v>243</v>
      </c>
      <c r="F10" s="164" t="s">
        <v>24</v>
      </c>
      <c r="G10" s="164" t="s">
        <v>14</v>
      </c>
      <c r="H10" s="164" t="s">
        <v>28</v>
      </c>
      <c r="I10" s="157">
        <v>17280000</v>
      </c>
      <c r="J10" s="164">
        <v>202108005</v>
      </c>
      <c r="K10" s="164" t="s">
        <v>244</v>
      </c>
      <c r="L10" s="136" t="s">
        <v>245</v>
      </c>
      <c r="M10" s="167" t="s">
        <v>121</v>
      </c>
      <c r="N10" s="134"/>
      <c r="O10" s="138"/>
    </row>
    <row r="11" spans="1:15" ht="27.75" customHeight="1" x14ac:dyDescent="0.4">
      <c r="A11" s="55"/>
      <c r="B11" s="133">
        <v>2026</v>
      </c>
      <c r="C11" s="162">
        <v>2</v>
      </c>
      <c r="D11" s="165" t="s">
        <v>242</v>
      </c>
      <c r="E11" s="165" t="s">
        <v>246</v>
      </c>
      <c r="F11" s="164" t="s">
        <v>24</v>
      </c>
      <c r="G11" s="164" t="s">
        <v>14</v>
      </c>
      <c r="H11" s="164" t="s">
        <v>28</v>
      </c>
      <c r="I11" s="166">
        <v>12000000</v>
      </c>
      <c r="J11" s="164">
        <v>202108005</v>
      </c>
      <c r="K11" s="164" t="s">
        <v>244</v>
      </c>
      <c r="L11" s="136" t="s">
        <v>245</v>
      </c>
      <c r="M11" s="167" t="s">
        <v>121</v>
      </c>
      <c r="N11" s="134"/>
      <c r="O11" s="138"/>
    </row>
    <row r="12" spans="1:15" ht="27.75" customHeight="1" x14ac:dyDescent="0.4">
      <c r="A12" s="55"/>
      <c r="B12" s="133">
        <v>2026</v>
      </c>
      <c r="C12" s="162">
        <v>2</v>
      </c>
      <c r="D12" s="163" t="s">
        <v>242</v>
      </c>
      <c r="E12" s="163" t="s">
        <v>247</v>
      </c>
      <c r="F12" s="164" t="s">
        <v>24</v>
      </c>
      <c r="G12" s="164" t="s">
        <v>14</v>
      </c>
      <c r="H12" s="164" t="s">
        <v>28</v>
      </c>
      <c r="I12" s="135">
        <v>7000000</v>
      </c>
      <c r="J12" s="164">
        <v>202408041</v>
      </c>
      <c r="K12" s="164" t="s">
        <v>248</v>
      </c>
      <c r="L12" s="136" t="s">
        <v>249</v>
      </c>
      <c r="M12" s="167" t="s">
        <v>121</v>
      </c>
      <c r="N12" s="134"/>
      <c r="O12" s="138"/>
    </row>
    <row r="13" spans="1:15" ht="27.75" customHeight="1" x14ac:dyDescent="0.4">
      <c r="A13" s="55"/>
      <c r="B13" s="133">
        <v>2026</v>
      </c>
      <c r="C13" s="162">
        <v>2</v>
      </c>
      <c r="D13" s="163" t="s">
        <v>242</v>
      </c>
      <c r="E13" s="165" t="s">
        <v>250</v>
      </c>
      <c r="F13" s="164" t="s">
        <v>24</v>
      </c>
      <c r="G13" s="164" t="s">
        <v>14</v>
      </c>
      <c r="H13" s="164" t="s">
        <v>27</v>
      </c>
      <c r="I13" s="137">
        <v>38000000</v>
      </c>
      <c r="J13" s="164">
        <v>202408041</v>
      </c>
      <c r="K13" s="164" t="s">
        <v>248</v>
      </c>
      <c r="L13" s="136" t="s">
        <v>249</v>
      </c>
      <c r="M13" s="167"/>
      <c r="N13" s="134"/>
      <c r="O13" s="138"/>
    </row>
    <row r="14" spans="1:15" ht="27.75" customHeight="1" x14ac:dyDescent="0.4">
      <c r="A14" s="55"/>
      <c r="B14" s="133">
        <v>2026</v>
      </c>
      <c r="C14" s="162">
        <v>2</v>
      </c>
      <c r="D14" s="165" t="s">
        <v>242</v>
      </c>
      <c r="E14" s="165" t="s">
        <v>251</v>
      </c>
      <c r="F14" s="164" t="s">
        <v>24</v>
      </c>
      <c r="G14" s="164" t="s">
        <v>14</v>
      </c>
      <c r="H14" s="164" t="s">
        <v>28</v>
      </c>
      <c r="I14" s="139">
        <v>10000000</v>
      </c>
      <c r="J14" s="164">
        <v>202212033</v>
      </c>
      <c r="K14" s="164" t="s">
        <v>252</v>
      </c>
      <c r="L14" s="136" t="s">
        <v>253</v>
      </c>
      <c r="M14" s="167" t="s">
        <v>121</v>
      </c>
      <c r="N14" s="134"/>
      <c r="O14" s="138"/>
    </row>
    <row r="15" spans="1:15" ht="27.75" customHeight="1" x14ac:dyDescent="0.4">
      <c r="A15" s="55"/>
      <c r="B15" s="133">
        <v>2026</v>
      </c>
      <c r="C15" s="162">
        <v>2</v>
      </c>
      <c r="D15" s="165" t="s">
        <v>242</v>
      </c>
      <c r="E15" s="165" t="s">
        <v>254</v>
      </c>
      <c r="F15" s="164" t="s">
        <v>24</v>
      </c>
      <c r="G15" s="164" t="s">
        <v>14</v>
      </c>
      <c r="H15" s="164" t="s">
        <v>25</v>
      </c>
      <c r="I15" s="140">
        <v>55000000</v>
      </c>
      <c r="J15" s="164">
        <v>202112047</v>
      </c>
      <c r="K15" s="164" t="s">
        <v>255</v>
      </c>
      <c r="L15" s="164" t="s">
        <v>256</v>
      </c>
      <c r="M15" s="167"/>
      <c r="N15" s="134"/>
      <c r="O15" s="138"/>
    </row>
    <row r="16" spans="1:15" ht="27.75" customHeight="1" x14ac:dyDescent="0.4">
      <c r="A16" s="55"/>
      <c r="B16" s="133">
        <v>2026</v>
      </c>
      <c r="C16" s="162">
        <v>9</v>
      </c>
      <c r="D16" s="165" t="s">
        <v>242</v>
      </c>
      <c r="E16" s="165" t="s">
        <v>257</v>
      </c>
      <c r="F16" s="164" t="s">
        <v>24</v>
      </c>
      <c r="G16" s="164" t="s">
        <v>14</v>
      </c>
      <c r="H16" s="164" t="s">
        <v>25</v>
      </c>
      <c r="I16" s="140">
        <v>53000000</v>
      </c>
      <c r="J16" s="164">
        <v>202112047</v>
      </c>
      <c r="K16" s="164" t="s">
        <v>255</v>
      </c>
      <c r="L16" s="164" t="s">
        <v>256</v>
      </c>
      <c r="M16" s="167"/>
      <c r="N16" s="134"/>
      <c r="O16" s="138"/>
    </row>
    <row r="17" spans="1:15" ht="27.75" customHeight="1" x14ac:dyDescent="0.4">
      <c r="A17" s="55"/>
      <c r="B17" s="133">
        <v>2026</v>
      </c>
      <c r="C17" s="162">
        <v>4</v>
      </c>
      <c r="D17" s="165" t="s">
        <v>242</v>
      </c>
      <c r="E17" s="165" t="s">
        <v>258</v>
      </c>
      <c r="F17" s="164" t="s">
        <v>24</v>
      </c>
      <c r="G17" s="164" t="s">
        <v>14</v>
      </c>
      <c r="H17" s="164" t="s">
        <v>28</v>
      </c>
      <c r="I17" s="140">
        <v>30000000</v>
      </c>
      <c r="J17" s="164">
        <v>202112047</v>
      </c>
      <c r="K17" s="164" t="s">
        <v>255</v>
      </c>
      <c r="L17" s="164" t="s">
        <v>256</v>
      </c>
      <c r="M17" s="167"/>
      <c r="N17" s="134"/>
      <c r="O17" s="138"/>
    </row>
    <row r="18" spans="1:15" ht="27.75" customHeight="1" x14ac:dyDescent="0.4">
      <c r="A18" s="55"/>
      <c r="B18" s="133">
        <v>2026</v>
      </c>
      <c r="C18" s="162">
        <v>1</v>
      </c>
      <c r="D18" s="163" t="s">
        <v>259</v>
      </c>
      <c r="E18" s="163" t="s">
        <v>260</v>
      </c>
      <c r="F18" s="164" t="s">
        <v>24</v>
      </c>
      <c r="G18" s="164" t="s">
        <v>11</v>
      </c>
      <c r="H18" s="164" t="s">
        <v>27</v>
      </c>
      <c r="I18" s="157">
        <v>98000000</v>
      </c>
      <c r="J18" s="164">
        <v>2012121350</v>
      </c>
      <c r="K18" s="164" t="s">
        <v>261</v>
      </c>
      <c r="L18" s="136" t="s">
        <v>262</v>
      </c>
      <c r="M18" s="167"/>
      <c r="N18" s="134"/>
      <c r="O18" s="134" t="s">
        <v>263</v>
      </c>
    </row>
    <row r="19" spans="1:15" ht="27.75" customHeight="1" x14ac:dyDescent="0.4">
      <c r="A19" s="55"/>
      <c r="B19" s="133">
        <v>2026</v>
      </c>
      <c r="C19" s="162">
        <v>1</v>
      </c>
      <c r="D19" s="165" t="s">
        <v>259</v>
      </c>
      <c r="E19" s="165" t="s">
        <v>264</v>
      </c>
      <c r="F19" s="164" t="s">
        <v>24</v>
      </c>
      <c r="G19" s="164" t="s">
        <v>11</v>
      </c>
      <c r="H19" s="164" t="s">
        <v>27</v>
      </c>
      <c r="I19" s="166">
        <v>96000000</v>
      </c>
      <c r="J19" s="164">
        <v>2014121430</v>
      </c>
      <c r="K19" s="164" t="s">
        <v>265</v>
      </c>
      <c r="L19" s="136" t="s">
        <v>266</v>
      </c>
      <c r="M19" s="167"/>
      <c r="N19" s="134"/>
      <c r="O19" s="138" t="s">
        <v>267</v>
      </c>
    </row>
    <row r="20" spans="1:15" ht="27.75" customHeight="1" x14ac:dyDescent="0.4">
      <c r="A20" s="55"/>
      <c r="B20" s="133">
        <v>2026</v>
      </c>
      <c r="C20" s="162">
        <v>1</v>
      </c>
      <c r="D20" s="165" t="s">
        <v>259</v>
      </c>
      <c r="E20" s="165" t="s">
        <v>268</v>
      </c>
      <c r="F20" s="164" t="s">
        <v>16</v>
      </c>
      <c r="G20" s="164" t="s">
        <v>3</v>
      </c>
      <c r="H20" s="164" t="s">
        <v>28</v>
      </c>
      <c r="I20" s="166">
        <v>8140000</v>
      </c>
      <c r="J20" s="164">
        <v>202012133</v>
      </c>
      <c r="K20" s="164" t="s">
        <v>269</v>
      </c>
      <c r="L20" s="136" t="s">
        <v>270</v>
      </c>
      <c r="M20" s="167" t="s">
        <v>271</v>
      </c>
      <c r="N20" s="134"/>
      <c r="O20" s="138"/>
    </row>
    <row r="21" spans="1:15" ht="27.75" customHeight="1" x14ac:dyDescent="0.4">
      <c r="A21" s="55"/>
      <c r="B21" s="133">
        <v>2026</v>
      </c>
      <c r="C21" s="162">
        <v>3</v>
      </c>
      <c r="D21" s="165" t="s">
        <v>259</v>
      </c>
      <c r="E21" s="165" t="s">
        <v>272</v>
      </c>
      <c r="F21" s="164" t="s">
        <v>24</v>
      </c>
      <c r="G21" s="164" t="s">
        <v>11</v>
      </c>
      <c r="H21" s="164" t="s">
        <v>27</v>
      </c>
      <c r="I21" s="166">
        <v>80000000</v>
      </c>
      <c r="J21" s="164">
        <v>2018121250</v>
      </c>
      <c r="K21" s="164" t="s">
        <v>273</v>
      </c>
      <c r="L21" s="136" t="s">
        <v>274</v>
      </c>
      <c r="M21" s="167"/>
      <c r="N21" s="134"/>
      <c r="O21" s="138"/>
    </row>
    <row r="22" spans="1:15" ht="27.75" customHeight="1" x14ac:dyDescent="0.4">
      <c r="A22" s="55"/>
      <c r="B22" s="133">
        <v>2026</v>
      </c>
      <c r="C22" s="162">
        <v>3</v>
      </c>
      <c r="D22" s="165" t="s">
        <v>259</v>
      </c>
      <c r="E22" s="165" t="s">
        <v>275</v>
      </c>
      <c r="F22" s="164" t="s">
        <v>24</v>
      </c>
      <c r="G22" s="164" t="s">
        <v>12</v>
      </c>
      <c r="H22" s="164" t="s">
        <v>27</v>
      </c>
      <c r="I22" s="166">
        <v>86000000</v>
      </c>
      <c r="J22" s="164">
        <v>2018061190</v>
      </c>
      <c r="K22" s="164" t="s">
        <v>276</v>
      </c>
      <c r="L22" s="136" t="s">
        <v>277</v>
      </c>
      <c r="M22" s="167"/>
      <c r="N22" s="143" t="s">
        <v>239</v>
      </c>
      <c r="O22" s="138"/>
    </row>
    <row r="23" spans="1:15" ht="27.75" customHeight="1" x14ac:dyDescent="0.4">
      <c r="A23" s="55"/>
      <c r="B23" s="133">
        <v>2026</v>
      </c>
      <c r="C23" s="147">
        <v>2</v>
      </c>
      <c r="D23" s="141" t="s">
        <v>259</v>
      </c>
      <c r="E23" s="141" t="s">
        <v>278</v>
      </c>
      <c r="F23" s="164" t="s">
        <v>16</v>
      </c>
      <c r="G23" s="164" t="s">
        <v>13</v>
      </c>
      <c r="H23" s="164" t="s">
        <v>28</v>
      </c>
      <c r="I23" s="166">
        <v>18040000</v>
      </c>
      <c r="J23" s="146">
        <v>202212009</v>
      </c>
      <c r="K23" s="146" t="s">
        <v>279</v>
      </c>
      <c r="L23" s="148" t="s">
        <v>280</v>
      </c>
      <c r="M23" s="167" t="s">
        <v>271</v>
      </c>
      <c r="N23" s="134"/>
      <c r="O23" s="138"/>
    </row>
    <row r="24" spans="1:15" ht="27.75" customHeight="1" x14ac:dyDescent="0.4">
      <c r="A24" s="55"/>
      <c r="B24" s="133">
        <v>2026</v>
      </c>
      <c r="C24" s="147">
        <v>4</v>
      </c>
      <c r="D24" s="141" t="s">
        <v>259</v>
      </c>
      <c r="E24" s="141" t="s">
        <v>281</v>
      </c>
      <c r="F24" s="164" t="s">
        <v>16</v>
      </c>
      <c r="G24" s="164" t="s">
        <v>13</v>
      </c>
      <c r="H24" s="164" t="s">
        <v>28</v>
      </c>
      <c r="I24" s="166">
        <v>3000000</v>
      </c>
      <c r="J24" s="146">
        <v>202212009</v>
      </c>
      <c r="K24" s="146" t="s">
        <v>279</v>
      </c>
      <c r="L24" s="148" t="s">
        <v>280</v>
      </c>
      <c r="M24" s="167" t="s">
        <v>271</v>
      </c>
      <c r="N24" s="134"/>
      <c r="O24" s="138"/>
    </row>
    <row r="25" spans="1:15" ht="27.75" customHeight="1" x14ac:dyDescent="0.4">
      <c r="A25" s="55"/>
      <c r="B25" s="133">
        <v>2026</v>
      </c>
      <c r="C25" s="147">
        <v>6</v>
      </c>
      <c r="D25" s="141" t="s">
        <v>259</v>
      </c>
      <c r="E25" s="141" t="s">
        <v>282</v>
      </c>
      <c r="F25" s="164" t="s">
        <v>16</v>
      </c>
      <c r="G25" s="164" t="s">
        <v>13</v>
      </c>
      <c r="H25" s="164" t="s">
        <v>28</v>
      </c>
      <c r="I25" s="166">
        <v>13000000</v>
      </c>
      <c r="J25" s="146">
        <v>202212009</v>
      </c>
      <c r="K25" s="146" t="s">
        <v>279</v>
      </c>
      <c r="L25" s="148" t="s">
        <v>280</v>
      </c>
      <c r="M25" s="167" t="s">
        <v>271</v>
      </c>
      <c r="N25" s="134"/>
      <c r="O25" s="138"/>
    </row>
    <row r="26" spans="1:15" ht="27.75" customHeight="1" x14ac:dyDescent="0.4">
      <c r="A26" s="55"/>
      <c r="B26" s="133">
        <v>2026</v>
      </c>
      <c r="C26" s="147">
        <v>6</v>
      </c>
      <c r="D26" s="141" t="s">
        <v>259</v>
      </c>
      <c r="E26" s="141" t="s">
        <v>283</v>
      </c>
      <c r="F26" s="164" t="s">
        <v>24</v>
      </c>
      <c r="G26" s="164" t="s">
        <v>15</v>
      </c>
      <c r="H26" s="164" t="s">
        <v>29</v>
      </c>
      <c r="I26" s="166">
        <v>1375500</v>
      </c>
      <c r="J26" s="146">
        <v>202212009</v>
      </c>
      <c r="K26" s="146" t="s">
        <v>279</v>
      </c>
      <c r="L26" s="148" t="s">
        <v>280</v>
      </c>
      <c r="M26" s="167"/>
      <c r="N26" s="134"/>
      <c r="O26" s="138"/>
    </row>
    <row r="27" spans="1:15" ht="27.75" customHeight="1" x14ac:dyDescent="0.4">
      <c r="A27" s="55"/>
      <c r="B27" s="133">
        <v>2026</v>
      </c>
      <c r="C27" s="147">
        <v>12</v>
      </c>
      <c r="D27" s="141" t="s">
        <v>259</v>
      </c>
      <c r="E27" s="141" t="s">
        <v>284</v>
      </c>
      <c r="F27" s="164" t="s">
        <v>16</v>
      </c>
      <c r="G27" s="164" t="s">
        <v>6</v>
      </c>
      <c r="H27" s="164" t="s">
        <v>29</v>
      </c>
      <c r="I27" s="166">
        <v>1200000</v>
      </c>
      <c r="J27" s="146">
        <v>202212009</v>
      </c>
      <c r="K27" s="146" t="s">
        <v>279</v>
      </c>
      <c r="L27" s="148" t="s">
        <v>280</v>
      </c>
      <c r="M27" s="167"/>
      <c r="N27" s="134"/>
      <c r="O27" s="138"/>
    </row>
    <row r="28" spans="1:15" ht="27.75" customHeight="1" x14ac:dyDescent="0.4">
      <c r="A28" s="55"/>
      <c r="B28" s="133">
        <v>2026</v>
      </c>
      <c r="C28" s="162">
        <v>3</v>
      </c>
      <c r="D28" s="165" t="s">
        <v>285</v>
      </c>
      <c r="E28" s="165" t="s">
        <v>362</v>
      </c>
      <c r="F28" s="164" t="s">
        <v>16</v>
      </c>
      <c r="G28" s="164" t="s">
        <v>3</v>
      </c>
      <c r="H28" s="164" t="s">
        <v>28</v>
      </c>
      <c r="I28" s="166">
        <v>4000000</v>
      </c>
      <c r="J28" s="164">
        <v>202312004</v>
      </c>
      <c r="K28" s="164" t="s">
        <v>286</v>
      </c>
      <c r="L28" s="136" t="s">
        <v>287</v>
      </c>
      <c r="M28" s="167" t="s">
        <v>121</v>
      </c>
      <c r="N28" s="134"/>
      <c r="O28" s="138"/>
    </row>
    <row r="29" spans="1:15" ht="27.75" customHeight="1" x14ac:dyDescent="0.4">
      <c r="A29" s="55"/>
      <c r="B29" s="133">
        <v>2026</v>
      </c>
      <c r="C29" s="162">
        <v>10</v>
      </c>
      <c r="D29" s="165" t="s">
        <v>285</v>
      </c>
      <c r="E29" s="165" t="s">
        <v>363</v>
      </c>
      <c r="F29" s="164" t="s">
        <v>16</v>
      </c>
      <c r="G29" s="164" t="s">
        <v>6</v>
      </c>
      <c r="H29" s="164" t="s">
        <v>28</v>
      </c>
      <c r="I29" s="166">
        <v>5000000</v>
      </c>
      <c r="J29" s="164">
        <v>202312004</v>
      </c>
      <c r="K29" s="164" t="s">
        <v>286</v>
      </c>
      <c r="L29" s="136" t="s">
        <v>287</v>
      </c>
      <c r="M29" s="167" t="s">
        <v>121</v>
      </c>
      <c r="N29" s="134"/>
      <c r="O29" s="138"/>
    </row>
    <row r="30" spans="1:15" ht="27.75" customHeight="1" x14ac:dyDescent="0.4">
      <c r="A30" s="55"/>
      <c r="B30" s="133">
        <v>2026</v>
      </c>
      <c r="C30" s="162">
        <v>1</v>
      </c>
      <c r="D30" s="165" t="s">
        <v>288</v>
      </c>
      <c r="E30" s="165" t="s">
        <v>289</v>
      </c>
      <c r="F30" s="164" t="s">
        <v>16</v>
      </c>
      <c r="G30" s="164" t="s">
        <v>6</v>
      </c>
      <c r="H30" s="164" t="s">
        <v>29</v>
      </c>
      <c r="I30" s="166">
        <v>1570100</v>
      </c>
      <c r="J30" s="164">
        <v>202212014</v>
      </c>
      <c r="K30" s="164" t="s">
        <v>290</v>
      </c>
      <c r="L30" s="136" t="s">
        <v>291</v>
      </c>
      <c r="M30" s="167"/>
      <c r="N30" s="134"/>
      <c r="O30" s="138"/>
    </row>
    <row r="31" spans="1:15" ht="27.75" customHeight="1" x14ac:dyDescent="0.4">
      <c r="A31" s="55"/>
      <c r="B31" s="133">
        <v>2026</v>
      </c>
      <c r="C31" s="162">
        <v>1</v>
      </c>
      <c r="D31" s="165" t="s">
        <v>288</v>
      </c>
      <c r="E31" s="165" t="s">
        <v>292</v>
      </c>
      <c r="F31" s="164" t="s">
        <v>24</v>
      </c>
      <c r="G31" s="164" t="s">
        <v>10</v>
      </c>
      <c r="H31" s="164" t="s">
        <v>28</v>
      </c>
      <c r="I31" s="166">
        <v>19800000</v>
      </c>
      <c r="J31" s="164">
        <v>202112063</v>
      </c>
      <c r="K31" s="164" t="s">
        <v>293</v>
      </c>
      <c r="L31" s="136" t="s">
        <v>294</v>
      </c>
      <c r="M31" s="167" t="s">
        <v>121</v>
      </c>
      <c r="N31" s="134"/>
      <c r="O31" s="138"/>
    </row>
    <row r="32" spans="1:15" ht="27.75" customHeight="1" x14ac:dyDescent="0.4">
      <c r="A32" s="55"/>
      <c r="B32" s="133">
        <v>2026</v>
      </c>
      <c r="C32" s="162">
        <v>1</v>
      </c>
      <c r="D32" s="165" t="s">
        <v>288</v>
      </c>
      <c r="E32" s="165" t="s">
        <v>295</v>
      </c>
      <c r="F32" s="164" t="s">
        <v>24</v>
      </c>
      <c r="G32" s="164" t="s">
        <v>10</v>
      </c>
      <c r="H32" s="164" t="s">
        <v>28</v>
      </c>
      <c r="I32" s="166">
        <v>21450000</v>
      </c>
      <c r="J32" s="164">
        <v>202212014</v>
      </c>
      <c r="K32" s="164" t="s">
        <v>290</v>
      </c>
      <c r="L32" s="136" t="s">
        <v>291</v>
      </c>
      <c r="M32" s="167" t="s">
        <v>121</v>
      </c>
      <c r="N32" s="134"/>
      <c r="O32" s="138"/>
    </row>
    <row r="33" spans="1:15" ht="27.75" customHeight="1" x14ac:dyDescent="0.4">
      <c r="A33" s="55"/>
      <c r="B33" s="133">
        <v>2026</v>
      </c>
      <c r="C33" s="162">
        <v>1</v>
      </c>
      <c r="D33" s="165" t="s">
        <v>288</v>
      </c>
      <c r="E33" s="165" t="s">
        <v>296</v>
      </c>
      <c r="F33" s="164" t="s">
        <v>24</v>
      </c>
      <c r="G33" s="164" t="s">
        <v>14</v>
      </c>
      <c r="H33" s="164" t="s">
        <v>28</v>
      </c>
      <c r="I33" s="166">
        <v>19998000</v>
      </c>
      <c r="J33" s="164">
        <v>202212035</v>
      </c>
      <c r="K33" s="164" t="s">
        <v>297</v>
      </c>
      <c r="L33" s="136" t="s">
        <v>294</v>
      </c>
      <c r="M33" s="167" t="s">
        <v>121</v>
      </c>
      <c r="N33" s="134"/>
      <c r="O33" s="138"/>
    </row>
    <row r="34" spans="1:15" ht="27.75" customHeight="1" x14ac:dyDescent="0.4">
      <c r="A34" s="55"/>
      <c r="B34" s="133">
        <v>2026</v>
      </c>
      <c r="C34" s="162">
        <v>3</v>
      </c>
      <c r="D34" s="165" t="s">
        <v>288</v>
      </c>
      <c r="E34" s="165" t="s">
        <v>298</v>
      </c>
      <c r="F34" s="164" t="s">
        <v>16</v>
      </c>
      <c r="G34" s="164" t="s">
        <v>6</v>
      </c>
      <c r="H34" s="164" t="s">
        <v>29</v>
      </c>
      <c r="I34" s="166">
        <v>10000000</v>
      </c>
      <c r="J34" s="164">
        <v>202212014</v>
      </c>
      <c r="K34" s="164" t="s">
        <v>290</v>
      </c>
      <c r="L34" s="136" t="s">
        <v>291</v>
      </c>
      <c r="M34" s="167"/>
      <c r="N34" s="134"/>
      <c r="O34" s="138"/>
    </row>
    <row r="35" spans="1:15" ht="27.75" customHeight="1" x14ac:dyDescent="0.4">
      <c r="A35" s="55"/>
      <c r="B35" s="133">
        <v>2026</v>
      </c>
      <c r="C35" s="162">
        <v>3</v>
      </c>
      <c r="D35" s="165" t="s">
        <v>288</v>
      </c>
      <c r="E35" s="163" t="s">
        <v>299</v>
      </c>
      <c r="F35" s="164" t="s">
        <v>24</v>
      </c>
      <c r="G35" s="164" t="s">
        <v>14</v>
      </c>
      <c r="H35" s="164" t="s">
        <v>28</v>
      </c>
      <c r="I35" s="166">
        <v>20000000</v>
      </c>
      <c r="J35" s="164">
        <v>202212014</v>
      </c>
      <c r="K35" s="164" t="s">
        <v>290</v>
      </c>
      <c r="L35" s="136" t="s">
        <v>291</v>
      </c>
      <c r="M35" s="167" t="s">
        <v>121</v>
      </c>
      <c r="N35" s="134"/>
      <c r="O35" s="138"/>
    </row>
    <row r="36" spans="1:15" ht="27.75" customHeight="1" x14ac:dyDescent="0.4">
      <c r="A36" s="55"/>
      <c r="B36" s="133">
        <v>2026</v>
      </c>
      <c r="C36" s="162">
        <v>7</v>
      </c>
      <c r="D36" s="165" t="s">
        <v>288</v>
      </c>
      <c r="E36" s="142" t="s">
        <v>300</v>
      </c>
      <c r="F36" s="164" t="s">
        <v>24</v>
      </c>
      <c r="G36" s="164" t="s">
        <v>14</v>
      </c>
      <c r="H36" s="164" t="s">
        <v>29</v>
      </c>
      <c r="I36" s="166">
        <v>3000000</v>
      </c>
      <c r="J36" s="164">
        <v>202212014</v>
      </c>
      <c r="K36" s="164" t="s">
        <v>290</v>
      </c>
      <c r="L36" s="136" t="s">
        <v>301</v>
      </c>
      <c r="M36" s="167" t="s">
        <v>121</v>
      </c>
      <c r="N36" s="134"/>
      <c r="O36" s="138"/>
    </row>
    <row r="37" spans="1:15" ht="27.75" customHeight="1" x14ac:dyDescent="0.4">
      <c r="A37" s="55"/>
      <c r="B37" s="133">
        <v>2026</v>
      </c>
      <c r="C37" s="162">
        <v>12</v>
      </c>
      <c r="D37" s="165" t="s">
        <v>288</v>
      </c>
      <c r="E37" s="165" t="s">
        <v>364</v>
      </c>
      <c r="F37" s="164" t="s">
        <v>207</v>
      </c>
      <c r="G37" s="164" t="s">
        <v>6</v>
      </c>
      <c r="H37" s="164" t="s">
        <v>29</v>
      </c>
      <c r="I37" s="166">
        <v>10000000</v>
      </c>
      <c r="J37" s="164">
        <v>202212014</v>
      </c>
      <c r="K37" s="164" t="s">
        <v>290</v>
      </c>
      <c r="L37" s="136" t="s">
        <v>291</v>
      </c>
      <c r="M37" s="167"/>
      <c r="N37" s="134"/>
      <c r="O37" s="138"/>
    </row>
  </sheetData>
  <mergeCells count="1">
    <mergeCell ref="A3:O3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M6:M37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D6:D37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N6:N37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G6:G37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C6:C37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H6:H37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F5:F37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13"/>
  <sheetViews>
    <sheetView topLeftCell="C1" zoomScale="55" zoomScaleNormal="55" workbookViewId="0">
      <selection activeCell="A3" sqref="A3:O3"/>
    </sheetView>
  </sheetViews>
  <sheetFormatPr defaultRowHeight="17.399999999999999" x14ac:dyDescent="0.4"/>
  <cols>
    <col min="1" max="1" width="8.59765625" customWidth="1"/>
    <col min="2" max="2" width="12.69921875" customWidth="1"/>
    <col min="3" max="3" width="10.8984375" customWidth="1"/>
    <col min="4" max="4" width="31.19921875" customWidth="1"/>
    <col min="5" max="5" width="38.19921875" customWidth="1"/>
    <col min="6" max="6" width="11.19921875" bestFit="1" customWidth="1"/>
    <col min="7" max="7" width="33.19921875" customWidth="1"/>
    <col min="8" max="8" width="31.59765625" bestFit="1" customWidth="1"/>
    <col min="9" max="9" width="18.5" customWidth="1"/>
    <col min="10" max="10" width="16.3984375" bestFit="1" customWidth="1"/>
    <col min="11" max="11" width="15.5" bestFit="1" customWidth="1"/>
    <col min="12" max="12" width="18" customWidth="1"/>
    <col min="13" max="13" width="93.19921875" bestFit="1" customWidth="1"/>
    <col min="14" max="14" width="43.59765625" customWidth="1"/>
    <col min="15" max="15" width="30.3984375" bestFit="1" customWidth="1"/>
  </cols>
  <sheetData>
    <row r="2" spans="1:15" ht="15" customHeight="1" x14ac:dyDescent="0.4">
      <c r="A2" s="31"/>
    </row>
    <row r="3" spans="1:15" ht="32.25" customHeight="1" x14ac:dyDescent="0.4">
      <c r="A3" s="602" t="s">
        <v>66</v>
      </c>
      <c r="B3" s="602"/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</row>
    <row r="4" spans="1:15" ht="9.75" customHeight="1" x14ac:dyDescent="0.4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s="32" customFormat="1" ht="35.25" customHeight="1" thickBot="1" x14ac:dyDescent="0.45">
      <c r="A5" s="47"/>
      <c r="B5" s="48" t="s">
        <v>57</v>
      </c>
      <c r="C5" s="49" t="s">
        <v>67</v>
      </c>
      <c r="D5" s="49" t="s">
        <v>56</v>
      </c>
      <c r="E5" s="50" t="s">
        <v>55</v>
      </c>
      <c r="F5" s="49" t="s">
        <v>54</v>
      </c>
      <c r="G5" s="59" t="s">
        <v>157</v>
      </c>
      <c r="H5" s="59" t="s">
        <v>160</v>
      </c>
      <c r="I5" s="50" t="s">
        <v>53</v>
      </c>
      <c r="J5" s="50" t="s">
        <v>64</v>
      </c>
      <c r="K5" s="50" t="s">
        <v>52</v>
      </c>
      <c r="L5" s="50" t="s">
        <v>51</v>
      </c>
      <c r="M5" s="57" t="s">
        <v>50</v>
      </c>
      <c r="N5" s="60" t="s">
        <v>158</v>
      </c>
      <c r="O5" s="60" t="s">
        <v>159</v>
      </c>
    </row>
    <row r="6" spans="1:15" ht="27.75" customHeight="1" thickTop="1" x14ac:dyDescent="0.4">
      <c r="A6" s="55"/>
      <c r="B6" s="133">
        <v>2026</v>
      </c>
      <c r="C6" s="162">
        <v>1</v>
      </c>
      <c r="D6" s="163" t="s">
        <v>242</v>
      </c>
      <c r="E6" s="163" t="s">
        <v>243</v>
      </c>
      <c r="F6" s="164" t="s">
        <v>24</v>
      </c>
      <c r="G6" s="164" t="s">
        <v>14</v>
      </c>
      <c r="H6" s="164" t="s">
        <v>28</v>
      </c>
      <c r="I6" s="157">
        <v>17280000</v>
      </c>
      <c r="J6" s="164">
        <v>202108005</v>
      </c>
      <c r="K6" s="164" t="s">
        <v>244</v>
      </c>
      <c r="L6" s="136" t="s">
        <v>245</v>
      </c>
      <c r="M6" s="167" t="s">
        <v>121</v>
      </c>
      <c r="N6" s="134"/>
      <c r="O6" s="138"/>
    </row>
    <row r="7" spans="1:15" ht="27.75" customHeight="1" x14ac:dyDescent="0.4">
      <c r="A7" s="55"/>
      <c r="B7" s="133">
        <v>2026</v>
      </c>
      <c r="C7" s="162">
        <v>2</v>
      </c>
      <c r="D7" s="165" t="s">
        <v>242</v>
      </c>
      <c r="E7" s="165" t="s">
        <v>246</v>
      </c>
      <c r="F7" s="164" t="s">
        <v>24</v>
      </c>
      <c r="G7" s="164" t="s">
        <v>14</v>
      </c>
      <c r="H7" s="164" t="s">
        <v>28</v>
      </c>
      <c r="I7" s="166">
        <v>12000000</v>
      </c>
      <c r="J7" s="164">
        <v>202108005</v>
      </c>
      <c r="K7" s="164" t="s">
        <v>244</v>
      </c>
      <c r="L7" s="136" t="s">
        <v>245</v>
      </c>
      <c r="M7" s="167" t="s">
        <v>121</v>
      </c>
      <c r="N7" s="134"/>
      <c r="O7" s="138"/>
    </row>
    <row r="8" spans="1:15" ht="27.75" customHeight="1" x14ac:dyDescent="0.4">
      <c r="A8" s="55"/>
      <c r="B8" s="133">
        <v>2026</v>
      </c>
      <c r="C8" s="162">
        <v>2</v>
      </c>
      <c r="D8" s="163" t="s">
        <v>242</v>
      </c>
      <c r="E8" s="163" t="s">
        <v>247</v>
      </c>
      <c r="F8" s="164" t="s">
        <v>24</v>
      </c>
      <c r="G8" s="164" t="s">
        <v>14</v>
      </c>
      <c r="H8" s="164" t="s">
        <v>28</v>
      </c>
      <c r="I8" s="135">
        <v>7000000</v>
      </c>
      <c r="J8" s="164">
        <v>202408041</v>
      </c>
      <c r="K8" s="164" t="s">
        <v>248</v>
      </c>
      <c r="L8" s="136" t="s">
        <v>249</v>
      </c>
      <c r="M8" s="167" t="s">
        <v>121</v>
      </c>
      <c r="N8" s="134"/>
      <c r="O8" s="138"/>
    </row>
    <row r="9" spans="1:15" ht="27.75" customHeight="1" x14ac:dyDescent="0.4">
      <c r="A9" s="55"/>
      <c r="B9" s="133">
        <v>2026</v>
      </c>
      <c r="C9" s="162">
        <v>2</v>
      </c>
      <c r="D9" s="163" t="s">
        <v>242</v>
      </c>
      <c r="E9" s="165" t="s">
        <v>250</v>
      </c>
      <c r="F9" s="164" t="s">
        <v>24</v>
      </c>
      <c r="G9" s="164" t="s">
        <v>14</v>
      </c>
      <c r="H9" s="164" t="s">
        <v>27</v>
      </c>
      <c r="I9" s="137">
        <v>38000000</v>
      </c>
      <c r="J9" s="164">
        <v>202408041</v>
      </c>
      <c r="K9" s="164" t="s">
        <v>248</v>
      </c>
      <c r="L9" s="136" t="s">
        <v>249</v>
      </c>
      <c r="M9" s="167"/>
      <c r="N9" s="134"/>
      <c r="O9" s="138"/>
    </row>
    <row r="10" spans="1:15" ht="27.75" customHeight="1" x14ac:dyDescent="0.4">
      <c r="A10" s="55"/>
      <c r="B10" s="133">
        <v>2026</v>
      </c>
      <c r="C10" s="162">
        <v>2</v>
      </c>
      <c r="D10" s="165" t="s">
        <v>242</v>
      </c>
      <c r="E10" s="165" t="s">
        <v>251</v>
      </c>
      <c r="F10" s="164" t="s">
        <v>24</v>
      </c>
      <c r="G10" s="164" t="s">
        <v>14</v>
      </c>
      <c r="H10" s="164" t="s">
        <v>28</v>
      </c>
      <c r="I10" s="139">
        <v>10000000</v>
      </c>
      <c r="J10" s="164">
        <v>202212033</v>
      </c>
      <c r="K10" s="164" t="s">
        <v>252</v>
      </c>
      <c r="L10" s="136" t="s">
        <v>253</v>
      </c>
      <c r="M10" s="167" t="s">
        <v>121</v>
      </c>
      <c r="N10" s="134"/>
      <c r="O10" s="138"/>
    </row>
    <row r="11" spans="1:15" ht="27.75" customHeight="1" x14ac:dyDescent="0.4">
      <c r="A11" s="55"/>
      <c r="B11" s="133">
        <v>2026</v>
      </c>
      <c r="C11" s="162">
        <v>2</v>
      </c>
      <c r="D11" s="165" t="s">
        <v>242</v>
      </c>
      <c r="E11" s="165" t="s">
        <v>254</v>
      </c>
      <c r="F11" s="164" t="s">
        <v>24</v>
      </c>
      <c r="G11" s="164" t="s">
        <v>14</v>
      </c>
      <c r="H11" s="164" t="s">
        <v>25</v>
      </c>
      <c r="I11" s="140">
        <v>55000000</v>
      </c>
      <c r="J11" s="164">
        <v>202112047</v>
      </c>
      <c r="K11" s="164" t="s">
        <v>255</v>
      </c>
      <c r="L11" s="164" t="s">
        <v>256</v>
      </c>
      <c r="M11" s="167"/>
      <c r="N11" s="134"/>
      <c r="O11" s="138"/>
    </row>
    <row r="12" spans="1:15" ht="27.75" customHeight="1" x14ac:dyDescent="0.4">
      <c r="A12" s="55"/>
      <c r="B12" s="133">
        <v>2026</v>
      </c>
      <c r="C12" s="162">
        <v>9</v>
      </c>
      <c r="D12" s="165" t="s">
        <v>242</v>
      </c>
      <c r="E12" s="165" t="s">
        <v>257</v>
      </c>
      <c r="F12" s="164" t="s">
        <v>24</v>
      </c>
      <c r="G12" s="164" t="s">
        <v>14</v>
      </c>
      <c r="H12" s="164" t="s">
        <v>25</v>
      </c>
      <c r="I12" s="140">
        <v>53000000</v>
      </c>
      <c r="J12" s="164">
        <v>202112047</v>
      </c>
      <c r="K12" s="164" t="s">
        <v>255</v>
      </c>
      <c r="L12" s="164" t="s">
        <v>256</v>
      </c>
      <c r="M12" s="167"/>
      <c r="N12" s="134"/>
      <c r="O12" s="138"/>
    </row>
    <row r="13" spans="1:15" ht="27.75" customHeight="1" x14ac:dyDescent="0.4">
      <c r="A13" s="55"/>
      <c r="B13" s="133">
        <v>2026</v>
      </c>
      <c r="C13" s="162">
        <v>4</v>
      </c>
      <c r="D13" s="165" t="s">
        <v>242</v>
      </c>
      <c r="E13" s="165" t="s">
        <v>258</v>
      </c>
      <c r="F13" s="164" t="s">
        <v>24</v>
      </c>
      <c r="G13" s="164" t="s">
        <v>14</v>
      </c>
      <c r="H13" s="164" t="s">
        <v>28</v>
      </c>
      <c r="I13" s="140">
        <v>30000000</v>
      </c>
      <c r="J13" s="164">
        <v>202112047</v>
      </c>
      <c r="K13" s="164" t="s">
        <v>255</v>
      </c>
      <c r="L13" s="164" t="s">
        <v>256</v>
      </c>
      <c r="M13" s="167"/>
      <c r="N13" s="134"/>
      <c r="O13" s="138"/>
    </row>
  </sheetData>
  <mergeCells count="1">
    <mergeCell ref="A3:O3"/>
  </mergeCells>
  <phoneticPr fontId="1" type="noConversion"/>
  <printOptions horizontalCentered="1"/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F5:F13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H6:H13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C6:C13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G6:G13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N6:N13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D6:D13</xm:sqref>
        </x14:dataValidation>
        <x14:dataValidation type="list" allowBlank="1" showInputMessage="1" showErrorMessage="1">
          <x14:formula1>
            <xm:f>'Z:\계약팀 공유폴더\6. 김형수\계약 관련업무\연간발주계획(2026)\발주계획 취합\[5. 2026년 연간 발주계획서(재난안전본부).xlsx]참고'!#REF!</xm:f>
          </x14:formula1>
          <xm:sqref>M6:M13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51</vt:i4>
      </vt:variant>
      <vt:variant>
        <vt:lpstr>이름이 지정된 범위</vt:lpstr>
      </vt:variant>
      <vt:variant>
        <vt:i4>7</vt:i4>
      </vt:variant>
    </vt:vector>
  </HeadingPairs>
  <TitlesOfParts>
    <vt:vector size="58" baseType="lpstr">
      <vt:lpstr>부서목록</vt:lpstr>
      <vt:lpstr>발주계획 정리</vt:lpstr>
      <vt:lpstr>발주계획 합본</vt:lpstr>
      <vt:lpstr>감사실</vt:lpstr>
      <vt:lpstr>비서실</vt:lpstr>
      <vt:lpstr>혁신성과실</vt:lpstr>
      <vt:lpstr>홍보실</vt:lpstr>
      <vt:lpstr>재난안전본부 재난안전관리실</vt:lpstr>
      <vt:lpstr>재난안전본부 안전보건관리실</vt:lpstr>
      <vt:lpstr>재난안전본부 지진안전관리실</vt:lpstr>
      <vt:lpstr>재난안전본부 공공기관안전평가실</vt:lpstr>
      <vt:lpstr>재난안전본부 사고정보분석실</vt:lpstr>
      <vt:lpstr>경영본부 기획조정실</vt:lpstr>
      <vt:lpstr>경영본부 인사노무실</vt:lpstr>
      <vt:lpstr>경영본부 ESG경영실</vt:lpstr>
      <vt:lpstr>경영본부 운영지원실</vt:lpstr>
      <vt:lpstr>경영본부 AI전략실</vt:lpstr>
      <vt:lpstr>기반시설본부 기반시설관리실</vt:lpstr>
      <vt:lpstr>기반시설본부 시설성능관리실</vt:lpstr>
      <vt:lpstr>기반시설본부 시설안전평가실</vt:lpstr>
      <vt:lpstr>건설안전본부 건설안전관리실</vt:lpstr>
      <vt:lpstr>건설안전본부 건설품질관리실</vt:lpstr>
      <vt:lpstr>건설안전본부 건설안전평가실</vt:lpstr>
      <vt:lpstr>건축시설본부 건축시설관리실</vt:lpstr>
      <vt:lpstr>건축시설본부 건축안전관리실</vt:lpstr>
      <vt:lpstr>건축시설본부 녹색건축실</vt:lpstr>
      <vt:lpstr>건축시설본부 하자심사분쟁조정위원회사무국</vt:lpstr>
      <vt:lpstr>건축시설본부 건축분쟁전문위원회사무국 </vt:lpstr>
      <vt:lpstr>지하안전관리단 지하안전관리실</vt:lpstr>
      <vt:lpstr>지하안전관리단 지하안전점검실</vt:lpstr>
      <vt:lpstr>국토안전기술연구원 정책연구실</vt:lpstr>
      <vt:lpstr>국토안전기술연구원 기후대응연구실</vt:lpstr>
      <vt:lpstr>국토안전교육원 기술안전교육실</vt:lpstr>
      <vt:lpstr>국토안전교육원 대국민안전교육실</vt:lpstr>
      <vt:lpstr>수도권지역본부 사업지원실</vt:lpstr>
      <vt:lpstr>수도권지역본부 건설안전품질1실</vt:lpstr>
      <vt:lpstr>수도권지역본부 건설안전품질2실</vt:lpstr>
      <vt:lpstr>충청지역본부 사업지원실</vt:lpstr>
      <vt:lpstr>충청지역본부 건설안전품질실</vt:lpstr>
      <vt:lpstr>충청지역본부 기반시설안전실</vt:lpstr>
      <vt:lpstr>충청지역본부 건축시설안전실</vt:lpstr>
      <vt:lpstr>강원지역본부 사업지원실</vt:lpstr>
      <vt:lpstr>강원지역본부 건설안전품질실</vt:lpstr>
      <vt:lpstr>강원지역본부 기반시설안전실</vt:lpstr>
      <vt:lpstr>영남지역본부 사업지원실</vt:lpstr>
      <vt:lpstr>영남지역본부 건설안전품질실</vt:lpstr>
      <vt:lpstr>영남지역본부 기반시설안전실</vt:lpstr>
      <vt:lpstr>호남지역본부 사업지원실</vt:lpstr>
      <vt:lpstr>호남지역본부 건설안전품질실</vt:lpstr>
      <vt:lpstr>호남지역본부 특수교관리실</vt:lpstr>
      <vt:lpstr>참고</vt:lpstr>
      <vt:lpstr>'건설안전본부 건설안전관리실'!Print_Area</vt:lpstr>
      <vt:lpstr>'건설안전본부 건설안전평가실'!Print_Area</vt:lpstr>
      <vt:lpstr>'건설안전본부 건설품질관리실'!Print_Area</vt:lpstr>
      <vt:lpstr>'국토안전교육원 기술안전교육실'!Print_Area</vt:lpstr>
      <vt:lpstr>'국토안전교육원 대국민안전교육실'!Print_Area</vt:lpstr>
      <vt:lpstr>'국토안전기술연구원 정책연구실'!Print_Area</vt:lpstr>
      <vt:lpstr>참고!Print_Area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user</dc:creator>
  <cp:lastModifiedBy>user</cp:lastModifiedBy>
  <cp:lastPrinted>2022-01-18T23:35:42Z</cp:lastPrinted>
  <dcterms:created xsi:type="dcterms:W3CDTF">2019-01-09T04:23:52Z</dcterms:created>
  <dcterms:modified xsi:type="dcterms:W3CDTF">2026-02-12T08:07:32Z</dcterms:modified>
</cp:coreProperties>
</file>