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부서공유함\상생협력처 공사용역계약부\13 계약 발주계획\2026년 발주계획\5. 외부공개\3. 전자조달시스템\"/>
    </mc:Choice>
  </mc:AlternateContent>
  <bookViews>
    <workbookView xWindow="360" yWindow="90" windowWidth="26955" windowHeight="11880"/>
  </bookViews>
  <sheets>
    <sheet name="공사" sheetId="1" r:id="rId1"/>
    <sheet name="Sheet1" sheetId="7" state="hidden" r:id="rId2"/>
    <sheet name="용역" sheetId="3" r:id="rId3"/>
    <sheet name="Sheet2" sheetId="14" state="hidden" r:id="rId4"/>
    <sheet name="물품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xlnm._FilterDatabase" localSheetId="0" hidden="1">공사!$A$3:$K$191</definedName>
    <definedName name="_xlnm._FilterDatabase" localSheetId="4" hidden="1">물품!$A$3:$O$454</definedName>
    <definedName name="_xlnm._FilterDatabase" localSheetId="2" hidden="1">용역!$A$3:$I$327</definedName>
    <definedName name="_xlnm.Print_Area" localSheetId="0">공사!$A$1:$K$191</definedName>
    <definedName name="_xlnm.Print_Area" localSheetId="4">물품!$A$1:$N$454</definedName>
    <definedName name="_xlnm.Print_Area" localSheetId="2">용역!$A$1:$I$327</definedName>
    <definedName name="_xlnm.Print_Titles" localSheetId="0">공사!$3:$3</definedName>
    <definedName name="_xlnm.Print_Titles" localSheetId="4">물품!$3:$3</definedName>
    <definedName name="_xlnm.Print_Titles" localSheetId="2">용역!$3:$3</definedName>
  </definedNames>
  <calcPr calcId="162913"/>
  <pivotCaches>
    <pivotCache cacheId="0" r:id="rId89"/>
    <pivotCache cacheId="1" r:id="rId90"/>
  </pivotCaches>
</workbook>
</file>

<file path=xl/calcChain.xml><?xml version="1.0" encoding="utf-8"?>
<calcChain xmlns="http://schemas.openxmlformats.org/spreadsheetml/2006/main">
  <c r="J417" i="2" l="1"/>
  <c r="J412" i="2"/>
  <c r="J409" i="2"/>
  <c r="J377" i="2"/>
  <c r="J386" i="2"/>
  <c r="J384" i="2"/>
  <c r="J379" i="2"/>
  <c r="J341" i="2"/>
  <c r="J275" i="2"/>
  <c r="J161" i="2"/>
  <c r="J62" i="2"/>
  <c r="J11" i="2"/>
  <c r="J38" i="2"/>
  <c r="G6" i="7" l="1"/>
  <c r="F6" i="7"/>
  <c r="G5" i="14"/>
  <c r="G6" i="14"/>
  <c r="G7" i="14"/>
  <c r="F6" i="14"/>
  <c r="F5" i="14"/>
  <c r="E150" i="3"/>
  <c r="F7" i="14" l="1"/>
  <c r="F5" i="7"/>
  <c r="F4" i="7"/>
  <c r="E309" i="3" l="1"/>
  <c r="E233" i="3"/>
  <c r="E90" i="3"/>
  <c r="E137" i="3"/>
  <c r="E149" i="3"/>
  <c r="E180" i="3"/>
  <c r="E68" i="3"/>
  <c r="E86" i="3"/>
  <c r="E63" i="3"/>
  <c r="E81" i="3"/>
  <c r="E228" i="3"/>
  <c r="E113" i="3"/>
  <c r="E212" i="3"/>
  <c r="E55" i="3"/>
  <c r="E158" i="3"/>
  <c r="E206" i="3"/>
  <c r="E205" i="3"/>
  <c r="E16" i="3"/>
  <c r="E79" i="3"/>
  <c r="G4" i="7"/>
  <c r="G5" i="7"/>
  <c r="G88" i="1"/>
  <c r="G125" i="1"/>
  <c r="G93" i="1"/>
  <c r="G184" i="1"/>
  <c r="G185" i="1"/>
  <c r="G143" i="1"/>
  <c r="G47" i="1"/>
  <c r="G77" i="1"/>
  <c r="G78" i="1"/>
  <c r="G100" i="1"/>
  <c r="G101" i="1"/>
  <c r="G46" i="1"/>
  <c r="G122" i="1"/>
  <c r="G155" i="1"/>
  <c r="G113" i="1"/>
  <c r="G31" i="1"/>
  <c r="G98" i="1"/>
</calcChain>
</file>

<file path=xl/sharedStrings.xml><?xml version="1.0" encoding="utf-8"?>
<sst xmlns="http://schemas.openxmlformats.org/spreadsheetml/2006/main" count="6910" uniqueCount="2456">
  <si>
    <t>공사지역</t>
    <phoneticPr fontId="10" type="noConversion"/>
  </si>
  <si>
    <t>공종</t>
    <phoneticPr fontId="10" type="noConversion"/>
  </si>
  <si>
    <t>계약방법</t>
    <phoneticPr fontId="10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</si>
  <si>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10" type="noConversion"/>
  </si>
  <si>
    <t>부서명</t>
    <phoneticPr fontId="10" type="noConversion"/>
  </si>
  <si>
    <t>전화번호</t>
    <phoneticPr fontId="10" type="noConversion"/>
  </si>
  <si>
    <t>준공(예정)년월</t>
    <phoneticPr fontId="10" type="noConversion"/>
  </si>
  <si>
    <t>기타</t>
  </si>
  <si>
    <t>[공사]</t>
  </si>
  <si>
    <t>발주월</t>
    <phoneticPr fontId="10" type="noConversion"/>
  </si>
  <si>
    <t>발주월</t>
    <phoneticPr fontId="10" type="noConversion"/>
  </si>
  <si>
    <t>공사명</t>
    <phoneticPr fontId="10" type="noConversion"/>
  </si>
  <si>
    <t>[물품]</t>
    <phoneticPr fontId="10" type="noConversion"/>
  </si>
  <si>
    <t>사업명</t>
    <phoneticPr fontId="10" type="noConversion"/>
  </si>
  <si>
    <t>계약방법</t>
    <phoneticPr fontId="10" type="noConversion"/>
  </si>
  <si>
    <t>품 명</t>
    <phoneticPr fontId="10" type="noConversion"/>
  </si>
  <si>
    <t>주요규격</t>
    <phoneticPr fontId="10" type="noConversion"/>
  </si>
  <si>
    <t>용도</t>
    <phoneticPr fontId="10" type="noConversion"/>
  </si>
  <si>
    <t>수량</t>
    <phoneticPr fontId="10" type="noConversion"/>
  </si>
  <si>
    <t>단위</t>
    <phoneticPr fontId="10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</si>
  <si>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10" type="noConversion"/>
  </si>
  <si>
    <t>부서명</t>
    <phoneticPr fontId="10" type="noConversion"/>
  </si>
  <si>
    <t>연락처</t>
    <phoneticPr fontId="10" type="noConversion"/>
  </si>
  <si>
    <t>납품완료
(예정)년월</t>
    <phoneticPr fontId="10" type="noConversion"/>
  </si>
  <si>
    <t>No</t>
    <phoneticPr fontId="10" type="noConversion"/>
  </si>
  <si>
    <t>No</t>
    <phoneticPr fontId="10" type="noConversion"/>
  </si>
  <si>
    <t>용역명</t>
    <phoneticPr fontId="10" type="noConversion"/>
  </si>
  <si>
    <t>전화번호</t>
    <phoneticPr fontId="10" type="noConversion"/>
  </si>
  <si>
    <t>일반경쟁</t>
  </si>
  <si>
    <t>서울특별시</t>
  </si>
  <si>
    <t>전문</t>
  </si>
  <si>
    <t>경상남도</t>
  </si>
  <si>
    <t>건축</t>
  </si>
  <si>
    <t>제한경쟁</t>
  </si>
  <si>
    <t>대전광역시</t>
  </si>
  <si>
    <t>경기도</t>
  </si>
  <si>
    <t>전기</t>
  </si>
  <si>
    <t>수의계약</t>
  </si>
  <si>
    <t>인천광역시</t>
  </si>
  <si>
    <t>충청남도</t>
  </si>
  <si>
    <t>전라남도</t>
  </si>
  <si>
    <t>토목</t>
  </si>
  <si>
    <t>경상북도</t>
  </si>
  <si>
    <t>소방</t>
  </si>
  <si>
    <t>대구광역시</t>
  </si>
  <si>
    <t>지명경쟁</t>
  </si>
  <si>
    <t>제주특별자치도</t>
  </si>
  <si>
    <t>부산경남지역본부</t>
  </si>
  <si>
    <t>서울지역본부</t>
  </si>
  <si>
    <t>인천기지본부</t>
  </si>
  <si>
    <t>시설보전부</t>
  </si>
  <si>
    <t>계전보전부</t>
  </si>
  <si>
    <t>대전충청지역본부</t>
  </si>
  <si>
    <t>평택기지본부</t>
  </si>
  <si>
    <t>기계보전부</t>
  </si>
  <si>
    <t>통영기지본부</t>
  </si>
  <si>
    <t>설비보전부</t>
  </si>
  <si>
    <t>강원지역본부</t>
  </si>
  <si>
    <t>공급운영처</t>
  </si>
  <si>
    <t>전북지역본부</t>
  </si>
  <si>
    <t>제주LNG본부</t>
  </si>
  <si>
    <t>대구경북지역본부</t>
  </si>
  <si>
    <t>경기지역본부</t>
  </si>
  <si>
    <t>가스연구원</t>
  </si>
  <si>
    <t>광주전남지역본부</t>
  </si>
  <si>
    <t>생산운영처</t>
  </si>
  <si>
    <t>인천지역본부</t>
  </si>
  <si>
    <t>삼척기지본부</t>
  </si>
  <si>
    <t>055-640-6242</t>
  </si>
  <si>
    <t>상생협력처</t>
  </si>
  <si>
    <t>경영관리처</t>
  </si>
  <si>
    <t>033-571-4343</t>
  </si>
  <si>
    <t>건설설계처</t>
  </si>
  <si>
    <t>055-330-7765</t>
  </si>
  <si>
    <t>031-680-3228</t>
  </si>
  <si>
    <t>064-766-3674</t>
  </si>
  <si>
    <t>055-330-7769</t>
  </si>
  <si>
    <t>마케팅기획처</t>
  </si>
  <si>
    <t>055-330-7776</t>
  </si>
  <si>
    <t>033-760-6724</t>
  </si>
  <si>
    <t>예산액
(원, 부가세 포함)</t>
    <phoneticPr fontId="10" type="noConversion"/>
  </si>
  <si>
    <t>033-760-6752</t>
  </si>
  <si>
    <t>031-680-3275</t>
  </si>
  <si>
    <t>033-760-6766</t>
  </si>
  <si>
    <t>055-640-6262</t>
  </si>
  <si>
    <t>031-680-3216</t>
  </si>
  <si>
    <t>031-680-3245</t>
  </si>
  <si>
    <t>부산광역시</t>
  </si>
  <si>
    <t>관로보전부</t>
  </si>
  <si>
    <t>055-330-7782</t>
  </si>
  <si>
    <t>055-640-6243</t>
  </si>
  <si>
    <t>033-571-4222</t>
  </si>
  <si>
    <t>055-330-7772</t>
  </si>
  <si>
    <t>055-330-7766</t>
  </si>
  <si>
    <t>055-330-7764</t>
  </si>
  <si>
    <t>경영지원처</t>
  </si>
  <si>
    <t>031-680-3222</t>
  </si>
  <si>
    <t>수소사업처</t>
  </si>
  <si>
    <t>안전총괄실</t>
  </si>
  <si>
    <t>기술기획실</t>
  </si>
  <si>
    <t>재무처</t>
  </si>
  <si>
    <t>건설사업단</t>
  </si>
  <si>
    <t>LNG구매처</t>
  </si>
  <si>
    <t>해외사업기획처</t>
  </si>
  <si>
    <t>LNG사업처</t>
  </si>
  <si>
    <t>055-640-6267</t>
  </si>
  <si>
    <t>영업처</t>
  </si>
  <si>
    <t>홍보실</t>
  </si>
  <si>
    <t>031-680-3253</t>
  </si>
  <si>
    <t>[용역]</t>
    <phoneticPr fontId="10" type="noConversion"/>
  </si>
  <si>
    <t>031-680-3277</t>
  </si>
  <si>
    <t>033-571-4355</t>
  </si>
  <si>
    <t>033-571-4234</t>
  </si>
  <si>
    <t>033-571-4225</t>
  </si>
  <si>
    <t>비상계획실</t>
  </si>
  <si>
    <t>디지털인프라부</t>
  </si>
  <si>
    <t>전략기획처</t>
  </si>
  <si>
    <t xml:space="preserve">부산경남지역본부 </t>
  </si>
  <si>
    <t>031-680-3248</t>
  </si>
  <si>
    <t>033-571-4243</t>
  </si>
  <si>
    <t>033-571-4235</t>
  </si>
  <si>
    <t>구매예정금액
(원, 부가세 포함)</t>
    <phoneticPr fontId="10" type="noConversion"/>
  </si>
  <si>
    <t>2026년 한국가스공사 연간 발주계획</t>
    <phoneticPr fontId="10" type="noConversion"/>
  </si>
  <si>
    <t>강원특별자치도</t>
  </si>
  <si>
    <t>경상남도</t>
    <phoneticPr fontId="49" type="noConversion"/>
  </si>
  <si>
    <t>인천광역시</t>
    <phoneticPr fontId="49" type="noConversion"/>
  </si>
  <si>
    <t>울산광역시</t>
    <phoneticPr fontId="49" type="noConversion"/>
  </si>
  <si>
    <t>경기도</t>
    <phoneticPr fontId="49" type="noConversion"/>
  </si>
  <si>
    <t>서울특별시</t>
    <phoneticPr fontId="49" type="noConversion"/>
  </si>
  <si>
    <t>전북특별자치도</t>
  </si>
  <si>
    <t>경상북도</t>
    <phoneticPr fontId="49" type="noConversion"/>
  </si>
  <si>
    <t>강원특별자치도</t>
    <phoneticPr fontId="49" type="noConversion"/>
  </si>
  <si>
    <t>대전광역시</t>
    <phoneticPr fontId="49" type="noConversion"/>
  </si>
  <si>
    <t>충청북도</t>
    <phoneticPr fontId="49" type="noConversion"/>
  </si>
  <si>
    <t>충청남도</t>
    <phoneticPr fontId="49" type="noConversion"/>
  </si>
  <si>
    <t>통신</t>
  </si>
  <si>
    <t>전문</t>
    <phoneticPr fontId="49" type="noConversion"/>
  </si>
  <si>
    <t>전기</t>
    <phoneticPr fontId="49" type="noConversion"/>
  </si>
  <si>
    <t>기타</t>
    <phoneticPr fontId="49" type="noConversion"/>
  </si>
  <si>
    <t>토목</t>
    <phoneticPr fontId="49" type="noConversion"/>
  </si>
  <si>
    <t>토목·건축</t>
    <phoneticPr fontId="49" type="noConversion"/>
  </si>
  <si>
    <t>기계</t>
    <phoneticPr fontId="49" type="noConversion"/>
  </si>
  <si>
    <t>건축</t>
    <phoneticPr fontId="49" type="noConversion"/>
  </si>
  <si>
    <t>토목·건축</t>
  </si>
  <si>
    <t>기계</t>
  </si>
  <si>
    <t>기계,토목</t>
    <phoneticPr fontId="49" type="noConversion"/>
  </si>
  <si>
    <t>제한경쟁</t>
    <phoneticPr fontId="49" type="noConversion"/>
  </si>
  <si>
    <t>수의계약</t>
    <phoneticPr fontId="49" type="noConversion"/>
  </si>
  <si>
    <t>지명경쟁</t>
    <phoneticPr fontId="49" type="noConversion"/>
  </si>
  <si>
    <t>일반경쟁</t>
    <phoneticPr fontId="49" type="noConversion"/>
  </si>
  <si>
    <t>212,564,000‬</t>
  </si>
  <si>
    <t>통영기지본부</t>
    <phoneticPr fontId="49" type="noConversion"/>
  </si>
  <si>
    <t>인천지역본부</t>
    <phoneticPr fontId="49" type="noConversion"/>
  </si>
  <si>
    <t>부산경남지역본부</t>
    <phoneticPr fontId="49" type="noConversion"/>
  </si>
  <si>
    <t>경기지역본부</t>
    <phoneticPr fontId="49" type="noConversion"/>
  </si>
  <si>
    <t>건설설계처</t>
    <phoneticPr fontId="49" type="noConversion"/>
  </si>
  <si>
    <t>인천기지본부</t>
    <phoneticPr fontId="49" type="noConversion"/>
  </si>
  <si>
    <t>AI디지털혁신처</t>
  </si>
  <si>
    <t>수소사업처</t>
    <phoneticPr fontId="49" type="noConversion"/>
  </si>
  <si>
    <t>전북지역본부</t>
    <phoneticPr fontId="49" type="noConversion"/>
  </si>
  <si>
    <t>대구경북지역본부</t>
    <phoneticPr fontId="49" type="noConversion"/>
  </si>
  <si>
    <t>강원지역본부</t>
    <phoneticPr fontId="49" type="noConversion"/>
  </si>
  <si>
    <t>서울지역본부</t>
    <phoneticPr fontId="49" type="noConversion"/>
  </si>
  <si>
    <t>생산운영처</t>
    <phoneticPr fontId="49" type="noConversion"/>
  </si>
  <si>
    <t>대전충청지역본부</t>
    <phoneticPr fontId="49" type="noConversion"/>
  </si>
  <si>
    <t>계전보전부</t>
    <phoneticPr fontId="49" type="noConversion"/>
  </si>
  <si>
    <t>시설보전부</t>
    <phoneticPr fontId="49" type="noConversion"/>
  </si>
  <si>
    <t>설비보전부</t>
    <phoneticPr fontId="49" type="noConversion"/>
  </si>
  <si>
    <t>관로보전부</t>
    <phoneticPr fontId="49" type="noConversion"/>
  </si>
  <si>
    <t>울산보전부</t>
    <phoneticPr fontId="49" type="noConversion"/>
  </si>
  <si>
    <t>분당지사</t>
    <phoneticPr fontId="49" type="noConversion"/>
  </si>
  <si>
    <t>설계공무부</t>
    <phoneticPr fontId="49" type="noConversion"/>
  </si>
  <si>
    <t>계전설계부</t>
    <phoneticPr fontId="49" type="noConversion"/>
  </si>
  <si>
    <t>기계보전부</t>
    <phoneticPr fontId="49" type="noConversion"/>
  </si>
  <si>
    <t>수소사업운영부</t>
    <phoneticPr fontId="49" type="noConversion"/>
  </si>
  <si>
    <t>양주보전부</t>
    <phoneticPr fontId="49" type="noConversion"/>
  </si>
  <si>
    <t>생산개선부</t>
    <phoneticPr fontId="49" type="noConversion"/>
  </si>
  <si>
    <t>안전공사부</t>
  </si>
  <si>
    <t>055-640-6282</t>
    <phoneticPr fontId="49" type="noConversion"/>
  </si>
  <si>
    <t>055-640-6295</t>
    <phoneticPr fontId="49" type="noConversion"/>
  </si>
  <si>
    <t>055-640-6263</t>
  </si>
  <si>
    <t>055-640-6254</t>
  </si>
  <si>
    <t>055-640-6276</t>
    <phoneticPr fontId="49" type="noConversion"/>
  </si>
  <si>
    <t>055-640-6146</t>
    <phoneticPr fontId="49" type="noConversion"/>
  </si>
  <si>
    <t>055-640-6273</t>
    <phoneticPr fontId="49" type="noConversion"/>
  </si>
  <si>
    <t>055-640-6266</t>
  </si>
  <si>
    <t>032-453-6692</t>
    <phoneticPr fontId="49" type="noConversion"/>
  </si>
  <si>
    <t>032-453-6732</t>
    <phoneticPr fontId="49" type="noConversion"/>
  </si>
  <si>
    <t>032-453-6675</t>
    <phoneticPr fontId="49" type="noConversion"/>
  </si>
  <si>
    <t>032-453-6673</t>
    <phoneticPr fontId="49" type="noConversion"/>
  </si>
  <si>
    <t>032-453-6712</t>
    <phoneticPr fontId="49" type="noConversion"/>
  </si>
  <si>
    <t>032-453-6685</t>
    <phoneticPr fontId="49" type="noConversion"/>
  </si>
  <si>
    <t>055-330-7786</t>
    <phoneticPr fontId="49" type="noConversion"/>
  </si>
  <si>
    <t>055-330-7748</t>
    <phoneticPr fontId="49" type="noConversion"/>
  </si>
  <si>
    <t>055-330-7787</t>
    <phoneticPr fontId="49" type="noConversion"/>
  </si>
  <si>
    <t>055-330-7773</t>
  </si>
  <si>
    <t>052-277-2104</t>
    <phoneticPr fontId="49" type="noConversion"/>
  </si>
  <si>
    <t>052-278-2101</t>
    <phoneticPr fontId="49" type="noConversion"/>
  </si>
  <si>
    <t>052-277-2108</t>
    <phoneticPr fontId="49" type="noConversion"/>
  </si>
  <si>
    <t>031-400-7344</t>
    <phoneticPr fontId="49" type="noConversion"/>
  </si>
  <si>
    <t>031-400-7243</t>
    <phoneticPr fontId="49" type="noConversion"/>
  </si>
  <si>
    <t>031-400-7248</t>
    <phoneticPr fontId="49" type="noConversion"/>
  </si>
  <si>
    <t>031-400-7244</t>
    <phoneticPr fontId="49" type="noConversion"/>
  </si>
  <si>
    <t>031-400-7251</t>
    <phoneticPr fontId="49" type="noConversion"/>
  </si>
  <si>
    <t>031-400-7259</t>
    <phoneticPr fontId="49" type="noConversion"/>
  </si>
  <si>
    <t>031-400-7273</t>
    <phoneticPr fontId="49" type="noConversion"/>
  </si>
  <si>
    <t>031-400-7272</t>
    <phoneticPr fontId="49" type="noConversion"/>
  </si>
  <si>
    <t>031-400-7280</t>
    <phoneticPr fontId="49" type="noConversion"/>
  </si>
  <si>
    <t>031-8040-9801</t>
    <phoneticPr fontId="49" type="noConversion"/>
  </si>
  <si>
    <t>053-670-6512</t>
    <phoneticPr fontId="49" type="noConversion"/>
  </si>
  <si>
    <t>053-670-6348</t>
    <phoneticPr fontId="49" type="noConversion"/>
  </si>
  <si>
    <t>053-670-6349</t>
    <phoneticPr fontId="49" type="noConversion"/>
  </si>
  <si>
    <t>032-810-4646</t>
    <phoneticPr fontId="49" type="noConversion"/>
  </si>
  <si>
    <t>032-810-0260</t>
    <phoneticPr fontId="49" type="noConversion"/>
  </si>
  <si>
    <t>032-810-4659</t>
    <phoneticPr fontId="49" type="noConversion"/>
  </si>
  <si>
    <t>032-810-0269</t>
    <phoneticPr fontId="49" type="noConversion"/>
  </si>
  <si>
    <t>032-810-4535</t>
    <phoneticPr fontId="49" type="noConversion"/>
  </si>
  <si>
    <t>032-810-0272</t>
    <phoneticPr fontId="49" type="noConversion"/>
  </si>
  <si>
    <t>032-810-0243</t>
    <phoneticPr fontId="49" type="noConversion"/>
  </si>
  <si>
    <t>032-810-4534</t>
    <phoneticPr fontId="49" type="noConversion"/>
  </si>
  <si>
    <t>032-810-4649</t>
    <phoneticPr fontId="49" type="noConversion"/>
  </si>
  <si>
    <t>032-810-4644</t>
    <phoneticPr fontId="49" type="noConversion"/>
  </si>
  <si>
    <t>032-810-0264</t>
    <phoneticPr fontId="49" type="noConversion"/>
  </si>
  <si>
    <t>032-810-4633</t>
    <phoneticPr fontId="49" type="noConversion"/>
  </si>
  <si>
    <t>053-670-4644</t>
    <phoneticPr fontId="49" type="noConversion"/>
  </si>
  <si>
    <t>032-810-4706</t>
    <phoneticPr fontId="49" type="noConversion"/>
  </si>
  <si>
    <t>032-810-0241</t>
    <phoneticPr fontId="49" type="noConversion"/>
  </si>
  <si>
    <t>032-810-4648</t>
    <phoneticPr fontId="49" type="noConversion"/>
  </si>
  <si>
    <t>053-670-0672</t>
  </si>
  <si>
    <t>053-670-6397</t>
    <phoneticPr fontId="49" type="noConversion"/>
  </si>
  <si>
    <t>063-850-3874</t>
    <phoneticPr fontId="49" type="noConversion"/>
  </si>
  <si>
    <t>063-850-3873</t>
    <phoneticPr fontId="49" type="noConversion"/>
  </si>
  <si>
    <t>063-850-3882</t>
    <phoneticPr fontId="49" type="noConversion"/>
  </si>
  <si>
    <t>063-850-3895</t>
    <phoneticPr fontId="49" type="noConversion"/>
  </si>
  <si>
    <t>063-850-3892</t>
    <phoneticPr fontId="49" type="noConversion"/>
  </si>
  <si>
    <t>063-850-3835</t>
    <phoneticPr fontId="49" type="noConversion"/>
  </si>
  <si>
    <t>063-850-3866</t>
    <phoneticPr fontId="49" type="noConversion"/>
  </si>
  <si>
    <t>053-850-1871</t>
    <phoneticPr fontId="49" type="noConversion"/>
  </si>
  <si>
    <t>053-850-1876</t>
    <phoneticPr fontId="49" type="noConversion"/>
  </si>
  <si>
    <t>053-850-1878</t>
    <phoneticPr fontId="49" type="noConversion"/>
  </si>
  <si>
    <t>053-850-1889</t>
    <phoneticPr fontId="49" type="noConversion"/>
  </si>
  <si>
    <t>053-850-1840</t>
    <phoneticPr fontId="49" type="noConversion"/>
  </si>
  <si>
    <t>053-850-1843</t>
    <phoneticPr fontId="49" type="noConversion"/>
  </si>
  <si>
    <t>053-850-1572</t>
    <phoneticPr fontId="49" type="noConversion"/>
  </si>
  <si>
    <t>033-760-6745</t>
    <phoneticPr fontId="49" type="noConversion"/>
  </si>
  <si>
    <t>033-760-6712</t>
    <phoneticPr fontId="49" type="noConversion"/>
  </si>
  <si>
    <t>033-760-6715</t>
    <phoneticPr fontId="49" type="noConversion"/>
  </si>
  <si>
    <t>033-760-6725</t>
  </si>
  <si>
    <t>02-2657-1168</t>
    <phoneticPr fontId="49" type="noConversion"/>
  </si>
  <si>
    <t>02-2657-1169</t>
    <phoneticPr fontId="49" type="noConversion"/>
  </si>
  <si>
    <t>02-2657-1154</t>
    <phoneticPr fontId="49" type="noConversion"/>
  </si>
  <si>
    <t>02-2657-1134</t>
    <phoneticPr fontId="49" type="noConversion"/>
  </si>
  <si>
    <t>02-2657-1151</t>
    <phoneticPr fontId="49" type="noConversion"/>
  </si>
  <si>
    <t>031-680-3246</t>
  </si>
  <si>
    <t>031-680-3226</t>
  </si>
  <si>
    <t>053-670-6490</t>
    <phoneticPr fontId="49" type="noConversion"/>
  </si>
  <si>
    <t>064-766-3775</t>
  </si>
  <si>
    <t>042-229-3534</t>
    <phoneticPr fontId="49" type="noConversion"/>
  </si>
  <si>
    <t>042-229-3532</t>
    <phoneticPr fontId="49" type="noConversion"/>
  </si>
  <si>
    <t>042-229-3551</t>
    <phoneticPr fontId="49" type="noConversion"/>
  </si>
  <si>
    <t>042-229-3565</t>
    <phoneticPr fontId="49" type="noConversion"/>
  </si>
  <si>
    <t>042-229-3541</t>
    <phoneticPr fontId="49" type="noConversion"/>
  </si>
  <si>
    <t>042-2293-536</t>
    <phoneticPr fontId="49" type="noConversion"/>
  </si>
  <si>
    <t>042-229-3533</t>
    <phoneticPr fontId="49" type="noConversion"/>
  </si>
  <si>
    <t>042-229-3574</t>
    <phoneticPr fontId="49" type="noConversion"/>
  </si>
  <si>
    <t>042-229-3562</t>
    <phoneticPr fontId="49" type="noConversion"/>
  </si>
  <si>
    <t>202612</t>
  </si>
  <si>
    <t>202610</t>
  </si>
  <si>
    <t>202605</t>
  </si>
  <si>
    <t>202706</t>
  </si>
  <si>
    <t>202611</t>
  </si>
  <si>
    <t>202609</t>
  </si>
  <si>
    <t>202606</t>
  </si>
  <si>
    <t>202608</t>
  </si>
  <si>
    <t>202608</t>
    <phoneticPr fontId="49" type="noConversion"/>
  </si>
  <si>
    <t>202606</t>
    <phoneticPr fontId="49" type="noConversion"/>
  </si>
  <si>
    <t>202604</t>
  </si>
  <si>
    <t>202610</t>
    <phoneticPr fontId="49" type="noConversion"/>
  </si>
  <si>
    <t>202704</t>
    <phoneticPr fontId="49" type="noConversion"/>
  </si>
  <si>
    <t>202702</t>
  </si>
  <si>
    <t>202612</t>
    <phoneticPr fontId="49" type="noConversion"/>
  </si>
  <si>
    <t>202607</t>
    <phoneticPr fontId="49" type="noConversion"/>
  </si>
  <si>
    <t>202712</t>
    <phoneticPr fontId="49" type="noConversion"/>
  </si>
  <si>
    <t>202711</t>
    <phoneticPr fontId="49" type="noConversion"/>
  </si>
  <si>
    <t>202609</t>
    <phoneticPr fontId="49" type="noConversion"/>
  </si>
  <si>
    <t>202605</t>
    <phoneticPr fontId="49" type="noConversion"/>
  </si>
  <si>
    <t>202604</t>
    <phoneticPr fontId="49" type="noConversion"/>
  </si>
  <si>
    <t>202611</t>
    <phoneticPr fontId="49" type="noConversion"/>
  </si>
  <si>
    <t>202607</t>
  </si>
  <si>
    <t>202703</t>
  </si>
  <si>
    <t>202702</t>
    <phoneticPr fontId="49" type="noConversion"/>
  </si>
  <si>
    <t>202707</t>
    <phoneticPr fontId="49" type="noConversion"/>
  </si>
  <si>
    <t>202804</t>
    <phoneticPr fontId="49" type="noConversion"/>
  </si>
  <si>
    <t>202909</t>
    <phoneticPr fontId="49" type="noConversion"/>
  </si>
  <si>
    <t>202810</t>
    <phoneticPr fontId="49" type="noConversion"/>
  </si>
  <si>
    <t>202807</t>
    <phoneticPr fontId="49" type="noConversion"/>
  </si>
  <si>
    <t>202706</t>
    <phoneticPr fontId="49" type="noConversion"/>
  </si>
  <si>
    <t>202806</t>
    <phoneticPr fontId="49" type="noConversion"/>
  </si>
  <si>
    <t>202705</t>
    <phoneticPr fontId="49" type="noConversion"/>
  </si>
  <si>
    <t>202710</t>
  </si>
  <si>
    <t>202712</t>
  </si>
  <si>
    <t>202803</t>
    <phoneticPr fontId="49" type="noConversion"/>
  </si>
  <si>
    <t>202812</t>
  </si>
  <si>
    <t>행 레이블</t>
  </si>
  <si>
    <t>총합계</t>
  </si>
  <si>
    <t>사업소</t>
    <phoneticPr fontId="10" type="noConversion"/>
  </si>
  <si>
    <t>본사</t>
    <phoneticPr fontId="10" type="noConversion"/>
  </si>
  <si>
    <t>건수</t>
    <phoneticPr fontId="10" type="noConversion"/>
  </si>
  <si>
    <t>금액</t>
    <phoneticPr fontId="10" type="noConversion"/>
  </si>
  <si>
    <t>합계 : 예산액</t>
  </si>
  <si>
    <t>개수 : 공사명</t>
  </si>
  <si>
    <t>중장기 기술전략 조정</t>
    <phoneticPr fontId="50" type="Hiragana"/>
  </si>
  <si>
    <t>국가 천연가스 공급배관 환상망 구축 기술적타당성 검토 용역</t>
    <phoneticPr fontId="50" type="Hiragana"/>
  </si>
  <si>
    <t>구미복합 전원개발사업 실시계획 변경 용역</t>
    <phoneticPr fontId="50" type="Hiragana"/>
  </si>
  <si>
    <t>에너지경영시스템 사후관리심사 용역</t>
    <phoneticPr fontId="50" type="Hiragana"/>
  </si>
  <si>
    <t>K-ESG 자율공시 대응을 위한 공시개선 용역</t>
    <phoneticPr fontId="50" type="Hiragana"/>
  </si>
  <si>
    <t>제4차 계획기간 온실가스배출량 제3자 검증</t>
    <phoneticPr fontId="50" type="Hiragana"/>
  </si>
  <si>
    <t>`26년 CDP 보고서 컨설팅 용역</t>
    <phoneticPr fontId="50" type="Hiragana"/>
  </si>
  <si>
    <t>환경성적표지 인증 컨설팅 용역</t>
    <phoneticPr fontId="50" type="Hiragana"/>
  </si>
  <si>
    <t>제한경쟁</t>
    <phoneticPr fontId="50" type="Hiragana"/>
  </si>
  <si>
    <t>수의계약</t>
    <phoneticPr fontId="50" type="Hiragana"/>
  </si>
  <si>
    <t>삼척기지본부</t>
    <phoneticPr fontId="49" type="noConversion"/>
  </si>
  <si>
    <t>관리부</t>
    <phoneticPr fontId="49" type="noConversion"/>
  </si>
  <si>
    <t>033-571-4133</t>
    <phoneticPr fontId="49" type="noConversion"/>
  </si>
  <si>
    <t>설비운영부</t>
    <phoneticPr fontId="49" type="noConversion"/>
  </si>
  <si>
    <t>033-571-4144</t>
    <phoneticPr fontId="49" type="noConversion"/>
  </si>
  <si>
    <t>가스연구원</t>
    <phoneticPr fontId="49" type="noConversion"/>
  </si>
  <si>
    <t>에너지전환기술연구소</t>
    <phoneticPr fontId="49" type="noConversion"/>
  </si>
  <si>
    <t>031-400-7460</t>
    <phoneticPr fontId="49" type="noConversion"/>
  </si>
  <si>
    <t>032-810-0390</t>
    <phoneticPr fontId="49" type="noConversion"/>
  </si>
  <si>
    <t>설비기술연구소</t>
    <phoneticPr fontId="49" type="noConversion"/>
  </si>
  <si>
    <t>031-400-7505</t>
    <phoneticPr fontId="49" type="noConversion"/>
  </si>
  <si>
    <t>031-400-7508</t>
    <phoneticPr fontId="49" type="noConversion"/>
  </si>
  <si>
    <t>연구관리부</t>
    <phoneticPr fontId="49" type="noConversion"/>
  </si>
  <si>
    <t>031-400-7412</t>
    <phoneticPr fontId="49" type="noConversion"/>
  </si>
  <si>
    <t>초저온기술연구소</t>
    <phoneticPr fontId="49" type="noConversion"/>
  </si>
  <si>
    <t>032-810-0328</t>
    <phoneticPr fontId="49" type="noConversion"/>
  </si>
  <si>
    <t>032-810-0313</t>
    <phoneticPr fontId="49" type="noConversion"/>
  </si>
  <si>
    <t>기술기획실</t>
    <phoneticPr fontId="50" type="Hiragana"/>
  </si>
  <si>
    <t>시설운영본부</t>
    <phoneticPr fontId="49" type="noConversion"/>
  </si>
  <si>
    <t>시설운영안전부</t>
    <phoneticPr fontId="49" type="noConversion"/>
  </si>
  <si>
    <t>053-670-0317</t>
    <phoneticPr fontId="49" type="noConversion"/>
  </si>
  <si>
    <t>053-640-6204</t>
    <phoneticPr fontId="49" type="noConversion"/>
  </si>
  <si>
    <t>055-640-6292</t>
    <phoneticPr fontId="49" type="noConversion"/>
  </si>
  <si>
    <t>032-453-6643</t>
    <phoneticPr fontId="49" type="noConversion"/>
  </si>
  <si>
    <t>안전부</t>
    <phoneticPr fontId="49" type="noConversion"/>
  </si>
  <si>
    <t>032-453-6632</t>
    <phoneticPr fontId="49" type="noConversion"/>
  </si>
  <si>
    <t>032-453-6721</t>
    <phoneticPr fontId="49" type="noConversion"/>
  </si>
  <si>
    <t>032-453-6614</t>
    <phoneticPr fontId="49" type="noConversion"/>
  </si>
  <si>
    <t>032-453-6613</t>
    <phoneticPr fontId="49" type="noConversion"/>
  </si>
  <si>
    <t>울산지사</t>
    <phoneticPr fontId="49" type="noConversion"/>
  </si>
  <si>
    <t>052-278-1409</t>
    <phoneticPr fontId="49" type="noConversion"/>
  </si>
  <si>
    <t>031-400-7216</t>
    <phoneticPr fontId="49" type="noConversion"/>
  </si>
  <si>
    <t>031-400-7224</t>
    <phoneticPr fontId="49" type="noConversion"/>
  </si>
  <si>
    <t>031-400-7221</t>
    <phoneticPr fontId="49" type="noConversion"/>
  </si>
  <si>
    <t>031-400-7573</t>
    <phoneticPr fontId="49" type="noConversion"/>
  </si>
  <si>
    <t>031-400-7279</t>
    <phoneticPr fontId="49" type="noConversion"/>
  </si>
  <si>
    <t>공정기술부</t>
    <phoneticPr fontId="49" type="noConversion"/>
  </si>
  <si>
    <t>032-810-4668</t>
    <phoneticPr fontId="49" type="noConversion"/>
  </si>
  <si>
    <t>032-810-0296</t>
    <phoneticPr fontId="49" type="noConversion"/>
  </si>
  <si>
    <t xml:space="preserve">수소사업처 </t>
    <phoneticPr fontId="49" type="noConversion"/>
  </si>
  <si>
    <t>수소안전부</t>
    <phoneticPr fontId="49" type="noConversion"/>
  </si>
  <si>
    <t>053-670-2632</t>
    <phoneticPr fontId="49" type="noConversion"/>
  </si>
  <si>
    <t>053-670-0280</t>
    <phoneticPr fontId="49" type="noConversion"/>
  </si>
  <si>
    <t>063-850-3896</t>
    <phoneticPr fontId="49" type="noConversion"/>
  </si>
  <si>
    <t>063-850-3886</t>
    <phoneticPr fontId="49" type="noConversion"/>
  </si>
  <si>
    <t>053-850-1847</t>
    <phoneticPr fontId="49" type="noConversion"/>
  </si>
  <si>
    <t>053-850-1896</t>
    <phoneticPr fontId="49" type="noConversion"/>
  </si>
  <si>
    <t>053-850-1884</t>
    <phoneticPr fontId="49" type="noConversion"/>
  </si>
  <si>
    <t>053-859-0547</t>
    <phoneticPr fontId="49" type="noConversion"/>
  </si>
  <si>
    <t>053-850-1874</t>
    <phoneticPr fontId="49" type="noConversion"/>
  </si>
  <si>
    <t>LNG구매처</t>
    <phoneticPr fontId="49" type="noConversion"/>
  </si>
  <si>
    <t>LNG수송부</t>
    <phoneticPr fontId="49" type="noConversion"/>
  </si>
  <si>
    <t>053-670-0743</t>
    <phoneticPr fontId="49" type="noConversion"/>
  </si>
  <si>
    <t>053-670-6415</t>
    <phoneticPr fontId="49" type="noConversion"/>
  </si>
  <si>
    <t>계약이행통관부</t>
    <phoneticPr fontId="49" type="noConversion"/>
  </si>
  <si>
    <t>053-670-0237</t>
    <phoneticPr fontId="49" type="noConversion"/>
  </si>
  <si>
    <t>033-760-6693</t>
    <phoneticPr fontId="49" type="noConversion"/>
  </si>
  <si>
    <t>안전총괄실</t>
    <phoneticPr fontId="49" type="noConversion"/>
  </si>
  <si>
    <t>계통보전부</t>
    <phoneticPr fontId="49" type="noConversion"/>
  </si>
  <si>
    <t>053-670-0675</t>
    <phoneticPr fontId="49" type="noConversion"/>
  </si>
  <si>
    <t>053-670-6366</t>
    <phoneticPr fontId="49" type="noConversion"/>
  </si>
  <si>
    <t>안전총괄부</t>
    <phoneticPr fontId="49" type="noConversion"/>
  </si>
  <si>
    <t>053-670-0424</t>
    <phoneticPr fontId="49" type="noConversion"/>
  </si>
  <si>
    <t>02-2657-1063</t>
    <phoneticPr fontId="49" type="noConversion"/>
  </si>
  <si>
    <t>02-2657-1022</t>
    <phoneticPr fontId="49" type="noConversion"/>
  </si>
  <si>
    <t>홍보실</t>
    <phoneticPr fontId="49" type="noConversion"/>
  </si>
  <si>
    <t>홍보부</t>
    <phoneticPr fontId="49" type="noConversion"/>
  </si>
  <si>
    <t>053-670-0549</t>
    <phoneticPr fontId="49" type="noConversion"/>
  </si>
  <si>
    <t>053-670-0177</t>
    <phoneticPr fontId="49" type="noConversion"/>
  </si>
  <si>
    <t>053-670-0071</t>
    <phoneticPr fontId="49" type="noConversion"/>
  </si>
  <si>
    <t>053-670-0169</t>
    <phoneticPr fontId="49" type="noConversion"/>
  </si>
  <si>
    <t>KOGAS스포츠부</t>
    <phoneticPr fontId="49" type="noConversion"/>
  </si>
  <si>
    <t>053-670-0470</t>
    <phoneticPr fontId="49" type="noConversion"/>
  </si>
  <si>
    <t>053-670-0782</t>
    <phoneticPr fontId="49" type="noConversion"/>
  </si>
  <si>
    <t>053-670-0654</t>
    <phoneticPr fontId="49" type="noConversion"/>
  </si>
  <si>
    <t>053-670-0188</t>
    <phoneticPr fontId="49" type="noConversion"/>
  </si>
  <si>
    <t>053-670-6412</t>
    <phoneticPr fontId="49" type="noConversion"/>
  </si>
  <si>
    <t>언론부</t>
    <phoneticPr fontId="49" type="noConversion"/>
  </si>
  <si>
    <t>053-670-0192</t>
    <phoneticPr fontId="49" type="noConversion"/>
  </si>
  <si>
    <t>053-670-0146</t>
    <phoneticPr fontId="49" type="noConversion"/>
  </si>
  <si>
    <t>상생협력처</t>
    <phoneticPr fontId="49" type="noConversion"/>
  </si>
  <si>
    <t>상생기획부</t>
    <phoneticPr fontId="49" type="noConversion"/>
  </si>
  <si>
    <t>056-670-0608</t>
    <phoneticPr fontId="49" type="noConversion"/>
  </si>
  <si>
    <t>동반성장부</t>
    <phoneticPr fontId="49" type="noConversion"/>
  </si>
  <si>
    <t>053-670-0735</t>
    <phoneticPr fontId="49" type="noConversion"/>
  </si>
  <si>
    <t>053-670-0564</t>
    <phoneticPr fontId="49" type="noConversion"/>
  </si>
  <si>
    <t>053-670-0394</t>
    <phoneticPr fontId="49" type="noConversion"/>
  </si>
  <si>
    <t>공정거래심사부</t>
    <phoneticPr fontId="49" type="noConversion"/>
  </si>
  <si>
    <t>053-670-0276</t>
    <phoneticPr fontId="49" type="noConversion"/>
  </si>
  <si>
    <t>경영지원처</t>
    <phoneticPr fontId="49" type="noConversion"/>
  </si>
  <si>
    <t>총무부</t>
    <phoneticPr fontId="49" type="noConversion"/>
  </si>
  <si>
    <t>053-670-0207</t>
    <phoneticPr fontId="49" type="noConversion"/>
  </si>
  <si>
    <t>사옥안전관리부</t>
    <phoneticPr fontId="49" type="noConversion"/>
  </si>
  <si>
    <t>053-670-0220</t>
    <phoneticPr fontId="49" type="noConversion"/>
  </si>
  <si>
    <t>053-670-0166</t>
    <phoneticPr fontId="49" type="noConversion"/>
  </si>
  <si>
    <t>급여복지부</t>
    <phoneticPr fontId="49" type="noConversion"/>
  </si>
  <si>
    <t>053-670-0245</t>
    <phoneticPr fontId="49" type="noConversion"/>
  </si>
  <si>
    <t>인사부</t>
    <phoneticPr fontId="49" type="noConversion"/>
  </si>
  <si>
    <t>053-670-0069</t>
    <phoneticPr fontId="49" type="noConversion"/>
  </si>
  <si>
    <t>사이버보안실</t>
    <phoneticPr fontId="49" type="noConversion"/>
  </si>
  <si>
    <t>보안기획부</t>
    <phoneticPr fontId="49" type="noConversion"/>
  </si>
  <si>
    <t>053-670-0493</t>
    <phoneticPr fontId="49" type="noConversion"/>
  </si>
  <si>
    <t>보안운영부</t>
    <phoneticPr fontId="49" type="noConversion"/>
  </si>
  <si>
    <t>053-670-0684</t>
    <phoneticPr fontId="49" type="noConversion"/>
  </si>
  <si>
    <t>경영관리처</t>
    <phoneticPr fontId="49" type="noConversion"/>
  </si>
  <si>
    <t>조직경영부</t>
    <phoneticPr fontId="49" type="noConversion"/>
  </si>
  <si>
    <t>053-670-0253</t>
    <phoneticPr fontId="49" type="noConversion"/>
  </si>
  <si>
    <t>성과평가부</t>
    <phoneticPr fontId="49" type="noConversion"/>
  </si>
  <si>
    <t>053-670-0592</t>
    <phoneticPr fontId="49" type="noConversion"/>
  </si>
  <si>
    <t>내부회계관리부</t>
    <phoneticPr fontId="49" type="noConversion"/>
  </si>
  <si>
    <t>053-670-0457</t>
    <phoneticPr fontId="49" type="noConversion"/>
  </si>
  <si>
    <t>인권경영부</t>
    <phoneticPr fontId="49" type="noConversion"/>
  </si>
  <si>
    <t>053-670-0363</t>
    <phoneticPr fontId="49" type="noConversion"/>
  </si>
  <si>
    <t>재무처</t>
    <phoneticPr fontId="49" type="noConversion"/>
  </si>
  <si>
    <t>국제금융부</t>
    <phoneticPr fontId="49" type="noConversion"/>
  </si>
  <si>
    <t>053-670-0324</t>
    <phoneticPr fontId="49" type="noConversion"/>
  </si>
  <si>
    <t>자금부</t>
    <phoneticPr fontId="49" type="noConversion"/>
  </si>
  <si>
    <t>053-670-0397</t>
    <phoneticPr fontId="49" type="noConversion"/>
  </si>
  <si>
    <t>건설사업단</t>
    <phoneticPr fontId="49" type="noConversion"/>
  </si>
  <si>
    <t>충북안전건설사무소</t>
    <phoneticPr fontId="49" type="noConversion"/>
  </si>
  <si>
    <t>042-229-3555</t>
    <phoneticPr fontId="49" type="noConversion"/>
  </si>
  <si>
    <t>경기안전건설사무소</t>
    <phoneticPr fontId="49" type="noConversion"/>
  </si>
  <si>
    <t>031-400-7495</t>
    <phoneticPr fontId="49" type="noConversion"/>
  </si>
  <si>
    <t>비상계획실</t>
    <phoneticPr fontId="49" type="noConversion"/>
  </si>
  <si>
    <t>비상안전부</t>
    <phoneticPr fontId="49" type="noConversion"/>
  </si>
  <si>
    <t>053-670-0443, 0442</t>
    <phoneticPr fontId="49" type="noConversion"/>
  </si>
  <si>
    <t>053-670-0447</t>
    <phoneticPr fontId="49" type="noConversion"/>
  </si>
  <si>
    <t>영업처</t>
    <phoneticPr fontId="49" type="noConversion"/>
  </si>
  <si>
    <t>개별요금영업부</t>
    <phoneticPr fontId="49" type="noConversion"/>
  </si>
  <si>
    <t>053-670-0833</t>
    <phoneticPr fontId="49" type="noConversion"/>
  </si>
  <si>
    <t>도시가스영업부</t>
    <phoneticPr fontId="49" type="noConversion"/>
  </si>
  <si>
    <t>053-670-0936</t>
    <phoneticPr fontId="49" type="noConversion"/>
  </si>
  <si>
    <t>평택기지본부</t>
    <phoneticPr fontId="49" type="noConversion"/>
  </si>
  <si>
    <t>031-680-3221</t>
    <phoneticPr fontId="49" type="noConversion"/>
  </si>
  <si>
    <t>031-680-3143</t>
    <phoneticPr fontId="49" type="noConversion"/>
  </si>
  <si>
    <t>053-670-0433</t>
    <phoneticPr fontId="49" type="noConversion"/>
  </si>
  <si>
    <t>전략기획처</t>
    <phoneticPr fontId="49" type="noConversion"/>
  </si>
  <si>
    <t>미래전략부</t>
    <phoneticPr fontId="49" type="noConversion"/>
  </si>
  <si>
    <t>053-670-0538</t>
    <phoneticPr fontId="49" type="noConversion"/>
  </si>
  <si>
    <t>053-670-0615</t>
    <phoneticPr fontId="49" type="noConversion"/>
  </si>
  <si>
    <t>기획조정부</t>
    <phoneticPr fontId="49" type="noConversion"/>
  </si>
  <si>
    <t>053-670-0396</t>
    <phoneticPr fontId="49" type="noConversion"/>
  </si>
  <si>
    <t>국민에너지행복실</t>
    <phoneticPr fontId="49" type="noConversion"/>
  </si>
  <si>
    <t>053-670-0233</t>
    <phoneticPr fontId="49" type="noConversion"/>
  </si>
  <si>
    <t>053-670-0760</t>
    <phoneticPr fontId="49" type="noConversion"/>
  </si>
  <si>
    <t>해외사업기획처</t>
    <phoneticPr fontId="49" type="noConversion"/>
  </si>
  <si>
    <t>유라시아사업부</t>
    <phoneticPr fontId="49" type="noConversion"/>
  </si>
  <si>
    <t>053-670-6414</t>
    <phoneticPr fontId="49" type="noConversion"/>
  </si>
  <si>
    <t>053-670-6427</t>
    <phoneticPr fontId="49" type="noConversion"/>
  </si>
  <si>
    <t>053-670-6368</t>
    <phoneticPr fontId="49" type="noConversion"/>
  </si>
  <si>
    <t>해외사업기획부</t>
    <phoneticPr fontId="49" type="noConversion"/>
  </si>
  <si>
    <t>053-670-6359</t>
    <phoneticPr fontId="49" type="noConversion"/>
  </si>
  <si>
    <t>마케팅기획처</t>
    <phoneticPr fontId="49" type="noConversion"/>
  </si>
  <si>
    <t>수급계획부</t>
    <phoneticPr fontId="49" type="noConversion"/>
  </si>
  <si>
    <t>053-670-0097</t>
    <phoneticPr fontId="49" type="noConversion"/>
  </si>
  <si>
    <t>053-670-0090</t>
    <phoneticPr fontId="49" type="noConversion"/>
  </si>
  <si>
    <t>요금운영부</t>
    <phoneticPr fontId="49" type="noConversion"/>
  </si>
  <si>
    <t>053-670-0077</t>
    <phoneticPr fontId="49" type="noConversion"/>
  </si>
  <si>
    <t xml:space="preserve">관리부 </t>
    <phoneticPr fontId="49" type="noConversion"/>
  </si>
  <si>
    <t>042-229-3431</t>
    <phoneticPr fontId="49" type="noConversion"/>
  </si>
  <si>
    <t>기술기획실</t>
    <phoneticPr fontId="49" type="noConversion"/>
  </si>
  <si>
    <t>품질표준부</t>
    <phoneticPr fontId="49" type="noConversion"/>
  </si>
  <si>
    <t>053-670-0813</t>
    <phoneticPr fontId="49" type="noConversion"/>
  </si>
  <si>
    <t>202709</t>
    <phoneticPr fontId="49" type="noConversion"/>
  </si>
  <si>
    <t>202907</t>
    <phoneticPr fontId="49" type="noConversion"/>
  </si>
  <si>
    <t>202805</t>
    <phoneticPr fontId="49" type="noConversion"/>
  </si>
  <si>
    <t>202905</t>
    <phoneticPr fontId="49" type="noConversion"/>
  </si>
  <si>
    <t>202812</t>
    <phoneticPr fontId="49" type="noConversion"/>
  </si>
  <si>
    <t>202708</t>
    <phoneticPr fontId="49" type="noConversion"/>
  </si>
  <si>
    <t>202703</t>
    <phoneticPr fontId="49" type="noConversion"/>
  </si>
  <si>
    <t>202701</t>
    <phoneticPr fontId="49" type="noConversion"/>
  </si>
  <si>
    <t>202602</t>
    <phoneticPr fontId="49" type="noConversion"/>
  </si>
  <si>
    <t>202802</t>
    <phoneticPr fontId="49" type="noConversion"/>
  </si>
  <si>
    <t xml:space="preserve">부산경남지역본부 </t>
    <phoneticPr fontId="49" type="noConversion"/>
  </si>
  <si>
    <t xml:space="preserve">건설사업단 </t>
    <phoneticPr fontId="49" type="noConversion"/>
  </si>
  <si>
    <t>공급운영처</t>
    <phoneticPr fontId="49" type="noConversion"/>
  </si>
  <si>
    <t>시설이용협력실</t>
    <phoneticPr fontId="49" type="noConversion"/>
  </si>
  <si>
    <t>탄소&amp;자원연구팀</t>
    <phoneticPr fontId="49" type="noConversion"/>
  </si>
  <si>
    <t>031-400-7478</t>
    <phoneticPr fontId="49" type="noConversion"/>
  </si>
  <si>
    <t>031-400-7477</t>
    <phoneticPr fontId="49" type="noConversion"/>
  </si>
  <si>
    <t>031-400-7509</t>
    <phoneticPr fontId="49" type="noConversion"/>
  </si>
  <si>
    <t>유량측정연구팀</t>
    <phoneticPr fontId="49" type="noConversion"/>
  </si>
  <si>
    <t>032-770-2427</t>
    <phoneticPr fontId="49" type="noConversion"/>
  </si>
  <si>
    <t>탄소중립환경부</t>
    <phoneticPr fontId="49" type="noConversion"/>
  </si>
  <si>
    <t>053-670-0618</t>
    <phoneticPr fontId="49" type="noConversion"/>
  </si>
  <si>
    <t>055-640-6163</t>
    <phoneticPr fontId="49" type="noConversion"/>
  </si>
  <si>
    <t>055-640-6262</t>
    <phoneticPr fontId="49" type="noConversion"/>
  </si>
  <si>
    <t>032-453-6713</t>
    <phoneticPr fontId="49" type="noConversion"/>
  </si>
  <si>
    <t>032-453-6682</t>
    <phoneticPr fontId="49" type="noConversion"/>
  </si>
  <si>
    <t xml:space="preserve">관로보전부 </t>
    <phoneticPr fontId="49" type="noConversion"/>
  </si>
  <si>
    <t>055-330-7785</t>
    <phoneticPr fontId="49" type="noConversion"/>
  </si>
  <si>
    <t>055-330-7734</t>
    <phoneticPr fontId="49" type="noConversion"/>
  </si>
  <si>
    <t>055-330-7723</t>
    <phoneticPr fontId="49" type="noConversion"/>
  </si>
  <si>
    <t>055-330-7738</t>
    <phoneticPr fontId="49" type="noConversion"/>
  </si>
  <si>
    <t>053-670-7234</t>
    <phoneticPr fontId="49" type="noConversion"/>
  </si>
  <si>
    <t>토건설계1부</t>
    <phoneticPr fontId="49" type="noConversion"/>
  </si>
  <si>
    <t>053-670-0211</t>
    <phoneticPr fontId="49" type="noConversion"/>
  </si>
  <si>
    <t>032-810-4555</t>
    <phoneticPr fontId="49" type="noConversion"/>
  </si>
  <si>
    <t>032-810-4557</t>
    <phoneticPr fontId="49" type="noConversion"/>
  </si>
  <si>
    <t>수소인프라부</t>
    <phoneticPr fontId="49" type="noConversion"/>
  </si>
  <si>
    <t>053-670-0752</t>
    <phoneticPr fontId="49" type="noConversion"/>
  </si>
  <si>
    <t>수소사업기획부</t>
    <phoneticPr fontId="49" type="noConversion"/>
  </si>
  <si>
    <t>053-670-0628</t>
    <phoneticPr fontId="49" type="noConversion"/>
  </si>
  <si>
    <t>053-670-0736</t>
    <phoneticPr fontId="49" type="noConversion"/>
  </si>
  <si>
    <t>053-670-6718</t>
    <phoneticPr fontId="49" type="noConversion"/>
  </si>
  <si>
    <t>063-850-3864</t>
    <phoneticPr fontId="49" type="noConversion"/>
  </si>
  <si>
    <t>063-850-3857</t>
    <phoneticPr fontId="49" type="noConversion"/>
  </si>
  <si>
    <t>053-670-1846</t>
    <phoneticPr fontId="49" type="noConversion"/>
  </si>
  <si>
    <t>031-400-7521</t>
    <phoneticPr fontId="49" type="noConversion"/>
  </si>
  <si>
    <t>053-670-0642</t>
    <phoneticPr fontId="49" type="noConversion"/>
  </si>
  <si>
    <t>053-670-6642</t>
    <phoneticPr fontId="49" type="noConversion"/>
  </si>
  <si>
    <t>053-670-0632</t>
    <phoneticPr fontId="49" type="noConversion"/>
  </si>
  <si>
    <t>053-670-6480</t>
    <phoneticPr fontId="49" type="noConversion"/>
  </si>
  <si>
    <t>생산진단부</t>
    <phoneticPr fontId="49" type="noConversion"/>
  </si>
  <si>
    <t>053-670-0066</t>
    <phoneticPr fontId="49" type="noConversion"/>
  </si>
  <si>
    <t>시설이용제도부</t>
    <phoneticPr fontId="49" type="noConversion"/>
  </si>
  <si>
    <t>053-670-6460</t>
    <phoneticPr fontId="49" type="noConversion"/>
  </si>
  <si>
    <t>공사용역계약부</t>
    <phoneticPr fontId="49" type="noConversion"/>
  </si>
  <si>
    <t>053-670-0404</t>
    <phoneticPr fontId="49" type="noConversion"/>
  </si>
  <si>
    <t>031-680-3277</t>
    <phoneticPr fontId="49" type="noConversion"/>
  </si>
  <si>
    <t>031-680-3281</t>
    <phoneticPr fontId="49" type="noConversion"/>
  </si>
  <si>
    <t>031-680-3275</t>
    <phoneticPr fontId="49" type="noConversion"/>
  </si>
  <si>
    <t>031-680-3174</t>
    <phoneticPr fontId="49" type="noConversion"/>
  </si>
  <si>
    <t>042-229-3584</t>
    <phoneticPr fontId="49" type="noConversion"/>
  </si>
  <si>
    <t>042-229-3583</t>
    <phoneticPr fontId="49" type="noConversion"/>
  </si>
  <si>
    <t>042-229-3477</t>
    <phoneticPr fontId="49" type="noConversion"/>
  </si>
  <si>
    <t>02-2657-1045</t>
    <phoneticPr fontId="49" type="noConversion"/>
  </si>
  <si>
    <t xml:space="preserve">건설사업단 </t>
  </si>
  <si>
    <t>국민에너지행복실</t>
  </si>
  <si>
    <t>사이버보안실</t>
  </si>
  <si>
    <t xml:space="preserve">수소사업처 </t>
  </si>
  <si>
    <t>시설운영본부</t>
  </si>
  <si>
    <t>시설이용협력실</t>
  </si>
  <si>
    <t>합계 : 예산액
(원, 부가세 포함)</t>
  </si>
  <si>
    <t>개수 : 용역명</t>
  </si>
  <si>
    <t>낙뢰방호장치</t>
    <phoneticPr fontId="50" type="Hiragana"/>
  </si>
  <si>
    <t>평택 1기지 MCS 저장품 자재 구매(PM866 컨트롤러)</t>
    <phoneticPr fontId="50" type="Hiragana"/>
  </si>
  <si>
    <t>평택 1기지 부취실 개축공사 연계 MCS 개선용역</t>
    <phoneticPr fontId="50" type="Hiragana"/>
  </si>
  <si>
    <t>친환경 방폭 LED 투광등기구 구매</t>
    <phoneticPr fontId="50" type="Hiragana"/>
  </si>
  <si>
    <t>알루미늄시트</t>
    <phoneticPr fontId="50" type="Hiragana"/>
  </si>
  <si>
    <t>경유</t>
    <phoneticPr fontId="50" type="Hiragana"/>
  </si>
  <si>
    <t>Actuator</t>
    <phoneticPr fontId="50" type="Hiragana"/>
  </si>
  <si>
    <t>Remote Setter, PIC</t>
    <phoneticPr fontId="50" type="Hiragana"/>
  </si>
  <si>
    <t>오링 등</t>
    <phoneticPr fontId="50" type="Hiragana"/>
  </si>
  <si>
    <t>출입관리시스템</t>
    <phoneticPr fontId="50" type="Hiragana"/>
  </si>
  <si>
    <t>PLC</t>
    <phoneticPr fontId="50" type="Hiragana"/>
  </si>
  <si>
    <t>초저온 진동센서</t>
    <phoneticPr fontId="50" type="Hiragana"/>
  </si>
  <si>
    <t>누수감지기</t>
    <phoneticPr fontId="50" type="Hiragana"/>
  </si>
  <si>
    <t>2인치 볼밸브</t>
    <phoneticPr fontId="50" type="Hiragana"/>
  </si>
  <si>
    <t>일반경쟁</t>
    <phoneticPr fontId="50" type="Hiragana"/>
  </si>
  <si>
    <t>지명경쟁</t>
    <phoneticPr fontId="50" type="Hiragana"/>
  </si>
  <si>
    <t>냉방능력 18~62kW 등</t>
    <phoneticPr fontId="50" type="Hiragana"/>
  </si>
  <si>
    <t>ABB 800xA License 6.2 or latest</t>
    <phoneticPr fontId="50" type="Hiragana"/>
  </si>
  <si>
    <t>eca3G TNC-34M 3상4선식</t>
    <phoneticPr fontId="50" type="Hiragana"/>
  </si>
  <si>
    <t>Genians ZTNA V6.0</t>
    <phoneticPr fontId="50" type="Hiragana"/>
  </si>
  <si>
    <t>7.2kV 200AF 순시</t>
    <phoneticPr fontId="50" type="Hiragana"/>
  </si>
  <si>
    <t>UPS 1식</t>
    <phoneticPr fontId="50" type="Hiragana"/>
  </si>
  <si>
    <t>Intel Xeon Silver 4309Y 2.8Ghz 8C *2EA 등</t>
    <phoneticPr fontId="50" type="Hiragana"/>
  </si>
  <si>
    <t>TTA 인증, 200만 화소 이상</t>
    <phoneticPr fontId="50" type="Hiragana"/>
  </si>
  <si>
    <t>차량통제설비 1식</t>
    <phoneticPr fontId="50" type="Hiragana"/>
  </si>
  <si>
    <t xml:space="preserve">Intel Core i7-14700 이상 </t>
    <phoneticPr fontId="50" type="Hiragana"/>
  </si>
  <si>
    <t>프로세스 제어반</t>
    <phoneticPr fontId="50" type="Hiragana"/>
  </si>
  <si>
    <t>POWER AMP, 오디오 광컨버터 등</t>
    <phoneticPr fontId="50" type="Hiragana"/>
  </si>
  <si>
    <t>P형 복합 수신반, 자립형</t>
    <phoneticPr fontId="50" type="Hiragana"/>
  </si>
  <si>
    <t>모터, 케이블 등</t>
    <phoneticPr fontId="50" type="Hiragana"/>
  </si>
  <si>
    <t>Honeywell C300, PMIO Battery 등</t>
    <phoneticPr fontId="50" type="Hiragana"/>
  </si>
  <si>
    <t>ABB 800M PM866 Controller</t>
    <phoneticPr fontId="50" type="Hiragana"/>
  </si>
  <si>
    <t>MCS TAG 수정</t>
    <phoneticPr fontId="50" type="Hiragana"/>
  </si>
  <si>
    <t xml:space="preserve"> EX  db  IIC </t>
    <phoneticPr fontId="50" type="Hiragana"/>
  </si>
  <si>
    <t>J351B41</t>
    <phoneticPr fontId="50" type="Hiragana"/>
  </si>
  <si>
    <t>전동, 공압식 액츄에이터 및 공압제어판넬</t>
    <phoneticPr fontId="50" type="Hiragana"/>
  </si>
  <si>
    <t>압력스위치, 압력/레벨전송기 등</t>
    <phoneticPr fontId="50" type="Hiragana"/>
  </si>
  <si>
    <t>1/2", 1500# SW, ODOR 등</t>
    <phoneticPr fontId="50" type="Hiragana"/>
  </si>
  <si>
    <t xml:space="preserve">30" </t>
    <phoneticPr fontId="50" type="Hiragana"/>
  </si>
  <si>
    <t>UL1709</t>
    <phoneticPr fontId="50" type="Hiragana"/>
  </si>
  <si>
    <t>입자 : 4X8 mesh</t>
    <phoneticPr fontId="50" type="Hiragana"/>
  </si>
  <si>
    <t>99.999%, 12MPa, 47L</t>
    <phoneticPr fontId="50" type="Hiragana"/>
  </si>
  <si>
    <t>75mm,40mm이하</t>
    <phoneticPr fontId="50" type="Hiragana"/>
  </si>
  <si>
    <t>25-18-8 외6종</t>
    <phoneticPr fontId="50" type="Hiragana"/>
  </si>
  <si>
    <t>#78외2</t>
    <phoneticPr fontId="50" type="Hiragana"/>
  </si>
  <si>
    <t>그리드형토목용보강재(보강토 GRID:6T)</t>
    <phoneticPr fontId="50" type="Hiragana"/>
  </si>
  <si>
    <t>450x100x340:마감형</t>
    <phoneticPr fontId="50" type="Hiragana"/>
  </si>
  <si>
    <t>200*250 외4</t>
    <phoneticPr fontId="50" type="Hiragana"/>
  </si>
  <si>
    <t>D300외4</t>
    <phoneticPr fontId="50" type="Hiragana"/>
  </si>
  <si>
    <t>미장벽돌</t>
    <phoneticPr fontId="50" type="Hiragana"/>
  </si>
  <si>
    <t>2T</t>
    <phoneticPr fontId="50" type="Hiragana"/>
  </si>
  <si>
    <t>W:2500*H1200</t>
    <phoneticPr fontId="50" type="Hiragana"/>
  </si>
  <si>
    <t>W:2000*H2700</t>
    <phoneticPr fontId="50" type="Hiragana"/>
  </si>
  <si>
    <t>h2550*w2000</t>
    <phoneticPr fontId="50" type="Hiragana"/>
  </si>
  <si>
    <t>보조기층 40mm 이하</t>
    <phoneticPr fontId="50" type="Hiragana"/>
  </si>
  <si>
    <t>선택층 75mm 이하</t>
    <phoneticPr fontId="50" type="Hiragana"/>
  </si>
  <si>
    <t>25-18-8</t>
    <phoneticPr fontId="50" type="Hiragana"/>
  </si>
  <si>
    <t>25-21-8</t>
    <phoneticPr fontId="50" type="Hiragana"/>
  </si>
  <si>
    <t>25-24-8</t>
    <phoneticPr fontId="50" type="Hiragana"/>
  </si>
  <si>
    <t>25-18-12</t>
    <phoneticPr fontId="50" type="Hiragana"/>
  </si>
  <si>
    <t>25-24-12</t>
    <phoneticPr fontId="50" type="Hiragana"/>
  </si>
  <si>
    <t>25-27-15</t>
    <phoneticPr fontId="50" type="Hiragana"/>
  </si>
  <si>
    <t>#78:표층</t>
    <phoneticPr fontId="50" type="Hiragana"/>
  </si>
  <si>
    <t>#67:중표층</t>
    <phoneticPr fontId="50" type="Hiragana"/>
  </si>
  <si>
    <t>#467:기층</t>
    <phoneticPr fontId="50" type="Hiragana"/>
  </si>
  <si>
    <t>흄관(D300)</t>
    <phoneticPr fontId="50" type="Hiragana"/>
  </si>
  <si>
    <t>흄관(D450)</t>
    <phoneticPr fontId="50" type="Hiragana"/>
  </si>
  <si>
    <t>흄관(D600)</t>
    <phoneticPr fontId="50" type="Hiragana"/>
  </si>
  <si>
    <t>흄관(D1000)</t>
    <phoneticPr fontId="50" type="Hiragana"/>
  </si>
  <si>
    <t>접속흄관(D450)</t>
    <phoneticPr fontId="50" type="Hiragana"/>
  </si>
  <si>
    <t>흄관(D500)</t>
    <phoneticPr fontId="50" type="Hiragana"/>
  </si>
  <si>
    <t>접속흅관(D500)</t>
    <phoneticPr fontId="50" type="Hiragana"/>
  </si>
  <si>
    <t>3T</t>
    <phoneticPr fontId="50" type="Hiragana"/>
  </si>
  <si>
    <t>THK3 곡판</t>
    <phoneticPr fontId="50" type="Hiragana"/>
  </si>
  <si>
    <t>보차도경계석(수입석200x250:직선)</t>
    <phoneticPr fontId="50" type="Hiragana"/>
  </si>
  <si>
    <t>보차도경계석(수입석200x210:경사석)</t>
    <phoneticPr fontId="50" type="Hiragana"/>
  </si>
  <si>
    <t>보차도경계석(수입석200x210:낮춤석)</t>
    <phoneticPr fontId="50" type="Hiragana"/>
  </si>
  <si>
    <t>보차도경계석(수입석200x250:곡선)</t>
    <phoneticPr fontId="50" type="Hiragana"/>
  </si>
  <si>
    <t>도로경계석(수입석150x150:직선)</t>
    <phoneticPr fontId="50" type="Hiragana"/>
  </si>
  <si>
    <t>AL-CASTING(2000x500)</t>
    <phoneticPr fontId="50" type="Hiragana"/>
  </si>
  <si>
    <t>화강석(30T)</t>
    <phoneticPr fontId="50" type="Hiragana"/>
  </si>
  <si>
    <t>995*495*50, 5*3mm</t>
    <phoneticPr fontId="50" type="Hiragana"/>
  </si>
  <si>
    <t>1000*200*25, 5*3mm</t>
    <phoneticPr fontId="50" type="Hiragana"/>
  </si>
  <si>
    <t>Level Range : 0~45m 등</t>
    <phoneticPr fontId="50" type="Hiragana"/>
  </si>
  <si>
    <t>Pressure Range : 0~1.5Mpa 등</t>
    <phoneticPr fontId="50" type="Hiragana"/>
  </si>
  <si>
    <t>Torque : 31,710NM 등</t>
    <phoneticPr fontId="50" type="Hiragana"/>
  </si>
  <si>
    <t>Purge Unit 등</t>
    <phoneticPr fontId="50" type="Hiragana"/>
  </si>
  <si>
    <t>HanPrsim 시스템</t>
    <phoneticPr fontId="50" type="Hiragana"/>
  </si>
  <si>
    <t>분리형 서버, 전송속도 1Gbps</t>
    <phoneticPr fontId="50" type="Hiragana"/>
  </si>
  <si>
    <t>천연가스 분석용</t>
    <phoneticPr fontId="50" type="Hiragana"/>
  </si>
  <si>
    <t>Range : 0~10,000m^3/h 등</t>
    <phoneticPr fontId="50" type="Hiragana"/>
  </si>
  <si>
    <t>Hart 통신 가능 포지셔너 등</t>
    <phoneticPr fontId="50" type="Hiragana"/>
  </si>
  <si>
    <t>EVO_Premium PKG 등</t>
    <phoneticPr fontId="50" type="Hiragana"/>
  </si>
  <si>
    <t>Main Control Panel 등</t>
    <phoneticPr fontId="50" type="Hiragana"/>
  </si>
  <si>
    <t>Pneumatic Actuator 등</t>
    <phoneticPr fontId="50" type="Hiragana"/>
  </si>
  <si>
    <t>삼성전자,AP290CSPDHH1, 냉방29/난방 33KW</t>
    <phoneticPr fontId="50" type="Hiragana"/>
  </si>
  <si>
    <t>소방대 방화복 13명분</t>
    <phoneticPr fontId="50" type="Hiragana"/>
  </si>
  <si>
    <t>3.3KG 150EA,4.5KG 100EA</t>
    <phoneticPr fontId="50" type="Hiragana"/>
  </si>
  <si>
    <t>1구, 방폭형, 220V</t>
    <phoneticPr fontId="50" type="Hiragana"/>
  </si>
  <si>
    <t>PLC 및 계장장치</t>
    <phoneticPr fontId="50" type="Hiragana"/>
  </si>
  <si>
    <t>출입관리시스템 서버, ACU, 카드리더 등</t>
    <phoneticPr fontId="50" type="Hiragana"/>
  </si>
  <si>
    <t>QRH 등 접안보조설비</t>
    <phoneticPr fontId="50" type="Hiragana"/>
  </si>
  <si>
    <t>LED, 방폭, 60W, IP66, AC220V, 원형</t>
    <phoneticPr fontId="50" type="Hiragana"/>
  </si>
  <si>
    <t>설치면적(453m3, 630m3)</t>
    <phoneticPr fontId="50" type="Hiragana"/>
  </si>
  <si>
    <t>CCTV 카메라, CCTV 폴대, 네트워크 케이블 포설 등</t>
    <phoneticPr fontId="50" type="Hiragana"/>
  </si>
  <si>
    <t>GS, VS, BV급 등</t>
    <phoneticPr fontId="50" type="Hiragana"/>
  </si>
  <si>
    <t>1.03㎥, 3.11㎥ 등</t>
    <phoneticPr fontId="50" type="Hiragana"/>
  </si>
  <si>
    <t>COSMOS社 sensor KD-5A 등</t>
    <phoneticPr fontId="50" type="Hiragana"/>
  </si>
  <si>
    <t>한울인텍스社 sensor STS-11A 등</t>
    <phoneticPr fontId="50" type="Hiragana"/>
  </si>
  <si>
    <t>가스트론社 sensor GTD-2000EX 등</t>
    <phoneticPr fontId="50" type="Hiragana"/>
  </si>
  <si>
    <t>고순도 헬륨가스 99.999%</t>
    <phoneticPr fontId="50" type="Hiragana"/>
  </si>
  <si>
    <t>BLD/1단 STRETCHING 치구 등 16종</t>
    <phoneticPr fontId="50" type="Hiragana"/>
  </si>
  <si>
    <t>0-50% H2NG(총 8종), 10L, 7MPa</t>
    <phoneticPr fontId="50" type="Hiragana"/>
  </si>
  <si>
    <t>Permanent Gases Analyzer, GC-HID, DL≤1ppm, Range 0-1%</t>
    <phoneticPr fontId="50" type="Hiragana"/>
  </si>
  <si>
    <t>Natural gas analyzer, GC-TCD, GPA2261</t>
    <phoneticPr fontId="50" type="Hiragana"/>
  </si>
  <si>
    <t>30KVA, 3상4선식, 380V AC, 220V DC</t>
    <phoneticPr fontId="50" type="Hiragana"/>
  </si>
  <si>
    <t>HP Z8 G5 Fury IDS</t>
    <phoneticPr fontId="50" type="Hiragana"/>
  </si>
  <si>
    <t>CPU Intel Core Ultra 9 285H 2.9GHz, GPU NVIDIA GeForce RTX 5090 Laptop 등</t>
    <phoneticPr fontId="50" type="Hiragana"/>
  </si>
  <si>
    <t>AP230CSPFBH1PP등</t>
    <phoneticPr fontId="50" type="Hiragana"/>
  </si>
  <si>
    <t>미정</t>
    <phoneticPr fontId="50" type="Hiragana"/>
  </si>
  <si>
    <t>Inbody 770</t>
    <phoneticPr fontId="50" type="Hiragana"/>
  </si>
  <si>
    <t>(10 ton/h) 버너 및 제어반 1set, (30 ton/h) 버너 1set</t>
    <phoneticPr fontId="50" type="Hiragana"/>
  </si>
  <si>
    <t>영상처리장치(HDD 18TB 이상), 원격감지노드 등</t>
    <phoneticPr fontId="50" type="Hiragana"/>
  </si>
  <si>
    <t>3상 UPS 60kVA</t>
    <phoneticPr fontId="50" type="Hiragana"/>
  </si>
  <si>
    <t>배전반 3면</t>
    <phoneticPr fontId="50" type="Hiragana"/>
  </si>
  <si>
    <t>NVR, 표출/분배 서버 등</t>
    <phoneticPr fontId="50" type="Hiragana"/>
  </si>
  <si>
    <t>14" * 600# 등</t>
    <phoneticPr fontId="50" type="Hiragana"/>
  </si>
  <si>
    <t>3상 80kVA, 단상 20kVA 등</t>
    <phoneticPr fontId="50" type="Hiragana"/>
  </si>
  <si>
    <t>200AH 등</t>
    <phoneticPr fontId="50" type="Hiragana"/>
  </si>
  <si>
    <t>1" 600# NPT 등</t>
    <phoneticPr fontId="50" type="Hiragana"/>
  </si>
  <si>
    <t>1" 600# Female NPT 등</t>
    <phoneticPr fontId="50" type="Hiragana"/>
  </si>
  <si>
    <t>가스분석용</t>
    <phoneticPr fontId="50" type="Hiragana"/>
  </si>
  <si>
    <t>유량계산용</t>
    <phoneticPr fontId="50" type="Hiragana"/>
  </si>
  <si>
    <t>GROVE 14인치 300#</t>
    <phoneticPr fontId="50" type="Hiragana"/>
  </si>
  <si>
    <t>1인치, 600#, SUS, NPT</t>
    <phoneticPr fontId="50" type="Hiragana"/>
  </si>
  <si>
    <t>OMS 30인치</t>
    <phoneticPr fontId="50" type="Hiragana"/>
  </si>
  <si>
    <t>30인치</t>
    <phoneticPr fontId="50" type="Hiragana"/>
  </si>
  <si>
    <t>RMG 512C(10") PCV Repair KIT 등</t>
    <phoneticPr fontId="50" type="Hiragana"/>
  </si>
  <si>
    <t>Remote Setter 및 Pressure Indicating Controller</t>
    <phoneticPr fontId="50" type="Hiragana"/>
  </si>
  <si>
    <t>KSC 4310 &amp; KSC IEC 62040 KS인증</t>
    <phoneticPr fontId="50" type="Hiragana"/>
  </si>
  <si>
    <t>VGS 300AH, 55Cell 3식</t>
    <phoneticPr fontId="50" type="Hiragana"/>
  </si>
  <si>
    <t>Valve 개폐용 Motor Actuator(기어박스포함)</t>
    <phoneticPr fontId="50" type="Hiragana"/>
  </si>
  <si>
    <t>가스히터 제어용 계장제어판넬</t>
    <phoneticPr fontId="50" type="Hiragana"/>
  </si>
  <si>
    <t>감시용 CCTV</t>
    <phoneticPr fontId="50" type="Hiragana"/>
  </si>
  <si>
    <t>통화 음성녹음설비</t>
    <phoneticPr fontId="50" type="Hiragana"/>
  </si>
  <si>
    <t>SERVER 1set, CLIENT 3set</t>
    <phoneticPr fontId="50" type="Hiragana"/>
  </si>
  <si>
    <t>DESIGO CC</t>
    <phoneticPr fontId="50" type="Hiragana"/>
  </si>
  <si>
    <t>3Ø RECTIFIER/CHARGER(200A) 3Ø INVERTER(15KVA), 1Ø INVERTER(5kVA)</t>
    <phoneticPr fontId="50" type="Hiragana"/>
  </si>
  <si>
    <t>1“, SCH 40 (수량 : 106개)</t>
    <phoneticPr fontId="50" type="Hiragana"/>
  </si>
  <si>
    <t>PTZ, IR, 300만화소 이상</t>
    <phoneticPr fontId="50" type="Hiragana"/>
  </si>
  <si>
    <t>150t/h(1차펌프), 110t/h(2차펌프) 사양</t>
    <phoneticPr fontId="50" type="Hiragana"/>
  </si>
  <si>
    <t>40LSUS316 등 14종</t>
    <phoneticPr fontId="50" type="Hiragana"/>
  </si>
  <si>
    <t>A890CD4MCU 등 13종</t>
    <phoneticPr fontId="50" type="Hiragana"/>
  </si>
  <si>
    <t>640*480*60mm이상</t>
    <phoneticPr fontId="50" type="Hiragana"/>
  </si>
  <si>
    <t>3인용 이상</t>
    <phoneticPr fontId="50" type="Hiragana"/>
  </si>
  <si>
    <t>300~350L 급</t>
    <phoneticPr fontId="50" type="Hiragana"/>
  </si>
  <si>
    <t>9kg 이하</t>
    <phoneticPr fontId="50" type="Hiragana"/>
  </si>
  <si>
    <t>40인치</t>
    <phoneticPr fontId="50" type="Hiragana"/>
  </si>
  <si>
    <t>REFLUX819 FO 4"</t>
    <phoneticPr fontId="50" type="Hiragana"/>
  </si>
  <si>
    <t>40kVA-Dual 등</t>
    <phoneticPr fontId="50" type="Hiragana"/>
  </si>
  <si>
    <t>-</t>
    <phoneticPr fontId="50" type="Hiragana"/>
  </si>
  <si>
    <t>S600+</t>
    <phoneticPr fontId="50" type="Hiragana"/>
  </si>
  <si>
    <t>AFV정압기 유지보수용</t>
    <phoneticPr fontId="50" type="Hiragana"/>
  </si>
  <si>
    <t>DM482-GC31-001, Intel Core i3 14100(3.5Hz)</t>
    <phoneticPr fontId="50" type="Hiragana"/>
  </si>
  <si>
    <t>윈도우 11</t>
    <phoneticPr fontId="50" type="Hiragana"/>
  </si>
  <si>
    <t>폭 5* 길이 15*높이 3.3m, 5m 에어텐트 3동 1식</t>
    <phoneticPr fontId="50" type="Hiragana"/>
  </si>
  <si>
    <t>선수별 상이</t>
    <phoneticPr fontId="50" type="Hiragana"/>
  </si>
  <si>
    <t>33.0MP 35mm풀프레임, Exmor RS CMOS센서 등</t>
    <phoneticPr fontId="50" type="Hiragana"/>
  </si>
  <si>
    <t>본체, 패드, 충전기 등</t>
    <phoneticPr fontId="50" type="Hiragana"/>
  </si>
  <si>
    <t>바리솔 및 라이팅 패널, 2380mm X 16,000mm</t>
    <phoneticPr fontId="50" type="Hiragana"/>
  </si>
  <si>
    <t>6x15.8cm 등</t>
    <phoneticPr fontId="50" type="Hiragana"/>
  </si>
  <si>
    <t>ASTM F1058 UNS R30003</t>
    <phoneticPr fontId="50" type="Hiragana"/>
  </si>
  <si>
    <t>ASTM B584 C93200</t>
    <phoneticPr fontId="50" type="Hiragana"/>
  </si>
  <si>
    <t>ASTM B23 Gr.2</t>
    <phoneticPr fontId="50" type="Hiragana"/>
  </si>
  <si>
    <t>VITON</t>
    <phoneticPr fontId="50" type="Hiragana"/>
  </si>
  <si>
    <t>44" triple arch EPDM EXPANSION JOINT</t>
    <phoneticPr fontId="50" type="Hiragana"/>
  </si>
  <si>
    <t>30" 15.9mm API 5L X70 PE-3L 등</t>
    <phoneticPr fontId="50" type="Hiragana"/>
  </si>
  <si>
    <t>Ship Shore Link System cabiniet</t>
    <phoneticPr fontId="50" type="Hiragana"/>
  </si>
  <si>
    <t>접안보조 제어감시설비</t>
    <phoneticPr fontId="50" type="Hiragana"/>
  </si>
  <si>
    <t>일방향 전송장비 라이센스</t>
    <phoneticPr fontId="50" type="Hiragana"/>
  </si>
  <si>
    <t>지진감지시스템</t>
    <phoneticPr fontId="50" type="Hiragana"/>
  </si>
  <si>
    <t>G.S.W.R</t>
    <phoneticPr fontId="50" type="Hiragana"/>
  </si>
  <si>
    <t>48", 150#</t>
    <phoneticPr fontId="50" type="Hiragana"/>
  </si>
  <si>
    <t>계량설비 HMI</t>
    <phoneticPr fontId="50" type="Hiragana"/>
  </si>
  <si>
    <t>물탱크 7,000L 이상 / 폼탱크 3,000L 이상</t>
    <phoneticPr fontId="50" type="Hiragana"/>
  </si>
  <si>
    <t>배관용 세척제, 24인치 스펀지 등</t>
    <phoneticPr fontId="50" type="Hiragana"/>
  </si>
  <si>
    <t>방폭 LED 보안등</t>
    <phoneticPr fontId="50" type="Hiragana"/>
  </si>
  <si>
    <t>EWS</t>
    <phoneticPr fontId="50" type="Hiragana"/>
  </si>
  <si>
    <t>ESDs Forcing Viewer License</t>
    <phoneticPr fontId="50" type="Hiragana"/>
  </si>
  <si>
    <t>설비진단시스템(FDS)</t>
    <phoneticPr fontId="50" type="Hiragana"/>
  </si>
  <si>
    <t>OIS HW 및 SW</t>
    <phoneticPr fontId="50" type="Hiragana"/>
  </si>
  <si>
    <t>컨트롤러 Battery</t>
    <phoneticPr fontId="50" type="Hiragana"/>
  </si>
  <si>
    <t>전해조</t>
    <phoneticPr fontId="50" type="Hiragana"/>
  </si>
  <si>
    <t>EDMS</t>
    <phoneticPr fontId="50" type="Hiragana"/>
  </si>
  <si>
    <t>스탠드형 냉방기</t>
    <phoneticPr fontId="50" type="Hiragana"/>
  </si>
  <si>
    <t>6×3×2.9m</t>
    <phoneticPr fontId="50" type="Hiragana"/>
  </si>
  <si>
    <t>UPS, AVR</t>
    <phoneticPr fontId="50" type="Hiragana"/>
  </si>
  <si>
    <t>0.8×0.7×19.4m</t>
    <phoneticPr fontId="50" type="Hiragana"/>
  </si>
  <si>
    <t>0.8×0.8×12m</t>
    <phoneticPr fontId="50" type="Hiragana"/>
  </si>
  <si>
    <t>99.999% 성분, 47L, 12Mpa BT</t>
    <phoneticPr fontId="50" type="Hiragana"/>
  </si>
  <si>
    <t>200-08-035B</t>
    <phoneticPr fontId="50" type="Hiragana"/>
  </si>
  <si>
    <t>Ball Bearing 6314 등</t>
    <phoneticPr fontId="50" type="Hiragana"/>
  </si>
  <si>
    <t>보안 소프트웨어(백신)</t>
    <phoneticPr fontId="50" type="Hiragana"/>
  </si>
  <si>
    <t>92.5mm*63.5mm*15.62T</t>
    <phoneticPr fontId="50" type="Hiragana"/>
  </si>
  <si>
    <t>덕지산업社 O-Ring 등</t>
    <phoneticPr fontId="50" type="Hiragana"/>
  </si>
  <si>
    <t>Sandpier社 Level Swithch 등</t>
    <phoneticPr fontId="50" type="Hiragana"/>
  </si>
  <si>
    <t>활성탄(4x8 mesh)</t>
    <phoneticPr fontId="50" type="Hiragana"/>
  </si>
  <si>
    <t>∅78, ASTM A276 316L</t>
    <phoneticPr fontId="50" type="Hiragana"/>
  </si>
  <si>
    <t>CPU: 3.6GHz 16Core, Memory: 128GB 등</t>
    <phoneticPr fontId="50" type="Hiragana"/>
  </si>
  <si>
    <t>망간스트리밍S/W, 망간자료전송S/W 등</t>
    <phoneticPr fontId="50" type="Hiragana"/>
  </si>
  <si>
    <t>VPN 최대접속자수 1000명(zero-trust적용시 최대 100명), zero-trust 적용, 양자난수생성</t>
    <phoneticPr fontId="50" type="Hiragana"/>
  </si>
  <si>
    <t>보안소프트웨어(단방향전송장치), 송신 및 수신서버 분리용, 
하드웨어(3.6GHz, RAM 16GB, HDD 1TB, 단뱡향 NIC 1G 2port)</t>
    <phoneticPr fontId="50" type="Hiragana"/>
  </si>
  <si>
    <t>INFOSAFER V5.0 연동모듈</t>
    <phoneticPr fontId="50" type="Hiragana"/>
  </si>
  <si>
    <t>INFOSAFER V5.0 API</t>
    <phoneticPr fontId="50" type="Hiragana"/>
  </si>
  <si>
    <t>CPU: Intel 3.4GHz, Memory: 4GB 등</t>
    <phoneticPr fontId="50" type="Hiragana"/>
  </si>
  <si>
    <t>일 65GB 로그수집 및 SIEM-SOAR-AI 관제</t>
    <phoneticPr fontId="50" type="Hiragana"/>
  </si>
  <si>
    <t>프록시 서버 1식, 분석서버 3식</t>
    <phoneticPr fontId="50" type="Hiragana"/>
  </si>
  <si>
    <t>CPU 8코어, 메모리 8GB, SSD 1TB 이상</t>
    <phoneticPr fontId="50" type="Hiragana"/>
  </si>
  <si>
    <t>보안소트트웨어(시스템접근제어솔루션 및 노드라이선스), 컴퓨터서버(3.4Ghz, 16GB., 4TB, 전원이중화),
 방화벽장치(2.4GHz, 8G, SSD 64GB, SSD 1TB, UTP 8포트), 네트워크스위치(24포트)</t>
    <phoneticPr fontId="50" type="Hiragana"/>
  </si>
  <si>
    <t>지란지교 취약점진단시스템 VADA V3.0용 Agent(PC용, 서버용) 영구라이선스</t>
    <phoneticPr fontId="50" type="Hiragana"/>
  </si>
  <si>
    <t>CPU: Cascade Silver 4210 (10C/20T/2.2GHz/13MB) 등</t>
    <phoneticPr fontId="50" type="Hiragana"/>
  </si>
  <si>
    <t>V3(PC백신), PMS(패치관리시스템) 등(연간라이선스)</t>
    <phoneticPr fontId="50" type="Hiragana"/>
  </si>
  <si>
    <t>인프라취약점점검솔루션 VADA v4.0, Rocky Linux 9.4</t>
    <phoneticPr fontId="50" type="Hiragana"/>
  </si>
  <si>
    <t>20" 11.9mm API 5L X70 PE-3L 등</t>
    <phoneticPr fontId="50" type="Hiragana"/>
  </si>
  <si>
    <t>30" 19.1mm API 5L X70 PE-3L 등</t>
    <phoneticPr fontId="50" type="Hiragana"/>
  </si>
  <si>
    <t>냉장고(317L), 세탁기(영업용, 가정용), TV(70인치),에어컨(벽걸이 6평), 건조기(20kg) 등</t>
    <phoneticPr fontId="50" type="Hiragana"/>
  </si>
  <si>
    <t>책상(1600*800*720), 책장, 이동형파일서랍, 회의용탁자, 작업용의자 등</t>
    <phoneticPr fontId="50" type="Hiragana"/>
  </si>
  <si>
    <t>냉장고(DIOS M272PR35BL), 세탁기(DIOS FY9WTB), TV(32인치), 전자레인지 등</t>
    <phoneticPr fontId="50" type="Hiragana"/>
  </si>
  <si>
    <t>매트리스(1100*2000*250), 목침대(프레임), 책상, 의자 등</t>
    <phoneticPr fontId="50" type="Hiragana"/>
  </si>
  <si>
    <t>LMS mini, 50kg, IP67, etc.</t>
    <phoneticPr fontId="50" type="Hiragana"/>
  </si>
  <si>
    <t>아크복 보관옷장(900 x 530 x 1850), 안전용품보관함(900 x 530 x 1200), 공구함(900 x 500 x 1355), 이동식작업대(1100 x 600 x 840)</t>
    <phoneticPr fontId="50" type="Hiragana"/>
  </si>
  <si>
    <t>22.9kV, 6.6kV 내아크 배전반</t>
    <phoneticPr fontId="50" type="Hiragana"/>
  </si>
  <si>
    <t>440V 배전반 및 MCC반</t>
    <phoneticPr fontId="50" type="Hiragana"/>
  </si>
  <si>
    <t>전력감시제어시스템(ESCS) 및 시스템용 Server</t>
    <phoneticPr fontId="50" type="Hiragana"/>
  </si>
  <si>
    <t>생산제어시스템(DCS)의 시스템용 Server 및 Workstation</t>
    <phoneticPr fontId="50" type="Hiragana"/>
  </si>
  <si>
    <t xml:space="preserve">알람관리시스템을 통합운영정보망을 연계하기 위한 Server </t>
    <phoneticPr fontId="50" type="Hiragana"/>
  </si>
  <si>
    <t>혼재화학소방차 및 분말화학소방차</t>
    <phoneticPr fontId="50" type="Hiragana"/>
  </si>
  <si>
    <t>현장규격 적용</t>
    <phoneticPr fontId="50" type="Hiragana"/>
  </si>
  <si>
    <t>CS&amp;P COLD-END</t>
    <phoneticPr fontId="50" type="Hiragana"/>
  </si>
  <si>
    <t>ACD 펌프 AC-34, ACD COLD-END</t>
    <phoneticPr fontId="50" type="Hiragana"/>
  </si>
  <si>
    <t>6"x600# 등</t>
    <phoneticPr fontId="50" type="Hiragana"/>
  </si>
  <si>
    <t>TTA 인증 NVR 및 통합관제보안시스템</t>
    <phoneticPr fontId="50" type="Hiragana"/>
  </si>
  <si>
    <t>TTA 인증 카메라. 200만 화소 이상</t>
    <phoneticPr fontId="50" type="Hiragana"/>
  </si>
  <si>
    <t>200A, 50kW 3상 인버터 등</t>
    <phoneticPr fontId="50" type="Hiragana"/>
  </si>
  <si>
    <t>200A, 30kW 3상 인버터 등(600AH 축전지 포함)</t>
    <phoneticPr fontId="50" type="Hiragana"/>
  </si>
  <si>
    <t>대구경 16IN 600# MOV RJ/RJ 등 7EA
소구경 2IN 600# LEVER BW/RJ 등 3EA  총 10EA</t>
    <phoneticPr fontId="50" type="Hiragana"/>
  </si>
  <si>
    <t>150T/h</t>
    <phoneticPr fontId="50" type="Hiragana"/>
  </si>
  <si>
    <t>100T/h</t>
    <phoneticPr fontId="50" type="Hiragana"/>
  </si>
  <si>
    <t>설비용 공조설비</t>
    <phoneticPr fontId="50" type="Hiragana"/>
  </si>
  <si>
    <t>분산제어시스템</t>
    <phoneticPr fontId="50" type="Hiragana"/>
  </si>
  <si>
    <t>네트워크접근제어</t>
    <phoneticPr fontId="50" type="Hiragana"/>
  </si>
  <si>
    <t>설비 유지보수</t>
    <phoneticPr fontId="50" type="Hiragana"/>
  </si>
  <si>
    <t>계획정비용</t>
    <phoneticPr fontId="50" type="Hiragana"/>
  </si>
  <si>
    <t>계획공사용</t>
    <phoneticPr fontId="50" type="Hiragana"/>
  </si>
  <si>
    <t>차단밸브</t>
    <phoneticPr fontId="50" type="Hiragana"/>
  </si>
  <si>
    <t>내화도료</t>
    <phoneticPr fontId="50" type="Hiragana"/>
  </si>
  <si>
    <t>부취흡착용</t>
    <phoneticPr fontId="50" type="Hiragana"/>
  </si>
  <si>
    <t>가스분석기 운영용</t>
    <phoneticPr fontId="50" type="Hiragana"/>
  </si>
  <si>
    <t>도로 보조기층</t>
    <phoneticPr fontId="50" type="Hiragana"/>
  </si>
  <si>
    <t>건축 및 토목 공사용</t>
    <phoneticPr fontId="50" type="Hiragana"/>
  </si>
  <si>
    <t>도로포장</t>
    <phoneticPr fontId="50" type="Hiragana"/>
  </si>
  <si>
    <t>보강토용벽 그리드</t>
    <phoneticPr fontId="50" type="Hiragana"/>
  </si>
  <si>
    <t>옹벽블럭</t>
    <phoneticPr fontId="50" type="Hiragana"/>
  </si>
  <si>
    <t>도로경계석</t>
    <phoneticPr fontId="50" type="Hiragana"/>
  </si>
  <si>
    <t>우수관</t>
    <phoneticPr fontId="50" type="Hiragana"/>
  </si>
  <si>
    <t>미장용</t>
    <phoneticPr fontId="50" type="Hiragana"/>
  </si>
  <si>
    <t>담장휀스</t>
    <phoneticPr fontId="50" type="Hiragana"/>
  </si>
  <si>
    <t>창호</t>
    <phoneticPr fontId="50" type="Hiragana"/>
  </si>
  <si>
    <t>시설용</t>
    <phoneticPr fontId="50" type="Hiragana"/>
  </si>
  <si>
    <t>주배관 건설용</t>
    <phoneticPr fontId="50" type="Hiragana"/>
  </si>
  <si>
    <t>공급관리소 건설용</t>
    <phoneticPr fontId="50" type="Hiragana"/>
  </si>
  <si>
    <t>보차도용</t>
    <phoneticPr fontId="50" type="Hiragana"/>
  </si>
  <si>
    <t>도로용</t>
    <phoneticPr fontId="50" type="Hiragana"/>
  </si>
  <si>
    <t>경계,보안</t>
    <phoneticPr fontId="50" type="Hiragana"/>
  </si>
  <si>
    <t>지붕마감용</t>
    <phoneticPr fontId="50" type="Hiragana"/>
  </si>
  <si>
    <t>건축용</t>
    <phoneticPr fontId="50" type="Hiragana"/>
  </si>
  <si>
    <t xml:space="preserve">건축물 내부 바닥 </t>
    <phoneticPr fontId="50" type="Hiragana"/>
  </si>
  <si>
    <t>배수 트렌치</t>
    <phoneticPr fontId="50" type="Hiragana"/>
  </si>
  <si>
    <t>건설공사용</t>
    <phoneticPr fontId="50" type="Hiragana"/>
  </si>
  <si>
    <t>LNG 저장탱크 액위측정</t>
    <phoneticPr fontId="50" type="Hiragana"/>
  </si>
  <si>
    <t>LNG 저장탱크 압력측정</t>
    <phoneticPr fontId="50" type="Hiragana"/>
  </si>
  <si>
    <t>밸브제어</t>
    <phoneticPr fontId="50" type="Hiragana"/>
  </si>
  <si>
    <t>메인모터 양압유지</t>
    <phoneticPr fontId="50" type="Hiragana"/>
  </si>
  <si>
    <t>운전데이터 분석용</t>
    <phoneticPr fontId="50" type="Hiragana"/>
  </si>
  <si>
    <t>기반시설 네트워크 분리용</t>
    <phoneticPr fontId="50" type="Hiragana"/>
  </si>
  <si>
    <t>비상용(비상발전기, 소화해수펌프)</t>
    <phoneticPr fontId="50" type="Hiragana"/>
  </si>
  <si>
    <t>ORV 해수유량 측정</t>
    <phoneticPr fontId="50" type="Hiragana"/>
  </si>
  <si>
    <t>생산설비 진동분석</t>
    <phoneticPr fontId="50" type="Hiragana"/>
  </si>
  <si>
    <t>소화설비</t>
    <phoneticPr fontId="50" type="Hiragana"/>
  </si>
  <si>
    <t>변전소내 설비 온도유지</t>
    <phoneticPr fontId="50" type="Hiragana"/>
  </si>
  <si>
    <t>인명구조용</t>
    <phoneticPr fontId="50" type="Hiragana"/>
  </si>
  <si>
    <t>소화용기구</t>
    <phoneticPr fontId="50" type="Hiragana"/>
  </si>
  <si>
    <t>설비용</t>
    <phoneticPr fontId="50" type="Hiragana"/>
  </si>
  <si>
    <t>하역암 오버홀 관련 계전자재</t>
    <phoneticPr fontId="50" type="Hiragana"/>
  </si>
  <si>
    <t>출입관리용</t>
    <phoneticPr fontId="50" type="Hiragana"/>
  </si>
  <si>
    <t>접안보조설비</t>
    <phoneticPr fontId="50" type="Hiragana"/>
  </si>
  <si>
    <t>노후 CCTV 개선용</t>
    <phoneticPr fontId="50" type="Hiragana"/>
  </si>
  <si>
    <t>시설 전력계통 보호 및 안정화용</t>
    <phoneticPr fontId="50" type="Hiragana"/>
  </si>
  <si>
    <t>전기판넬 소방용</t>
    <phoneticPr fontId="50" type="Hiragana"/>
  </si>
  <si>
    <t>가스누출 탐지</t>
    <phoneticPr fontId="50" type="Hiragana"/>
  </si>
  <si>
    <t>계량설비 소모품</t>
    <phoneticPr fontId="50" type="Hiragana"/>
  </si>
  <si>
    <t>순환압축기 정기점검용 치공구</t>
    <phoneticPr fontId="50" type="Hiragana"/>
  </si>
  <si>
    <t>가스분석기 교정 및 시험용</t>
    <phoneticPr fontId="50" type="Hiragana"/>
  </si>
  <si>
    <t>천연가스 미량성분 분석</t>
    <phoneticPr fontId="50" type="Hiragana"/>
  </si>
  <si>
    <t>천연가스 조성 및 품질 분석</t>
    <phoneticPr fontId="50" type="Hiragana"/>
  </si>
  <si>
    <t>실험실 전기공급 안정화</t>
    <phoneticPr fontId="50" type="Hiragana"/>
  </si>
  <si>
    <t>연구용</t>
    <phoneticPr fontId="50" type="Hiragana"/>
  </si>
  <si>
    <t>Lab scale 분리막 CO2 포집 성능평가</t>
    <phoneticPr fontId="50" type="Hiragana"/>
  </si>
  <si>
    <t>자료수집 및 프로그램구동용</t>
    <phoneticPr fontId="50" type="Hiragana"/>
  </si>
  <si>
    <t>울산지사 근로자 건강관리용</t>
    <phoneticPr fontId="50" type="Hiragana"/>
  </si>
  <si>
    <t>공급가스 가열용</t>
    <phoneticPr fontId="50" type="Hiragana"/>
  </si>
  <si>
    <t>공급관리소 보안용</t>
    <phoneticPr fontId="50" type="Hiragana"/>
  </si>
  <si>
    <t>공급관리소 비상전원</t>
    <phoneticPr fontId="50" type="Hiragana"/>
  </si>
  <si>
    <t>공급관리소 정압실 등기구</t>
    <phoneticPr fontId="50" type="Hiragana"/>
  </si>
  <si>
    <t>관제용</t>
    <phoneticPr fontId="50" type="Hiragana"/>
  </si>
  <si>
    <t>설비보수용</t>
    <phoneticPr fontId="50" type="Hiragana"/>
  </si>
  <si>
    <t>가스분석기용</t>
    <phoneticPr fontId="50" type="Hiragana"/>
  </si>
  <si>
    <t>볼밸브 내부 실링</t>
    <phoneticPr fontId="50" type="Hiragana"/>
  </si>
  <si>
    <t>볼밸브 내부압력 방출 및 차단</t>
    <phoneticPr fontId="50" type="Hiragana"/>
  </si>
  <si>
    <t>볼밸브 내부 개폐</t>
    <phoneticPr fontId="50" type="Hiragana"/>
  </si>
  <si>
    <t>볼밸브 구동</t>
    <phoneticPr fontId="50" type="Hiragana"/>
  </si>
  <si>
    <t>배관건전성확보용</t>
    <phoneticPr fontId="50" type="Hiragana"/>
  </si>
  <si>
    <t>설비유지보수용</t>
    <phoneticPr fontId="50" type="Hiragana"/>
  </si>
  <si>
    <t>공급설비 원격감시용</t>
    <phoneticPr fontId="50" type="Hiragana"/>
  </si>
  <si>
    <t>휴게용</t>
    <phoneticPr fontId="50" type="Hiragana"/>
  </si>
  <si>
    <t>중앙감시용</t>
    <phoneticPr fontId="50" type="Hiragana"/>
  </si>
  <si>
    <t>정압기 type변경</t>
    <phoneticPr fontId="50" type="Hiragana"/>
  </si>
  <si>
    <t>가스히터 내부 열교환</t>
    <phoneticPr fontId="50" type="Hiragana"/>
  </si>
  <si>
    <t>무정전전원공급장치</t>
    <phoneticPr fontId="50" type="Hiragana"/>
  </si>
  <si>
    <t>볼밸브 전동기어박스</t>
    <phoneticPr fontId="50" type="Hiragana"/>
  </si>
  <si>
    <t>가스공급 계량</t>
    <phoneticPr fontId="50" type="Hiragana"/>
  </si>
  <si>
    <t>가스성분분석</t>
    <phoneticPr fontId="50" type="Hiragana"/>
  </si>
  <si>
    <t>비상정압기 원격조작</t>
    <phoneticPr fontId="50" type="Hiragana"/>
  </si>
  <si>
    <t>통제설비 데이터 백업</t>
    <phoneticPr fontId="50" type="Hiragana"/>
  </si>
  <si>
    <t>제어PC 보안패치관리</t>
    <phoneticPr fontId="50" type="Hiragana"/>
  </si>
  <si>
    <t>정압기 유지보수용 자재</t>
    <phoneticPr fontId="50" type="Hiragana"/>
  </si>
  <si>
    <t>공급관리소 원격제어용</t>
    <phoneticPr fontId="50" type="Hiragana"/>
  </si>
  <si>
    <t>공급관리소 보안설비</t>
    <phoneticPr fontId="50" type="Hiragana"/>
  </si>
  <si>
    <t>대신신청 콜센터 상담원 PC</t>
    <phoneticPr fontId="50" type="Hiragana"/>
  </si>
  <si>
    <t>대신신청 콜센터 상담원 PC 운영체제</t>
    <phoneticPr fontId="50" type="Hiragana"/>
  </si>
  <si>
    <t>K-STAR 제 · 개정 근거자료 구독</t>
    <phoneticPr fontId="50" type="Hiragana"/>
  </si>
  <si>
    <t>재난쉼터(Hero Staion)</t>
    <phoneticPr fontId="50" type="Hiragana"/>
  </si>
  <si>
    <t>태권도 선수단 훈련용</t>
    <phoneticPr fontId="50" type="Hiragana"/>
  </si>
  <si>
    <t>홍보 자료 촬영</t>
    <phoneticPr fontId="50" type="Hiragana"/>
  </si>
  <si>
    <t>홍보기념품 배포</t>
    <phoneticPr fontId="50" type="Hiragana"/>
  </si>
  <si>
    <t>홍보관 전시용</t>
    <phoneticPr fontId="50" type="Hiragana"/>
  </si>
  <si>
    <t>외부모터식/잠액식 2차펌프 보수용 자재</t>
    <phoneticPr fontId="50" type="Hiragana"/>
  </si>
  <si>
    <t>외부모터식 2차펌프 보수용 자재</t>
    <phoneticPr fontId="50" type="Hiragana"/>
  </si>
  <si>
    <t>외부모터식 2차펌프 Thrust Bearing 보수용 자재</t>
    <phoneticPr fontId="50" type="Hiragana"/>
  </si>
  <si>
    <t>외부모터식 2차펌프 Mechanical Seal 보수용 자재</t>
    <phoneticPr fontId="50" type="Hiragana"/>
  </si>
  <si>
    <t>해수 배관 유지보수용 자재</t>
    <phoneticPr fontId="50" type="Hiragana"/>
  </si>
  <si>
    <t>해수식 기화기 유지보수용 자재</t>
    <phoneticPr fontId="50" type="Hiragana"/>
  </si>
  <si>
    <t>시설보강</t>
    <phoneticPr fontId="50" type="Hiragana"/>
  </si>
  <si>
    <t>하역설비보수용</t>
    <phoneticPr fontId="50" type="Hiragana"/>
  </si>
  <si>
    <t>기화해수배관 체크밸브 교체용 자재</t>
    <phoneticPr fontId="50" type="Hiragana"/>
  </si>
  <si>
    <t>화재진압용</t>
    <phoneticPr fontId="50" type="Hiragana"/>
  </si>
  <si>
    <t>근로자 휴게실</t>
    <phoneticPr fontId="50" type="Hiragana"/>
  </si>
  <si>
    <t>근로자 감전사고 교육 실습</t>
    <phoneticPr fontId="50" type="Hiragana"/>
  </si>
  <si>
    <t>근로자 추락/전도 교육 실습</t>
    <phoneticPr fontId="50" type="Hiragana"/>
  </si>
  <si>
    <t>밸브구동용</t>
    <phoneticPr fontId="50" type="Hiragana"/>
  </si>
  <si>
    <t>27년도 1부두 하역암 계획정비공사용</t>
    <phoneticPr fontId="50" type="Hiragana"/>
  </si>
  <si>
    <t>비상발전설비 엔진 정밀점검용 자재</t>
    <phoneticPr fontId="50" type="Hiragana"/>
  </si>
  <si>
    <t>계획정비 교체용</t>
    <phoneticPr fontId="50" type="Hiragana"/>
  </si>
  <si>
    <t>왕복동압축기 부품</t>
    <phoneticPr fontId="50" type="Hiragana"/>
  </si>
  <si>
    <t>차염처리설비 계획정비용 자재</t>
    <phoneticPr fontId="50" type="Hiragana"/>
  </si>
  <si>
    <t>Local Pit Pump 계획정비용 자재</t>
    <phoneticPr fontId="50" type="Hiragana"/>
  </si>
  <si>
    <t>해수취수설비 계획정비용 자재</t>
    <phoneticPr fontId="50" type="Hiragana"/>
  </si>
  <si>
    <t>내부-인터넷망 간 안전한 데이터 전송</t>
    <phoneticPr fontId="50" type="Hiragana"/>
  </si>
  <si>
    <t>보안장비 고도화</t>
    <phoneticPr fontId="50" type="Hiragana"/>
  </si>
  <si>
    <t>건설공사 및 배관이설 공사용</t>
    <phoneticPr fontId="50" type="Hiragana"/>
  </si>
  <si>
    <t>업무시설용</t>
    <phoneticPr fontId="50" type="Hiragana"/>
  </si>
  <si>
    <t>가스누출 검지용</t>
    <phoneticPr fontId="50" type="Hiragana"/>
  </si>
  <si>
    <t>변전소 환경개선</t>
    <phoneticPr fontId="50" type="Hiragana"/>
  </si>
  <si>
    <t>설비운영을 위한 전력설비</t>
    <phoneticPr fontId="50" type="Hiragana"/>
  </si>
  <si>
    <t>설비운영을 위한 제어설비</t>
    <phoneticPr fontId="50" type="Hiragana"/>
  </si>
  <si>
    <t>운영정보 통합을 위한 관리설비</t>
    <phoneticPr fontId="50" type="Hiragana"/>
  </si>
  <si>
    <t>청원경찰근무복</t>
    <phoneticPr fontId="50" type="Hiragana"/>
  </si>
  <si>
    <t>소방</t>
    <phoneticPr fontId="50" type="Hiragana"/>
  </si>
  <si>
    <t>공급설비 보수</t>
    <phoneticPr fontId="50" type="Hiragana"/>
  </si>
  <si>
    <t>대전LCNG충전소 충전설비 정기점검</t>
    <phoneticPr fontId="50" type="Hiragana"/>
  </si>
  <si>
    <t>설비운전용</t>
    <phoneticPr fontId="50" type="Hiragana"/>
  </si>
  <si>
    <t>CCTV 보안시스템 통제소 연동분 (NVR 및 VMS)</t>
    <phoneticPr fontId="50" type="Hiragana"/>
  </si>
  <si>
    <t>CCTV 보안시스템 통제소 비연동분 (카메라)</t>
    <phoneticPr fontId="50" type="Hiragana"/>
  </si>
  <si>
    <t>전원 공급</t>
    <phoneticPr fontId="50" type="Hiragana"/>
  </si>
  <si>
    <t>가스히터 제어용</t>
    <phoneticPr fontId="50" type="Hiragana"/>
  </si>
  <si>
    <t>리모트세터</t>
    <phoneticPr fontId="50" type="Hiragana"/>
  </si>
  <si>
    <t>볼밸브 교체용</t>
    <phoneticPr fontId="50" type="Hiragana"/>
  </si>
  <si>
    <t>옥산관리소 공급설비 증설공사용</t>
    <phoneticPr fontId="50" type="Hiragana"/>
  </si>
  <si>
    <t>식</t>
    <phoneticPr fontId="50" type="Hiragana"/>
  </si>
  <si>
    <t>SET</t>
    <phoneticPr fontId="50" type="Hiragana"/>
  </si>
  <si>
    <t>EA</t>
    <phoneticPr fontId="50" type="Hiragana"/>
  </si>
  <si>
    <t>L</t>
    <phoneticPr fontId="50" type="Hiragana"/>
  </si>
  <si>
    <t>KG</t>
    <phoneticPr fontId="50" type="Hiragana"/>
  </si>
  <si>
    <t>BT</t>
    <phoneticPr fontId="50" type="Hiragana"/>
  </si>
  <si>
    <t>m3</t>
    <phoneticPr fontId="50" type="Hiragana"/>
  </si>
  <si>
    <t>ton</t>
    <phoneticPr fontId="50" type="Hiragana"/>
  </si>
  <si>
    <t>m2</t>
    <phoneticPr fontId="50" type="Hiragana"/>
  </si>
  <si>
    <t>경간</t>
    <phoneticPr fontId="50" type="Hiragana"/>
  </si>
  <si>
    <t>본</t>
    <phoneticPr fontId="50" type="Hiragana"/>
  </si>
  <si>
    <t>EA 등</t>
    <phoneticPr fontId="50" type="Hiragana"/>
  </si>
  <si>
    <t>개</t>
    <phoneticPr fontId="50" type="Hiragana"/>
  </si>
  <si>
    <t>대</t>
    <phoneticPr fontId="50" type="Hiragana"/>
  </si>
  <si>
    <t>kg</t>
    <phoneticPr fontId="50" type="Hiragana"/>
  </si>
  <si>
    <t>M</t>
    <phoneticPr fontId="50" type="Hiragana"/>
  </si>
  <si>
    <t>착</t>
    <phoneticPr fontId="50" type="Hiragana"/>
  </si>
  <si>
    <t>평택기지본부</t>
    <phoneticPr fontId="50" type="Hiragana"/>
  </si>
  <si>
    <t>건설사업단</t>
    <phoneticPr fontId="50" type="Hiragana"/>
  </si>
  <si>
    <t xml:space="preserve">건설사업단 </t>
    <phoneticPr fontId="50" type="Hiragana"/>
  </si>
  <si>
    <t>통영기지본부</t>
    <phoneticPr fontId="50" type="Hiragana"/>
  </si>
  <si>
    <t>서울지역본부</t>
    <phoneticPr fontId="50" type="Hiragana"/>
  </si>
  <si>
    <t>대구경북지역본부</t>
    <phoneticPr fontId="50" type="Hiragana"/>
  </si>
  <si>
    <t>가스연구원</t>
    <phoneticPr fontId="50" type="Hiragana"/>
  </si>
  <si>
    <t>부산경남지역본부</t>
    <phoneticPr fontId="50" type="Hiragana"/>
  </si>
  <si>
    <t xml:space="preserve">경기지역본부 </t>
    <phoneticPr fontId="50" type="Hiragana"/>
  </si>
  <si>
    <t>경기지역본부</t>
    <phoneticPr fontId="50" type="Hiragana"/>
  </si>
  <si>
    <t>인천지역본부</t>
    <phoneticPr fontId="50" type="Hiragana"/>
  </si>
  <si>
    <t>삼척기지본부</t>
    <phoneticPr fontId="50" type="Hiragana"/>
  </si>
  <si>
    <t>전북지역본부</t>
    <phoneticPr fontId="50" type="Hiragana"/>
  </si>
  <si>
    <t>마케팅본부 국민에너지행복실</t>
    <phoneticPr fontId="50" type="Hiragana"/>
  </si>
  <si>
    <t>안전총괄실</t>
    <phoneticPr fontId="50" type="Hiragana"/>
  </si>
  <si>
    <t>홍보실</t>
    <phoneticPr fontId="50" type="Hiragana"/>
  </si>
  <si>
    <t>인천기지본부</t>
    <phoneticPr fontId="50" type="Hiragana"/>
  </si>
  <si>
    <t>사이버보안실</t>
    <phoneticPr fontId="50" type="Hiragana"/>
  </si>
  <si>
    <t>건설설계처</t>
    <phoneticPr fontId="50" type="Hiragana"/>
  </si>
  <si>
    <t>생산운영처</t>
    <phoneticPr fontId="50" type="Hiragana"/>
  </si>
  <si>
    <t>비상계획실</t>
    <phoneticPr fontId="50" type="Hiragana"/>
  </si>
  <si>
    <t>시설운영본부</t>
    <phoneticPr fontId="50" type="Hiragana"/>
  </si>
  <si>
    <t>대전충청지역본부</t>
    <phoneticPr fontId="50" type="Hiragana"/>
  </si>
  <si>
    <t>시설보전부</t>
    <phoneticPr fontId="50" type="Hiragana"/>
  </si>
  <si>
    <t>031-680-3278</t>
    <phoneticPr fontId="50" type="Hiragana"/>
  </si>
  <si>
    <t>계전보전부</t>
    <phoneticPr fontId="50" type="Hiragana"/>
  </si>
  <si>
    <t>031-680-3256</t>
    <phoneticPr fontId="50" type="Hiragana"/>
  </si>
  <si>
    <t>031-680-3258</t>
    <phoneticPr fontId="50" type="Hiragana"/>
  </si>
  <si>
    <t>031-680-3245</t>
    <phoneticPr fontId="50" type="Hiragana"/>
  </si>
  <si>
    <t>031-680-3247</t>
    <phoneticPr fontId="50" type="Hiragana"/>
  </si>
  <si>
    <t>031-680-3254</t>
    <phoneticPr fontId="50" type="Hiragana"/>
  </si>
  <si>
    <t>031-680-3253</t>
    <phoneticPr fontId="50" type="Hiragana"/>
  </si>
  <si>
    <t>031-680-3255</t>
    <phoneticPr fontId="50" type="Hiragana"/>
  </si>
  <si>
    <t>031-680-3248</t>
    <phoneticPr fontId="50" type="Hiragana"/>
  </si>
  <si>
    <t>031-680-3246</t>
    <phoneticPr fontId="50" type="Hiragana"/>
  </si>
  <si>
    <t>031-680-3259</t>
    <phoneticPr fontId="50" type="Hiragana"/>
  </si>
  <si>
    <t>기계보전부</t>
    <phoneticPr fontId="50" type="Hiragana"/>
  </si>
  <si>
    <t>031-680-3222</t>
    <phoneticPr fontId="50" type="Hiragana"/>
  </si>
  <si>
    <t>031-680-3221</t>
    <phoneticPr fontId="50" type="Hiragana"/>
  </si>
  <si>
    <t>031-680-3226</t>
    <phoneticPr fontId="50" type="Hiragana"/>
  </si>
  <si>
    <t>공정기술부</t>
    <phoneticPr fontId="50" type="Hiragana"/>
  </si>
  <si>
    <t>031-680-3175</t>
    <phoneticPr fontId="50" type="Hiragana"/>
  </si>
  <si>
    <t>충북안전건설사무소</t>
    <phoneticPr fontId="50" type="Hiragana"/>
  </si>
  <si>
    <t>042-229-3555</t>
    <phoneticPr fontId="50" type="Hiragana"/>
  </si>
  <si>
    <t>전남안전건설사무소</t>
    <phoneticPr fontId="50" type="Hiragana"/>
  </si>
  <si>
    <t>061-729-8922</t>
    <phoneticPr fontId="50" type="Hiragana"/>
  </si>
  <si>
    <t>경기안전건설사무소</t>
    <phoneticPr fontId="50" type="Hiragana"/>
  </si>
  <si>
    <t>031-400-7495</t>
    <phoneticPr fontId="50" type="Hiragana"/>
  </si>
  <si>
    <t>전북안전건설사무소</t>
    <phoneticPr fontId="50" type="Hiragana"/>
  </si>
  <si>
    <t>041-352-9631</t>
    <phoneticPr fontId="50" type="Hiragana"/>
  </si>
  <si>
    <t>영남안전건설사무소</t>
    <phoneticPr fontId="50" type="Hiragana"/>
  </si>
  <si>
    <t>054-632-8970</t>
    <phoneticPr fontId="50" type="Hiragana"/>
  </si>
  <si>
    <t>055-640-6283</t>
    <phoneticPr fontId="50" type="Hiragana"/>
  </si>
  <si>
    <t>055-640-6282</t>
    <phoneticPr fontId="50" type="Hiragana"/>
  </si>
  <si>
    <t>055-640-6292</t>
    <phoneticPr fontId="50" type="Hiragana"/>
  </si>
  <si>
    <t>055-640-6293</t>
    <phoneticPr fontId="50" type="Hiragana"/>
  </si>
  <si>
    <t>설비운영부</t>
    <phoneticPr fontId="50" type="Hiragana"/>
  </si>
  <si>
    <t>055-640-6207</t>
    <phoneticPr fontId="50" type="Hiragana"/>
  </si>
  <si>
    <t>055-640-6284</t>
    <phoneticPr fontId="50" type="Hiragana"/>
  </si>
  <si>
    <t>055-640-6287</t>
    <phoneticPr fontId="50" type="Hiragana"/>
  </si>
  <si>
    <t>055-640-6281</t>
    <phoneticPr fontId="50" type="Hiragana"/>
  </si>
  <si>
    <t>055-640-6262</t>
    <phoneticPr fontId="50" type="Hiragana"/>
  </si>
  <si>
    <t>055-640-6268</t>
    <phoneticPr fontId="50" type="Hiragana"/>
  </si>
  <si>
    <t>안전부</t>
    <phoneticPr fontId="50" type="Hiragana"/>
  </si>
  <si>
    <t>055-640-6013</t>
    <phoneticPr fontId="50" type="Hiragana"/>
  </si>
  <si>
    <t>055-640-6272</t>
    <phoneticPr fontId="50" type="Hiragana"/>
  </si>
  <si>
    <t>055-640-6278</t>
    <phoneticPr fontId="50" type="Hiragana"/>
  </si>
  <si>
    <t>양주보전부</t>
    <phoneticPr fontId="50" type="Hiragana"/>
  </si>
  <si>
    <t>02-2657-1151</t>
    <phoneticPr fontId="50" type="Hiragana"/>
  </si>
  <si>
    <t>설비보전부</t>
    <phoneticPr fontId="50" type="Hiragana"/>
  </si>
  <si>
    <t>053-850-1847</t>
    <phoneticPr fontId="50" type="Hiragana"/>
  </si>
  <si>
    <t>053-850-1880</t>
    <phoneticPr fontId="50" type="Hiragana"/>
  </si>
  <si>
    <t>053-850-1896</t>
    <phoneticPr fontId="50" type="Hiragana"/>
  </si>
  <si>
    <t>053-850-1846</t>
    <phoneticPr fontId="50" type="Hiragana"/>
  </si>
  <si>
    <t>유량측정연구팀</t>
    <phoneticPr fontId="50" type="Hiragana"/>
  </si>
  <si>
    <t>032-770-2427</t>
    <phoneticPr fontId="50" type="Hiragana"/>
  </si>
  <si>
    <t>032-770-2413</t>
    <phoneticPr fontId="50" type="Hiragana"/>
  </si>
  <si>
    <t>032-770-2426</t>
    <phoneticPr fontId="50" type="Hiragana"/>
  </si>
  <si>
    <t>에너지전환기술연구소</t>
    <phoneticPr fontId="50" type="Hiragana"/>
  </si>
  <si>
    <t>032-810-0318</t>
    <phoneticPr fontId="50" type="Hiragana"/>
  </si>
  <si>
    <t>탄소&amp;자원연구팀</t>
    <phoneticPr fontId="50" type="Hiragana"/>
  </si>
  <si>
    <t>031-400-7459</t>
    <phoneticPr fontId="50" type="Hiragana"/>
  </si>
  <si>
    <t>031-400-7481</t>
    <phoneticPr fontId="50" type="Hiragana"/>
  </si>
  <si>
    <t>연구관리부</t>
    <phoneticPr fontId="50" type="Hiragana"/>
  </si>
  <si>
    <t>031-400-7423</t>
    <phoneticPr fontId="50" type="Hiragana"/>
  </si>
  <si>
    <t>울산안전부</t>
    <phoneticPr fontId="50" type="Hiragana"/>
  </si>
  <si>
    <t>052-278-1422</t>
    <phoneticPr fontId="50" type="Hiragana"/>
  </si>
  <si>
    <t>울산보전부</t>
    <phoneticPr fontId="50" type="Hiragana"/>
  </si>
  <si>
    <t>052-277-2105</t>
    <phoneticPr fontId="50" type="Hiragana"/>
  </si>
  <si>
    <t>052-277-2107</t>
    <phoneticPr fontId="50" type="Hiragana"/>
  </si>
  <si>
    <t>052-277-2108</t>
    <phoneticPr fontId="50" type="Hiragana"/>
  </si>
  <si>
    <t>055-330-7768</t>
    <phoneticPr fontId="50" type="Hiragana"/>
  </si>
  <si>
    <t>055-330-7776</t>
    <phoneticPr fontId="50" type="Hiragana"/>
  </si>
  <si>
    <t>055-330-7766</t>
    <phoneticPr fontId="50" type="Hiragana"/>
  </si>
  <si>
    <t>055-330-7769</t>
    <phoneticPr fontId="50" type="Hiragana"/>
  </si>
  <si>
    <t>031-400-7258</t>
    <phoneticPr fontId="50" type="Hiragana"/>
  </si>
  <si>
    <t>031-400-7253</t>
    <phoneticPr fontId="50" type="Hiragana"/>
  </si>
  <si>
    <t>031-400-7571</t>
    <phoneticPr fontId="50" type="Hiragana"/>
  </si>
  <si>
    <t>031-400-7245</t>
    <phoneticPr fontId="50" type="Hiragana"/>
  </si>
  <si>
    <t>031-400-7252</t>
    <phoneticPr fontId="50" type="Hiragana"/>
  </si>
  <si>
    <t>031-400-7259</t>
    <phoneticPr fontId="50" type="Hiragana"/>
  </si>
  <si>
    <t>031-400-7274</t>
    <phoneticPr fontId="50" type="Hiragana"/>
  </si>
  <si>
    <t>관로보전부</t>
    <phoneticPr fontId="50" type="Hiragana"/>
  </si>
  <si>
    <t>031-400-7273</t>
    <phoneticPr fontId="50" type="Hiragana"/>
  </si>
  <si>
    <t>032-453-6685</t>
    <phoneticPr fontId="50" type="Hiragana"/>
  </si>
  <si>
    <t>032-453-6672</t>
    <phoneticPr fontId="50" type="Hiragana"/>
  </si>
  <si>
    <t>032-453-6684</t>
    <phoneticPr fontId="50" type="Hiragana"/>
  </si>
  <si>
    <t>관리부</t>
    <phoneticPr fontId="50" type="Hiragana"/>
  </si>
  <si>
    <t>033-571-4135</t>
    <phoneticPr fontId="50" type="Hiragana"/>
  </si>
  <si>
    <t>063-850-3872</t>
    <phoneticPr fontId="50" type="Hiragana"/>
  </si>
  <si>
    <t>063-850-3876</t>
    <phoneticPr fontId="50" type="Hiragana"/>
  </si>
  <si>
    <t>063-850-9895</t>
    <phoneticPr fontId="50" type="Hiragana"/>
  </si>
  <si>
    <t>063-850-3871</t>
    <phoneticPr fontId="50" type="Hiragana"/>
  </si>
  <si>
    <t>063-850-3883</t>
    <phoneticPr fontId="50" type="Hiragana"/>
  </si>
  <si>
    <t>063-850-3886</t>
    <phoneticPr fontId="50" type="Hiragana"/>
  </si>
  <si>
    <t>063-850-3884</t>
    <phoneticPr fontId="50" type="Hiragana"/>
  </si>
  <si>
    <t>063-850-3882</t>
    <phoneticPr fontId="50" type="Hiragana"/>
  </si>
  <si>
    <t>국민에너지행복실</t>
    <phoneticPr fontId="50" type="Hiragana"/>
  </si>
  <si>
    <t>053-670-0760</t>
    <phoneticPr fontId="50" type="Hiragana"/>
  </si>
  <si>
    <t>품질표준부</t>
    <phoneticPr fontId="50" type="Hiragana"/>
  </si>
  <si>
    <t>053-670-0813</t>
    <phoneticPr fontId="50" type="Hiragana"/>
  </si>
  <si>
    <t>재난관리부</t>
    <phoneticPr fontId="50" type="Hiragana"/>
  </si>
  <si>
    <t>053-670-0405</t>
    <phoneticPr fontId="50" type="Hiragana"/>
  </si>
  <si>
    <t>KOGAS스포츠부</t>
    <phoneticPr fontId="50" type="Hiragana"/>
  </si>
  <si>
    <t>053-670-0470</t>
    <phoneticPr fontId="50" type="Hiragana"/>
  </si>
  <si>
    <t>홍보부</t>
    <phoneticPr fontId="50" type="Hiragana"/>
  </si>
  <si>
    <t>053-670-0179</t>
    <phoneticPr fontId="50" type="Hiragana"/>
  </si>
  <si>
    <t>053-670-0071</t>
    <phoneticPr fontId="50" type="Hiragana"/>
  </si>
  <si>
    <t>053-670-0420</t>
    <phoneticPr fontId="50" type="Hiragana"/>
  </si>
  <si>
    <t>032-810-4653</t>
    <phoneticPr fontId="50" type="Hiragana"/>
  </si>
  <si>
    <t>032-810-4642</t>
    <phoneticPr fontId="50" type="Hiragana"/>
  </si>
  <si>
    <t>032-810-4643</t>
    <phoneticPr fontId="50" type="Hiragana"/>
  </si>
  <si>
    <t>032-810-0245</t>
    <phoneticPr fontId="50" type="Hiragana"/>
  </si>
  <si>
    <t>032-810-0260</t>
    <phoneticPr fontId="50" type="Hiragana"/>
  </si>
  <si>
    <t>032-810-0274</t>
    <phoneticPr fontId="50" type="Hiragana"/>
  </si>
  <si>
    <t>032-810-4551</t>
    <phoneticPr fontId="50" type="Hiragana"/>
  </si>
  <si>
    <t>032-810-4634</t>
    <phoneticPr fontId="50" type="Hiragana"/>
  </si>
  <si>
    <t>032-810-4691</t>
    <phoneticPr fontId="50" type="Hiragana"/>
  </si>
  <si>
    <t>032-810-0272</t>
    <phoneticPr fontId="50" type="Hiragana"/>
  </si>
  <si>
    <t>032-810-0417</t>
    <phoneticPr fontId="50" type="Hiragana"/>
  </si>
  <si>
    <t>032-810-0263</t>
    <phoneticPr fontId="50" type="Hiragana"/>
  </si>
  <si>
    <t>032-810-4698</t>
    <phoneticPr fontId="50" type="Hiragana"/>
  </si>
  <si>
    <t>032-810-4644</t>
    <phoneticPr fontId="50" type="Hiragana"/>
  </si>
  <si>
    <t>032-810-0262</t>
    <phoneticPr fontId="50" type="Hiragana"/>
  </si>
  <si>
    <t>032-810-0273</t>
    <phoneticPr fontId="50" type="Hiragana"/>
  </si>
  <si>
    <t>032-810-4658</t>
    <phoneticPr fontId="50" type="Hiragana"/>
  </si>
  <si>
    <t>032-810-0275</t>
    <phoneticPr fontId="50" type="Hiragana"/>
  </si>
  <si>
    <t>032-810-0269</t>
    <phoneticPr fontId="50" type="Hiragana"/>
  </si>
  <si>
    <t>032-810-0264</t>
    <phoneticPr fontId="50" type="Hiragana"/>
  </si>
  <si>
    <t>032-810-0246</t>
    <phoneticPr fontId="50" type="Hiragana"/>
  </si>
  <si>
    <t>032-810-0496</t>
    <phoneticPr fontId="50" type="Hiragana"/>
  </si>
  <si>
    <t>032-810-4657</t>
    <phoneticPr fontId="50" type="Hiragana"/>
  </si>
  <si>
    <t>032-810-0497</t>
    <phoneticPr fontId="50" type="Hiragana"/>
  </si>
  <si>
    <t>032-810-4667</t>
    <phoneticPr fontId="50" type="Hiragana"/>
  </si>
  <si>
    <t>032-810-0243</t>
    <phoneticPr fontId="50" type="Hiragana"/>
  </si>
  <si>
    <t>032-810-4648</t>
    <phoneticPr fontId="50" type="Hiragana"/>
  </si>
  <si>
    <t>032-810-4706</t>
    <phoneticPr fontId="50" type="Hiragana"/>
  </si>
  <si>
    <t>032-810-4632</t>
    <phoneticPr fontId="50" type="Hiragana"/>
  </si>
  <si>
    <t>보안운영부</t>
    <phoneticPr fontId="50" type="Hiragana"/>
  </si>
  <si>
    <t>053-670-0047</t>
    <phoneticPr fontId="50" type="Hiragana"/>
  </si>
  <si>
    <t>보안기획부</t>
    <phoneticPr fontId="50" type="Hiragana"/>
  </si>
  <si>
    <t>053-670-0494</t>
    <phoneticPr fontId="50" type="Hiragana"/>
  </si>
  <si>
    <t>기게설게부</t>
    <phoneticPr fontId="50" type="Hiragana"/>
  </si>
  <si>
    <t>053-670-6689</t>
    <phoneticPr fontId="50" type="Hiragana"/>
  </si>
  <si>
    <t>기계설계부</t>
    <phoneticPr fontId="50" type="Hiragana"/>
  </si>
  <si>
    <t>생산운영부</t>
    <phoneticPr fontId="50" type="Hiragana"/>
  </si>
  <si>
    <t>생산개선부</t>
    <phoneticPr fontId="50" type="Hiragana"/>
  </si>
  <si>
    <t>053-670-0577</t>
    <phoneticPr fontId="50" type="Hiragana"/>
  </si>
  <si>
    <t>생산진단부</t>
    <phoneticPr fontId="50" type="Hiragana"/>
  </si>
  <si>
    <t>053-670-0066</t>
    <phoneticPr fontId="50" type="Hiragana"/>
  </si>
  <si>
    <t>053-670-6479</t>
    <phoneticPr fontId="50" type="Hiragana"/>
  </si>
  <si>
    <t>비상안전부</t>
    <phoneticPr fontId="50" type="Hiragana"/>
  </si>
  <si>
    <t>053-670-0446</t>
    <phoneticPr fontId="50" type="Hiragana"/>
  </si>
  <si>
    <t>시설운영안전부</t>
    <phoneticPr fontId="50" type="Hiragana"/>
  </si>
  <si>
    <t>053-670-6465</t>
    <phoneticPr fontId="50" type="Hiragana"/>
  </si>
  <si>
    <t>042-229-3534</t>
    <phoneticPr fontId="50" type="Hiragana"/>
  </si>
  <si>
    <t>042-229-3532</t>
    <phoneticPr fontId="50" type="Hiragana"/>
  </si>
  <si>
    <t>042-229-3542</t>
    <phoneticPr fontId="50" type="Hiragana"/>
  </si>
  <si>
    <t>042-229-3544</t>
    <phoneticPr fontId="50" type="Hiragana"/>
  </si>
  <si>
    <t>042-229-3541</t>
    <phoneticPr fontId="50" type="Hiragana"/>
  </si>
  <si>
    <t>042-229-3565</t>
    <phoneticPr fontId="50" type="Hiragana"/>
  </si>
  <si>
    <t>042-2293-536</t>
    <phoneticPr fontId="50" type="Hiragana"/>
  </si>
  <si>
    <t>042-229-3533</t>
    <phoneticPr fontId="50" type="Hiragana"/>
  </si>
  <si>
    <t>28년</t>
    <phoneticPr fontId="50" type="Hiragana"/>
  </si>
  <si>
    <t>4111220501</t>
    <phoneticPr fontId="49" type="noConversion"/>
  </si>
  <si>
    <t>4111241101</t>
    <phoneticPr fontId="49" type="noConversion"/>
  </si>
  <si>
    <t>4015152601</t>
    <phoneticPr fontId="49" type="noConversion"/>
  </si>
  <si>
    <t>4015150305</t>
    <phoneticPr fontId="49" type="noConversion"/>
  </si>
  <si>
    <t>2026년 천연가스 볼밸브용 오링 구매</t>
    <phoneticPr fontId="50" type="Hiragana"/>
  </si>
  <si>
    <t>2026년 천연가스 볼밸브용 릴리프밸브 및 루트밸브 구매</t>
    <phoneticPr fontId="50" type="Hiragana"/>
  </si>
  <si>
    <t>2026년 인천기지 2차펌프 국산화자재(Bowl gasket 등 13종) 구매</t>
    <phoneticPr fontId="50" type="Hiragana"/>
  </si>
  <si>
    <t>2026년 외부모터식 2차펌프 국산화자재(Throttle bushing 등 6종) 구매</t>
    <phoneticPr fontId="50" type="Hiragana"/>
  </si>
  <si>
    <t>2026년 외부모터식 2차펌프 Thrust Bearing 보수용 자재 구매</t>
    <phoneticPr fontId="50" type="Hiragana"/>
  </si>
  <si>
    <t>2026년 2차펌프 Mechanical Seal 보수용 자재 구매</t>
    <phoneticPr fontId="50" type="Hiragana"/>
  </si>
  <si>
    <t>1기지 계측제어설비(MCS/DPS) 업그레이드</t>
    <phoneticPr fontId="50" type="Hiragana"/>
  </si>
  <si>
    <t>2기지 네트워크접근제어(NAC) 교체</t>
    <phoneticPr fontId="50" type="Hiragana"/>
  </si>
  <si>
    <t>평택 2기지 고압 진공접촉기(VCS) 구매</t>
    <phoneticPr fontId="50" type="Hiragana"/>
  </si>
  <si>
    <t>출입관리시스템 서버 구매</t>
    <phoneticPr fontId="50" type="Hiragana"/>
  </si>
  <si>
    <t>2기지 HP-2266 유량컴퓨터 및 가스분석기 구매</t>
    <phoneticPr fontId="50" type="Hiragana"/>
  </si>
  <si>
    <t>2026년 2차펌프 계획정비용 국산화자재(Impeller Wear Ring 등 5품목)</t>
    <phoneticPr fontId="50" type="Hiragana"/>
  </si>
  <si>
    <t>2026년 2차펌프 계획정비용 국산화자재(Collet 등 2품목)</t>
    <phoneticPr fontId="50" type="Hiragana"/>
  </si>
  <si>
    <t>평택 1기지 부취설비 교체공사 관련 밸브 구매</t>
    <phoneticPr fontId="50" type="Hiragana"/>
  </si>
  <si>
    <t>보성~벌교 천연가스 공급시설 건설공사</t>
    <phoneticPr fontId="50" type="Hiragana"/>
  </si>
  <si>
    <t xml:space="preserve">서산시 천연가스 공급시설 건설공사 </t>
    <phoneticPr fontId="50" type="Hiragana"/>
  </si>
  <si>
    <t>외룡~봉화 천연가스 공급시설 제2공구 건설공사</t>
    <phoneticPr fontId="50" type="Hiragana"/>
  </si>
  <si>
    <t>외룡~봉화 천연가스 공급시설 제1공구 건설공사</t>
    <phoneticPr fontId="50" type="Hiragana"/>
  </si>
  <si>
    <t>LNG저장탱크(TK-215/216) 서보액위계 구매</t>
    <phoneticPr fontId="50" type="Hiragana"/>
  </si>
  <si>
    <t>2026년 통영기지 장기운영 공정안전제어용 중요계기 구매</t>
    <phoneticPr fontId="50" type="Hiragana"/>
  </si>
  <si>
    <t>장기운영 MOV Actuator 교체</t>
    <phoneticPr fontId="50" type="Hiragana"/>
  </si>
  <si>
    <t>BOG 압축기 C-401E, C-403A,B Purge Unit 교체</t>
    <phoneticPr fontId="50" type="Hiragana"/>
  </si>
  <si>
    <t>통영기지본부 운전정보시스템 재구축</t>
    <phoneticPr fontId="50" type="Hiragana"/>
  </si>
  <si>
    <t>통영기지본부 가스분석기 구매설치</t>
    <phoneticPr fontId="50" type="Hiragana"/>
  </si>
  <si>
    <t>26년 통영기지본부 경유(Diesel Oil) 구매</t>
    <phoneticPr fontId="50" type="Hiragana"/>
  </si>
  <si>
    <t>통영기지 해수식기화기 V-403A,C 해수유량계 교체</t>
    <phoneticPr fontId="50" type="Hiragana"/>
  </si>
  <si>
    <t>2026년 대구경북지역본부 사옥 및 공급관리소 소공간 자동소화장치 교체</t>
    <phoneticPr fontId="50" type="Hiragana"/>
  </si>
  <si>
    <t>공급관리소 가스분석기용 고순도 헬륨가스 구매</t>
    <phoneticPr fontId="50" type="Hiragana"/>
  </si>
  <si>
    <t>용융금속촉매 반응에 의한 10kg/h2_day급 천연가스 열분해 수소생산 기술개발</t>
    <phoneticPr fontId="50" type="Hiragana"/>
  </si>
  <si>
    <t>안산본원 연구동 1층 실험실 냉난방기 구매설치</t>
    <phoneticPr fontId="50" type="Hiragana"/>
  </si>
  <si>
    <t>무인관리소 보안시스템 구매</t>
    <phoneticPr fontId="50" type="Hiragana"/>
  </si>
  <si>
    <t>사옥 경비동 CCTV 보안관제시스템 구매</t>
    <phoneticPr fontId="50" type="Hiragana"/>
  </si>
  <si>
    <t>초평관리소 가스분석기 교체</t>
    <phoneticPr fontId="50" type="Hiragana"/>
  </si>
  <si>
    <t>풍산관리소 가스분석기 보수용자재 구매</t>
    <phoneticPr fontId="50" type="Hiragana"/>
  </si>
  <si>
    <t>2026년 RMG 정압설비 유지보수용 자재 통합구매</t>
    <phoneticPr fontId="50" type="Hiragana"/>
  </si>
  <si>
    <t>사옥 자동제어시스템 업그레이드</t>
    <phoneticPr fontId="50" type="Hiragana"/>
  </si>
  <si>
    <t>구산관리소 무정전전원장치 구매설치</t>
    <phoneticPr fontId="50" type="Hiragana"/>
  </si>
  <si>
    <t>대신신청 콜센터 상담원 PC 구매(WINDOW 11운영 체제)</t>
    <phoneticPr fontId="50" type="Hiragana"/>
  </si>
  <si>
    <t>재난쉼터</t>
    <phoneticPr fontId="50" type="Hiragana"/>
  </si>
  <si>
    <t>태권도선수단 단체동복 구매</t>
    <phoneticPr fontId="50" type="Hiragana"/>
  </si>
  <si>
    <t>기화해수배관 Expansion Joint 구매</t>
    <phoneticPr fontId="50" type="Hiragana"/>
  </si>
  <si>
    <t>해수식 기화기 Bubble Killer 구매</t>
    <phoneticPr fontId="50" type="Hiragana"/>
  </si>
  <si>
    <t>1부두 선박육상간 통신 CABINET 교체</t>
    <phoneticPr fontId="50" type="Hiragana"/>
  </si>
  <si>
    <t>2부두 접안보조 제어감시설비 교체</t>
    <phoneticPr fontId="50" type="Hiragana"/>
  </si>
  <si>
    <t>일방향전송장비 네트워크 통합 구축</t>
    <phoneticPr fontId="50" type="Hiragana"/>
  </si>
  <si>
    <t>2026년 인천기지 지진감지시스템 노후장비 교체</t>
    <phoneticPr fontId="50" type="Hiragana"/>
  </si>
  <si>
    <t>망연계시스템 고도화(H/W)</t>
    <phoneticPr fontId="50" type="Hiragana"/>
  </si>
  <si>
    <t>망연계시스템 고도화(S/W)</t>
    <phoneticPr fontId="50" type="Hiragana"/>
  </si>
  <si>
    <t>26년 본부 내 노후 가스히터 제어반 개선</t>
    <phoneticPr fontId="50" type="Hiragana"/>
  </si>
  <si>
    <t>옥산관리소 공급설비 증설공사용 가스필터 구매</t>
    <phoneticPr fontId="50" type="Hiragana"/>
  </si>
  <si>
    <t>옥산관리소 공급설비 증설공사용 가스히터 구매</t>
    <phoneticPr fontId="50" type="Hiragana"/>
  </si>
  <si>
    <t>2026년 설비용 냉난방기 및 항온항습기 구매</t>
    <phoneticPr fontId="50" type="Hiragana"/>
  </si>
  <si>
    <t>1기지 계측제어설비용 낙뢰방호장치 구매</t>
    <phoneticPr fontId="50" type="Hiragana"/>
  </si>
  <si>
    <t>변전소 UPS실 및 배터리실 CCTV 구매</t>
    <phoneticPr fontId="50" type="Hiragana"/>
  </si>
  <si>
    <t>차량통제설비 1식 구매</t>
    <phoneticPr fontId="50" type="Hiragana"/>
  </si>
  <si>
    <t>P-2671 갠트리크레인 보수용 자재 구매</t>
    <phoneticPr fontId="50" type="Hiragana"/>
  </si>
  <si>
    <t>1, 2차펌프 정기점검용 진동센서 구매</t>
    <phoneticPr fontId="50" type="Hiragana"/>
  </si>
  <si>
    <t>1기지 저장탱크 초저온 게이트 컨트롤밸브 구매</t>
    <phoneticPr fontId="50" type="Hiragana"/>
  </si>
  <si>
    <t>2026년 평택 에폭시 내화됴료(UL1709 인증) 구매</t>
    <phoneticPr fontId="50" type="Hiragana"/>
  </si>
  <si>
    <t>공주 복합발전소 천연가스 공급시설 건설공사</t>
    <phoneticPr fontId="50" type="Hiragana"/>
  </si>
  <si>
    <t>2026년 2변전소 스마트포지셔너 구매</t>
    <phoneticPr fontId="50" type="Hiragana"/>
  </si>
  <si>
    <t>생산설비 진동분석시스템 교체</t>
    <phoneticPr fontId="50" type="Hiragana"/>
  </si>
  <si>
    <t>장기운영 분말소화설비 제어판넬 교체</t>
    <phoneticPr fontId="50" type="Hiragana"/>
  </si>
  <si>
    <t>2026년 통영기지 장기운영 공압 Actuator 교체</t>
    <phoneticPr fontId="50" type="Hiragana"/>
  </si>
  <si>
    <t>LNG저장탱크(#5) 상부 크레인설비 제작구매</t>
    <phoneticPr fontId="50" type="Hiragana"/>
  </si>
  <si>
    <t>2026년 무인관리소 노후 CCTV 보안시스템 교체</t>
    <phoneticPr fontId="50" type="Hiragana"/>
  </si>
  <si>
    <t>2026년 대구경북지역본부 무정전전원장치 교체</t>
    <phoneticPr fontId="50" type="Hiragana"/>
  </si>
  <si>
    <t>2026년 가스누출경보기 부속자재 통합발주(COSMOS, RIKEN KEIKI)</t>
    <phoneticPr fontId="50" type="Hiragana"/>
  </si>
  <si>
    <t>2026년 가스누출경보기 부속자재 통합발주(한울인텍스)</t>
    <phoneticPr fontId="50" type="Hiragana"/>
  </si>
  <si>
    <t>2026년 가스누출경보기 부속자재 통합발주(가스트론)</t>
    <phoneticPr fontId="50" type="Hiragana"/>
  </si>
  <si>
    <t>천연가스 분석용 가스분석기 구매</t>
    <phoneticPr fontId="50" type="Hiragana"/>
  </si>
  <si>
    <t>공급관리소 보일러 및 가스히터 압력스위치 개선</t>
    <phoneticPr fontId="50" type="Hiragana"/>
  </si>
  <si>
    <t>2026년 기화해수설비 계획정비 자재구매</t>
    <phoneticPr fontId="50" type="Hiragana"/>
  </si>
  <si>
    <t>공급관리소 MOV Actuator 구매교체</t>
    <phoneticPr fontId="50" type="Hiragana"/>
  </si>
  <si>
    <t>AFV 정압기 유지보수용 자재 통합발주</t>
    <phoneticPr fontId="50" type="Hiragana"/>
  </si>
  <si>
    <t>홍보용 카메라 등 구매</t>
    <phoneticPr fontId="50" type="Hiragana"/>
  </si>
  <si>
    <t>미니 마사기등 5종 홍보 기념품 구매</t>
    <phoneticPr fontId="50" type="Hiragana"/>
  </si>
  <si>
    <t>인천기지 2부두 갱웨이타워 구매 설치</t>
    <phoneticPr fontId="50" type="Hiragana"/>
  </si>
  <si>
    <t>'26년 기화해수배관 체크밸브 구매</t>
    <phoneticPr fontId="50" type="Hiragana"/>
  </si>
  <si>
    <t>계량설비 HMI PC 구매</t>
    <phoneticPr fontId="50" type="Hiragana"/>
  </si>
  <si>
    <t>출입관리시스템 재구축</t>
    <phoneticPr fontId="50" type="Hiragana"/>
  </si>
  <si>
    <t>26년 인천기지 장기운영 PLC 구매 교체</t>
    <phoneticPr fontId="50" type="Hiragana"/>
  </si>
  <si>
    <t>혼재화학소방차 구매</t>
    <phoneticPr fontId="50" type="Hiragana"/>
  </si>
  <si>
    <t>2026년 GRMS 개인정보 접속기록 관리 솔루션 고도화</t>
    <phoneticPr fontId="50" type="Hiragana"/>
  </si>
  <si>
    <t>생산기지 변전소 안전용품보관함 등 비품구매</t>
    <phoneticPr fontId="50" type="Hiragana"/>
  </si>
  <si>
    <t>생산제어시스템 정보보안성 강화사업용 자재 구매</t>
    <phoneticPr fontId="50" type="Hiragana"/>
  </si>
  <si>
    <t>2026년 공급설비 경상정비용 자재 구매</t>
    <phoneticPr fontId="50" type="Hiragana"/>
  </si>
  <si>
    <t>2026년 천연가스 볼밸브용 볼(BALL) 구매</t>
    <phoneticPr fontId="50" type="Hiragana"/>
  </si>
  <si>
    <t>보안설비용 PC 구매</t>
    <phoneticPr fontId="50" type="Hiragana"/>
  </si>
  <si>
    <t>2기지 LNG저장탱크(TK-2818~21) 서보액위계 교체</t>
    <phoneticPr fontId="50" type="Hiragana"/>
  </si>
  <si>
    <t>1기지 해수식기화기 전자식 해수유량계 구매</t>
    <phoneticPr fontId="50" type="Hiragana"/>
  </si>
  <si>
    <t>공정안전 제어용 중요계기 구매</t>
    <phoneticPr fontId="50" type="Hiragana"/>
  </si>
  <si>
    <t>LNG 저장탱크 방재설비 제어반 3식</t>
    <phoneticPr fontId="50" type="Hiragana"/>
  </si>
  <si>
    <t>페이징 부속설비 구매</t>
    <phoneticPr fontId="50" type="Hiragana"/>
  </si>
  <si>
    <t>2기지 소화방재설비 불꽃감지기 수신반 구매</t>
    <phoneticPr fontId="50" type="Hiragana"/>
  </si>
  <si>
    <t>가산~가평 혼합골재(순환) 구매</t>
    <phoneticPr fontId="50" type="Hiragana"/>
  </si>
  <si>
    <t>가산~가평 레미콘 구매</t>
    <phoneticPr fontId="50" type="Hiragana"/>
  </si>
  <si>
    <t>가산~가평 아스콘 구매</t>
    <phoneticPr fontId="50" type="Hiragana"/>
  </si>
  <si>
    <t>수원 열병합발전소 천연가스 공급시설 건설공사용</t>
    <phoneticPr fontId="50" type="Hiragana"/>
  </si>
  <si>
    <t>LNG저장탱크 상부 크레인 성능저하 Ass'y 교체</t>
    <phoneticPr fontId="50" type="Hiragana"/>
  </si>
  <si>
    <t>2026년 냉난방설비 구매</t>
    <phoneticPr fontId="50" type="Hiragana"/>
  </si>
  <si>
    <t>소방대 방화복 구매</t>
    <phoneticPr fontId="50" type="Hiragana"/>
  </si>
  <si>
    <t>원심식 순환압축기 1호기 정기점검 전용공구 구매</t>
    <phoneticPr fontId="50" type="Hiragana"/>
  </si>
  <si>
    <t>수소혼입 천연가스(H2NG) 표준가스 8종 구매</t>
    <phoneticPr fontId="50" type="Hiragana"/>
  </si>
  <si>
    <t>분석시험실 무정전전원장치(UPS)&amp;자동전압조정기(AVR) 구매</t>
    <phoneticPr fontId="50" type="Hiragana"/>
  </si>
  <si>
    <t>청정수소 생산을 위한 lab scale CO2 포집기술 개발</t>
    <phoneticPr fontId="50" type="Hiragana"/>
  </si>
  <si>
    <t>지반의 싱크홀 취약성 평가를 위한 기초연구</t>
    <phoneticPr fontId="50" type="Hiragana"/>
  </si>
  <si>
    <t>울산지사 건강관리 비품 구매</t>
    <phoneticPr fontId="50" type="Hiragana"/>
  </si>
  <si>
    <t>용강GS 무정전전원장치(UPS) 교체</t>
    <phoneticPr fontId="50" type="Hiragana"/>
  </si>
  <si>
    <t>공급관리소 정압동 방폭 LED 구매</t>
    <phoneticPr fontId="50" type="Hiragana"/>
  </si>
  <si>
    <t>공급관리소 MOV Actuator 구매 교체</t>
    <phoneticPr fontId="50" type="Hiragana"/>
  </si>
  <si>
    <t>공급관리소 UPS(무정전전원장치) 구매교체</t>
    <phoneticPr fontId="50" type="Hiragana"/>
  </si>
  <si>
    <t>공급관리소 UPS용 축전지 구매교체</t>
    <phoneticPr fontId="50" type="Hiragana"/>
  </si>
  <si>
    <t>남동GS 가스히터 Smoke Tube 구매 교체</t>
    <phoneticPr fontId="50" type="Hiragana"/>
  </si>
  <si>
    <t>2026년 공급관리소 MOV Actuator 구매설치</t>
    <phoneticPr fontId="50" type="Hiragana"/>
  </si>
  <si>
    <t>논산관리소 정압기 PCV-42D 교체</t>
    <phoneticPr fontId="50" type="Hiragana"/>
  </si>
  <si>
    <t>본부 사옥 및 관리소 UPS 구매교체</t>
    <phoneticPr fontId="50" type="Hiragana"/>
  </si>
  <si>
    <t>소유량 계량기(6"이하) 신규 구매</t>
    <phoneticPr fontId="50" type="Hiragana"/>
  </si>
  <si>
    <t>장기운영 가스분석기 단계적 교체</t>
    <phoneticPr fontId="50" type="Hiragana"/>
  </si>
  <si>
    <t>고장 유량컴퓨터 교체용</t>
    <phoneticPr fontId="50" type="Hiragana"/>
  </si>
  <si>
    <t>2026년 계량배관 계획정비용 자재</t>
    <phoneticPr fontId="50" type="Hiragana"/>
  </si>
  <si>
    <t>LNG저장탱크 방폭 LED 보안등 교체</t>
    <phoneticPr fontId="50" type="Hiragana"/>
  </si>
  <si>
    <t>계량설비(1Train) 압력제어밸브 Actuator 구매</t>
    <phoneticPr fontId="50" type="Hiragana"/>
  </si>
  <si>
    <t>계측제어시스템 Test-Bed 구축</t>
    <phoneticPr fontId="50" type="Hiragana"/>
  </si>
  <si>
    <t>긴급정지시스템(ESDs) Forcing Viewer 구매</t>
    <phoneticPr fontId="50" type="Hiragana"/>
  </si>
  <si>
    <t>설비진단시시스템(FDS) 재구축</t>
    <phoneticPr fontId="50" type="Hiragana"/>
  </si>
  <si>
    <t>운전정보시스템 Server H/W 및 S/W 교체</t>
    <phoneticPr fontId="50" type="Hiragana"/>
  </si>
  <si>
    <t>계측제어시스템(ESD/DCS) 컨트롤러용 배터리 구매</t>
    <phoneticPr fontId="50" type="Hiragana"/>
  </si>
  <si>
    <t>1/2차 펌프 계획정비용 초저온 진동센서 구매</t>
    <phoneticPr fontId="50" type="Hiragana"/>
  </si>
  <si>
    <t>차염처리설비 전해조 계획정비용 자재 구매</t>
    <phoneticPr fontId="50" type="Hiragana"/>
  </si>
  <si>
    <t>전력설비 진단관리시스템(EDMS) 정비사업</t>
    <phoneticPr fontId="50" type="Hiragana"/>
  </si>
  <si>
    <t>2026년 인천기지 설비지역 냉방기 구매 및 설치</t>
    <phoneticPr fontId="50" type="Hiragana"/>
  </si>
  <si>
    <t>한랭 및 한파 시 협력업체 근로자 보호</t>
    <phoneticPr fontId="50" type="Hiragana"/>
  </si>
  <si>
    <t>레이저메탄검지기(LMS) 통합구매</t>
    <phoneticPr fontId="50" type="Hiragana"/>
  </si>
  <si>
    <t>평택/인천/제주기지 전력감시제어시스템(ESCS) 구매</t>
    <phoneticPr fontId="50" type="Hiragana"/>
  </si>
  <si>
    <t>당진기지본부 소방대 운영 관련 소방차 구매</t>
    <phoneticPr fontId="50" type="Hiragana"/>
  </si>
  <si>
    <t>대전LCNG충전소 2차펌프 자재구매 및 분해정비</t>
    <phoneticPr fontId="50" type="Hiragana"/>
  </si>
  <si>
    <t>대전LCNG CS&amp;P사 2차펌프 보수용 자재 구매</t>
    <phoneticPr fontId="50" type="Hiragana"/>
  </si>
  <si>
    <t>대전LCNG ACD사 1,2차펌프 보수용 자재 구매</t>
    <phoneticPr fontId="50" type="Hiragana"/>
  </si>
  <si>
    <t>옥산관리소 공급설비 증설 전기공사</t>
    <phoneticPr fontId="50" type="Hiragana"/>
  </si>
  <si>
    <t>`26년 기초계전설비 및 방폭설비 종합 정비 자재 구매</t>
    <phoneticPr fontId="50" type="Hiragana"/>
  </si>
  <si>
    <t>가스분석기 소모성가스 4종 구매</t>
    <phoneticPr fontId="50" type="Hiragana"/>
  </si>
  <si>
    <t>분말소화기 구매</t>
    <phoneticPr fontId="50" type="Hiragana"/>
  </si>
  <si>
    <t>방폭 리셉터클 교체 계획</t>
    <phoneticPr fontId="50" type="Hiragana"/>
  </si>
  <si>
    <t>가스히터 버너시스템 및 제어반 구매</t>
    <phoneticPr fontId="50" type="Hiragana"/>
  </si>
  <si>
    <t>유량컴퓨터 메인보드 교체</t>
    <phoneticPr fontId="50" type="Hiragana"/>
  </si>
  <si>
    <t>가스히터 F/S TUBE 구매</t>
    <phoneticPr fontId="50" type="Hiragana"/>
  </si>
  <si>
    <t>공급관리소 제어시스템 개선</t>
    <phoneticPr fontId="50" type="Hiragana"/>
  </si>
  <si>
    <t>공급관리소 CCTV보안관제시스템 개선</t>
    <phoneticPr fontId="50" type="Hiragana"/>
  </si>
  <si>
    <t>2기지조정실 무정전전원공급장치(UPS) 교체</t>
    <phoneticPr fontId="50" type="Hiragana"/>
  </si>
  <si>
    <t>누수감지기 구매설치</t>
    <phoneticPr fontId="50" type="Hiragana"/>
  </si>
  <si>
    <t>근로자 안전교육 강화</t>
    <phoneticPr fontId="50" type="Hiragana"/>
  </si>
  <si>
    <t>2026년 인천기지 가스분석기용 소모성가스 단가계약 계약체결</t>
    <phoneticPr fontId="50" type="Hiragana"/>
  </si>
  <si>
    <t>당진기지본부 행정동 전자제품 구매</t>
    <phoneticPr fontId="50" type="Hiragana"/>
  </si>
  <si>
    <t>당진기지본부 행정동 사무용 가구 구매</t>
    <phoneticPr fontId="50" type="Hiragana"/>
  </si>
  <si>
    <t>당진기지본부 비상출동대기시설 전자제품 구매</t>
    <phoneticPr fontId="50" type="Hiragana"/>
  </si>
  <si>
    <t>당진기지본부 비상출동대기시설 가구 구매</t>
    <phoneticPr fontId="50" type="Hiragana"/>
  </si>
  <si>
    <t>2026 청원경찰 근무복 단가계약</t>
    <phoneticPr fontId="50" type="Hiragana"/>
  </si>
  <si>
    <t>2기지 계측제어설비 정밀진단용 자재 구매</t>
    <phoneticPr fontId="50" type="Hiragana"/>
  </si>
  <si>
    <t>공급관리소 비상열 RS 및 PIC 구매</t>
    <phoneticPr fontId="50" type="Hiragana"/>
  </si>
  <si>
    <t>본관동 로비 전광판 교체 및 설치</t>
    <phoneticPr fontId="50" type="Hiragana"/>
  </si>
  <si>
    <t>공급관리소 비상정압기 원격제어설비 구매설치</t>
    <phoneticPr fontId="50" type="Hiragana"/>
  </si>
  <si>
    <t>태권도단 전자호구 구매</t>
    <phoneticPr fontId="50" type="Hiragana"/>
  </si>
  <si>
    <t>한국가스공사 본사 홍보관 해외사업전시 디스플레이 구매</t>
    <phoneticPr fontId="50" type="Hiragana"/>
  </si>
  <si>
    <t>선풍기 등 5종 홍보 기념품 구매</t>
    <phoneticPr fontId="50" type="Hiragana"/>
  </si>
  <si>
    <t>1부두 하역암 계획정비공사 자재구매</t>
    <phoneticPr fontId="50" type="Hiragana"/>
  </si>
  <si>
    <t>생산설비 빅데이터 AI 분석 환경 조성</t>
    <phoneticPr fontId="50" type="Hiragana"/>
  </si>
  <si>
    <t>26년 무인관리소 장기운영 CCTV 교체(연동분)</t>
    <phoneticPr fontId="50" type="Hiragana"/>
  </si>
  <si>
    <t>26년 무인관리소 장기운영 CCTV 교체(비연동분)</t>
    <phoneticPr fontId="50" type="Hiragana"/>
  </si>
  <si>
    <t>노후 UPS(무정전전원장치) 설비 구매교체</t>
    <phoneticPr fontId="50" type="Hiragana"/>
  </si>
  <si>
    <t>가산~가평 토목용 보강재 구매</t>
    <phoneticPr fontId="50" type="Hiragana"/>
  </si>
  <si>
    <t>가산~가평 옹벽블럭 구매</t>
    <phoneticPr fontId="50" type="Hiragana"/>
  </si>
  <si>
    <t xml:space="preserve">2026년 통영기지본부 출입관리 및 통제시스템 교체공사 </t>
    <phoneticPr fontId="50" type="Hiragana"/>
  </si>
  <si>
    <t>2026년 무인관리소 CCTV 및 보안시스템 개선(연동분)</t>
    <phoneticPr fontId="50" type="Hiragana"/>
  </si>
  <si>
    <t>동탄관리소 발전소 유량컴퓨터 교체</t>
    <phoneticPr fontId="50" type="Hiragana"/>
  </si>
  <si>
    <t>경기 공급관리소 비상정압기 원격조작설비 설치</t>
    <phoneticPr fontId="50" type="Hiragana"/>
  </si>
  <si>
    <t>2026년 공급관리소 노후 무정전전원장치(UPS) 교체</t>
    <phoneticPr fontId="50" type="Hiragana"/>
  </si>
  <si>
    <t>경기지역본부 공급관리소 노후 축전지 교체</t>
    <phoneticPr fontId="50" type="Hiragana"/>
  </si>
  <si>
    <t>2026년 공급관리소 MOV ACTUATOR 교체</t>
    <phoneticPr fontId="50" type="Hiragana"/>
  </si>
  <si>
    <t>설비지역 및 CR 휴게실 개선</t>
    <phoneticPr fontId="50" type="Hiragana"/>
  </si>
  <si>
    <t>2026년 해외표준 구독</t>
    <phoneticPr fontId="50" type="Hiragana"/>
  </si>
  <si>
    <t>태권도선수단 단체하복 구매</t>
    <phoneticPr fontId="50" type="Hiragana"/>
  </si>
  <si>
    <t>비상발전설비 엔진 정밀점검용 자재 구매</t>
    <phoneticPr fontId="50" type="Hiragana"/>
  </si>
  <si>
    <t>2027년 계획정비용 초저온 베어링 구매</t>
    <phoneticPr fontId="50" type="Hiragana"/>
  </si>
  <si>
    <t>제어시스템 및 보안장비용 보안 S/W 구매</t>
    <phoneticPr fontId="50" type="Hiragana"/>
  </si>
  <si>
    <t>2026 기반시설 취약점 진단시스템 고도화 및 확대 구축</t>
    <phoneticPr fontId="50" type="Hiragana"/>
  </si>
  <si>
    <t>통영기지 1부두 접안보조설비 구매</t>
    <phoneticPr fontId="50" type="Hiragana"/>
  </si>
  <si>
    <t>천연가스 미량성분 정밀분석기 구매</t>
    <phoneticPr fontId="50" type="Hiragana"/>
  </si>
  <si>
    <t>경기지역본부 공급관리소 CCTV 개선</t>
    <phoneticPr fontId="50" type="Hiragana"/>
  </si>
  <si>
    <t>유해사이트차단시스템 교체구축</t>
    <phoneticPr fontId="50" type="Hiragana"/>
  </si>
  <si>
    <t>2026년도 대전충청지역본부 MOV Actuator 구매교체</t>
    <phoneticPr fontId="50" type="Hiragana"/>
  </si>
  <si>
    <t>2026년 천연가스 볼밸브용 액추에이터 및 기어박스 구매</t>
    <phoneticPr fontId="50" type="Hiragana"/>
  </si>
  <si>
    <t xml:space="preserve">2026 대전충청지역본부 볼밸브 교체공사 </t>
    <phoneticPr fontId="50" type="Hiragana"/>
  </si>
  <si>
    <t>통영기지 1부두 하역암 계획정비 계전 자재 구매</t>
    <phoneticPr fontId="50" type="Hiragana"/>
  </si>
  <si>
    <t>방폭 LED 조명 구매</t>
    <phoneticPr fontId="50" type="Hiragana"/>
  </si>
  <si>
    <t>5변전소 전기실 자동소화장치 구매·설치</t>
    <phoneticPr fontId="50" type="Hiragana"/>
  </si>
  <si>
    <t>비상대기시설 개선 사업</t>
    <phoneticPr fontId="50" type="Hiragana"/>
  </si>
  <si>
    <t>3단 우산 등 홍보 기념품 구매</t>
    <phoneticPr fontId="50" type="Hiragana"/>
  </si>
  <si>
    <t>2026년 보안SW 라이선스 구매</t>
    <phoneticPr fontId="50" type="Hiragana"/>
  </si>
  <si>
    <t>2026년 주배관 건설 및 이설용 파이프(24인치 이상)</t>
    <phoneticPr fontId="50" type="Hiragana"/>
  </si>
  <si>
    <t>2026년 주배관 건설 및 이설용 파이프(20인치)</t>
    <phoneticPr fontId="50" type="Hiragana"/>
  </si>
  <si>
    <t>2026년 주배관 건설 및 이설용 피복벤드(3D-BEND)</t>
    <phoneticPr fontId="50" type="Hiragana"/>
  </si>
  <si>
    <t>부취흡착탑 활성탄 구매</t>
    <phoneticPr fontId="50" type="Hiragana"/>
  </si>
  <si>
    <t>경기지역본부 '26년 노후 히터판넬 교체</t>
    <phoneticPr fontId="50" type="Hiragana"/>
  </si>
  <si>
    <t>경기통제소 음성녹음설비 교체</t>
    <phoneticPr fontId="50" type="Hiragana"/>
  </si>
  <si>
    <t>인천지역본부 2026년 CCTV 구매/증설/교체</t>
    <phoneticPr fontId="50" type="Hiragana"/>
  </si>
  <si>
    <t>26년 증발가스압축기 경상정비용 국산화 자재구매</t>
    <phoneticPr fontId="50" type="Hiragana"/>
  </si>
  <si>
    <t>차염처리설비 계획정비 자재 구매</t>
    <phoneticPr fontId="50" type="Hiragana"/>
  </si>
  <si>
    <t>Local Pit Pump 계획정비 자재 구매</t>
    <phoneticPr fontId="50" type="Hiragana"/>
  </si>
  <si>
    <t>옥산관리소 UPS(무정전전원장치) 설비 구매</t>
    <phoneticPr fontId="50" type="Hiragana"/>
  </si>
  <si>
    <t>평택 22,26변전소 무정전전원공급장치(UPS) 구매</t>
    <phoneticPr fontId="50" type="Hiragana"/>
  </si>
  <si>
    <t>평택~성환 매설배관 충격감지시스템 구매 및 설치</t>
    <phoneticPr fontId="50" type="Hiragana"/>
  </si>
  <si>
    <t>2026년 부취탈취실 흡착탑 활성탄 구매</t>
    <phoneticPr fontId="50" type="Hiragana"/>
  </si>
  <si>
    <t>텀블러 등 5종 홍보 기념품 구매</t>
    <phoneticPr fontId="50" type="Hiragana"/>
  </si>
  <si>
    <t>계량설비지역 소구경분기관 개선</t>
    <phoneticPr fontId="50" type="Hiragana"/>
  </si>
  <si>
    <t>가산~가평 도로경계석 구매</t>
    <phoneticPr fontId="50" type="Hiragana"/>
  </si>
  <si>
    <t>가산~가평 흄관 구매</t>
    <phoneticPr fontId="50" type="Hiragana"/>
  </si>
  <si>
    <t>가산~가평 점토벽돌 구매</t>
    <phoneticPr fontId="50" type="Hiragana"/>
  </si>
  <si>
    <t>가산~가평 알루미늄시트 구매</t>
    <phoneticPr fontId="50" type="Hiragana"/>
  </si>
  <si>
    <t>가산~가평 알루미늄주물휀스 구매</t>
    <phoneticPr fontId="50" type="Hiragana"/>
  </si>
  <si>
    <t>가산~가평 능형담장 구매</t>
    <phoneticPr fontId="50" type="Hiragana"/>
  </si>
  <si>
    <t>가산~가평 디자인형 울타리 구매</t>
    <phoneticPr fontId="50" type="Hiragana"/>
  </si>
  <si>
    <t>가산~가평 창호 구매</t>
    <phoneticPr fontId="50" type="Hiragana"/>
  </si>
  <si>
    <t>'27년 해수취수설비 계획정비용 자재 구매</t>
    <phoneticPr fontId="50" type="Hiragana"/>
  </si>
  <si>
    <t>통영기지 배전반 재구축(3차년도) 4변전소 특고압 및 고압배전반 구매</t>
    <phoneticPr fontId="50" type="Hiragana"/>
  </si>
  <si>
    <t>통영기지 배전반 재구축(3차년도) 6변전소 특고압 및 고압배전반 구매</t>
    <phoneticPr fontId="50" type="Hiragana"/>
  </si>
  <si>
    <t>통영기지 배전반 재구축(3차년도) 4변전소 저압배전반 및 MCC반 구매</t>
    <phoneticPr fontId="50" type="Hiragana"/>
  </si>
  <si>
    <t>통영기지 배전반 재구축(3차년도) 6변전소 저압배전반 및 MCC반 구매</t>
    <phoneticPr fontId="50" type="Hiragana"/>
  </si>
  <si>
    <t>통영기지 배전반 재구축(3차년도) 계량실 저압배전반 및 MCC반 구매</t>
    <phoneticPr fontId="50" type="Hiragana"/>
  </si>
  <si>
    <t>2026년 VALVITALIA 정압기 자재 통합발주</t>
    <phoneticPr fontId="10" type="noConversion"/>
  </si>
  <si>
    <t>제주 기화송출설비 증설사업</t>
    <phoneticPr fontId="10" type="noConversion"/>
  </si>
  <si>
    <t>주주총회 소집통지서 제작</t>
    <phoneticPr fontId="50" type="Hiragana"/>
  </si>
  <si>
    <t>사옥 승강기 유지보수 용역</t>
    <phoneticPr fontId="50" type="Hiragana"/>
  </si>
  <si>
    <t>2026년 대기오염물질 자가측정 대행 용역</t>
    <phoneticPr fontId="50" type="Hiragana"/>
  </si>
  <si>
    <t>울산지사 체육시설 이용계약</t>
    <phoneticPr fontId="50" type="Hiragana"/>
  </si>
  <si>
    <t>용인~양지(용인도시계획도로)구간 배관이설공사 폐기물 처리용역</t>
    <phoneticPr fontId="50" type="Hiragana"/>
  </si>
  <si>
    <t>공급관리소 전기안전관리대행 용역</t>
    <phoneticPr fontId="50" type="Hiragana"/>
  </si>
  <si>
    <t>인천지역본부 소방시설자체점검 위탁용역</t>
    <phoneticPr fontId="50" type="Hiragana"/>
  </si>
  <si>
    <t>ISO 통합 인증 사후심사</t>
    <phoneticPr fontId="50" type="Hiragana"/>
  </si>
  <si>
    <t>2026년 한국가스공사 홍보영상 제작용역</t>
    <phoneticPr fontId="50" type="Hiragana"/>
  </si>
  <si>
    <t>평택기지 생산설비 윤활유관리 전문용역</t>
    <phoneticPr fontId="50" type="Hiragana"/>
  </si>
  <si>
    <t>비서직 파견 용역</t>
    <phoneticPr fontId="50" type="Hiragana"/>
  </si>
  <si>
    <t>수소혼입 시험시설 비파괴검사 기술용역</t>
    <phoneticPr fontId="50" type="Hiragana"/>
  </si>
  <si>
    <t>2026년 보수밸브 표면처리 및 도장 외주용역</t>
    <phoneticPr fontId="50" type="Hiragana"/>
  </si>
  <si>
    <t>LS-DYNA 유지보수 용역</t>
    <phoneticPr fontId="50" type="Hiragana"/>
  </si>
  <si>
    <t>차량운전원 파견 용역</t>
    <phoneticPr fontId="50" type="Hiragana"/>
  </si>
  <si>
    <t>2026년 전북지역본부 비파괴검사 기술용역</t>
    <phoneticPr fontId="50" type="Hiragana"/>
  </si>
  <si>
    <t xml:space="preserve">2026년 전기안전관리대행 용역 </t>
    <phoneticPr fontId="50" type="Hiragana"/>
  </si>
  <si>
    <t>2026년 인천지역본부 비파괴검사 기술용역</t>
    <phoneticPr fontId="50" type="Hiragana"/>
  </si>
  <si>
    <t>2026년 KOGAS 홍보인쇄물(브로셔, 리플렛) 제작 용역</t>
    <phoneticPr fontId="50" type="Hiragana"/>
  </si>
  <si>
    <t>2026~2027년 북항해저배관 사설항로표지 위탁관리용역</t>
    <phoneticPr fontId="50" type="Hiragana"/>
  </si>
  <si>
    <t>경서~중동(박촌교)구간 배관이설공사 비파괴검사 기술용역</t>
    <phoneticPr fontId="50" type="Hiragana"/>
  </si>
  <si>
    <t>LNG캐나다 2단계 경제성모델 구축</t>
    <phoneticPr fontId="50" type="Hiragana"/>
  </si>
  <si>
    <t>2026년 공급설비공사 비파괴검사 기술용역</t>
    <phoneticPr fontId="50" type="Hiragana"/>
  </si>
  <si>
    <t>2026년 배관이설공사 비파괴검사 기술용역</t>
    <phoneticPr fontId="50" type="Hiragana"/>
  </si>
  <si>
    <r>
      <t>서부발전 김포 열병합발전소 가스공급설비 인계</t>
    </r>
    <r>
      <rPr>
        <sz val="11"/>
        <color rgb="FF000000"/>
        <rFont val="맑은 고딕 Semilight"/>
        <family val="3"/>
        <charset val="129"/>
      </rPr>
      <t>‧</t>
    </r>
    <r>
      <rPr>
        <sz val="11"/>
        <rFont val="맑은 고딕"/>
        <family val="3"/>
        <charset val="129"/>
      </rPr>
      <t>인수 공동 회계용역</t>
    </r>
    <phoneticPr fontId="50" type="Hiragana"/>
  </si>
  <si>
    <t>해수식기화기 V-402계열 보수공사 실시설계용역</t>
    <phoneticPr fontId="50" type="Hiragana"/>
  </si>
  <si>
    <t>2026년 통영기지본부 비파괴검사 기술용역</t>
    <phoneticPr fontId="50" type="Hiragana"/>
  </si>
  <si>
    <t>2026년 강원지역본부 비파괴검사 기술용역</t>
    <phoneticPr fontId="50" type="Hiragana"/>
  </si>
  <si>
    <t>2026년 비파괴검사 기술용역</t>
    <phoneticPr fontId="50" type="Hiragana"/>
  </si>
  <si>
    <t>2026년 압축이송장비 운용 용역</t>
    <phoneticPr fontId="50" type="Hiragana"/>
  </si>
  <si>
    <t>평택2기지, 통영기지 계측제어시스템 정보보안 용역</t>
    <phoneticPr fontId="50" type="Hiragana"/>
  </si>
  <si>
    <t>1부두 정밀안전진단 및 2부두 정밀안전점검 용역</t>
    <phoneticPr fontId="50" type="Hiragana"/>
  </si>
  <si>
    <t>자가소비용 태양광 발전 타당성 조사 및 기본 설계 용역</t>
    <phoneticPr fontId="50" type="Hiragana"/>
  </si>
  <si>
    <t>2026년 출강외국어교육 용역</t>
    <phoneticPr fontId="50" type="Hiragana"/>
  </si>
  <si>
    <t>2026년 전화외국어교육 용역</t>
    <phoneticPr fontId="50" type="Hiragana"/>
  </si>
  <si>
    <t>평택기지 LNG부두 유지준설 기준수립 용역</t>
    <phoneticPr fontId="50" type="Hiragana"/>
  </si>
  <si>
    <t>2026년 배관이설 기술용역</t>
    <phoneticPr fontId="50" type="Hiragana"/>
  </si>
  <si>
    <t>한국가스공사 건축물 BIM설계 지침 마련 및 자동화 설계 모듈 개발 및 실증</t>
    <phoneticPr fontId="50" type="Hiragana"/>
  </si>
  <si>
    <t>진해~제덕(웅동지구)구간 건설사업관리용역</t>
    <phoneticPr fontId="50" type="Hiragana"/>
  </si>
  <si>
    <t>용인~양지(용인도시계획도로)구간 배관이설공사 감독권한대행 등 건설사업관리용역</t>
    <phoneticPr fontId="50" type="Hiragana"/>
  </si>
  <si>
    <t>2026년 독서경영 교육 위탁 용역</t>
    <phoneticPr fontId="50" type="Hiragana"/>
  </si>
  <si>
    <t>한국가스공사 직원 채용 업무위탁 용역</t>
    <phoneticPr fontId="50" type="Hiragana"/>
  </si>
  <si>
    <t>탱크로리 LNG 위탁운송용역(통영)</t>
    <phoneticPr fontId="50" type="Hiragana"/>
  </si>
  <si>
    <t>탱크로리 LNG 위탁운송용역(평택)</t>
    <phoneticPr fontId="50" type="Hiragana"/>
  </si>
  <si>
    <t>2026년 대구경북지역본부 소독방역용역</t>
    <phoneticPr fontId="50" type="Hiragana"/>
  </si>
  <si>
    <t>지하수 관정세척 용역</t>
    <phoneticPr fontId="50" type="Hiragana"/>
  </si>
  <si>
    <t>온산관리소 조적담장 보수보강공사 설계용역</t>
    <phoneticPr fontId="50" type="Hiragana"/>
  </si>
  <si>
    <t>소화설비 교체공사 설계용역</t>
    <phoneticPr fontId="50" type="Hiragana"/>
  </si>
  <si>
    <t>ISO27001 및  ISO27701 사후심사</t>
    <phoneticPr fontId="50" type="Hiragana"/>
  </si>
  <si>
    <t>예천~보문(도로확포장공사)구간 배관이설공사 건설폐기물 처리 용역</t>
    <phoneticPr fontId="50" type="Hiragana"/>
  </si>
  <si>
    <t>2026년 전북지역본부 대기배출시설 자가측정 대행 용역</t>
    <phoneticPr fontId="50" type="Hiragana"/>
  </si>
  <si>
    <t>침하측정용역</t>
    <phoneticPr fontId="50" type="Hiragana"/>
  </si>
  <si>
    <t>삼척 호안옹벽(2종) 정밀안전점검 용역</t>
    <phoneticPr fontId="50" type="Hiragana"/>
  </si>
  <si>
    <t>가스분석기 위탁점검 용역</t>
    <phoneticPr fontId="50" type="Hiragana"/>
  </si>
  <si>
    <t>2025년 손실률 실적 회계검증</t>
    <phoneticPr fontId="50" type="Hiragana"/>
  </si>
  <si>
    <t>2026년 시특법 대상 시설물 정기안전점검 용역</t>
    <phoneticPr fontId="50" type="Hiragana"/>
  </si>
  <si>
    <t>2026년 인천기지본부 비파괴검사 기술용역</t>
    <phoneticPr fontId="50" type="Hiragana"/>
  </si>
  <si>
    <t>‘26년 주배관 및 공급관리소 방식설비 보강 설계용역</t>
    <phoneticPr fontId="50" type="Hiragana"/>
  </si>
  <si>
    <t>공급관리소 피뢰 및 접지설비 보강공사 설계용역</t>
    <phoneticPr fontId="50" type="Hiragana"/>
  </si>
  <si>
    <t>중소기업 기술개발 협력과제 기술역량조사 용역</t>
    <phoneticPr fontId="50" type="Hiragana"/>
  </si>
  <si>
    <t>’26~28년 크레인설비 안전검사 및 위탁점검용역</t>
    <phoneticPr fontId="50" type="Hiragana"/>
  </si>
  <si>
    <t>생산기지 업무시설 개선사업 지반조사 용역</t>
    <phoneticPr fontId="50" type="Hiragana"/>
  </si>
  <si>
    <t>전북지역본부 사옥 경비동 증축공사 설계 및 감리용역</t>
    <phoneticPr fontId="50" type="Hiragana"/>
  </si>
  <si>
    <t>2026년~2027년 전기안전관리대행 용역(경북권)</t>
    <phoneticPr fontId="50" type="Hiragana"/>
  </si>
  <si>
    <t>차량운전원파견용역계약</t>
    <phoneticPr fontId="50" type="Hiragana"/>
  </si>
  <si>
    <t>LSMGO저장탱크(TK-631) 구조안전점검 용역</t>
    <phoneticPr fontId="50" type="Hiragana"/>
  </si>
  <si>
    <t>중장기 재무전망 모델  최신화 및 유지보수용역</t>
    <phoneticPr fontId="50" type="Hiragana"/>
  </si>
  <si>
    <t>2026년 평택기지본부 비파괴검사 기술용역</t>
    <phoneticPr fontId="50" type="Hiragana"/>
  </si>
  <si>
    <t>2026년 승진자(3~6급)교육 용역</t>
    <phoneticPr fontId="50" type="Hiragana"/>
  </si>
  <si>
    <t>평택기지본부 오수처리시설 위탁관리 용역</t>
    <phoneticPr fontId="50" type="Hiragana"/>
  </si>
  <si>
    <t>2026년 한국가스공사 사보 용역</t>
    <phoneticPr fontId="50" type="Hiragana"/>
  </si>
  <si>
    <t>2026년 지속가능경영평가 대응 및 보고서 발간 용역</t>
    <phoneticPr fontId="50" type="Hiragana"/>
  </si>
  <si>
    <t>Kinetics modeling simulation 용역</t>
    <phoneticPr fontId="50" type="Hiragana"/>
  </si>
  <si>
    <t>AI 기반 취약계층 요금경감 확대 추진 ISMP 용역</t>
    <phoneticPr fontId="50" type="Hiragana"/>
  </si>
  <si>
    <t>2026년 전송기 위탁교정 용역</t>
    <phoneticPr fontId="50" type="Hiragana"/>
  </si>
  <si>
    <t>2026년 비파괴검사 기술용역(배관이설분야)</t>
    <phoneticPr fontId="50" type="Hiragana"/>
  </si>
  <si>
    <t>2026년 비파괴검사 기술용역(공급설비분야)</t>
    <phoneticPr fontId="50" type="Hiragana"/>
  </si>
  <si>
    <t>2026년 한국가스공사 홍보채널 운영용역</t>
    <phoneticPr fontId="50" type="Hiragana"/>
  </si>
  <si>
    <t xml:space="preserve">2026년 내부회계관리제도 운영실태 점검 및 자문 용역 </t>
    <phoneticPr fontId="50" type="Hiragana"/>
  </si>
  <si>
    <t>생산기지 업무시설 개선사업 설계용역</t>
    <phoneticPr fontId="50" type="Hiragana"/>
  </si>
  <si>
    <t>공급관리소 공급설비 현대화 기술용역</t>
    <phoneticPr fontId="50" type="Hiragana"/>
  </si>
  <si>
    <t>재해복구시스템 구축을 위한 목표 모델 설계</t>
    <phoneticPr fontId="50" type="Hiragana"/>
  </si>
  <si>
    <t>중장기 성장동력 확보를 위한 신성장 사업 발굴 및 사업화 추진전략 수립 용역</t>
    <phoneticPr fontId="50" type="Hiragana"/>
  </si>
  <si>
    <t>예천~보문(도로확포장공사)구간 배관이설공사 건설사업관리용역</t>
    <phoneticPr fontId="50" type="Hiragana"/>
  </si>
  <si>
    <t>함안~군북,군북~의령(산단 진입로) 건설사업관리용역</t>
    <phoneticPr fontId="50" type="Hiragana"/>
  </si>
  <si>
    <t>전자결재시스템 고도화</t>
    <phoneticPr fontId="50" type="Hiragana"/>
  </si>
  <si>
    <t>저압 구간(석수~가좌, 상계~군자) ILI 해외 피깅용역</t>
    <phoneticPr fontId="50" type="Hiragana"/>
  </si>
  <si>
    <t>우즈벡 실린더 사업</t>
    <phoneticPr fontId="50" type="Hiragana"/>
  </si>
  <si>
    <t>우즈벡 충전소 사업</t>
    <phoneticPr fontId="50" type="Hiragana"/>
  </si>
  <si>
    <t>서안동 통합 계량 HMI 개선용역</t>
    <phoneticPr fontId="50" type="Hiragana"/>
  </si>
  <si>
    <t>2026년 매설배관 건전성 확보공사 설계용역</t>
    <phoneticPr fontId="50" type="Hiragana"/>
  </si>
  <si>
    <t>반월~목감(장상지구 1단계)구간 배관이설공사 GIS DB 구축용역</t>
    <phoneticPr fontId="50" type="Hiragana"/>
  </si>
  <si>
    <t>2026년 창원수소생산기지 굴뚝측정기기(TMS) 점검용역</t>
    <phoneticPr fontId="50" type="Hiragana"/>
  </si>
  <si>
    <t>2026년 광주수소생산기지 굴뚝측정기기(TMS) 점검용역</t>
    <phoneticPr fontId="50" type="Hiragana"/>
  </si>
  <si>
    <t>폐기물 용역</t>
    <phoneticPr fontId="50" type="Hiragana"/>
  </si>
  <si>
    <t>울산관리소 계량 HMI 프로그램 변경</t>
    <phoneticPr fontId="50" type="Hiragana"/>
  </si>
  <si>
    <t>경기지역본부 방역소독 및 저수조 청소용역</t>
    <phoneticPr fontId="50" type="Hiragana"/>
  </si>
  <si>
    <t>제주LNG본부 가스분석기 위탁점검 용역</t>
    <phoneticPr fontId="50" type="Hiragana"/>
  </si>
  <si>
    <t>미얀마 A-1/A-3 사업</t>
    <phoneticPr fontId="50" type="Hiragana"/>
  </si>
  <si>
    <t>2026 실내공기질 측정</t>
    <phoneticPr fontId="50" type="Hiragana"/>
  </si>
  <si>
    <t>도입LNG 분석용 가스분석기 위탁점검 용역</t>
    <phoneticPr fontId="50" type="Hiragana"/>
  </si>
  <si>
    <t>수원 열병합발전소 천연가스 공급설비 건설공사 피복탐측 건전성용역</t>
    <phoneticPr fontId="50" type="Hiragana"/>
  </si>
  <si>
    <t>2026년 시특법 대상시설물(당진관리소 절토사면) 안전점검 용역</t>
    <phoneticPr fontId="50" type="Hiragana"/>
  </si>
  <si>
    <t>자체청렴도 평가 및 고위직 부패위험성 진단</t>
    <phoneticPr fontId="50" type="Hiragana"/>
  </si>
  <si>
    <t>인천기지 2부두 하역암 계획정비공사 기술감리용역</t>
    <phoneticPr fontId="50" type="Hiragana"/>
  </si>
  <si>
    <t>항만시설 수심측량 용역</t>
    <phoneticPr fontId="50" type="Hiragana"/>
  </si>
  <si>
    <t>삼척기지본부 부속실 비서 파견용역</t>
    <phoneticPr fontId="50" type="Hiragana"/>
  </si>
  <si>
    <t>원심식 순환압축기 1호기 정기점검 기술자문용역</t>
    <phoneticPr fontId="50" type="Hiragana"/>
  </si>
  <si>
    <t>2026년도 하천도강배관 하상고 측정용역</t>
    <phoneticPr fontId="50" type="Hiragana"/>
  </si>
  <si>
    <t>공급관리소 계량설비 교체공사 설계용역</t>
    <phoneticPr fontId="50" type="Hiragana"/>
  </si>
  <si>
    <t>1기지 MCS재구축 연계 OIS개선 기술용역</t>
    <phoneticPr fontId="50" type="Hiragana"/>
  </si>
  <si>
    <t>가산~가평 공동탐사 용역</t>
    <phoneticPr fontId="50" type="Hiragana"/>
  </si>
  <si>
    <t>2026년 KOGAS 퇴직프로그램 용역</t>
    <phoneticPr fontId="50" type="Hiragana"/>
  </si>
  <si>
    <t>2026년 공급설비보강 기술용역</t>
    <phoneticPr fontId="50" type="Hiragana"/>
  </si>
  <si>
    <t>평택 보호계전기 정정 및 보호협조 검토 용역</t>
    <phoneticPr fontId="50" type="Hiragana"/>
  </si>
  <si>
    <t>2026년 2급 승진자 및 리더십 심화교육 용역</t>
    <phoneticPr fontId="50" type="Hiragana"/>
  </si>
  <si>
    <t>가산~가평 피복탐측 용역</t>
    <phoneticPr fontId="50" type="Hiragana"/>
  </si>
  <si>
    <t>수원 열병합발전소 천연가스 공급설비 건설공사 GID DB 구축용역</t>
    <phoneticPr fontId="50" type="Hiragana"/>
  </si>
  <si>
    <t>태권도단 차량 및 운전 임차용역</t>
    <phoneticPr fontId="50" type="Hiragana"/>
  </si>
  <si>
    <t>단기 수요예측 모델 개선 용역</t>
    <phoneticPr fontId="50" type="Hiragana"/>
  </si>
  <si>
    <t>AI 전환대비 기술자료 디지털 데이터베이스 구축</t>
    <phoneticPr fontId="50" type="Hiragana"/>
  </si>
  <si>
    <t>통근버스 차량 임차 용역</t>
    <phoneticPr fontId="50" type="Hiragana"/>
  </si>
  <si>
    <t>'26년 생산기지 전기설비 건전성 진단 옹역</t>
    <phoneticPr fontId="50" type="Hiragana"/>
  </si>
  <si>
    <t>2026년 신입사원 기초연수 위탁 용역</t>
    <phoneticPr fontId="50" type="Hiragana"/>
  </si>
  <si>
    <t>표준관리시스템(K-STAR Net) 재구축 ISMP 용역</t>
    <phoneticPr fontId="50" type="Hiragana"/>
  </si>
  <si>
    <t>스마트 재난안전서비스 고도화</t>
    <phoneticPr fontId="50" type="Hiragana"/>
  </si>
  <si>
    <t>수원 열병합발전소 천연가스 공급설비 건설공사 건설폐기물처리용역</t>
    <phoneticPr fontId="50" type="Hiragana"/>
  </si>
  <si>
    <t>가산~가평 GIS측량 용역</t>
    <phoneticPr fontId="50" type="Hiragana"/>
  </si>
  <si>
    <t>수원 열병합발전소 천연가스 공급설비 건설공사 비파괴검사 기술용역</t>
    <phoneticPr fontId="50" type="Hiragana"/>
  </si>
  <si>
    <t>일직~업리(평팔교)구간 배관이설공사 건설사업관리용역</t>
    <phoneticPr fontId="50" type="Hiragana"/>
  </si>
  <si>
    <t>대원~교하(상지석·지영지구)구간 배관이설공사 건설사업관리용역</t>
    <phoneticPr fontId="50" type="Hiragana"/>
  </si>
  <si>
    <t>반월~목감(장상지구 1단계)구간 배관이설공사 감독권한대행 등 건설사업관리용역</t>
    <phoneticPr fontId="50" type="Hiragana"/>
  </si>
  <si>
    <t>2026년 하반기 국내외 비상설전시회 홍보관 설치∙운영용역</t>
    <phoneticPr fontId="50" type="Hiragana"/>
  </si>
  <si>
    <t>2026~2027년 사이버 이러닝 교육 위탁 용역</t>
    <phoneticPr fontId="50" type="Hiragana"/>
  </si>
  <si>
    <t>2026년 매설배관 GPR 공동조사 용역</t>
    <phoneticPr fontId="50" type="Hiragana"/>
  </si>
  <si>
    <t>가산~가평 비파괴 용역</t>
    <phoneticPr fontId="50" type="Hiragana"/>
  </si>
  <si>
    <t>가산~가평 폐기물처리 용역</t>
    <phoneticPr fontId="50" type="Hiragana"/>
  </si>
  <si>
    <t>사옥 및 홍성지사 저수조 청소용역</t>
    <phoneticPr fontId="50" type="Hiragana"/>
  </si>
  <si>
    <t>고압LNG펌프 성능개선을 위한 진단·분석 용역</t>
    <phoneticPr fontId="50" type="Hiragana"/>
  </si>
  <si>
    <t>사옥 오수처리시설 위탁관리용역</t>
    <phoneticPr fontId="50" type="Hiragana"/>
  </si>
  <si>
    <t>2026년 고법 특정설비(기화기) 재검사 용역</t>
    <phoneticPr fontId="50" type="Hiragana"/>
  </si>
  <si>
    <t>청리~상주(사벌권역)구간 배관이설공사 GIS DB구축 측량 용역</t>
    <phoneticPr fontId="50" type="Hiragana"/>
  </si>
  <si>
    <t>전기방식 보강공사 설계용역</t>
    <phoneticPr fontId="50" type="Hiragana"/>
  </si>
  <si>
    <t>삼척기지 항만시설 보수공사 실시설계용역</t>
    <phoneticPr fontId="50" type="Hiragana"/>
  </si>
  <si>
    <t>사옥 승강기 유지관리 용역</t>
    <phoneticPr fontId="50" type="Hiragana"/>
  </si>
  <si>
    <t>옥외변압기 쉘터 설치 설계 용역</t>
    <phoneticPr fontId="50" type="Hiragana"/>
  </si>
  <si>
    <t>2026년 대기배출시설 자가측정 용역</t>
    <phoneticPr fontId="50" type="Hiragana"/>
  </si>
  <si>
    <t>2026년 대기배출시설 자가측정 대행 용역</t>
    <phoneticPr fontId="50" type="Hiragana"/>
  </si>
  <si>
    <t>인천지역본부 사옥 기계설비 성능점검 용역</t>
    <phoneticPr fontId="50" type="Hiragana"/>
  </si>
  <si>
    <t>외부감축사업 컨설팅 용역</t>
    <phoneticPr fontId="50" type="Hiragana"/>
  </si>
  <si>
    <t>청리~상주(사벌권역)구간 배관이설공사 건설폐기물 처리 용역</t>
    <phoneticPr fontId="50" type="Hiragana"/>
  </si>
  <si>
    <t>`26~`28년 삼척기지 크레인 위탁점검용역</t>
    <phoneticPr fontId="50" type="Hiragana"/>
  </si>
  <si>
    <t>시특법 대상시설 안전점검 용역</t>
    <phoneticPr fontId="50" type="Hiragana"/>
  </si>
  <si>
    <t>2026년 후생용물품 렌탈용역</t>
    <phoneticPr fontId="50" type="Hiragana"/>
  </si>
  <si>
    <t>AI TBM 시범운영</t>
    <phoneticPr fontId="50" type="Hiragana"/>
  </si>
  <si>
    <t>2026년 콘크리트구축물 정밀안전점검 용역</t>
    <phoneticPr fontId="50" type="Hiragana"/>
  </si>
  <si>
    <t>2026년 외화채권 발행 관련 Comfort Letter 용역(한영)</t>
    <phoneticPr fontId="50" type="Hiragana"/>
  </si>
  <si>
    <t>UPS 정밀안전진단 용역 통합발주</t>
    <phoneticPr fontId="50" type="Hiragana"/>
  </si>
  <si>
    <t>AI 활용을 위한 기술자료 전산화</t>
    <phoneticPr fontId="50" type="Hiragana"/>
  </si>
  <si>
    <t>2026년 하천 매설배관 수리평가 용역</t>
    <phoneticPr fontId="50" type="Hiragana"/>
  </si>
  <si>
    <t>업무분석을 통한 조직,정원,직무분류체계 개선 용역</t>
    <phoneticPr fontId="50" type="Hiragana"/>
  </si>
  <si>
    <t>2026년 외화채권 발행 관련 Comfort Letter 용역(안진)</t>
    <phoneticPr fontId="50" type="Hiragana"/>
  </si>
  <si>
    <t>휴양시설 위탁운영 용역</t>
    <phoneticPr fontId="50" type="Hiragana"/>
  </si>
  <si>
    <t>2026년 경력생애 설계교육 용역</t>
    <phoneticPr fontId="50" type="Hiragana"/>
  </si>
  <si>
    <t>시설공동이용 제도개선 용역</t>
    <phoneticPr fontId="50" type="Hiragana"/>
  </si>
  <si>
    <t>평택기지 1부두 접안능력 증대 검토 및 인허가 용역</t>
    <phoneticPr fontId="50" type="Hiragana"/>
  </si>
  <si>
    <t>문발~교하(시도1호선)구간 배관이설공사 건설사업관리용역</t>
    <phoneticPr fontId="50" type="Hiragana"/>
  </si>
  <si>
    <t>도시가스요금 경감 대신신청 콜센터 운영 용역</t>
    <phoneticPr fontId="50" type="Hiragana"/>
  </si>
  <si>
    <t>청리~상주(사벌권역)구간 배관이설공사 건설사업관리용역</t>
    <phoneticPr fontId="50" type="Hiragana"/>
  </si>
  <si>
    <t>2026년 한국가스공사 특수경비용역</t>
    <phoneticPr fontId="50" type="Hiragana"/>
  </si>
  <si>
    <t>중앙통제소 DLP 정밀점검 진단 용역</t>
    <phoneticPr fontId="50" type="Hiragana"/>
  </si>
  <si>
    <t>2026년 대전충청지역본부 사옥 기계설비 성능점검 용역</t>
    <phoneticPr fontId="50" type="Hiragana"/>
  </si>
  <si>
    <t>CCS 연계 가스전 개발 평가 모델 구축</t>
    <phoneticPr fontId="50" type="Hiragana"/>
  </si>
  <si>
    <t>대기배출시설 자가측정 측정대행</t>
    <phoneticPr fontId="50" type="Hiragana"/>
  </si>
  <si>
    <t>삼척 직장어린이집 신축공사 소방 감리용역</t>
    <phoneticPr fontId="50" type="Hiragana"/>
  </si>
  <si>
    <t>복합기 임차용역</t>
    <phoneticPr fontId="50" type="Hiragana"/>
  </si>
  <si>
    <t>삼척 직장어린이집 신축공사 전기 감리용역</t>
    <phoneticPr fontId="50" type="Hiragana"/>
  </si>
  <si>
    <t>공사-KCEL법인간 보증수수료율 및 대부이자율 재산정</t>
    <phoneticPr fontId="50" type="Hiragana"/>
  </si>
  <si>
    <t>2025년도 LNG선 수송운임 정산 검증 용역</t>
    <phoneticPr fontId="50" type="Hiragana"/>
  </si>
  <si>
    <t>2026년 직무공통교육 용역</t>
    <phoneticPr fontId="50" type="Hiragana"/>
  </si>
  <si>
    <t>위험성 평가 소프트웨어(SAFETI) 임차</t>
    <phoneticPr fontId="50" type="Hiragana"/>
  </si>
  <si>
    <t>무상양수 공급시설 운영비 산정 회계용역</t>
    <phoneticPr fontId="50" type="Hiragana"/>
  </si>
  <si>
    <t>2026~27년 본사 소방시설 작동점검 및 종합점검 용역</t>
    <phoneticPr fontId="50" type="Hiragana"/>
  </si>
  <si>
    <t>26~28년 삼척기지 오수처리시설 위탁관리용역</t>
    <phoneticPr fontId="50" type="Hiragana"/>
  </si>
  <si>
    <t xml:space="preserve">KC-1개조 후 선박 화물창의 안전성 및 감항성 검토 용역 </t>
    <phoneticPr fontId="50" type="Hiragana"/>
  </si>
  <si>
    <t>다국어 카탈로그 제작지원 용역</t>
    <phoneticPr fontId="50" type="Hiragana"/>
  </si>
  <si>
    <t>삼척기지본부 차량운전원 파견용역</t>
    <phoneticPr fontId="50" type="Hiragana"/>
  </si>
  <si>
    <t>2026년 지역통제소 중앙감시반 작화 용역</t>
    <phoneticPr fontId="50" type="Hiragana"/>
  </si>
  <si>
    <t>2026 기계설비 성능점검</t>
    <phoneticPr fontId="50" type="Hiragana"/>
  </si>
  <si>
    <t>삼척 직장어린이집 신축공사 건축 감리용역</t>
    <phoneticPr fontId="50" type="Hiragana"/>
  </si>
  <si>
    <t>천연가스 감압발전 탄소감축 방법론 개발</t>
    <phoneticPr fontId="50" type="Hiragana"/>
  </si>
  <si>
    <t>해외 동반성장관 운영 용역</t>
    <phoneticPr fontId="50" type="Hiragana"/>
  </si>
  <si>
    <t>공공데이터 제공 및 데이터기반행정 관리체계 강화</t>
    <phoneticPr fontId="50" type="Hiragana"/>
  </si>
  <si>
    <t>AI활용을 위한 데이터 정보관리 시스템 구축</t>
    <phoneticPr fontId="50" type="Hiragana"/>
  </si>
  <si>
    <t>2026 시설통합 위탁관리 용역</t>
    <phoneticPr fontId="50" type="Hiragana"/>
  </si>
  <si>
    <t>성환~천안(구성1교)구간 배관이설공사 폐기물처리용역</t>
    <phoneticPr fontId="50" type="Hiragana"/>
  </si>
  <si>
    <t>소방시설 작동점검 용역</t>
    <phoneticPr fontId="50" type="Hiragana"/>
  </si>
  <si>
    <t>2026년 외부부식 직접평가(ECDA) 굴착공사 설계용역</t>
    <phoneticPr fontId="50" type="Hiragana"/>
  </si>
  <si>
    <t>자동소화설비 설계 및 소방감리 용역</t>
    <phoneticPr fontId="50" type="Hiragana"/>
  </si>
  <si>
    <t>대창~경산(포척교)구간 배관이설공사 건설폐기물 처리 용역</t>
    <phoneticPr fontId="50" type="Hiragana"/>
  </si>
  <si>
    <t>조직문화 진단용역</t>
    <phoneticPr fontId="50" type="Hiragana"/>
  </si>
  <si>
    <t>성환~천안(구성1교)구간 배관이설공사 GIS측량 용역</t>
    <phoneticPr fontId="50" type="Hiragana"/>
  </si>
  <si>
    <t>김해관리소 제어동 증축공사 설계용역</t>
    <phoneticPr fontId="50" type="Hiragana"/>
  </si>
  <si>
    <t>통영기지본부 부취제 운송 용역</t>
    <phoneticPr fontId="50" type="Hiragana"/>
  </si>
  <si>
    <t>2026년 표준기록관리시스템 유지보수 용역</t>
    <phoneticPr fontId="50" type="Hiragana"/>
  </si>
  <si>
    <t>디지털복합기 사무용품 임차용역</t>
    <phoneticPr fontId="50" type="Hiragana"/>
  </si>
  <si>
    <t>평택기지본부 건축물 정밀안전점검 용역</t>
    <phoneticPr fontId="50" type="Hiragana"/>
  </si>
  <si>
    <t xml:space="preserve">미국 사빈패스 국적선의 기술관리 개선방안 검토 </t>
    <phoneticPr fontId="50" type="Hiragana"/>
  </si>
  <si>
    <t>기록물 전수조사 용역</t>
    <phoneticPr fontId="50" type="Hiragana"/>
  </si>
  <si>
    <t>2026년 제1,2부두 및 예인선계류장 전면해상 수심측량 용역</t>
    <phoneticPr fontId="50" type="Hiragana"/>
  </si>
  <si>
    <t>2026년 대구경북지역본부 차량운전원 파견 용역</t>
    <phoneticPr fontId="50" type="Hiragana"/>
  </si>
  <si>
    <t>2026년 LNG부두 및 소각탑 수중부 정밀안전점검 용역</t>
    <phoneticPr fontId="50" type="Hiragana"/>
  </si>
  <si>
    <t>수원 열병합발전소 천연가스 공급설비 건설공사 착공후 지하안전조사용역</t>
    <phoneticPr fontId="50" type="Hiragana"/>
  </si>
  <si>
    <t>2026년 한국가스공사 달력 제작 용역</t>
    <phoneticPr fontId="50" type="Hiragana"/>
  </si>
  <si>
    <t>정밀안전점검 용역(제1부두 등 6개소)</t>
    <phoneticPr fontId="50" type="Hiragana"/>
  </si>
  <si>
    <t>비상발전설비 엔진 정밀점검 용역</t>
    <phoneticPr fontId="50" type="Hiragana"/>
  </si>
  <si>
    <t>에듀테크 기반 신규 교육플랫폼 구축 감리용역</t>
    <phoneticPr fontId="50" type="Hiragana"/>
  </si>
  <si>
    <t>연구지식재산권 관리 플랫폼 구축 사업 감리</t>
    <phoneticPr fontId="50" type="Hiragana"/>
  </si>
  <si>
    <t>성환~천안(구성1교)구간 배관이설공사 건설사업관리용역</t>
    <phoneticPr fontId="50" type="Hiragana"/>
  </si>
  <si>
    <t>대창~경산(포척교)구간 배관이설공사 건설사업관리용역</t>
    <phoneticPr fontId="50" type="Hiragana"/>
  </si>
  <si>
    <t>연구지식재산권 관리 플랫폼 구축</t>
    <phoneticPr fontId="50" type="Hiragana"/>
  </si>
  <si>
    <t>에듀테크 기반 신규 교육플랫폼 구축</t>
    <phoneticPr fontId="50" type="Hiragana"/>
  </si>
  <si>
    <t>시설이용 정보제공(TPA) 시스템 재구축</t>
    <phoneticPr fontId="50" type="Hiragana"/>
  </si>
  <si>
    <t>생성형 AI 확대 구축</t>
    <phoneticPr fontId="50" type="Hiragana"/>
  </si>
  <si>
    <t>[SAP] 통합정보시스템 운영 및 유지관리 용역 계약</t>
    <phoneticPr fontId="50" type="Hiragana"/>
  </si>
  <si>
    <t>계근대 재검정 및 교정 용역</t>
    <phoneticPr fontId="50" type="Hiragana"/>
  </si>
  <si>
    <t>공사 참여 가스전 AI 기반 정적모델 재구축</t>
    <phoneticPr fontId="50" type="Hiragana"/>
  </si>
  <si>
    <t>2026년 평택수소생산기지 굴뚝측정기기(TMS) 점검용역</t>
    <phoneticPr fontId="50" type="Hiragana"/>
  </si>
  <si>
    <t>2026년 제3종시설물 실태조사 용역</t>
    <phoneticPr fontId="50" type="Hiragana"/>
  </si>
  <si>
    <t>2026년 면접관 양성 교육 및 체험형 인턴 취업역량 강화 교육 위탁 용역</t>
    <phoneticPr fontId="50" type="Hiragana"/>
  </si>
  <si>
    <t>2026 동반성장 만족도 조사 용역</t>
    <phoneticPr fontId="50" type="Hiragana"/>
  </si>
  <si>
    <t>위험성 평가 소프트웨어(SAFETI) 유지보수</t>
    <phoneticPr fontId="50" type="Hiragana"/>
  </si>
  <si>
    <t>26년 고법 특정설비(기화기) 재검사</t>
    <phoneticPr fontId="50" type="Hiragana"/>
  </si>
  <si>
    <t>공급관리소 보안용역</t>
    <phoneticPr fontId="50" type="Hiragana"/>
  </si>
  <si>
    <t>2026년 평택수소생산기지 작업장 순회점검 위탁용역</t>
    <phoneticPr fontId="50" type="Hiragana"/>
  </si>
  <si>
    <t>파견근로자(비서) 계약</t>
    <phoneticPr fontId="50" type="Hiragana"/>
  </si>
  <si>
    <t>서울지역본부 비서 파견용역</t>
    <phoneticPr fontId="50" type="Hiragana"/>
  </si>
  <si>
    <t>비서파견용역계약</t>
    <phoneticPr fontId="50" type="Hiragana"/>
  </si>
  <si>
    <t>비서직 파견용역</t>
    <phoneticPr fontId="50" type="Hiragana"/>
  </si>
  <si>
    <t>피그 데이터획득장치(dDAS) 유지보수 용역</t>
    <phoneticPr fontId="50" type="Hiragana"/>
  </si>
  <si>
    <t>(광주,창원,평택) 자체감사 및 기술지원용역</t>
    <phoneticPr fontId="50" type="Hiragana"/>
  </si>
  <si>
    <t>프로농구단 2026-27시즌 장치장식물 기획 및 시공 용역</t>
    <phoneticPr fontId="50" type="Hiragana"/>
  </si>
  <si>
    <t>수소배관사업 외부 사업타당성 조사 용역</t>
    <phoneticPr fontId="50" type="Hiragana"/>
  </si>
  <si>
    <t>프로농구단 2026-27시즌 경호안전 위탁운영</t>
    <phoneticPr fontId="50" type="Hiragana"/>
  </si>
  <si>
    <t>도시가스 및 발전용 원료비손익 산정 용역</t>
    <phoneticPr fontId="50" type="Hiragana"/>
  </si>
  <si>
    <t>AI기반 도면관리 통합시스템 설계</t>
    <phoneticPr fontId="50" type="Hiragana"/>
  </si>
  <si>
    <t>e-메탄 사업개발 타당성 조사 용역</t>
    <phoneticPr fontId="50" type="Hiragana"/>
  </si>
  <si>
    <t>상조서비스 용역</t>
    <phoneticPr fontId="50" type="Hiragana"/>
  </si>
  <si>
    <t>제17차 장기 천연가스 수요예측 연구용역</t>
    <phoneticPr fontId="50" type="Hiragana"/>
  </si>
  <si>
    <t>법인세,국제조세 등 세무대리 및 자문용역 계약 추진</t>
    <phoneticPr fontId="50" type="Hiragana"/>
  </si>
  <si>
    <t>제주기지 기화송출설비 증설공사 비파괴검사 기술용역</t>
    <phoneticPr fontId="50" type="Hiragana"/>
  </si>
  <si>
    <t>2026년 자기혁신 교육 위탁 용역</t>
    <phoneticPr fontId="50" type="Hiragana"/>
  </si>
  <si>
    <t>26년 공정거래 자율준수 프로그램 효과성 평가</t>
    <phoneticPr fontId="50" type="Hiragana"/>
  </si>
  <si>
    <t>해외긴급지원서비스</t>
    <phoneticPr fontId="50" type="Hiragana"/>
  </si>
  <si>
    <t>삼척기지 LNG저장탱크(TK-208/209) 건전성진단용역</t>
    <phoneticPr fontId="50" type="Hiragana"/>
  </si>
  <si>
    <t xml:space="preserve">공급관리소 침하 및 방산탑 기울기 측량용역 </t>
    <phoneticPr fontId="50" type="Hiragana"/>
  </si>
  <si>
    <t>통영기지 OIS 개선</t>
    <phoneticPr fontId="50" type="Hiragana"/>
  </si>
  <si>
    <t>차량운전원 파견용역</t>
    <phoneticPr fontId="50" type="Hiragana"/>
  </si>
  <si>
    <t>제3회 한국가스공사 페가수스배 3X3 농구대회</t>
    <phoneticPr fontId="50" type="Hiragana"/>
  </si>
  <si>
    <t>성과관리시스템 고도화 용역</t>
    <phoneticPr fontId="50" type="Hiragana"/>
  </si>
  <si>
    <t>청록수소 기술 외부 타당성 검토 용역</t>
    <phoneticPr fontId="50" type="Hiragana"/>
  </si>
  <si>
    <t>프로농구단 차량 및 운전 임차용역</t>
    <phoneticPr fontId="50" type="Hiragana"/>
  </si>
  <si>
    <t>사이버 보안관제 위탁용역</t>
    <phoneticPr fontId="50" type="Hiragana"/>
  </si>
  <si>
    <t>가좌~청라(가좌IC)구간 배관이설공사 건설사업관리용역</t>
    <phoneticPr fontId="50" type="Hiragana"/>
  </si>
  <si>
    <t>2026년 대기배출시설 자가측정대행 용역</t>
    <phoneticPr fontId="50" type="Hiragana"/>
  </si>
  <si>
    <t>가좌~청라(가좌IC)구간 배관이설공사 건설폐기물 처리용역</t>
    <phoneticPr fontId="50" type="Hiragana"/>
  </si>
  <si>
    <t>2026년 평택기지본부 부취제 운송용역</t>
    <phoneticPr fontId="50" type="Hiragana"/>
  </si>
  <si>
    <t>1기지 계측제어시스템 정보보안 용역</t>
    <phoneticPr fontId="50" type="Hiragana"/>
  </si>
  <si>
    <t>프로농구단 2026-27시즌 청소위탁 용역</t>
    <phoneticPr fontId="50" type="Hiragana"/>
  </si>
  <si>
    <t>배관 손상평가도 평가 프로그램 개발</t>
    <phoneticPr fontId="50" type="Hiragana"/>
  </si>
  <si>
    <t>가좌~청라(가좌IC)구간 배관이설공사 비파괴검사 기술용역</t>
    <phoneticPr fontId="50" type="Hiragana"/>
  </si>
  <si>
    <t>2027년 뉴스저작물 이용 및 통합시스템 용역</t>
    <phoneticPr fontId="50" type="Hiragana"/>
  </si>
  <si>
    <t>프로농구단 2026-27시즌 LED전광판 설치 및 운영 용역</t>
    <phoneticPr fontId="50" type="Hiragana"/>
  </si>
  <si>
    <t>2027년 LNG 용선선박 운영 용역</t>
    <phoneticPr fontId="50" type="Hiragana"/>
  </si>
  <si>
    <t>프로농구단 2026-27시즌 통합마케팅 용역</t>
    <phoneticPr fontId="50" type="Hiragana"/>
  </si>
  <si>
    <t>2026~2028 주중 통근버스 임차용역</t>
    <phoneticPr fontId="50" type="Hiragana"/>
  </si>
  <si>
    <t xml:space="preserve">우즈벡 수르길 사업 </t>
    <phoneticPr fontId="50" type="Hiragana"/>
  </si>
  <si>
    <t>2027~28년 삼척기지본부 부취체 운송용역</t>
    <phoneticPr fontId="50" type="Hiragana"/>
  </si>
  <si>
    <t>가좌~청라(가좌IC)구간 배관이설공사 정기안전점검 용역</t>
    <phoneticPr fontId="50" type="Hiragana"/>
  </si>
  <si>
    <t>2026년 창원수소생산기지 작업장 순회점검 위탁용역</t>
    <phoneticPr fontId="50" type="Hiragana"/>
  </si>
  <si>
    <t>2026년도 경영실적보고서 편집 및 인쇄용역</t>
    <phoneticPr fontId="50" type="Hiragana"/>
  </si>
  <si>
    <t>2026년 광주수소생산기지 작업장 순회점검 위탁용역</t>
    <phoneticPr fontId="50" type="Hiragana"/>
  </si>
  <si>
    <t>파견근로자(차량운전원) 계약</t>
    <phoneticPr fontId="50" type="Hiragana"/>
  </si>
  <si>
    <t>2026년 인천지역본부 해저배관 지형변위 측량용역</t>
    <phoneticPr fontId="50" type="Hiragana"/>
  </si>
  <si>
    <t xml:space="preserve">대구노선 주말버스 임차용역 </t>
    <phoneticPr fontId="50" type="Hiragana"/>
  </si>
  <si>
    <t>국적선 입찰 선박건조 세부사양서 검토 기술용역</t>
    <phoneticPr fontId="50" type="Hiragana"/>
  </si>
  <si>
    <t>시설이용 정보제공(TPA) 시스템 재구축 감리용역</t>
    <phoneticPr fontId="50" type="Hiragana"/>
  </si>
  <si>
    <t>2027년 제3자 기자재 품질검사 기술용역</t>
    <phoneticPr fontId="50" type="Hiragana"/>
  </si>
  <si>
    <t>차세대 AI기반 문서중앙화 구축전략 자문 용역</t>
    <phoneticPr fontId="50" type="Hiragana"/>
  </si>
  <si>
    <t xml:space="preserve">수도권 노선 주말버스 임차용역 </t>
    <phoneticPr fontId="50" type="Hiragana"/>
  </si>
  <si>
    <t xml:space="preserve">삼척시내 통근버스 임차용역 </t>
    <phoneticPr fontId="50" type="Hiragana"/>
  </si>
  <si>
    <t>금곡~성산(금곡교차로)구간 배관이설공사 건설사업관리용역</t>
    <phoneticPr fontId="50" type="Hiragana"/>
  </si>
  <si>
    <t>2027년 비서직, 운전직 파견용역</t>
    <phoneticPr fontId="50" type="Hiragana"/>
  </si>
  <si>
    <t>제주LNG본부 부취제 운송 용역</t>
    <phoneticPr fontId="50" type="Hiragana"/>
  </si>
  <si>
    <t>2027년 본사 UPS 유지보수 용역</t>
    <phoneticPr fontId="50" type="Hiragana"/>
  </si>
  <si>
    <t>파견직원 급여 및 복리후생비 지급 위탁 용역</t>
    <phoneticPr fontId="50" type="Hiragana"/>
  </si>
  <si>
    <t>2027년 본사 자동제어 유지보수 용역</t>
    <phoneticPr fontId="50" type="Hiragana"/>
  </si>
  <si>
    <t xml:space="preserve">'27~'28년도 DES 장기계약(BP) 하역항 제3자 LNG 검정용역 </t>
    <phoneticPr fontId="50" type="Hiragana"/>
  </si>
  <si>
    <t>'27~'28년도 DES 장기계약(QatarEnergy) 하역항 제3자 LNG 검정용역</t>
    <phoneticPr fontId="50" type="Hiragana"/>
  </si>
  <si>
    <t>경기지역본부 차량운전원 파견용역</t>
    <phoneticPr fontId="50" type="Hiragana"/>
  </si>
  <si>
    <t>대전충청지역본부 차량운전원 파견용역</t>
    <phoneticPr fontId="50" type="Hiragana"/>
  </si>
  <si>
    <t>2027년 근로자 지원프로그램(EAP) 용역 운영 계획(안)</t>
    <phoneticPr fontId="50" type="Hiragana"/>
  </si>
  <si>
    <t>26년 제어시스템 확장사업</t>
    <phoneticPr fontId="50" type="Hiragana"/>
  </si>
  <si>
    <t>평택~성환(승두천)구간 배관이설공사 감독권한대행 등 건설사업관리용역</t>
    <phoneticPr fontId="50" type="Hiragana"/>
  </si>
  <si>
    <t>소방시설 종합점검 용역</t>
    <phoneticPr fontId="50" type="Hiragana"/>
  </si>
  <si>
    <t>인천지역본부 사옥 및 관리소 소독용역</t>
    <phoneticPr fontId="50" type="Hiragana"/>
  </si>
  <si>
    <t>2027년 소방시설 법정점검 용역</t>
    <phoneticPr fontId="50" type="Hiragana"/>
  </si>
  <si>
    <t>HyperMesh 유지보수 용역</t>
    <phoneticPr fontId="50" type="Hiragana"/>
  </si>
  <si>
    <t>2027~2028 전북해저배관 사설항로표지 위탁관리 용역</t>
    <phoneticPr fontId="50" type="Hiragana"/>
  </si>
  <si>
    <t>한국가스공사 페가수스 농구단 지역코트 리모델링</t>
    <phoneticPr fontId="50" type="Hiragana"/>
  </si>
  <si>
    <t>홍천관리소 가스히터 교체공사(기계/토목)</t>
    <phoneticPr fontId="50" type="Hiragana"/>
  </si>
  <si>
    <t>시화관리소 진출입로 신설공사</t>
    <phoneticPr fontId="50" type="Hiragana"/>
  </si>
  <si>
    <t>용인~양지(용인도도시계획도로)구간 배관이설공사</t>
    <phoneticPr fontId="50" type="Hiragana"/>
  </si>
  <si>
    <t>중동~방화(국도39호선 횡단)구간 배관이설공사</t>
    <phoneticPr fontId="50" type="Hiragana"/>
  </si>
  <si>
    <t>2부두 방충설비 교체공사</t>
    <phoneticPr fontId="50" type="Hiragana"/>
  </si>
  <si>
    <t>분당관리소 공급설비 증설공사</t>
    <phoneticPr fontId="50" type="Hiragana"/>
  </si>
  <si>
    <t>수원 열병합발전소 천연가스 공급시설 건설공사</t>
    <phoneticPr fontId="50" type="Hiragana"/>
  </si>
  <si>
    <t>2026년 의령~군북 ECDA 직접검사</t>
    <phoneticPr fontId="50" type="Hiragana"/>
  </si>
  <si>
    <t>매설배관 충격감지시스템 서버 PC교체 및 S/W설치 공사</t>
    <phoneticPr fontId="50" type="Hiragana"/>
  </si>
  <si>
    <t>협력업체 근무환경 개선 전기공사</t>
    <phoneticPr fontId="50" type="Hiragana"/>
  </si>
  <si>
    <t>2026년 ILI 피깅 부대설비 설치공사</t>
    <phoneticPr fontId="50" type="Hiragana"/>
  </si>
  <si>
    <t>2026년 통영기지 해수취수구 진개제거공사</t>
    <phoneticPr fontId="50" type="Hiragana"/>
  </si>
  <si>
    <t>생산제어시스템 및 I-TV용 광케이블 교체공사</t>
    <phoneticPr fontId="50" type="Hiragana"/>
  </si>
  <si>
    <t>저장탱크 로직 개선용 케이블 포설공사</t>
    <phoneticPr fontId="50" type="Hiragana"/>
  </si>
  <si>
    <t>진해~제덕(웅동지구)구간 배관이설공사</t>
    <phoneticPr fontId="50" type="Hiragana"/>
  </si>
  <si>
    <t>ILI 피깅 부대공사</t>
    <phoneticPr fontId="50" type="Hiragana"/>
  </si>
  <si>
    <t xml:space="preserve">공급관리소 및 지역본부 사옥 지붕보수공사 </t>
    <phoneticPr fontId="50" type="Hiragana"/>
  </si>
  <si>
    <t>1변전소 가스절연개폐장치(GIS) 정밀점검</t>
    <phoneticPr fontId="50" type="Hiragana"/>
  </si>
  <si>
    <t>피뢰설비 성능보강 공사</t>
    <phoneticPr fontId="50" type="Hiragana"/>
  </si>
  <si>
    <t>TK-201~203 지붕 도장방수 보수공사</t>
    <phoneticPr fontId="50" type="Hiragana"/>
  </si>
  <si>
    <t>2부두 하역암/갱웨이/접안감시설비 Overhaul용 전기공사</t>
    <phoneticPr fontId="50" type="Hiragana"/>
  </si>
  <si>
    <t>인천기지 2부두 하역암 계획정비공사</t>
    <phoneticPr fontId="50" type="Hiragana"/>
  </si>
  <si>
    <t>2026년 전북지역본부 볼밸브 교체공사</t>
    <phoneticPr fontId="50" type="Hiragana"/>
  </si>
  <si>
    <t>증발가스(BOG) 압축기실 천정 크레인 노후 케이블 교체공사</t>
    <phoneticPr fontId="50" type="Hiragana"/>
  </si>
  <si>
    <t>사옥 전기차 급속충전기 설치공사</t>
    <phoneticPr fontId="50" type="Hiragana"/>
  </si>
  <si>
    <t>삼척기지 특고압 유입변압기 OLTC 점검공사</t>
    <phoneticPr fontId="50" type="Hiragana"/>
  </si>
  <si>
    <t>삼척기지 특고압 유입변압기 분해정비공사</t>
    <phoneticPr fontId="50" type="Hiragana"/>
  </si>
  <si>
    <t>26년 주배관 및 공급관리소 방식설비 보강공사</t>
    <phoneticPr fontId="50" type="Hiragana"/>
  </si>
  <si>
    <t>서울지역본부 양주 2026년 공급관리소 도장공사</t>
    <phoneticPr fontId="50" type="Hiragana"/>
  </si>
  <si>
    <t>서울지역본부 양주 2026년 볼밸브 교체공사</t>
    <phoneticPr fontId="50" type="Hiragana"/>
  </si>
  <si>
    <t>분당관리소 핫태핑공사</t>
    <phoneticPr fontId="50" type="Hiragana"/>
  </si>
  <si>
    <t>평택 1기지 부취설비 교체공사(기계,배관 공사)</t>
    <phoneticPr fontId="50" type="Hiragana"/>
  </si>
  <si>
    <t>평택 1기지 2Train 노후 유틸리티 배관 교체공사</t>
    <phoneticPr fontId="50" type="Hiragana"/>
  </si>
  <si>
    <t>2026년 평택기지 보냉보수공사</t>
    <phoneticPr fontId="50" type="Hiragana"/>
  </si>
  <si>
    <t xml:space="preserve">2026년 평택 철골 에폭시(UL1709) 내화도장 보수공사 </t>
    <phoneticPr fontId="50" type="Hiragana"/>
  </si>
  <si>
    <t>2026년 보일러 법정검사 대비 세관공사</t>
    <phoneticPr fontId="50" type="Hiragana"/>
  </si>
  <si>
    <t>창원수소생산기지 세안설비 및 배관 설치 공사</t>
    <phoneticPr fontId="50" type="Hiragana"/>
  </si>
  <si>
    <t>IW Tank 개방보수공사</t>
    <phoneticPr fontId="50" type="Hiragana"/>
  </si>
  <si>
    <t>2026년 통영기지본부 도장보수공사</t>
    <phoneticPr fontId="50" type="Hiragana"/>
  </si>
  <si>
    <t>군북~의령(산단 진입로) 핫태핑</t>
    <phoneticPr fontId="50" type="Hiragana"/>
  </si>
  <si>
    <t>2026년 통영기지본부 배전반 재구축 부대공사(2차년도)</t>
    <phoneticPr fontId="50" type="Hiragana"/>
  </si>
  <si>
    <t>함안~군북,군북~의령(산단 진입로)구간 배관이설공사</t>
    <phoneticPr fontId="50" type="Hiragana"/>
  </si>
  <si>
    <t>산불대비 조경지역 쇄석포설공사</t>
    <phoneticPr fontId="50" type="Hiragana"/>
  </si>
  <si>
    <t>예천~보문(도로확포장공사)구간 배관이설공사</t>
    <phoneticPr fontId="50" type="Hiragana"/>
  </si>
  <si>
    <t>3Train 초음파유량계(PK-341) 설치 전기공사</t>
    <phoneticPr fontId="50" type="Hiragana"/>
  </si>
  <si>
    <t>2026년 삼척기지 방수공사</t>
    <phoneticPr fontId="50" type="Hiragana"/>
  </si>
  <si>
    <t>주수~정동진(피내골)구간 핫태핑공사</t>
    <phoneticPr fontId="50" type="Hiragana"/>
  </si>
  <si>
    <t>주수~정동진(피내골)구간 배관이설공사</t>
    <phoneticPr fontId="50" type="Hiragana"/>
  </si>
  <si>
    <t>1,2차펌프 초저온전동기 성능보강 반출수리공사</t>
    <phoneticPr fontId="50" type="Hiragana"/>
  </si>
  <si>
    <t>산불대비 공급관리소 조경면적 축소공사</t>
    <phoneticPr fontId="50" type="Hiragana"/>
  </si>
  <si>
    <t>군자~상계 ILI 부대공사</t>
    <phoneticPr fontId="50" type="Hiragana"/>
  </si>
  <si>
    <t>1기지 2train 장기운영밸브 보수공사</t>
    <phoneticPr fontId="50" type="Hiragana"/>
  </si>
  <si>
    <t>2026년 볼밸브 교체공사</t>
    <phoneticPr fontId="50" type="Hiragana"/>
  </si>
  <si>
    <t>2026년 공급설비 도장공사</t>
    <phoneticPr fontId="50" type="Hiragana"/>
  </si>
  <si>
    <t>평택 공기압축설비 냉방시스템 설치공사</t>
    <phoneticPr fontId="50" type="Hiragana"/>
  </si>
  <si>
    <t>독신자숙소(천연관) 리모델링 공사</t>
    <phoneticPr fontId="50" type="Hiragana"/>
  </si>
  <si>
    <t>평택기지본부 초소시설 개선공사</t>
    <phoneticPr fontId="50" type="Hiragana"/>
  </si>
  <si>
    <t>평택 피뢰접지시스템 보강공사</t>
    <phoneticPr fontId="50" type="Hiragana"/>
  </si>
  <si>
    <t>평택 4변전소 특고압 유입변압기 분해정비 공사</t>
    <phoneticPr fontId="50" type="Hiragana"/>
  </si>
  <si>
    <t>평택 특고압 유입변압기 OLTC 분해정비 및 AVR 교체공사</t>
    <phoneticPr fontId="50" type="Hiragana"/>
  </si>
  <si>
    <t>평택 4변전소 가스개폐절연장치(GIS) 분해정비 공사</t>
    <phoneticPr fontId="50" type="Hiragana"/>
  </si>
  <si>
    <t>대원~교하(상지석·지영지구)구간 배관이설공사</t>
    <phoneticPr fontId="50" type="Hiragana"/>
  </si>
  <si>
    <t>부취실 개축관련 전기, 계장공사</t>
    <phoneticPr fontId="50" type="Hiragana"/>
  </si>
  <si>
    <t>소방설비 종합설비 개선 공사</t>
    <phoneticPr fontId="50" type="Hiragana"/>
  </si>
  <si>
    <t>반월~목감(장상지구 1단계)구간 배관이설공사</t>
    <phoneticPr fontId="50" type="Hiragana"/>
  </si>
  <si>
    <t>울산권 볼밸브 교체공사</t>
    <phoneticPr fontId="50" type="Hiragana"/>
  </si>
  <si>
    <t>학장관리소 가스히터 교체 계전공사</t>
    <phoneticPr fontId="50" type="Hiragana"/>
  </si>
  <si>
    <t>고성관리소 배관시설이용 연결시설 설치 계전공사</t>
    <phoneticPr fontId="50" type="Hiragana"/>
  </si>
  <si>
    <t>LNG저장탱크 상부 크레인설비 도장보수공사</t>
    <phoneticPr fontId="50" type="Hiragana"/>
  </si>
  <si>
    <t>2026년도 공급관리소 도장공사</t>
    <phoneticPr fontId="50" type="Hiragana"/>
  </si>
  <si>
    <t>증발가스압축기(C-401E) 이설 전기공사</t>
    <phoneticPr fontId="50" type="Hiragana"/>
  </si>
  <si>
    <t>증발가스압축기(C-401E) 이설 공사</t>
    <phoneticPr fontId="50" type="Hiragana"/>
  </si>
  <si>
    <t>일직~업리(평팔교)구간 배관이설 핫태핑 공사</t>
    <phoneticPr fontId="50" type="Hiragana"/>
  </si>
  <si>
    <t>일직~업리(평팔교)구간 배관이설공사</t>
    <phoneticPr fontId="50" type="Hiragana"/>
  </si>
  <si>
    <t>2026~2027년 천연가스설비 경상정비공사 및 관로검사용역</t>
    <phoneticPr fontId="50" type="Hiragana"/>
  </si>
  <si>
    <t xml:space="preserve">26년도 대전충청지역본부 
볼밸브교체공사 </t>
    <phoneticPr fontId="50" type="Hiragana"/>
  </si>
  <si>
    <t>울산권 공급관리소 도장공사</t>
    <phoneticPr fontId="50" type="Hiragana"/>
  </si>
  <si>
    <t>유인관리소 화장실 개선공사</t>
    <phoneticPr fontId="50" type="Hiragana"/>
  </si>
  <si>
    <t>2026년 인천기지 건축물 옥상방수 공사</t>
    <phoneticPr fontId="50" type="Hiragana"/>
  </si>
  <si>
    <t>1기지 해수 취수구 진개제거공사</t>
    <phoneticPr fontId="50" type="Hiragana"/>
  </si>
  <si>
    <t>안전밸브 접근로 설치공사</t>
    <phoneticPr fontId="50" type="Hiragana"/>
  </si>
  <si>
    <t>공급관리소 피뢰접지시스템 개선공사</t>
    <phoneticPr fontId="50" type="Hiragana"/>
  </si>
  <si>
    <t>방동관리소 가스히터 교체 전기공사</t>
    <phoneticPr fontId="50" type="Hiragana"/>
  </si>
  <si>
    <t>고압가스압축기실보강공사</t>
    <phoneticPr fontId="50" type="Hiragana"/>
  </si>
  <si>
    <t>2026년 강원지역본부 볼밸브 교체공사</t>
    <phoneticPr fontId="50" type="Hiragana"/>
  </si>
  <si>
    <t>평택 1기지 설비플랫폼 안전난간 보수공사</t>
    <phoneticPr fontId="50" type="Hiragana"/>
  </si>
  <si>
    <t>방식설비 보강공사</t>
    <phoneticPr fontId="50" type="Hiragana"/>
  </si>
  <si>
    <t>2026년 매설배관 건전성 확보공사</t>
    <phoneticPr fontId="50" type="Hiragana"/>
  </si>
  <si>
    <t>창원수소생산기지 NG 필터 라인 개선 공사</t>
    <phoneticPr fontId="50" type="Hiragana"/>
  </si>
  <si>
    <t>창원수소생산기지 차량 출입 통제설비 구축 공사</t>
    <phoneticPr fontId="50" type="Hiragana"/>
  </si>
  <si>
    <t>학장관리소 방호벽 설치공사</t>
    <phoneticPr fontId="50" type="Hiragana"/>
  </si>
  <si>
    <t>제1부두 펜더 교체 공사</t>
    <phoneticPr fontId="50" type="Hiragana"/>
  </si>
  <si>
    <t>매설배관 확인굴착 및 보수공사</t>
    <phoneticPr fontId="50" type="Hiragana"/>
  </si>
  <si>
    <t>청리~상주(사벌권역)구간 배관이설 핫태핑 공사</t>
    <phoneticPr fontId="50" type="Hiragana"/>
  </si>
  <si>
    <t>청리~상주(사벌권역)구간 배관이설공사</t>
    <phoneticPr fontId="50" type="Hiragana"/>
  </si>
  <si>
    <t>3train 접근로 이설공사</t>
    <phoneticPr fontId="50" type="Hiragana"/>
  </si>
  <si>
    <t>특고압 유입변압기 분해정비 공사</t>
    <phoneticPr fontId="50" type="Hiragana"/>
  </si>
  <si>
    <t>2026년 인천기지 도장보수공사</t>
    <phoneticPr fontId="50" type="Hiragana"/>
  </si>
  <si>
    <t>광주수소생산기지 차량 출입 통제설비 구축 전기공사</t>
    <phoneticPr fontId="50" type="Hiragana"/>
  </si>
  <si>
    <t>광주수소생산기지 NG 필터 라인 개선 공사</t>
    <phoneticPr fontId="50" type="Hiragana"/>
  </si>
  <si>
    <t>광주수소생산기지 차량 출입 통제설비 구축 공사</t>
    <phoneticPr fontId="50" type="Hiragana"/>
  </si>
  <si>
    <t>전북지역본부 사옥 출입차단시스템 교체</t>
    <phoneticPr fontId="50" type="Hiragana"/>
  </si>
  <si>
    <t>제주기지 기화송출설비 증설공사</t>
    <phoneticPr fontId="50" type="Hiragana"/>
  </si>
  <si>
    <t>양강관리소 외곽울타리 차단판 설치 및 배수로 정비</t>
    <phoneticPr fontId="50" type="Hiragana"/>
  </si>
  <si>
    <t>옥산관리소 공급설비 증설공사</t>
    <phoneticPr fontId="50" type="Hiragana"/>
  </si>
  <si>
    <t>홍천관리소 전기식 가스히터 교체 전기공사</t>
    <phoneticPr fontId="50" type="Hiragana"/>
  </si>
  <si>
    <t>이천사옥 상수도 급수용배관 신설공사</t>
    <phoneticPr fontId="50" type="Hiragana"/>
  </si>
  <si>
    <t>소애~합정 건전성 확보공사</t>
    <phoneticPr fontId="50" type="Hiragana"/>
  </si>
  <si>
    <t>2026년 ILI 피깅 관련 피그트랩 및 가배관 설치공사</t>
    <phoneticPr fontId="50" type="Hiragana"/>
  </si>
  <si>
    <t>분당관리소 공급설비 증설 전기공사</t>
    <phoneticPr fontId="50" type="Hiragana"/>
  </si>
  <si>
    <t>창원수소생산기지 세안설비 관련 배관 보온공사</t>
    <phoneticPr fontId="50" type="Hiragana"/>
  </si>
  <si>
    <t>2026년 방식설비 보강공사</t>
    <phoneticPr fontId="50" type="Hiragana"/>
  </si>
  <si>
    <t>사옥 본관동 남성위생시설 및 주출입구 개선공사</t>
    <phoneticPr fontId="50" type="Hiragana"/>
  </si>
  <si>
    <t>공급관리소 피뢰 및 접지설비 보강공사</t>
    <phoneticPr fontId="50" type="Hiragana"/>
  </si>
  <si>
    <t>고성관리소 배관시설이용 연결시설 설치공사(기계, 토건)</t>
    <phoneticPr fontId="50" type="Hiragana"/>
  </si>
  <si>
    <t>동내관리소 화장실 개선공사(여자화장실)</t>
    <phoneticPr fontId="50" type="Hiragana"/>
  </si>
  <si>
    <t>대구경북지역본부 사옥시설물 개선공사</t>
    <phoneticPr fontId="50" type="Hiragana"/>
  </si>
  <si>
    <t>방동관리소 가스히터 교체공사</t>
    <phoneticPr fontId="50" type="Hiragana"/>
  </si>
  <si>
    <t>배류기 수리 및 개선공사 (양재, 백석, 서울대입구역, 사당역)</t>
    <phoneticPr fontId="50" type="Hiragana"/>
  </si>
  <si>
    <t>인천기지 주차장 차양막 설치 공사</t>
    <phoneticPr fontId="50" type="Hiragana"/>
  </si>
  <si>
    <t>인천지역본부 2026년 볼밸브 교체공사</t>
    <phoneticPr fontId="50" type="Hiragana"/>
  </si>
  <si>
    <t>소화해수펌프 디젤엔진 정밀점검</t>
    <phoneticPr fontId="50" type="Hiragana"/>
  </si>
  <si>
    <t>2026년 ILI피깅 가배관 설치공사</t>
    <phoneticPr fontId="50" type="Hiragana"/>
  </si>
  <si>
    <t>SCV BLOWER ROOM 개선공사</t>
    <phoneticPr fontId="50" type="Hiragana"/>
  </si>
  <si>
    <t>2026년 인천기지 보냉보수공사</t>
    <phoneticPr fontId="50" type="Hiragana"/>
  </si>
  <si>
    <t>성환~천안(구성1교)구간 배관이설공사</t>
    <phoneticPr fontId="50" type="Hiragana"/>
  </si>
  <si>
    <t>전력진단모니터링 시스템 보수공사</t>
    <phoneticPr fontId="50" type="Hiragana"/>
  </si>
  <si>
    <t>삼척직장어린이집신축공사</t>
    <phoneticPr fontId="50" type="Hiragana"/>
  </si>
  <si>
    <t>본부사옥 공작동 환경개선 전기공사</t>
    <phoneticPr fontId="50" type="Hiragana"/>
  </si>
  <si>
    <t>강원지역본부 공작동 환경개선공사</t>
    <phoneticPr fontId="50" type="Hiragana"/>
  </si>
  <si>
    <t>2026년 무인관리소 CCTV 및 보안시스템 개선 공사(비연동)</t>
    <phoneticPr fontId="50" type="Hiragana"/>
  </si>
  <si>
    <t>경기지역본부 사옥 수배전반 교체공사</t>
    <phoneticPr fontId="50" type="Hiragana"/>
  </si>
  <si>
    <t>2026년 기화해수설비 방오도장 보수공사</t>
    <phoneticPr fontId="50" type="Hiragana"/>
  </si>
  <si>
    <t>대창~경산(포척교)구간 배관이설공사</t>
    <phoneticPr fontId="50" type="Hiragana"/>
  </si>
  <si>
    <t>주배관 전기방식 보강공사</t>
    <phoneticPr fontId="50" type="Hiragana"/>
  </si>
  <si>
    <t>울산GS 저압배전반 교체공사</t>
    <phoneticPr fontId="50" type="Hiragana"/>
  </si>
  <si>
    <t>인천복합발전소 통합공급 수급지점 이전공사(기계/토건)</t>
    <phoneticPr fontId="50" type="Hiragana"/>
  </si>
  <si>
    <t>제주기지 기화송출설비 증설전기공사</t>
    <phoneticPr fontId="50" type="Hiragana"/>
  </si>
  <si>
    <t>영동지사 체육시설 조성공사</t>
    <phoneticPr fontId="50" type="Hiragana"/>
  </si>
  <si>
    <t>고압가스압축기 Dry Gas Seal 반출수리공사</t>
    <phoneticPr fontId="50" type="Hiragana"/>
  </si>
  <si>
    <t>2026년 강원지역본부 매설배관 건전성 확보공사</t>
    <phoneticPr fontId="50" type="Hiragana"/>
  </si>
  <si>
    <t>경기지역본부 피뢰접지 보강공사</t>
    <phoneticPr fontId="50" type="Hiragana"/>
  </si>
  <si>
    <t>수원열병합발전소 천연가스 공급시설 전기공사</t>
    <phoneticPr fontId="50" type="Hiragana"/>
  </si>
  <si>
    <t>온산관리소 조적담장 보수보강공사</t>
    <phoneticPr fontId="50" type="Hiragana"/>
  </si>
  <si>
    <t>공급관리소 엑세스플로어 교체공사(김천,금릉)</t>
    <phoneticPr fontId="50" type="Hiragana"/>
  </si>
  <si>
    <t>2026년 대전충청지역본부 설비 도장공사</t>
    <phoneticPr fontId="50" type="Hiragana"/>
  </si>
  <si>
    <t>학장관리소 가스히터 교체</t>
    <phoneticPr fontId="50" type="Hiragana"/>
  </si>
  <si>
    <t>데이터센터 구축</t>
    <phoneticPr fontId="50" type="Hiragana"/>
  </si>
  <si>
    <t>방화~합정 천연가스 공급시설 건설공사</t>
    <phoneticPr fontId="50" type="Hiragana"/>
  </si>
  <si>
    <t>월출~정읍 구간 ILI 부대설비 설치공사</t>
    <phoneticPr fontId="50" type="Hiragana"/>
  </si>
  <si>
    <t>공급관리소 도장공사</t>
    <phoneticPr fontId="50" type="Hiragana"/>
  </si>
  <si>
    <t>고압LNG펌프 조립식 보냉재 교체</t>
    <phoneticPr fontId="50" type="Hiragana"/>
  </si>
  <si>
    <t>2026년 외부부식 직접평가(ECDA) 굴착공사</t>
    <phoneticPr fontId="50" type="Hiragana"/>
  </si>
  <si>
    <t>사옥 본관동 구내식당 조리실 바닥개선공사</t>
    <phoneticPr fontId="50" type="Hiragana"/>
  </si>
  <si>
    <t>정관 및 매암관리소 안전난간 설치공사</t>
    <phoneticPr fontId="50" type="Hiragana"/>
  </si>
  <si>
    <t>2026년 공급관리소 도장공사</t>
    <phoneticPr fontId="50" type="Hiragana"/>
  </si>
  <si>
    <t>2026년 보온보수공사</t>
    <phoneticPr fontId="50" type="Hiragana"/>
  </si>
  <si>
    <t>인천복합발전소 통합공급 수급지점 이전공사(전기/방식/계장)</t>
    <phoneticPr fontId="50" type="Hiragana"/>
  </si>
  <si>
    <t>가좌~청라(가좌IC)구간 배관이설공사</t>
    <phoneticPr fontId="50" type="Hiragana"/>
  </si>
  <si>
    <t>공급관리소 조경면적 최소화 공사</t>
    <phoneticPr fontId="50" type="Hiragana"/>
  </si>
  <si>
    <t>26년 공급관리소 근무환경 개선공사</t>
    <phoneticPr fontId="50" type="Hiragana"/>
  </si>
  <si>
    <t>노후건축물 옥상 방수공사</t>
    <phoneticPr fontId="50" type="Hiragana"/>
  </si>
  <si>
    <t>장기운영 P형 복합수신기 교체</t>
    <phoneticPr fontId="50" type="Hiragana"/>
  </si>
  <si>
    <t>울산관리소 주정문 교체공사</t>
    <phoneticPr fontId="50" type="Hiragana"/>
  </si>
  <si>
    <t>공급관리소 조경제거 및 쇄석포설공사(본부권 2차)</t>
    <phoneticPr fontId="50" type="Hiragana"/>
  </si>
  <si>
    <t>진영 및 칠서관리소 구내도로 포장공사</t>
    <phoneticPr fontId="50" type="Hiragana"/>
  </si>
  <si>
    <t>2026년 통영기지본부 보냉보온공사</t>
    <phoneticPr fontId="50" type="Hiragana"/>
  </si>
  <si>
    <t>김해관리소 제어동 증축공사</t>
    <phoneticPr fontId="50" type="Hiragana"/>
  </si>
  <si>
    <t>공급관리소 정압동 방폭 LED 교체공사</t>
    <phoneticPr fontId="50" type="Hiragana"/>
  </si>
  <si>
    <t>154kV 수전선로 및 맨홀 위탁점검공사</t>
    <phoneticPr fontId="50" type="Hiragana"/>
  </si>
  <si>
    <t>산불안전공간 예초작업</t>
    <phoneticPr fontId="50" type="Hiragana"/>
  </si>
  <si>
    <t>가산~가평 천연가스 공급시설 전기공사</t>
    <phoneticPr fontId="50" type="Hiragana"/>
  </si>
  <si>
    <t>금곡~성산(금곡교차로)구간 배관이설 핫태핑 공사</t>
    <phoneticPr fontId="50" type="Hiragana"/>
  </si>
  <si>
    <t>금곡~성산(금곡교차로)구간 배관이설공사</t>
    <phoneticPr fontId="50" type="Hiragana"/>
  </si>
  <si>
    <t>2026년 인천지역본부 매설배관 건전성 확보공사</t>
    <phoneticPr fontId="50" type="Hiragana"/>
  </si>
  <si>
    <t>부곡~당진(지방도619호선)구간 배관이설공사</t>
    <phoneticPr fontId="50" type="Hiragana"/>
  </si>
  <si>
    <t>증발가스압축기 Circum-Seal반출수리공사</t>
    <phoneticPr fontId="50" type="Hiragana"/>
  </si>
  <si>
    <t>평택~성환(승두천)구간 배관이설공사</t>
    <phoneticPr fontId="50" type="Hiragana"/>
  </si>
  <si>
    <t>지중식탱크 Sub-Rack 내화성능 보강공사</t>
    <phoneticPr fontId="50" type="Hiragana"/>
  </si>
  <si>
    <t>봉개관리소 도장공사</t>
    <phoneticPr fontId="50" type="Hiragana"/>
  </si>
  <si>
    <t>053-213-3353</t>
    <phoneticPr fontId="50" type="Hiragana"/>
  </si>
  <si>
    <t>041-858-9816</t>
    <phoneticPr fontId="50" type="Hiragana"/>
  </si>
  <si>
    <t>내진 숫기와 암기와 등</t>
    <phoneticPr fontId="50" type="Hiragana"/>
  </si>
  <si>
    <t>일반 숫기와 암기와 등</t>
    <phoneticPr fontId="50" type="Hiragana"/>
  </si>
  <si>
    <t>제주LNG본부</t>
    <phoneticPr fontId="50" type="Hiragana"/>
  </si>
  <si>
    <t>064-766-3672</t>
    <phoneticPr fontId="50" type="Hiragana"/>
  </si>
  <si>
    <t>064-766-3684</t>
    <phoneticPr fontId="50" type="Hiragana"/>
  </si>
  <si>
    <t>064-766-3687</t>
    <phoneticPr fontId="50" type="Hiragana"/>
  </si>
  <si>
    <t>031-680-3225</t>
    <phoneticPr fontId="50" type="Hiragana"/>
  </si>
  <si>
    <t>031-680-3217</t>
    <phoneticPr fontId="50" type="Hiragana"/>
  </si>
  <si>
    <t>031-680-3220</t>
    <phoneticPr fontId="50" type="Hiragana"/>
  </si>
  <si>
    <t>031-680-3228</t>
    <phoneticPr fontId="50" type="Hiragana"/>
  </si>
  <si>
    <t>충남안전건설사무소</t>
    <phoneticPr fontId="50" type="Hiragana"/>
  </si>
  <si>
    <t>강원지역본부</t>
    <phoneticPr fontId="50" type="Hiragana"/>
  </si>
  <si>
    <t>033-760-6274</t>
    <phoneticPr fontId="50" type="Hiragana"/>
  </si>
  <si>
    <t>055-640-6266</t>
    <phoneticPr fontId="50" type="Hiragana"/>
  </si>
  <si>
    <t>055-640-6243</t>
    <phoneticPr fontId="50" type="Hiragana"/>
  </si>
  <si>
    <t>설비기술연구소</t>
    <phoneticPr fontId="50" type="Hiragana"/>
  </si>
  <si>
    <t>031-400-7487</t>
    <phoneticPr fontId="50" type="Hiragana"/>
  </si>
  <si>
    <t>031-400-7508</t>
    <phoneticPr fontId="50" type="Hiragana"/>
  </si>
  <si>
    <t>광주전남지역본부</t>
    <phoneticPr fontId="50" type="Hiragana"/>
  </si>
  <si>
    <t>062-950-1343</t>
    <phoneticPr fontId="50" type="Hiragana"/>
  </si>
  <si>
    <t>062-950-1316</t>
    <phoneticPr fontId="50" type="Hiragana"/>
  </si>
  <si>
    <t>055-330-7777</t>
    <phoneticPr fontId="50" type="Hiragana"/>
  </si>
  <si>
    <t>055-330-7778</t>
    <phoneticPr fontId="50" type="Hiragana"/>
  </si>
  <si>
    <t>033-571-4225</t>
    <phoneticPr fontId="50" type="Hiragana"/>
  </si>
  <si>
    <t>033-571-4234</t>
    <phoneticPr fontId="50" type="Hiragana"/>
  </si>
  <si>
    <t>033-571-4226</t>
    <phoneticPr fontId="50" type="Hiragana"/>
  </si>
  <si>
    <t>033-571-4232</t>
    <phoneticPr fontId="50" type="Hiragana"/>
  </si>
  <si>
    <t>033-571-4222</t>
    <phoneticPr fontId="50" type="Hiragana"/>
  </si>
  <si>
    <t>033-571-4254</t>
    <phoneticPr fontId="50" type="Hiragana"/>
  </si>
  <si>
    <t>033-571-4248</t>
    <phoneticPr fontId="50" type="Hiragana"/>
  </si>
  <si>
    <t>AI디지털혁신처</t>
    <phoneticPr fontId="50" type="Hiragana"/>
  </si>
  <si>
    <t>AI융합부</t>
    <phoneticPr fontId="50" type="Hiragana"/>
  </si>
  <si>
    <t>053-670-0762</t>
    <phoneticPr fontId="50" type="Hiragana"/>
  </si>
  <si>
    <t>053-670-0685</t>
    <phoneticPr fontId="50" type="Hiragana"/>
  </si>
  <si>
    <t>053-670-0688</t>
    <phoneticPr fontId="50" type="Hiragana"/>
  </si>
  <si>
    <t>공급운영처</t>
    <phoneticPr fontId="50" type="Hiragana"/>
  </si>
  <si>
    <t>공급기술운영부</t>
    <phoneticPr fontId="50" type="Hiragana"/>
  </si>
  <si>
    <t>032-810-0315</t>
    <phoneticPr fontId="50" type="Hiragana"/>
  </si>
  <si>
    <t>당진기지안전건설단</t>
    <phoneticPr fontId="50" type="Hiragana"/>
  </si>
  <si>
    <t>토건부</t>
    <phoneticPr fontId="50" type="Hiragana"/>
  </si>
  <si>
    <t>041-359-5587</t>
    <phoneticPr fontId="50" type="Hiragana"/>
  </si>
  <si>
    <t>064-766-3675</t>
    <phoneticPr fontId="50" type="Hiragana"/>
  </si>
  <si>
    <t>064-766-3685</t>
    <phoneticPr fontId="50" type="Hiragana"/>
  </si>
  <si>
    <t>033-760-6723</t>
    <phoneticPr fontId="50" type="Hiragana"/>
  </si>
  <si>
    <t>055-640-6248</t>
    <phoneticPr fontId="50" type="Hiragana"/>
  </si>
  <si>
    <t>062-950-1376</t>
    <phoneticPr fontId="50" type="Hiragana"/>
  </si>
  <si>
    <t>032-453-6682</t>
    <phoneticPr fontId="50" type="Hiragana"/>
  </si>
  <si>
    <t>053-670-0676</t>
    <phoneticPr fontId="50" type="Hiragana"/>
  </si>
  <si>
    <t>디지털개발부</t>
    <phoneticPr fontId="50" type="Hiragana"/>
  </si>
  <si>
    <t>053-670-0718</t>
    <phoneticPr fontId="50" type="Hiragana"/>
  </si>
  <si>
    <t>053-670-0687</t>
    <phoneticPr fontId="50" type="Hiragana"/>
  </si>
  <si>
    <t>032-810-0301</t>
    <phoneticPr fontId="50" type="Hiragana"/>
  </si>
  <si>
    <t>041-359-5585</t>
    <phoneticPr fontId="50" type="Hiragana"/>
  </si>
  <si>
    <t>041-359-5586</t>
    <phoneticPr fontId="50" type="Hiragana"/>
  </si>
  <si>
    <t>계전설계부</t>
    <phoneticPr fontId="50" type="Hiragana"/>
  </si>
  <si>
    <t>053-670-0221</t>
    <phoneticPr fontId="50" type="Hiragana"/>
  </si>
  <si>
    <t>062-950-1358</t>
    <phoneticPr fontId="50" type="Hiragana"/>
  </si>
  <si>
    <t>디지털인프라부</t>
    <phoneticPr fontId="50" type="Hiragana"/>
  </si>
  <si>
    <t>053-670-0723</t>
    <phoneticPr fontId="50" type="Hiragana"/>
  </si>
  <si>
    <t>055-640-6245</t>
    <phoneticPr fontId="50" type="Hiragana"/>
  </si>
  <si>
    <t>031-400-7528</t>
    <phoneticPr fontId="50" type="Hiragana"/>
  </si>
  <si>
    <t>062-950-1354</t>
    <phoneticPr fontId="50" type="Hiragana"/>
  </si>
  <si>
    <t>062-950-1346</t>
    <phoneticPr fontId="50" type="Hiragana"/>
  </si>
  <si>
    <t>033-571-4245</t>
    <phoneticPr fontId="50" type="Hiragana"/>
  </si>
  <si>
    <t>033-571-4235</t>
    <phoneticPr fontId="50" type="Hiragana"/>
  </si>
  <si>
    <t>033-571-4246</t>
    <phoneticPr fontId="50" type="Hiragana"/>
  </si>
  <si>
    <t>033-571-4243</t>
    <phoneticPr fontId="50" type="Hiragana"/>
  </si>
  <si>
    <t>032-810-0345</t>
    <phoneticPr fontId="50" type="Hiragana"/>
  </si>
  <si>
    <t>053-670-0717</t>
    <phoneticPr fontId="50" type="Hiragana"/>
  </si>
  <si>
    <t>053-670-0677</t>
    <phoneticPr fontId="50" type="Hiragana"/>
  </si>
  <si>
    <t>053-670-0680</t>
    <phoneticPr fontId="50" type="Hiragana"/>
  </si>
  <si>
    <t>공급개선부</t>
    <phoneticPr fontId="50" type="Hiragana"/>
  </si>
  <si>
    <t>053-670-0558</t>
    <phoneticPr fontId="50" type="Hiragana"/>
  </si>
  <si>
    <t>053-670-6458</t>
    <phoneticPr fontId="50" type="Hiragana"/>
  </si>
  <si>
    <t>053-670-0060</t>
    <phoneticPr fontId="50" type="Hiragana"/>
  </si>
  <si>
    <t>053-670-0678</t>
    <phoneticPr fontId="50" type="Hiragana"/>
  </si>
  <si>
    <t>053-670-0486</t>
    <phoneticPr fontId="50" type="Hiragana"/>
  </si>
  <si>
    <t>053-670-0393</t>
    <phoneticPr fontId="50" type="Hiragana"/>
  </si>
  <si>
    <t>053-670-6633</t>
    <phoneticPr fontId="50" type="Hiragana"/>
  </si>
  <si>
    <t>064-766-3676</t>
    <phoneticPr fontId="50" type="Hiragana"/>
  </si>
  <si>
    <t>033-571-4237</t>
    <phoneticPr fontId="50" type="Hiragana"/>
  </si>
  <si>
    <t>053-670-0716</t>
    <phoneticPr fontId="50" type="Hiragana"/>
  </si>
  <si>
    <t>053-670-0690</t>
    <phoneticPr fontId="50" type="Hiragana"/>
  </si>
  <si>
    <t>053-670-0714</t>
    <phoneticPr fontId="50" type="Hiragana"/>
  </si>
  <si>
    <t>AI디지털정책부</t>
    <phoneticPr fontId="50" type="Hiragana"/>
  </si>
  <si>
    <t>053-670-0715</t>
    <phoneticPr fontId="50" type="Hiragana"/>
  </si>
  <si>
    <t>041-359-5579</t>
    <phoneticPr fontId="50" type="Hiragana"/>
  </si>
  <si>
    <t>053-670-0728</t>
    <phoneticPr fontId="50" type="Hiragana"/>
  </si>
  <si>
    <t>064-766-3677</t>
    <phoneticPr fontId="50" type="Hiragana"/>
  </si>
  <si>
    <t>062-950-1359</t>
    <phoneticPr fontId="50" type="Hiragana"/>
  </si>
  <si>
    <t>경영지원처</t>
    <phoneticPr fontId="50" type="Hiragana"/>
  </si>
  <si>
    <t>급여복지부</t>
    <phoneticPr fontId="50" type="Hiragana"/>
  </si>
  <si>
    <t>053-670-0219</t>
    <phoneticPr fontId="50" type="Hiragana"/>
  </si>
  <si>
    <t>053-850-1876</t>
    <phoneticPr fontId="50" type="Hiragana"/>
  </si>
  <si>
    <t>055-330-7773</t>
    <phoneticPr fontId="50" type="Hiragana"/>
  </si>
  <si>
    <t>053-670-0855</t>
    <phoneticPr fontId="50" type="Hiragana"/>
  </si>
  <si>
    <t>053-670-6624</t>
    <phoneticPr fontId="50" type="Hiragana"/>
  </si>
  <si>
    <t>053-670-0543</t>
    <phoneticPr fontId="50" type="Hiragana"/>
  </si>
  <si>
    <t>AL2-150AH 모델 자재</t>
    <phoneticPr fontId="50" type="Hiragana"/>
  </si>
  <si>
    <t>30kW/3PH/440V/60Hz/1180RPM/IP 65/Exd ⅡB T4</t>
    <phoneticPr fontId="50" type="Hiragana"/>
  </si>
  <si>
    <t>전동기설비용</t>
    <phoneticPr fontId="50" type="Hiragana"/>
  </si>
  <si>
    <t>6.6kW/3PH/440V/60Hz/1700RPM/IP 55/Exd ⅡC T4</t>
    <phoneticPr fontId="50" type="Hiragana"/>
  </si>
  <si>
    <t>크레인설비용</t>
    <phoneticPr fontId="50" type="Hiragana"/>
  </si>
  <si>
    <t>4~20mA (24VDC, 2-wire System)
HART Protocol</t>
    <phoneticPr fontId="50" type="Hiragana"/>
  </si>
  <si>
    <t>고장분 교체용</t>
    <phoneticPr fontId="50" type="Hiragana"/>
  </si>
  <si>
    <t>3-Column Natural Gas chromatography</t>
    <phoneticPr fontId="50" type="Hiragana"/>
  </si>
  <si>
    <t>LT-2156 등</t>
    <phoneticPr fontId="50" type="Hiragana"/>
  </si>
  <si>
    <t>48" #150/ 44" #150</t>
    <phoneticPr fontId="50" type="Hiragana"/>
  </si>
  <si>
    <t>기화해수배관용</t>
    <phoneticPr fontId="50" type="Hiragana"/>
  </si>
  <si>
    <t>48" #150 WAFER TYPE</t>
    <phoneticPr fontId="50" type="Hiragana"/>
  </si>
  <si>
    <t>48" #150 RUBBER</t>
    <phoneticPr fontId="50" type="Hiragana"/>
  </si>
  <si>
    <t>1½"/ AL소재/ RUBBER DIAPHRAM</t>
    <phoneticPr fontId="50" type="Hiragana"/>
  </si>
  <si>
    <t>PIT 우수 배수용</t>
    <phoneticPr fontId="50" type="Hiragana"/>
  </si>
  <si>
    <t>Load Cell(10Ton) 등</t>
    <phoneticPr fontId="50" type="Hiragana"/>
  </si>
  <si>
    <t>Travelling Screen용</t>
    <phoneticPr fontId="50" type="Hiragana"/>
  </si>
  <si>
    <t>Speed Up Gear Box OVH Kit 등</t>
    <phoneticPr fontId="50" type="Hiragana"/>
  </si>
  <si>
    <t>공기압축설비용</t>
    <phoneticPr fontId="50" type="Hiragana"/>
  </si>
  <si>
    <t>10ton/hr</t>
    <phoneticPr fontId="50" type="Hiragana"/>
  </si>
  <si>
    <t>기존설비 개선</t>
    <phoneticPr fontId="50" type="Hiragana"/>
  </si>
  <si>
    <t>RUBBER, 44" 150# FF</t>
    <phoneticPr fontId="50" type="Hiragana"/>
  </si>
  <si>
    <t>배관 응력완화</t>
    <phoneticPr fontId="50" type="Hiragana"/>
  </si>
  <si>
    <t>2CFRP, Ø475mm</t>
    <phoneticPr fontId="50" type="Hiragana"/>
  </si>
  <si>
    <t>ASTM E1290, ASTM A370 등</t>
    <phoneticPr fontId="50" type="Hiragana"/>
  </si>
  <si>
    <t>내수소취성평가용 시험편 제작</t>
    <phoneticPr fontId="50" type="Hiragana"/>
  </si>
  <si>
    <t>보유중인 인장시험기의 진공호스 및 MMI 보드 노후화로 인한 수리</t>
    <phoneticPr fontId="50" type="Hiragana"/>
  </si>
  <si>
    <t>ASTM A240 등</t>
    <phoneticPr fontId="50" type="Hiragana"/>
  </si>
  <si>
    <t>고압수소가스분위기 가스배관 수소취성 평가 시스템 구축</t>
    <phoneticPr fontId="50" type="Hiragana"/>
  </si>
  <si>
    <t>Ø140×914L(10㎛,98%), POLYESTER 등 16품목</t>
    <phoneticPr fontId="50" type="Hiragana"/>
  </si>
  <si>
    <t>유지보수자재</t>
    <phoneticPr fontId="50" type="Hiragana"/>
  </si>
  <si>
    <t>1500*900mm 등</t>
    <phoneticPr fontId="50" type="Hiragana"/>
  </si>
  <si>
    <t>훼손된 안전보건표지판 보수</t>
    <phoneticPr fontId="50" type="Hiragana"/>
  </si>
  <si>
    <t>울산GS 저압배전반 구매</t>
    <phoneticPr fontId="50" type="Hiragana"/>
  </si>
  <si>
    <t>RAM DDR4 16G이상, 
저장 및 백업 장치 각각 HDD 1TB 이상 등</t>
    <phoneticPr fontId="50" type="Hiragana"/>
  </si>
  <si>
    <t>기록용</t>
    <phoneticPr fontId="50" type="Hiragana"/>
  </si>
  <si>
    <t>TURBINE METER 4" G160, G250</t>
    <phoneticPr fontId="50" type="Hiragana"/>
  </si>
  <si>
    <t>천연가스 계량용</t>
    <phoneticPr fontId="50" type="Hiragana"/>
  </si>
  <si>
    <t>Bearing : 6320-H-T35DC4U1/SUS440C 동등이상</t>
    <phoneticPr fontId="50" type="Hiragana"/>
  </si>
  <si>
    <t>2차펌프 계획정비용</t>
    <phoneticPr fontId="50" type="Hiragana"/>
  </si>
  <si>
    <t>Circumferential Seal Repair Kit외 41종 부품</t>
    <phoneticPr fontId="50" type="Hiragana"/>
  </si>
  <si>
    <t>증발가스압축기 계획정비용</t>
    <phoneticPr fontId="50" type="Hiragana"/>
  </si>
  <si>
    <t>GASKET 등 13종 부품</t>
    <phoneticPr fontId="50" type="Hiragana"/>
  </si>
  <si>
    <t>40" X 150# FF</t>
    <phoneticPr fontId="50" type="Hiragana"/>
  </si>
  <si>
    <t>V-401E 전단 해수밸브 교체용</t>
    <phoneticPr fontId="50" type="Hiragana"/>
  </si>
  <si>
    <t>해수취수설비 계획정비용</t>
    <phoneticPr fontId="50" type="Hiragana"/>
  </si>
  <si>
    <t>Dry Gas Seak Repair kit</t>
    <phoneticPr fontId="50" type="Hiragana"/>
  </si>
  <si>
    <t>고압가스압축기 DGS 보수용</t>
    <phoneticPr fontId="50" type="Hiragana"/>
  </si>
  <si>
    <t>서버, PC, 운영프로그램(CentumVP등)</t>
    <phoneticPr fontId="50" type="Hiragana"/>
  </si>
  <si>
    <t>제어시스템 운영용</t>
    <phoneticPr fontId="50" type="Hiragana"/>
  </si>
  <si>
    <t>[ACCELERO METER] PCB PiezoTronics(351B41)</t>
    <phoneticPr fontId="50" type="Hiragana"/>
  </si>
  <si>
    <t>펌프 계획정비용 진동센서</t>
    <phoneticPr fontId="50" type="Hiragana"/>
  </si>
  <si>
    <t>Isolation Mounting Stud(081A21)</t>
    <phoneticPr fontId="50" type="Hiragana"/>
  </si>
  <si>
    <t>데이터 통합 관리 소프트웨어</t>
    <phoneticPr fontId="50" type="Hiragana"/>
  </si>
  <si>
    <t>설비운영데이터 통합 관리용</t>
    <phoneticPr fontId="50" type="Hiragana"/>
  </si>
  <si>
    <t>원격근무용</t>
    <phoneticPr fontId="50" type="Hiragana"/>
  </si>
  <si>
    <t>제어시스템 보안설비용</t>
    <phoneticPr fontId="50" type="Hiragana"/>
  </si>
  <si>
    <t>26" KogasGEO/MFL 2nd Pig</t>
    <phoneticPr fontId="50" type="Hiragana"/>
  </si>
  <si>
    <t>예비피그 제작용</t>
    <phoneticPr fontId="50" type="Hiragana"/>
  </si>
  <si>
    <t>H(2700) * W(2500)</t>
    <phoneticPr fontId="50" type="Hiragana"/>
  </si>
  <si>
    <t>외부인 침입 통제</t>
    <phoneticPr fontId="50" type="Hiragana"/>
  </si>
  <si>
    <t>보강재</t>
    <phoneticPr fontId="50" type="Hiragana"/>
  </si>
  <si>
    <t>금속제창 보강재</t>
    <phoneticPr fontId="50" type="Hiragana"/>
  </si>
  <si>
    <t>5TON, 비방폭</t>
    <phoneticPr fontId="50" type="Hiragana"/>
  </si>
  <si>
    <t>크레인 -&gt; 설비 정비용</t>
    <phoneticPr fontId="50" type="Hiragana"/>
  </si>
  <si>
    <t>제주 SCADA 시스템(Fast/tools)버전 업그레이드 및 서버교체</t>
    <phoneticPr fontId="50" type="Hiragana"/>
  </si>
  <si>
    <t>공급설비 원격감시 운전</t>
    <phoneticPr fontId="50" type="Hiragana"/>
  </si>
  <si>
    <t>220V 80W 내압방폭</t>
    <phoneticPr fontId="50" type="Hiragana"/>
  </si>
  <si>
    <t>ELECTRICAL FEEDTHRU(국산화), 255Φ X 120T, SUS 316 + 테프론</t>
    <phoneticPr fontId="50" type="Hiragana"/>
  </si>
  <si>
    <t>전력인입용</t>
    <phoneticPr fontId="50" type="Hiragana"/>
  </si>
  <si>
    <t>*인버터(35kVA), 정류기(200A)
*인버터(15kVA), 정류기(150A)
*인버터(7.5kVA), 정류기(100A)</t>
    <phoneticPr fontId="50" type="Hiragana"/>
  </si>
  <si>
    <t>30in 600# 등</t>
    <phoneticPr fontId="50" type="Hiragana"/>
  </si>
  <si>
    <t>Main/Pilot Valve Soft Good Kit(TFE TEFLON)</t>
    <phoneticPr fontId="50" type="Hiragana"/>
  </si>
  <si>
    <t>경상정비용</t>
    <phoneticPr fontId="50" type="Hiragana"/>
  </si>
  <si>
    <t>방폭형 5Ton, 양정 54m, Span 9.2m</t>
    <phoneticPr fontId="50" type="Hiragana"/>
  </si>
  <si>
    <t>저장탱크 점검보수시 펌프, 자재 운반용</t>
    <phoneticPr fontId="50" type="Hiragana"/>
  </si>
  <si>
    <t>P&amp;ID 표출용 멀티 출력 서버</t>
    <phoneticPr fontId="50" type="Hiragana"/>
  </si>
  <si>
    <t>천연가스용 가스분석기</t>
    <phoneticPr fontId="50" type="Hiragana"/>
  </si>
  <si>
    <t>공급관리소 가스분석기</t>
    <phoneticPr fontId="50" type="Hiragana"/>
  </si>
  <si>
    <t>Shaft Bush : ∅63.4*∅73.1*31.8/SAE 660 Bearing Bronze
Wearing : ∅156.13*∅172.9*25.4/SAE 660 Bearing Bronze
Energized Seal(Discharge용) : ∅53.52*∅59.11*3.49T/PTFE+301SS
Energized Seal(Return용) : ∅17.47*∅20.35*2.5T/PTFE+301SS</t>
    <phoneticPr fontId="50" type="Hiragana"/>
  </si>
  <si>
    <t>기화해수펌프 계획정비용</t>
    <phoneticPr fontId="50" type="Hiragana"/>
  </si>
  <si>
    <t>AI 소프트웨어</t>
    <phoneticPr fontId="50" type="Hiragana"/>
  </si>
  <si>
    <t>AI 모델 개발 및 관리용</t>
    <phoneticPr fontId="50" type="Hiragana"/>
  </si>
  <si>
    <t>리포팅 소프트웨어</t>
    <phoneticPr fontId="50" type="Hiragana"/>
  </si>
  <si>
    <t>리포팅 솔루션 고도화</t>
    <phoneticPr fontId="50" type="Hiragana"/>
  </si>
  <si>
    <t>네트워크 접근제어</t>
    <phoneticPr fontId="50" type="Hiragana"/>
  </si>
  <si>
    <t>AutoCAD(License 1y)</t>
    <phoneticPr fontId="50" type="Hiragana"/>
  </si>
  <si>
    <t>예비피그 설계용</t>
    <phoneticPr fontId="50" type="Hiragana"/>
  </si>
  <si>
    <t>40(mm)</t>
    <phoneticPr fontId="50" type="Hiragana"/>
  </si>
  <si>
    <t>저장탱크 건설공사</t>
    <phoneticPr fontId="50" type="Hiragana"/>
  </si>
  <si>
    <t>비상출동대기시설 대기실</t>
    <phoneticPr fontId="50" type="Hiragana"/>
  </si>
  <si>
    <t>ETAP R14.1</t>
    <phoneticPr fontId="50" type="Hiragana"/>
  </si>
  <si>
    <t>분석용</t>
    <phoneticPr fontId="50" type="Hiragana"/>
  </si>
  <si>
    <t>1000x1000x1000, 사다리형</t>
    <phoneticPr fontId="50" type="Hiragana"/>
  </si>
  <si>
    <t>L4 스위치, L3 스위치 등</t>
    <phoneticPr fontId="50" type="Hiragana"/>
  </si>
  <si>
    <t>정보통신용</t>
    <phoneticPr fontId="50" type="Hiragana"/>
  </si>
  <si>
    <t>운전정보시스템(HanPrism Spotlight) 업그레이드 및 서버 교체</t>
    <phoneticPr fontId="50" type="Hiragana"/>
  </si>
  <si>
    <t>설비운전정보관리</t>
    <phoneticPr fontId="50" type="Hiragana"/>
  </si>
  <si>
    <t>4Core CPU, 8GB Memory, 64GB/1TB HDD, 방화벽 처리량 8Gbps 이상</t>
    <phoneticPr fontId="50" type="Hiragana"/>
  </si>
  <si>
    <t>제어시스템 보안</t>
    <phoneticPr fontId="50" type="Hiragana"/>
  </si>
  <si>
    <t>1143-2(Svanehoj France)</t>
    <phoneticPr fontId="50" type="Hiragana"/>
  </si>
  <si>
    <t>전자식 해수유량계</t>
    <phoneticPr fontId="50" type="Hiragana"/>
  </si>
  <si>
    <t>압력스위치, 압력전송기, 레벨게이지 등</t>
    <phoneticPr fontId="50" type="Hiragana"/>
  </si>
  <si>
    <t>횡행감속기 등 주요부품</t>
    <phoneticPr fontId="50" type="Hiragana"/>
  </si>
  <si>
    <t>5.5*25m, 5.5*29m</t>
    <phoneticPr fontId="50" type="Hiragana"/>
  </si>
  <si>
    <t>주차장 차양막 설치</t>
    <phoneticPr fontId="50" type="Hiragana"/>
  </si>
  <si>
    <t>M2</t>
    <phoneticPr fontId="50" type="Hiragana"/>
  </si>
  <si>
    <t>ThermalFishesr사 Quanta 450 FEG</t>
    <phoneticPr fontId="50" type="Hiragana"/>
  </si>
  <si>
    <t>보유중인 전자현미경의 필라멘트 노후화로 인한 교체</t>
    <phoneticPr fontId="50" type="Hiragana"/>
  </si>
  <si>
    <t>Dell Precision 7960 등</t>
    <phoneticPr fontId="50" type="Hiragana"/>
  </si>
  <si>
    <t>플랜트 핵심설비 이상진단 AI 모델 개발용</t>
    <phoneticPr fontId="50" type="Hiragana"/>
  </si>
  <si>
    <t>Particleworks 등</t>
    <phoneticPr fontId="50" type="Hiragana"/>
  </si>
  <si>
    <t>플랜트 핵심설비 시뮬레이션 모델링용</t>
    <phoneticPr fontId="50" type="Hiragana"/>
  </si>
  <si>
    <t>Labyrinth 외경 : 155.66mm
Impeller 홈부분 외경 : 155mm
내경 : 150mm
높이 : 26.2mm
재질 : AL 6061-T6</t>
    <phoneticPr fontId="50" type="Hiragana"/>
  </si>
  <si>
    <t>서버(Windows 11이상)</t>
    <phoneticPr fontId="50" type="Hiragana"/>
  </si>
  <si>
    <t>OIS 통신용</t>
    <phoneticPr fontId="50" type="Hiragana"/>
  </si>
  <si>
    <t>서버, PC, 운영프로그램(출입관리), 리더기 등</t>
    <phoneticPr fontId="50" type="Hiragana"/>
  </si>
  <si>
    <t>출입통제용</t>
    <phoneticPr fontId="50" type="Hiragana"/>
  </si>
  <si>
    <t>서버, PC, 비상경보방송</t>
    <phoneticPr fontId="50" type="Hiragana"/>
  </si>
  <si>
    <t>비상방송용</t>
    <phoneticPr fontId="50" type="Hiragana"/>
  </si>
  <si>
    <t>영상감시서버, DID</t>
    <phoneticPr fontId="50" type="Hiragana"/>
  </si>
  <si>
    <t>60 회로용, 4~20mA 수신, P형 복합식</t>
    <phoneticPr fontId="50" type="Hiragana"/>
  </si>
  <si>
    <t>불꽃감지기 화재신호 수신 및 표시</t>
    <phoneticPr fontId="50" type="Hiragana"/>
  </si>
  <si>
    <t>DC 24V, 4~20mA 출력, UV/IR Type</t>
    <phoneticPr fontId="50" type="Hiragana"/>
  </si>
  <si>
    <t>설비지역 화재 감지 및 신호 송신</t>
    <phoneticPr fontId="50" type="Hiragana"/>
  </si>
  <si>
    <t>MK-3 Motor (WHESSOE)</t>
    <phoneticPr fontId="50" type="Hiragana"/>
  </si>
  <si>
    <t>저장탱크 LT 구성품 (수리 부품)</t>
    <phoneticPr fontId="50" type="Hiragana"/>
  </si>
  <si>
    <t>영상정보 디스플레이 장치</t>
    <phoneticPr fontId="50" type="Hiragana"/>
  </si>
  <si>
    <t>통합검색 소프트웨어</t>
    <phoneticPr fontId="50" type="Hiragana"/>
  </si>
  <si>
    <t>통합검색 검색엔진 고도화</t>
    <phoneticPr fontId="50" type="Hiragana"/>
  </si>
  <si>
    <t>dDAS</t>
    <phoneticPr fontId="50" type="Hiragana"/>
  </si>
  <si>
    <t>배관검사용</t>
    <phoneticPr fontId="50" type="Hiragana"/>
  </si>
  <si>
    <t>에너지 효율 개선용 롤 스크린</t>
    <phoneticPr fontId="50" type="Hiragana"/>
  </si>
  <si>
    <t>12인치, Top Entry Type</t>
    <phoneticPr fontId="50" type="Hiragana"/>
  </si>
  <si>
    <t>LSMGO 배관용</t>
    <phoneticPr fontId="50" type="Hiragana"/>
  </si>
  <si>
    <t>냉방7.2/난방8.5kW 등</t>
    <phoneticPr fontId="50" type="Hiragana"/>
  </si>
  <si>
    <t>장기운영배관 내수소취성 평가</t>
    <phoneticPr fontId="50" type="Hiragana"/>
  </si>
  <si>
    <t>구독형 라이선스</t>
    <phoneticPr fontId="50" type="Hiragana"/>
  </si>
  <si>
    <t>RPA 라이선스 갱신</t>
    <phoneticPr fontId="50" type="Hiragana"/>
  </si>
  <si>
    <t>Red Hat, RH00004</t>
    <phoneticPr fontId="50" type="Hiragana"/>
  </si>
  <si>
    <t>정보시스템 OS 라이선스 갱신</t>
    <phoneticPr fontId="50" type="Hiragana"/>
  </si>
  <si>
    <t>AI 사이버 관제</t>
    <phoneticPr fontId="50" type="Hiragana"/>
  </si>
  <si>
    <t>Video Wall Monitor 등</t>
    <phoneticPr fontId="50" type="Hiragana"/>
  </si>
  <si>
    <t>Intel Xeon w5-3425, DDR5 96GB, NVIDIA RTX A4000 16GB 동급 이상</t>
    <phoneticPr fontId="50" type="Hiragana"/>
  </si>
  <si>
    <t>ILI 데이터 분석용</t>
    <phoneticPr fontId="50" type="Hiragana"/>
  </si>
  <si>
    <t>HDMI(In:48,Out:48),Modular 기반 전원 이중화 지원</t>
    <phoneticPr fontId="50" type="Hiragana"/>
  </si>
  <si>
    <t>2,245kg x 3개 (4x8 Mesh) 신탄</t>
    <phoneticPr fontId="50" type="Hiragana"/>
  </si>
  <si>
    <t>부취 흡착탑 활성탄 교체용</t>
    <phoneticPr fontId="50" type="Hiragana"/>
  </si>
  <si>
    <t>전자서식 소프트웨어</t>
    <phoneticPr fontId="50" type="Hiragana"/>
  </si>
  <si>
    <t>전자서식 서명 솔루션 도입</t>
    <phoneticPr fontId="50" type="Hiragana"/>
  </si>
  <si>
    <t>스토리지 및 노드 증설, 가상화SW갱신</t>
    <phoneticPr fontId="50" type="Hiragana"/>
  </si>
  <si>
    <t>클라우드서버 전산설비 증설</t>
    <phoneticPr fontId="50" type="Hiragana"/>
  </si>
  <si>
    <t>FMS, 정맥인식, 통합패스워드관리</t>
    <phoneticPr fontId="50" type="Hiragana"/>
  </si>
  <si>
    <t>정보시스템 인프라 관리 개선</t>
    <phoneticPr fontId="50" type="Hiragana"/>
  </si>
  <si>
    <t>A4/A3 프린터, 복합기</t>
    <phoneticPr fontId="50" type="Hiragana"/>
  </si>
  <si>
    <t>노후 복합기/프린터 구매</t>
    <phoneticPr fontId="50" type="Hiragana"/>
  </si>
  <si>
    <t>정품토너, 정착기 등</t>
    <phoneticPr fontId="50" type="Hiragana"/>
  </si>
  <si>
    <t>본사 전산소모품 단가계약</t>
    <phoneticPr fontId="50" type="Hiragana"/>
  </si>
  <si>
    <t>무선AP, 방화벽, POE스위치 등</t>
    <phoneticPr fontId="50" type="Hiragana"/>
  </si>
  <si>
    <t>사업소 인터넷망 무선환경 구축</t>
    <phoneticPr fontId="50" type="Hiragana"/>
  </si>
  <si>
    <t>데스크탑 가상화 솔루션</t>
    <phoneticPr fontId="50" type="Hiragana"/>
  </si>
  <si>
    <t>VDI 확대 구축</t>
    <phoneticPr fontId="50" type="Hiragana"/>
  </si>
  <si>
    <t>User</t>
    <phoneticPr fontId="50" type="Hiragana"/>
  </si>
  <si>
    <t>물리 서버</t>
    <phoneticPr fontId="50" type="Hiragana"/>
  </si>
  <si>
    <t>프린터 솔루션 및 카드리더기</t>
    <phoneticPr fontId="50" type="Hiragana"/>
  </si>
  <si>
    <t>클라우드 복합기 시스템 구축</t>
    <phoneticPr fontId="50" type="Hiragana"/>
  </si>
  <si>
    <t>사이버 공격 방어</t>
    <phoneticPr fontId="50" type="Hiragana"/>
  </si>
  <si>
    <t>I/O카드 및 Panel 등</t>
    <phoneticPr fontId="50" type="Hiragana"/>
  </si>
  <si>
    <t>API618</t>
    <phoneticPr fontId="50" type="Hiragana"/>
  </si>
  <si>
    <t>A774 CF3M, Φ232×Φ185×L280</t>
    <phoneticPr fontId="50" type="Hiragana"/>
  </si>
  <si>
    <t>축 마모방지 및 회전운동 지지</t>
    <phoneticPr fontId="50" type="Hiragana"/>
  </si>
  <si>
    <t>공공기관용 TTA Verified Ver.1 인증제품</t>
    <phoneticPr fontId="50" type="Hiragana"/>
  </si>
  <si>
    <t>설비감시용</t>
    <phoneticPr fontId="50" type="Hiragana"/>
  </si>
  <si>
    <t>ASTM G142</t>
    <phoneticPr fontId="50" type="Hiragana"/>
  </si>
  <si>
    <t>직접가압방식의 수소취성평가</t>
    <phoneticPr fontId="50" type="Hiragana"/>
  </si>
  <si>
    <t>EBARA LNG펌프 계획정비용</t>
    <phoneticPr fontId="50" type="Hiragana"/>
  </si>
  <si>
    <t>CAD</t>
    <phoneticPr fontId="50" type="Hiragana"/>
  </si>
  <si>
    <t>도면 소프트웨어 라이선스</t>
    <phoneticPr fontId="50" type="Hiragana"/>
  </si>
  <si>
    <t>Copy</t>
    <phoneticPr fontId="50" type="Hiragana"/>
  </si>
  <si>
    <t>황색, 백색</t>
    <phoneticPr fontId="50" type="Hiragana"/>
  </si>
  <si>
    <t>도로 노면표지용 페인트</t>
    <phoneticPr fontId="50" type="Hiragana"/>
  </si>
  <si>
    <t>교량 알루미늄 가드레일</t>
    <phoneticPr fontId="50" type="Hiragana"/>
  </si>
  <si>
    <t>4x8 mesh 요오드 흡착력 1100mg/g 이상 등</t>
    <phoneticPr fontId="50" type="Hiragana"/>
  </si>
  <si>
    <t>소모품교체</t>
    <phoneticPr fontId="50" type="Hiragana"/>
  </si>
  <si>
    <t>상용 소프트웨어 증설</t>
    <phoneticPr fontId="50" type="Hiragana"/>
  </si>
  <si>
    <t>클라우드서버 소프트웨어 증설</t>
    <phoneticPr fontId="50" type="Hiragana"/>
  </si>
  <si>
    <t>보안 소프트웨어</t>
    <phoneticPr fontId="50" type="Hiragana"/>
  </si>
  <si>
    <t>응용 소프트웨어</t>
    <phoneticPr fontId="50" type="Hiragana"/>
  </si>
  <si>
    <t>메타데이터 관리 소프트웨어</t>
    <phoneticPr fontId="50" type="Hiragana"/>
  </si>
  <si>
    <t>데이터 정보관리 시스템 구축</t>
    <phoneticPr fontId="50" type="Hiragana"/>
  </si>
  <si>
    <t>데스크톱 PC</t>
    <phoneticPr fontId="50" type="Hiragana"/>
  </si>
  <si>
    <t>신입사원용 PC 등</t>
    <phoneticPr fontId="50" type="Hiragana"/>
  </si>
  <si>
    <t>고사양 PC</t>
    <phoneticPr fontId="50" type="Hiragana"/>
  </si>
  <si>
    <t>24인치 모니터</t>
    <phoneticPr fontId="50" type="Hiragana"/>
  </si>
  <si>
    <t>노후 모니터 교체 등</t>
    <phoneticPr fontId="50" type="Hiragana"/>
  </si>
  <si>
    <t>인터넷망 유해사이트 차단</t>
    <phoneticPr fontId="50" type="Hiragana"/>
  </si>
  <si>
    <t xml:space="preserve">26" KogasGEO 2nd Pig </t>
    <phoneticPr fontId="50" type="Hiragana"/>
  </si>
  <si>
    <t>WC-2</t>
    <phoneticPr fontId="50" type="Hiragana"/>
  </si>
  <si>
    <t>도로 표층 포장용</t>
    <phoneticPr fontId="50" type="Hiragana"/>
  </si>
  <si>
    <t>5변전소 자동소화장치</t>
    <phoneticPr fontId="50" type="Hiragana"/>
  </si>
  <si>
    <t>대외협력 소프트웨어</t>
    <phoneticPr fontId="50" type="Hiragana"/>
  </si>
  <si>
    <t>대외협력시스템 도입</t>
    <phoneticPr fontId="50" type="Hiragana"/>
  </si>
  <si>
    <t>MS Office, 한컴오피스</t>
    <phoneticPr fontId="50" type="Hiragana"/>
  </si>
  <si>
    <t>사무용 소프트웨어 구독</t>
    <phoneticPr fontId="50" type="Hiragana"/>
  </si>
  <si>
    <t>3단58-8k</t>
    <phoneticPr fontId="50" type="Hiragana"/>
  </si>
  <si>
    <t>정보보호시스템 보안관리</t>
    <phoneticPr fontId="50" type="Hiragana"/>
  </si>
  <si>
    <t>PLC H/W 및 Panel 설치, 연동시험 등</t>
    <phoneticPr fontId="50" type="Hiragana"/>
  </si>
  <si>
    <t>Bearing 6311</t>
    <phoneticPr fontId="50" type="Hiragana"/>
  </si>
  <si>
    <t>영상감시시스템(NVR, 감지기 연동 포함)</t>
    <phoneticPr fontId="50" type="Hiragana"/>
  </si>
  <si>
    <t>He 99.999%</t>
    <phoneticPr fontId="50" type="Hiragana"/>
  </si>
  <si>
    <t>Schneider Electric P3L30</t>
    <phoneticPr fontId="50" type="Hiragana"/>
  </si>
  <si>
    <t>수배전반 보호협조</t>
    <phoneticPr fontId="50" type="Hiragana"/>
  </si>
  <si>
    <t>Illustrator, Photoshop, Premiere Pro 등</t>
    <phoneticPr fontId="50" type="Hiragana"/>
  </si>
  <si>
    <t>그래픽 소프트웨어 라이선스</t>
    <phoneticPr fontId="50" type="Hiragana"/>
  </si>
  <si>
    <t>교재교구 품목 상세에 따름</t>
    <phoneticPr fontId="50" type="Hiragana"/>
  </si>
  <si>
    <t>본사 직장보육시설 교재교구</t>
    <phoneticPr fontId="50" type="Hiragana"/>
  </si>
  <si>
    <t>7.6x20.9cm, 473ml</t>
    <phoneticPr fontId="50" type="Hiragana"/>
  </si>
  <si>
    <t>알약5.1,PC백신,연간라이선스</t>
    <phoneticPr fontId="50" type="Hiragana"/>
  </si>
  <si>
    <t>제어시스템 클린PC용</t>
    <phoneticPr fontId="50" type="Hiragana"/>
  </si>
  <si>
    <t>Red Hat Enterprise Linux Server 등</t>
    <phoneticPr fontId="50" type="Hiragana"/>
  </si>
  <si>
    <t>서버 운영체제 갱신용</t>
    <phoneticPr fontId="50" type="Hiragana"/>
  </si>
  <si>
    <t>FEEDER AL30D FOR MONITOR_FTC(VSD)</t>
    <phoneticPr fontId="50" type="Hiragana"/>
  </si>
  <si>
    <t>정압기 유지보수</t>
    <phoneticPr fontId="50" type="Hiragana"/>
  </si>
  <si>
    <t>6인치 등</t>
    <phoneticPr fontId="50" type="Hiragana"/>
  </si>
  <si>
    <t>B26 ALLOY 713.0</t>
    <phoneticPr fontId="50" type="Hiragana"/>
  </si>
  <si>
    <t>외부모터식 2차펌프 계획정비 및 정수 부족분 확보용 자재</t>
    <phoneticPr fontId="50" type="Hiragana"/>
  </si>
  <si>
    <t>GRAPHALLOY GM107.3 COPPER</t>
    <phoneticPr fontId="50" type="Hiragana"/>
  </si>
  <si>
    <t>외부모터식 2차펌프 계획정비용 자재</t>
    <phoneticPr fontId="50" type="Hiragana"/>
  </si>
  <si>
    <t>SS400</t>
    <phoneticPr fontId="50" type="Hiragana"/>
  </si>
  <si>
    <t>27년 1부두 하역암 계획정비공사용</t>
    <phoneticPr fontId="50" type="Hiragana"/>
  </si>
  <si>
    <t>6" x 8" 등</t>
    <phoneticPr fontId="50" type="Hiragana"/>
  </si>
  <si>
    <t>30" 300# 등</t>
    <phoneticPr fontId="50" type="Hiragana"/>
  </si>
  <si>
    <t>4" 1열, 8~12" 2열</t>
    <phoneticPr fontId="50" type="Hiragana"/>
  </si>
  <si>
    <t>30" 300# BW/BW 등</t>
    <phoneticPr fontId="50" type="Hiragana"/>
  </si>
  <si>
    <t>6" 600# BW/BW 등</t>
    <phoneticPr fontId="50" type="Hiragana"/>
  </si>
  <si>
    <t>4" 600# BW/BW 등</t>
    <phoneticPr fontId="50" type="Hiragana"/>
  </si>
  <si>
    <t>100T/h, 600# 등</t>
    <phoneticPr fontId="50" type="Hiragana"/>
  </si>
  <si>
    <t>30" MOV 600# BW/BW 등</t>
    <phoneticPr fontId="50" type="Hiragana"/>
  </si>
  <si>
    <t>공급 설비용</t>
    <phoneticPr fontId="50" type="Hiragana"/>
  </si>
  <si>
    <t>6" MOV 600# BW/BW 등</t>
    <phoneticPr fontId="50" type="Hiragana"/>
  </si>
  <si>
    <t>4" MOV 600# BW/BW 등</t>
    <phoneticPr fontId="50" type="Hiragana"/>
  </si>
  <si>
    <t>30" MOV 600# BW/BW BURIED 등</t>
    <phoneticPr fontId="50" type="Hiragana"/>
  </si>
  <si>
    <t xml:space="preserve">30" 300# </t>
    <phoneticPr fontId="50" type="Hiragana"/>
  </si>
  <si>
    <t>CDI Qube AGM</t>
    <phoneticPr fontId="50" type="Hiragana"/>
  </si>
  <si>
    <t>KVH 1775</t>
    <phoneticPr fontId="50" type="Hiragana"/>
  </si>
  <si>
    <t>TE Seacon Series</t>
    <phoneticPr fontId="50" type="Hiragana"/>
  </si>
  <si>
    <t>30" 원통형 폴리우레탄 폼 등</t>
    <phoneticPr fontId="50" type="Hiragana"/>
  </si>
  <si>
    <t>제작도면에 따름</t>
    <phoneticPr fontId="50" type="Hiragana"/>
  </si>
  <si>
    <t>60m3/hr x 1114m</t>
    <phoneticPr fontId="50" type="Hiragana"/>
  </si>
  <si>
    <t>운영설비용</t>
    <phoneticPr fontId="50" type="Hiragana"/>
  </si>
  <si>
    <t>033-571-4172</t>
    <phoneticPr fontId="49" type="noConversion"/>
  </si>
  <si>
    <t>031-680-3145</t>
    <phoneticPr fontId="49" type="noConversion"/>
  </si>
  <si>
    <t>031-680-3144</t>
    <phoneticPr fontId="49" type="noConversion"/>
  </si>
  <si>
    <t>LNG사업처</t>
    <phoneticPr fontId="49" type="noConversion"/>
  </si>
  <si>
    <t>미주사업부</t>
    <phoneticPr fontId="49" type="noConversion"/>
  </si>
  <si>
    <t>053-670-0756</t>
    <phoneticPr fontId="49" type="noConversion"/>
  </si>
  <si>
    <t>031-680-3219</t>
    <phoneticPr fontId="49" type="noConversion"/>
  </si>
  <si>
    <t>031-680-3258</t>
    <phoneticPr fontId="49" type="noConversion"/>
  </si>
  <si>
    <t>기술기획부</t>
    <phoneticPr fontId="49" type="noConversion"/>
  </si>
  <si>
    <t>053-670-6498</t>
    <phoneticPr fontId="49" type="noConversion"/>
  </si>
  <si>
    <t>인재육성부</t>
    <phoneticPr fontId="49" type="noConversion"/>
  </si>
  <si>
    <t>053-670-0183</t>
    <phoneticPr fontId="49" type="noConversion"/>
  </si>
  <si>
    <t>공급진단부</t>
    <phoneticPr fontId="49" type="noConversion"/>
  </si>
  <si>
    <t>053-670-6484</t>
    <phoneticPr fontId="49" type="noConversion"/>
  </si>
  <si>
    <t>053-670-0228</t>
    <phoneticPr fontId="49" type="noConversion"/>
  </si>
  <si>
    <t>055-330-7782</t>
    <phoneticPr fontId="49" type="noConversion"/>
  </si>
  <si>
    <t>광주전남지역본부</t>
    <phoneticPr fontId="49" type="noConversion"/>
  </si>
  <si>
    <t>062-950-1342</t>
    <phoneticPr fontId="49" type="noConversion"/>
  </si>
  <si>
    <t>063-850-3853</t>
    <phoneticPr fontId="49" type="noConversion"/>
  </si>
  <si>
    <t>033-571-4356</t>
    <phoneticPr fontId="49" type="noConversion"/>
  </si>
  <si>
    <t>공급기술운영부</t>
    <phoneticPr fontId="49" type="noConversion"/>
  </si>
  <si>
    <t>053-670-6644</t>
    <phoneticPr fontId="49" type="noConversion"/>
  </si>
  <si>
    <t>033-760-6652</t>
    <phoneticPr fontId="49" type="noConversion"/>
  </si>
  <si>
    <t>053-670-0619</t>
    <phoneticPr fontId="49" type="noConversion"/>
  </si>
  <si>
    <t>055-330-7766</t>
    <phoneticPr fontId="49" type="noConversion"/>
  </si>
  <si>
    <t>033-571-4175</t>
    <phoneticPr fontId="49" type="noConversion"/>
  </si>
  <si>
    <t>031-680-3192</t>
    <phoneticPr fontId="49" type="noConversion"/>
  </si>
  <si>
    <t>031-400-7437</t>
    <phoneticPr fontId="49" type="noConversion"/>
  </si>
  <si>
    <t>공급개선부</t>
    <phoneticPr fontId="49" type="noConversion"/>
  </si>
  <si>
    <t>053-670-6624</t>
    <phoneticPr fontId="49" type="noConversion"/>
  </si>
  <si>
    <t>AI디지털혁신처</t>
    <phoneticPr fontId="49" type="noConversion"/>
  </si>
  <si>
    <t>디지털인프라부</t>
    <phoneticPr fontId="49" type="noConversion"/>
  </si>
  <si>
    <t>053-670-0672</t>
    <phoneticPr fontId="49" type="noConversion"/>
  </si>
  <si>
    <t>디지털개발부</t>
    <phoneticPr fontId="49" type="noConversion"/>
  </si>
  <si>
    <t>053-670-0060</t>
    <phoneticPr fontId="49" type="noConversion"/>
  </si>
  <si>
    <t>032-810-0301</t>
    <phoneticPr fontId="49" type="noConversion"/>
  </si>
  <si>
    <t>033-760-6766</t>
    <phoneticPr fontId="49" type="noConversion"/>
  </si>
  <si>
    <t>055-330-7778</t>
    <phoneticPr fontId="49" type="noConversion"/>
  </si>
  <si>
    <t>제주LNG본부</t>
    <phoneticPr fontId="49" type="noConversion"/>
  </si>
  <si>
    <t>064-766-3655</t>
    <phoneticPr fontId="49" type="noConversion"/>
  </si>
  <si>
    <t>063-850-3858</t>
    <phoneticPr fontId="49" type="noConversion"/>
  </si>
  <si>
    <t>033-571-4134</t>
    <phoneticPr fontId="49" type="noConversion"/>
  </si>
  <si>
    <t>031-400-7433</t>
    <phoneticPr fontId="49" type="noConversion"/>
  </si>
  <si>
    <t>053-670-6664</t>
    <phoneticPr fontId="49" type="noConversion"/>
  </si>
  <si>
    <t>031-680-3245</t>
    <phoneticPr fontId="49" type="noConversion"/>
  </si>
  <si>
    <t>053-670-0075</t>
    <phoneticPr fontId="49" type="noConversion"/>
  </si>
  <si>
    <t>053-670-0362</t>
    <phoneticPr fontId="49" type="noConversion"/>
  </si>
  <si>
    <t>053-670-6656</t>
    <phoneticPr fontId="49" type="noConversion"/>
  </si>
  <si>
    <t>053-670-6360</t>
    <phoneticPr fontId="49" type="noConversion"/>
  </si>
  <si>
    <t>033-571-4225</t>
    <phoneticPr fontId="49" type="noConversion"/>
  </si>
  <si>
    <t>064-766-3686</t>
    <phoneticPr fontId="49" type="noConversion"/>
  </si>
  <si>
    <t>053-670-0777</t>
    <phoneticPr fontId="49" type="noConversion"/>
  </si>
  <si>
    <t>033-571-4222</t>
    <phoneticPr fontId="49" type="noConversion"/>
  </si>
  <si>
    <t>사업시설기획부</t>
    <phoneticPr fontId="49" type="noConversion"/>
  </si>
  <si>
    <t>053-670-6515</t>
    <phoneticPr fontId="49" type="noConversion"/>
  </si>
  <si>
    <t>031-680-6163</t>
    <phoneticPr fontId="49" type="noConversion"/>
  </si>
  <si>
    <t>053-670-0218</t>
    <phoneticPr fontId="49" type="noConversion"/>
  </si>
  <si>
    <t>053-670-0058</t>
    <phoneticPr fontId="49" type="noConversion"/>
  </si>
  <si>
    <t>053-670-0614</t>
    <phoneticPr fontId="49" type="noConversion"/>
  </si>
  <si>
    <t>033-571-4355</t>
    <phoneticPr fontId="49" type="noConversion"/>
  </si>
  <si>
    <t>031-680-3146</t>
    <phoneticPr fontId="49" type="noConversion"/>
  </si>
  <si>
    <t>053-670-0399</t>
    <phoneticPr fontId="49" type="noConversion"/>
  </si>
  <si>
    <t>053-670-6383</t>
    <phoneticPr fontId="49" type="noConversion"/>
  </si>
  <si>
    <t>053-670-0528</t>
    <phoneticPr fontId="49" type="noConversion"/>
  </si>
  <si>
    <t>032-453-4351</t>
    <phoneticPr fontId="49" type="noConversion"/>
  </si>
  <si>
    <t>053-670-0793</t>
    <phoneticPr fontId="49" type="noConversion"/>
  </si>
  <si>
    <t>053-670-0558</t>
    <phoneticPr fontId="49" type="noConversion"/>
  </si>
  <si>
    <t>AI디지털정책부</t>
    <phoneticPr fontId="49" type="noConversion"/>
  </si>
  <si>
    <t>053-670-0738</t>
    <phoneticPr fontId="49" type="noConversion"/>
  </si>
  <si>
    <t>053-670-0213</t>
    <phoneticPr fontId="49" type="noConversion"/>
  </si>
  <si>
    <t>053-670-0730</t>
    <phoneticPr fontId="49" type="noConversion"/>
  </si>
  <si>
    <t>053-670-0714</t>
    <phoneticPr fontId="49" type="noConversion"/>
  </si>
  <si>
    <t>053-670-0729</t>
    <phoneticPr fontId="49" type="noConversion"/>
  </si>
  <si>
    <t>AI융합부</t>
    <phoneticPr fontId="49" type="noConversion"/>
  </si>
  <si>
    <t>053-670-0709</t>
    <phoneticPr fontId="49" type="noConversion"/>
  </si>
  <si>
    <t>033-571-4254</t>
    <phoneticPr fontId="49" type="noConversion"/>
  </si>
  <si>
    <t>공급운영부</t>
    <phoneticPr fontId="49" type="noConversion"/>
  </si>
  <si>
    <t>053-670-6602</t>
    <phoneticPr fontId="49" type="noConversion"/>
  </si>
  <si>
    <t>032-810-0345</t>
    <phoneticPr fontId="49" type="noConversion"/>
  </si>
  <si>
    <t>세무부</t>
    <phoneticPr fontId="49" type="noConversion"/>
  </si>
  <si>
    <t>053-670-0537</t>
    <phoneticPr fontId="49" type="noConversion"/>
  </si>
  <si>
    <t>안전공사부</t>
    <phoneticPr fontId="49" type="noConversion"/>
  </si>
  <si>
    <t>064-766-3776</t>
    <phoneticPr fontId="49" type="noConversion"/>
  </si>
  <si>
    <t>053-670-6429</t>
    <phoneticPr fontId="49" type="noConversion"/>
  </si>
  <si>
    <t>033-760-6654</t>
    <phoneticPr fontId="49" type="noConversion"/>
  </si>
  <si>
    <t>설비운영2부</t>
    <phoneticPr fontId="49" type="noConversion"/>
  </si>
  <si>
    <t>031-680-3436</t>
    <phoneticPr fontId="49" type="noConversion"/>
  </si>
  <si>
    <t>202811</t>
    <phoneticPr fontId="49" type="noConversion"/>
  </si>
  <si>
    <t>053-670-0933</t>
    <phoneticPr fontId="49" type="noConversion"/>
  </si>
  <si>
    <t>053-670-0724</t>
    <phoneticPr fontId="49" type="noConversion"/>
  </si>
  <si>
    <t>062-950-1313</t>
    <phoneticPr fontId="49" type="noConversion"/>
  </si>
  <si>
    <t>2026년 공기압축기 계획정비용 자재구매</t>
    <phoneticPr fontId="50" type="Hiragana"/>
  </si>
  <si>
    <t>공기식기화기(AAV) Fan Motor 구매</t>
    <phoneticPr fontId="50" type="Hiragana"/>
  </si>
  <si>
    <t>저장탱크 천장주행 크레인용 방폭Motor 구매</t>
    <phoneticPr fontId="50" type="Hiragana"/>
  </si>
  <si>
    <t>ESD용 계기류 구매</t>
    <phoneticPr fontId="50" type="Hiragana"/>
  </si>
  <si>
    <t>'26년 평택기지본부 장기운영 Actuator 구매 교체</t>
    <phoneticPr fontId="50" type="Hiragana"/>
  </si>
  <si>
    <t>1기지 비상발전기용 공기압축기 C-521 계획정비 자재 구매</t>
    <phoneticPr fontId="50" type="Hiragana"/>
  </si>
  <si>
    <t>해수배관용 버터플라이밸브 교체</t>
    <phoneticPr fontId="50" type="Hiragana"/>
  </si>
  <si>
    <t>해수배관용 체크밸브 교체</t>
    <phoneticPr fontId="50" type="Hiragana"/>
  </si>
  <si>
    <t>해수배관용 Expansion Joint 교체</t>
    <phoneticPr fontId="50" type="Hiragana"/>
  </si>
  <si>
    <t>평택 Local Pit pump 교체 및 위치개선</t>
    <phoneticPr fontId="50" type="Hiragana"/>
  </si>
  <si>
    <t>26년 Travelling Screen 계획보수용 자재구매</t>
    <phoneticPr fontId="50" type="Hiragana"/>
  </si>
  <si>
    <t>26년 공기압축설비 계획정비용 자재</t>
    <phoneticPr fontId="50" type="Hiragana"/>
  </si>
  <si>
    <t>홍천관리소 전기식 가스히터 구매 설치</t>
    <phoneticPr fontId="50" type="Hiragana"/>
  </si>
  <si>
    <t>해수펌프 장기운영 Expansion Joint 교체</t>
    <phoneticPr fontId="50" type="Hiragana"/>
  </si>
  <si>
    <t>증발가스압축기(IHI) 국산화 자재 구매</t>
    <phoneticPr fontId="50" type="Hiragana"/>
  </si>
  <si>
    <t>현장지원([TA2025-0321] 평택-오산 구간 천연가스 배관 내수소취성평가용 시험편 제작)</t>
    <phoneticPr fontId="50" type="Hiragana"/>
  </si>
  <si>
    <t>수선유지비/재료/기타</t>
    <phoneticPr fontId="50" type="Hiragana"/>
  </si>
  <si>
    <t>[RD2023-0123] 수소시설 및 배관망의 수소취성 평가 기술</t>
    <phoneticPr fontId="50" type="Hiragana"/>
  </si>
  <si>
    <t>2026년 가스필터용 엘리먼트 통합발주</t>
    <phoneticPr fontId="50" type="Hiragana"/>
  </si>
  <si>
    <t>안전보건표지판 보수</t>
    <phoneticPr fontId="50" type="Hiragana"/>
  </si>
  <si>
    <t>부산경남지역통제소 음성녹음설비 구매</t>
    <phoneticPr fontId="50" type="Hiragana"/>
  </si>
  <si>
    <t>2026년 소유량 유량계 통합발주</t>
    <phoneticPr fontId="50" type="Hiragana"/>
  </si>
  <si>
    <t>고압LNG펌프 초저온 볼베어링 정수자재 구매</t>
    <phoneticPr fontId="50" type="Hiragana"/>
  </si>
  <si>
    <t>`26년 증발가스압축기 계획정비용 자재 구매</t>
    <phoneticPr fontId="50" type="Hiragana"/>
  </si>
  <si>
    <t>`26년 고압LNG펌프(SHINKO)  계획정비용 자재 구매</t>
    <phoneticPr fontId="50" type="Hiragana"/>
  </si>
  <si>
    <t xml:space="preserve">삼척기지본부 해수배관 버터플라이 밸브 구매 </t>
    <phoneticPr fontId="50" type="Hiragana"/>
  </si>
  <si>
    <t>2026년 해수취수설비 계획정비 자재구매</t>
    <phoneticPr fontId="50" type="Hiragana"/>
  </si>
  <si>
    <t>원심식 고압가스압축기 DGS Repair kit 구매</t>
    <phoneticPr fontId="50" type="Hiragana"/>
  </si>
  <si>
    <t>생산기지 생산제어시스템 보안성강화 사업</t>
    <phoneticPr fontId="50" type="Hiragana"/>
  </si>
  <si>
    <t>저압 및 고압 LNG Pump 정기점검용 진동센서</t>
    <phoneticPr fontId="50" type="Hiragana"/>
  </si>
  <si>
    <t>설비 운영 정보 통합관리시스템 고도화</t>
    <phoneticPr fontId="50" type="Hiragana"/>
  </si>
  <si>
    <t>암호화 네트워크 시스템(SSL-VPN) 교체</t>
    <phoneticPr fontId="50" type="Hiragana"/>
  </si>
  <si>
    <t>중앙통제소 일방향전송장비 구매</t>
    <phoneticPr fontId="50" type="Hiragana"/>
  </si>
  <si>
    <t>26" GEO/MFL 예비피그 기구부 구매</t>
    <phoneticPr fontId="50" type="Hiragana"/>
  </si>
  <si>
    <t>당진기지 행정동 건축공사 보안담장 설치공사</t>
    <phoneticPr fontId="50" type="Hiragana"/>
  </si>
  <si>
    <t>당진기지 행정동 건축공사 금속제창호(보강재) 설치공사</t>
    <phoneticPr fontId="50" type="Hiragana"/>
  </si>
  <si>
    <t>유틸리티설비실 크레인 제작구매</t>
    <phoneticPr fontId="50" type="Hiragana"/>
  </si>
  <si>
    <t>SCADA 제어시스템 보안성 강화 사업</t>
    <phoneticPr fontId="50" type="Hiragana"/>
  </si>
  <si>
    <t>공급관리소 방폭등기구 자재 구매</t>
    <phoneticPr fontId="50" type="Hiragana"/>
  </si>
  <si>
    <t>1차펌프(LP PUMP) 전원 Feed Through 구매</t>
    <phoneticPr fontId="50" type="Hiragana"/>
  </si>
  <si>
    <t>26년 공급관리소 무정전전원장치 교체</t>
    <phoneticPr fontId="50" type="Hiragana"/>
  </si>
  <si>
    <t>26년 공급관리소 MOV Actuator 교체</t>
    <phoneticPr fontId="50" type="Hiragana"/>
  </si>
  <si>
    <t>미압안전밸브 소모성자재 구매</t>
    <phoneticPr fontId="50" type="Hiragana"/>
  </si>
  <si>
    <t>통제소 Wall Controller 구매</t>
    <phoneticPr fontId="50" type="Hiragana"/>
  </si>
  <si>
    <t>2026년 인천지역본부 가스분석기 구매교체</t>
    <phoneticPr fontId="50" type="Hiragana"/>
  </si>
  <si>
    <t>`26년 고압LNG펌프(JC CARTER) 계획정비용 자재 구매</t>
    <phoneticPr fontId="50" type="Hiragana"/>
  </si>
  <si>
    <t>AI 플랫폼 구축</t>
    <phoneticPr fontId="50" type="Hiragana"/>
  </si>
  <si>
    <t>네트워크접근제어시스템 센서 교체구축</t>
    <phoneticPr fontId="50" type="Hiragana"/>
  </si>
  <si>
    <t>예비피그 제작용 S/W(AutoCAD) 라이선스 갱신 구매</t>
    <phoneticPr fontId="50" type="Hiragana"/>
  </si>
  <si>
    <t>당진기지 2단계 #5~7 저장탱크 및 부대시설 건설공사</t>
    <phoneticPr fontId="50" type="Hiragana"/>
  </si>
  <si>
    <t>당진기지 비상출동대기시설 건축공사</t>
    <phoneticPr fontId="50" type="Hiragana"/>
  </si>
  <si>
    <t>제 5기지 건설 1단계</t>
    <phoneticPr fontId="50" type="Hiragana"/>
  </si>
  <si>
    <t>광주전남지역본부 공급관리소 CCTV 점검발판 구매</t>
    <phoneticPr fontId="50" type="Hiragana"/>
  </si>
  <si>
    <t>노후화 L4 스위치 장비 교체 사업</t>
    <phoneticPr fontId="50" type="Hiragana"/>
  </si>
  <si>
    <t>운전정보시스템 고도화</t>
    <phoneticPr fontId="50" type="Hiragana"/>
  </si>
  <si>
    <t>제어시스템 방화벽 업그레이드</t>
    <phoneticPr fontId="50" type="Hiragana"/>
  </si>
  <si>
    <t>기지내 업무용 차량 주차장 차양 설치공사</t>
    <phoneticPr fontId="50" type="Hiragana"/>
  </si>
  <si>
    <t>[RD2025-0151] AI 융합 LNGㆍLH2 플랜트 핵심설비 이상진단 기술 개발</t>
    <phoneticPr fontId="50" type="Hiragana"/>
  </si>
  <si>
    <t>공급관리소 무정전전원장치 구매</t>
    <phoneticPr fontId="50" type="Hiragana"/>
  </si>
  <si>
    <t>공급관리소 전기실 EHP 구매</t>
    <phoneticPr fontId="50" type="Hiragana"/>
  </si>
  <si>
    <t>가스히터 F/S Tube 구매</t>
    <phoneticPr fontId="50" type="Hiragana"/>
  </si>
  <si>
    <t>고압LNG펌프 임펠러 반출수리</t>
    <phoneticPr fontId="50" type="Hiragana"/>
  </si>
  <si>
    <t>삼척기지 OIS Gateway 교체</t>
    <phoneticPr fontId="50" type="Hiragana"/>
  </si>
  <si>
    <t>삼척기지 출입관리시스템 교체</t>
    <phoneticPr fontId="50" type="Hiragana"/>
  </si>
  <si>
    <t>삼척기지 통합보안 경고방송 설비 교체</t>
    <phoneticPr fontId="50" type="Hiragana"/>
  </si>
  <si>
    <t>삼척기지 방호통제실 감시용 상황판 교체</t>
    <phoneticPr fontId="50" type="Hiragana"/>
  </si>
  <si>
    <t>불꽃감지기(FSD) 수신반 구매 및 설치</t>
    <phoneticPr fontId="50" type="Hiragana"/>
  </si>
  <si>
    <t>불꽃감지기(FSD) 센서 교체</t>
    <phoneticPr fontId="50" type="Hiragana"/>
  </si>
  <si>
    <t>저장탱크 LT Servo Motor 개선</t>
    <phoneticPr fontId="50" type="Hiragana"/>
  </si>
  <si>
    <t>#1변전소 ESCS 대형화면 교체</t>
    <phoneticPr fontId="50" type="Hiragana"/>
  </si>
  <si>
    <t>통합검색 솔루션 검색엔진 고도화</t>
    <phoneticPr fontId="50" type="Hiragana"/>
  </si>
  <si>
    <t>피그 데이터획득장치(dDAS) 구매</t>
    <phoneticPr fontId="50" type="Hiragana"/>
  </si>
  <si>
    <t>당진기지 행정동 건축공사 롤스크린 설치공사</t>
    <phoneticPr fontId="50" type="Hiragana"/>
  </si>
  <si>
    <t>2기지 LSMGO 출고라인 볼밸브 교체</t>
    <phoneticPr fontId="50" type="Hiragana"/>
  </si>
  <si>
    <t>26년 공급관리소 냉난방기 교체</t>
    <phoneticPr fontId="50" type="Hiragana"/>
  </si>
  <si>
    <t>[RD2024-0081] 가스배관 수소혼입을 위한 내수소취성 평가</t>
    <phoneticPr fontId="50" type="Hiragana"/>
  </si>
  <si>
    <t>공급관리소 MOV Actuator 교체</t>
    <phoneticPr fontId="50" type="Hiragana"/>
  </si>
  <si>
    <t>천연가스 볼밸브 보수용 릴리프밸브 구매</t>
    <phoneticPr fontId="50" type="Hiragana"/>
  </si>
  <si>
    <t>천연가스 볼밸브 드레인/릴리프밸브 보수용 루트밸브 구매</t>
    <phoneticPr fontId="50" type="Hiragana"/>
  </si>
  <si>
    <t>지역통제소 백업시스템 교체</t>
    <phoneticPr fontId="50" type="Hiragana"/>
  </si>
  <si>
    <t>지역통제소 패치관리시스템 구매</t>
    <phoneticPr fontId="50" type="Hiragana"/>
  </si>
  <si>
    <t>RPA 라이선스 갱신계약</t>
    <phoneticPr fontId="50" type="Hiragana"/>
  </si>
  <si>
    <t>갱신형 라이선스 및 인증서 구매</t>
    <phoneticPr fontId="50" type="Hiragana"/>
  </si>
  <si>
    <t>AI 기반 사이버관제 시스템 도입</t>
    <phoneticPr fontId="50" type="Hiragana"/>
  </si>
  <si>
    <t>2026년 지역통제소 중앙감시반 구매</t>
    <phoneticPr fontId="50" type="Hiragana"/>
  </si>
  <si>
    <t>ILI 데이터 분석용 워크스테이션 구매</t>
    <phoneticPr fontId="50" type="Hiragana"/>
  </si>
  <si>
    <t>통제소 이중화 Display Controller 구매</t>
    <phoneticPr fontId="50" type="Hiragana"/>
  </si>
  <si>
    <t>부취활성탄 교체</t>
    <phoneticPr fontId="50" type="Hiragana"/>
  </si>
  <si>
    <t>클라우드 서버 및 인프라 장비 증설</t>
    <phoneticPr fontId="50" type="Hiragana"/>
  </si>
  <si>
    <t>전사 복합기/프린터 구매</t>
    <phoneticPr fontId="50" type="Hiragana"/>
  </si>
  <si>
    <t>전산소모품(토너 등) 단가계약</t>
    <phoneticPr fontId="50" type="Hiragana"/>
  </si>
  <si>
    <t>인터넷망 무선 업무환경 구축</t>
    <phoneticPr fontId="50" type="Hiragana"/>
  </si>
  <si>
    <t>사내 VDI 환경 구축</t>
    <phoneticPr fontId="50" type="Hiragana"/>
  </si>
  <si>
    <t>클라우드 복합기 시스템 도입</t>
    <phoneticPr fontId="50" type="Hiragana"/>
  </si>
  <si>
    <t>노후방화벽 교체</t>
    <phoneticPr fontId="50" type="Hiragana"/>
  </si>
  <si>
    <t>분당관리소 증설공사용 RTU 자재 구매</t>
    <phoneticPr fontId="50" type="Hiragana"/>
  </si>
  <si>
    <t>청라관리소 증설공사용 RTU 자재 구매</t>
    <phoneticPr fontId="50" type="Hiragana"/>
  </si>
  <si>
    <t>27년 증발가스압축기 계획정비 자재 구매</t>
    <phoneticPr fontId="50" type="Hiragana"/>
  </si>
  <si>
    <t>기화해수펌프(P-681D) 베어링 개선</t>
    <phoneticPr fontId="50" type="Hiragana"/>
  </si>
  <si>
    <t>27년 EBARA LNG펌프 자재 통합발주</t>
    <phoneticPr fontId="50" type="Hiragana"/>
  </si>
  <si>
    <t>도면 소프트웨어 라이선스 갱신</t>
    <phoneticPr fontId="50" type="Hiragana"/>
  </si>
  <si>
    <t>중앙통제소 서버접근제어 도입</t>
    <phoneticPr fontId="50" type="Hiragana"/>
  </si>
  <si>
    <t>당진기지 1단계 본설비 건설공사</t>
    <phoneticPr fontId="50" type="Hiragana"/>
  </si>
  <si>
    <t>2026년 부취설비 흡착탑 활성탄 구매</t>
    <phoneticPr fontId="50" type="Hiragana"/>
  </si>
  <si>
    <t>사무자동화기기(업무용PC)</t>
    <phoneticPr fontId="50" type="Hiragana"/>
  </si>
  <si>
    <t>사무자동화기기(고사양PC)</t>
    <phoneticPr fontId="50" type="Hiragana"/>
  </si>
  <si>
    <t>사무자동화기기(모니터)</t>
    <phoneticPr fontId="50" type="Hiragana"/>
  </si>
  <si>
    <t>26" GEO 예비피그 구동컵 구매</t>
    <phoneticPr fontId="50" type="Hiragana"/>
  </si>
  <si>
    <t>사무용 소프트웨어 구독 갱신</t>
    <phoneticPr fontId="50" type="Hiragana"/>
  </si>
  <si>
    <t>옥산관리소 증설공사용 PLC 구매</t>
    <phoneticPr fontId="50" type="Hiragana"/>
  </si>
  <si>
    <t>27년  LP/MP 계획정비용 자재 구매</t>
    <phoneticPr fontId="50" type="Hiragana"/>
  </si>
  <si>
    <t>광주전남지역본부 공급관리소 CCTV 구매</t>
    <phoneticPr fontId="50" type="Hiragana"/>
  </si>
  <si>
    <t>2026년 가스분석기 운반가스용 헬륨 구매</t>
    <phoneticPr fontId="50" type="Hiragana"/>
  </si>
  <si>
    <t>#6변전소 HSBT 87L 보호계전기 교체</t>
    <phoneticPr fontId="50" type="Hiragana"/>
  </si>
  <si>
    <t>그래픽 소프트웨어 라이선스 갱신</t>
    <phoneticPr fontId="50" type="Hiragana"/>
  </si>
  <si>
    <t>본사 어린이집 교재교구 구매</t>
    <phoneticPr fontId="50" type="Hiragana"/>
  </si>
  <si>
    <t>제어시스템용 클린PC 백신(알약) 연간 라이선스 구매('27년 사용분)</t>
    <phoneticPr fontId="50" type="Hiragana"/>
  </si>
  <si>
    <t>2026년 지진통합관리시스템 운영체제 구매</t>
    <phoneticPr fontId="50" type="Hiragana"/>
  </si>
  <si>
    <t xml:space="preserve">2026년 TARTARINI 정압기 유지보수용 자재 통합발주 </t>
    <phoneticPr fontId="10" type="noConversion"/>
  </si>
  <si>
    <t>2026년 2차펌프 계획정비용 자재(Impeller 등) 구매</t>
    <phoneticPr fontId="10" type="noConversion"/>
  </si>
  <si>
    <t>2026년 외부모터식 2차펌프 계획정비용 자재(Bushing) 구매</t>
    <phoneticPr fontId="10" type="noConversion"/>
  </si>
  <si>
    <t>27년 1부두 하역암 계획정비공사용 자재 구매</t>
    <phoneticPr fontId="10" type="noConversion"/>
  </si>
  <si>
    <t>옥산, 분당관리소 증설공사용 안전밸브 구매</t>
    <phoneticPr fontId="10" type="noConversion"/>
  </si>
  <si>
    <t>옥산, 분당관리소 증설공사용 절연조인트 구매</t>
    <phoneticPr fontId="10" type="noConversion"/>
  </si>
  <si>
    <t>청라관리소 증설공사용 계량설비 구매</t>
    <phoneticPr fontId="10" type="noConversion"/>
  </si>
  <si>
    <t>청라관리소 증설공사용 볼밸브 구매(10인치 이상)</t>
    <phoneticPr fontId="10" type="noConversion"/>
  </si>
  <si>
    <t>청라관리소 증설공사용 볼밸브 구매(6~8인치)</t>
    <phoneticPr fontId="10" type="noConversion"/>
  </si>
  <si>
    <t>청라관리소 증설공사용 볼밸브 구매(4인치 이하)</t>
    <phoneticPr fontId="10" type="noConversion"/>
  </si>
  <si>
    <t>청라관리소 증설공사용 정압설비 구매</t>
    <phoneticPr fontId="10" type="noConversion"/>
  </si>
  <si>
    <t>26년 1차 소요용 볼밸브(10인치 이상)</t>
    <phoneticPr fontId="10" type="noConversion"/>
  </si>
  <si>
    <t>26년 1차 소요용 볼밸브(6~8인치)</t>
    <phoneticPr fontId="10" type="noConversion"/>
  </si>
  <si>
    <t>26년 1차 소요용 볼밸브(4인치 이하)</t>
    <phoneticPr fontId="10" type="noConversion"/>
  </si>
  <si>
    <t>26년 1차 소요용 볼밸브(매몰형)</t>
    <phoneticPr fontId="10" type="noConversion"/>
  </si>
  <si>
    <t>청라관리소 증설공사용 안전밸브 구매</t>
    <phoneticPr fontId="10" type="noConversion"/>
  </si>
  <si>
    <t>청라관리소 증설공사용 절연조인트 구매</t>
    <phoneticPr fontId="10" type="noConversion"/>
  </si>
  <si>
    <t>공급관리소 정압설비 현대화 정압기 구매</t>
    <phoneticPr fontId="10" type="noConversion"/>
  </si>
  <si>
    <t>26년 2차 소요용 볼밸브(10인치 이상)</t>
    <phoneticPr fontId="10" type="noConversion"/>
  </si>
  <si>
    <t>26년 2차 소요용 볼밸브(6~8인치)</t>
    <phoneticPr fontId="10" type="noConversion"/>
  </si>
  <si>
    <t>26년 2차 소요용 볼밸브(4인치 이하)</t>
    <phoneticPr fontId="10" type="noConversion"/>
  </si>
  <si>
    <t>26년 2차 소요용 볼밸브(매몰형)</t>
    <phoneticPr fontId="10" type="noConversion"/>
  </si>
  <si>
    <t>피그 트래킹용 TBMS 구매</t>
    <phoneticPr fontId="10" type="noConversion"/>
  </si>
  <si>
    <t>관성항법장치(IMU) 구매</t>
    <phoneticPr fontId="10" type="noConversion"/>
  </si>
  <si>
    <t>20"MFL 피그용 Mux Box 제작</t>
    <phoneticPr fontId="10" type="noConversion"/>
  </si>
  <si>
    <t>ILI 시행용 폼 피그 구매</t>
    <phoneticPr fontId="10" type="noConversion"/>
  </si>
  <si>
    <t xml:space="preserve">ILI 시행용 구동컵 등 구매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</si>
</sst>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_ * #,##0_ ;_ * \-#,##0_ ;_ * &quot;-&quot;_ ;_ @_ "/>
    <numFmt numFmtId="177" formatCode=";;;"/>
    <numFmt numFmtId="178" formatCode="\(&quot;₩&quot;###,##0\)"/>
    <numFmt numFmtId="179" formatCode="&quot;₩&quot;#,##0.00;[Red]&quot;₩&quot;&quot;₩&quot;\-#,##0.00"/>
    <numFmt numFmtId="180" formatCode="#,##0.0\ "/>
    <numFmt numFmtId="181" formatCode="#,##0\ .0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_ * #,##0.00_ ;_ * \-#,##0.00_ ;_ * &quot;-&quot;??_ ;_ @_ "/>
    <numFmt numFmtId="185" formatCode="yyyy\.mm"/>
  </numFmts>
  <fonts count="5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6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2"/>
      <name val="뼻뮝"/>
      <family val="1"/>
      <charset val="129"/>
    </font>
    <font>
      <b/>
      <sz val="12"/>
      <name val="바탕체"/>
      <family val="1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1"/>
      <name val="돋움체"/>
      <family val="3"/>
      <charset val="129"/>
    </font>
    <font>
      <i/>
      <sz val="1"/>
      <color indexed="8"/>
      <name val="Courier"/>
      <family val="3"/>
    </font>
    <font>
      <b/>
      <sz val="9.5"/>
      <name val="Courier"/>
      <family val="3"/>
    </font>
    <font>
      <b/>
      <sz val="9.85"/>
      <name val="Times New Roman"/>
      <family val="1"/>
    </font>
    <font>
      <b/>
      <sz val="12"/>
      <name val="Arial"/>
      <family val="2"/>
    </font>
    <font>
      <b/>
      <sz val="1"/>
      <color indexed="8"/>
      <name val="Courier"/>
      <family val="3"/>
    </font>
    <font>
      <b/>
      <sz val="12"/>
      <name val="Times New Roman"/>
      <family val="1"/>
    </font>
    <font>
      <sz val="12"/>
      <name val="바탕체"/>
      <family val="1"/>
      <charset val="129"/>
    </font>
    <font>
      <sz val="9"/>
      <color indexed="8"/>
      <name val="굴림체"/>
      <family val="3"/>
      <charset val="129"/>
    </font>
    <font>
      <sz val="10"/>
      <name val="Times New Roman"/>
      <family val="1"/>
    </font>
    <font>
      <sz val="11"/>
      <color rgb="FF00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000000"/>
      <name val="맑은 고딕 Semilight"/>
      <family val="3"/>
      <charset val="129"/>
    </font>
    <font>
      <sz val="1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44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35" fillId="0" borderId="0"/>
    <xf numFmtId="4" fontId="36" fillId="0" borderId="0">
      <protection locked="0"/>
    </xf>
    <xf numFmtId="176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77" fontId="37" fillId="0" borderId="0">
      <protection locked="0"/>
    </xf>
    <xf numFmtId="178" fontId="37" fillId="0" borderId="0">
      <protection locked="0"/>
    </xf>
    <xf numFmtId="182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79" fontId="37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8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8" fillId="0" borderId="0">
      <protection locked="0"/>
    </xf>
    <xf numFmtId="180" fontId="37" fillId="0" borderId="0">
      <protection locked="0"/>
    </xf>
    <xf numFmtId="38" fontId="39" fillId="34" borderId="0" applyNumberFormat="0" applyBorder="0" applyAlignment="0" applyProtection="0"/>
    <xf numFmtId="0" fontId="40" fillId="0" borderId="0">
      <alignment horizontal="left"/>
    </xf>
    <xf numFmtId="0" fontId="41" fillId="0" borderId="12" applyNumberFormat="0" applyAlignment="0" applyProtection="0">
      <alignment horizontal="left" vertical="center"/>
    </xf>
    <xf numFmtId="0" fontId="41" fillId="0" borderId="11">
      <alignment horizontal="left" vertical="center"/>
    </xf>
    <xf numFmtId="0" fontId="36" fillId="0" borderId="0">
      <protection locked="0"/>
    </xf>
    <xf numFmtId="0" fontId="36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10" fontId="39" fillId="34" borderId="10" applyNumberFormat="0" applyBorder="0" applyAlignment="0" applyProtection="0"/>
    <xf numFmtId="0" fontId="43" fillId="0" borderId="13"/>
    <xf numFmtId="0" fontId="34" fillId="0" borderId="0"/>
    <xf numFmtId="0" fontId="46" fillId="0" borderId="0"/>
    <xf numFmtId="181" fontId="37" fillId="0" borderId="0">
      <protection locked="0"/>
    </xf>
    <xf numFmtId="0" fontId="36" fillId="0" borderId="14">
      <protection locked="0"/>
    </xf>
    <xf numFmtId="9" fontId="32" fillId="0" borderId="0" applyFont="0" applyFill="0" applyBorder="0" applyAlignment="0" applyProtection="0">
      <alignment vertical="center"/>
    </xf>
    <xf numFmtId="0" fontId="33" fillId="0" borderId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176" fontId="44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>
      <alignment vertical="center"/>
    </xf>
    <xf numFmtId="0" fontId="44" fillId="0" borderId="0"/>
    <xf numFmtId="0" fontId="45" fillId="0" borderId="0"/>
    <xf numFmtId="0" fontId="8" fillId="0" borderId="0"/>
    <xf numFmtId="0" fontId="12" fillId="0" borderId="0">
      <alignment vertical="center"/>
    </xf>
    <xf numFmtId="0" fontId="4" fillId="0" borderId="0">
      <alignment vertical="center"/>
    </xf>
    <xf numFmtId="0" fontId="4" fillId="9" borderId="8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8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8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41" fontId="5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15" fillId="0" borderId="0" xfId="4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85" fontId="0" fillId="0" borderId="0" xfId="0" applyNumberFormat="1" applyAlignme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Alignment="1">
      <alignment vertical="center" shrinkToFit="1"/>
    </xf>
    <xf numFmtId="185" fontId="0" fillId="0" borderId="0" xfId="0" applyNumberFormat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41" fontId="9" fillId="2" borderId="10" xfId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185" fontId="9" fillId="2" borderId="10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1" fontId="9" fillId="2" borderId="10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185" fontId="0" fillId="0" borderId="0" xfId="0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48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8" fillId="0" borderId="0" xfId="0" applyNumberFormat="1" applyFont="1" applyFill="1" applyAlignment="1">
      <alignment vertical="center"/>
    </xf>
    <xf numFmtId="185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quotePrefix="1" applyNumberFormat="1" applyFont="1" applyBorder="1" applyAlignment="1">
      <alignment horizontal="left" vertical="center"/>
    </xf>
    <xf numFmtId="0" fontId="0" fillId="0" borderId="0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185" fontId="0" fillId="0" borderId="0" xfId="0" applyNumberFormat="1" applyFill="1" applyBorder="1" applyAlignment="1">
      <alignment horizontal="left" vertical="center"/>
    </xf>
    <xf numFmtId="185" fontId="0" fillId="0" borderId="0" xfId="0" applyNumberFormat="1" applyBorder="1" applyAlignment="1">
      <alignment horizontal="left" vertical="center"/>
    </xf>
    <xf numFmtId="185" fontId="0" fillId="0" borderId="0" xfId="0" quotePrefix="1" applyNumberFormat="1" applyBorder="1" applyAlignment="1">
      <alignment horizontal="left" vertical="center"/>
    </xf>
    <xf numFmtId="0" fontId="0" fillId="35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Border="1" applyAlignment="1">
      <alignment vertical="center"/>
    </xf>
    <xf numFmtId="41" fontId="9" fillId="2" borderId="10" xfId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 vertical="center" shrinkToFit="1"/>
    </xf>
    <xf numFmtId="0" fontId="0" fillId="0" borderId="0" xfId="0" applyNumberFormat="1" applyFill="1" applyAlignment="1">
      <alignment vertical="center"/>
    </xf>
    <xf numFmtId="0" fontId="11" fillId="0" borderId="10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49" fontId="51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41" fontId="51" fillId="0" borderId="10" xfId="1" applyFont="1" applyBorder="1" applyAlignment="1">
      <alignment horizontal="center" vertical="center"/>
    </xf>
    <xf numFmtId="41" fontId="11" fillId="0" borderId="10" xfId="1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1" fontId="11" fillId="0" borderId="10" xfId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1" fontId="32" fillId="0" borderId="10" xfId="1" applyFont="1" applyBorder="1" applyAlignment="1">
      <alignment horizontal="center" vertical="center"/>
    </xf>
    <xf numFmtId="0" fontId="51" fillId="0" borderId="10" xfId="0" applyFont="1" applyFill="1" applyBorder="1" applyAlignment="1">
      <alignment horizontal="center" vertical="center"/>
    </xf>
    <xf numFmtId="49" fontId="51" fillId="0" borderId="10" xfId="0" applyNumberFormat="1" applyFont="1" applyFill="1" applyBorder="1" applyAlignment="1">
      <alignment horizontal="center" vertical="center"/>
    </xf>
    <xf numFmtId="41" fontId="52" fillId="0" borderId="10" xfId="1" applyFont="1" applyBorder="1" applyAlignment="1">
      <alignment horizontal="center" vertical="center"/>
    </xf>
    <xf numFmtId="49" fontId="52" fillId="0" borderId="10" xfId="0" applyNumberFormat="1" applyFont="1" applyBorder="1" applyAlignment="1">
      <alignment horizontal="center" vertical="center"/>
    </xf>
    <xf numFmtId="41" fontId="51" fillId="0" borderId="10" xfId="1" applyFont="1" applyFill="1" applyBorder="1" applyAlignment="1">
      <alignment horizontal="center"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1" applyFont="1" applyAlignment="1"/>
    <xf numFmtId="0" fontId="0" fillId="0" borderId="10" xfId="0" applyBorder="1"/>
    <xf numFmtId="41" fontId="0" fillId="0" borderId="10" xfId="0" applyNumberFormat="1" applyBorder="1"/>
    <xf numFmtId="41" fontId="32" fillId="0" borderId="10" xfId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0" fontId="0" fillId="0" borderId="10" xfId="0" pivotButton="1" applyBorder="1"/>
    <xf numFmtId="0" fontId="0" fillId="0" borderId="10" xfId="0" applyBorder="1" applyAlignment="1">
      <alignment horizontal="left"/>
    </xf>
    <xf numFmtId="0" fontId="0" fillId="0" borderId="10" xfId="0" applyNumberFormat="1" applyBorder="1"/>
    <xf numFmtId="41" fontId="0" fillId="0" borderId="10" xfId="1" applyFont="1" applyBorder="1" applyAlignment="1"/>
    <xf numFmtId="0" fontId="51" fillId="0" borderId="15" xfId="0" applyFont="1" applyFill="1" applyBorder="1" applyAlignment="1">
      <alignment horizontal="center" vertical="center" shrinkToFit="1"/>
    </xf>
    <xf numFmtId="49" fontId="51" fillId="0" borderId="15" xfId="0" applyNumberFormat="1" applyFont="1" applyFill="1" applyBorder="1" applyAlignment="1">
      <alignment horizontal="center" vertical="center" shrinkToFit="1"/>
    </xf>
    <xf numFmtId="41" fontId="51" fillId="0" borderId="15" xfId="1" applyFont="1" applyFill="1" applyBorder="1" applyAlignment="1">
      <alignment horizontal="right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41" fontId="0" fillId="0" borderId="0" xfId="1" applyFont="1" applyBorder="1" applyAlignment="1">
      <alignment vertical="center" shrinkToFit="1"/>
    </xf>
    <xf numFmtId="1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horizontal="right" vertical="center" shrinkToFit="1"/>
    </xf>
    <xf numFmtId="0" fontId="51" fillId="0" borderId="15" xfId="0" applyNumberFormat="1" applyFont="1" applyFill="1" applyBorder="1" applyAlignment="1">
      <alignment horizontal="right" vertical="center" shrinkToFit="1"/>
    </xf>
    <xf numFmtId="0" fontId="54" fillId="0" borderId="15" xfId="0" applyFont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49" fontId="12" fillId="0" borderId="15" xfId="0" applyNumberFormat="1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left" vertical="center" shrinkToFit="1"/>
    </xf>
    <xf numFmtId="0" fontId="51" fillId="0" borderId="15" xfId="0" applyFont="1" applyFill="1" applyBorder="1" applyAlignment="1">
      <alignment horizontal="left" vertical="center" shrinkToFit="1"/>
    </xf>
    <xf numFmtId="0" fontId="54" fillId="0" borderId="15" xfId="0" applyFont="1" applyFill="1" applyBorder="1" applyAlignment="1">
      <alignment horizontal="left" vertical="center" shrinkToFit="1"/>
    </xf>
    <xf numFmtId="0" fontId="12" fillId="0" borderId="15" xfId="0" applyFont="1" applyFill="1" applyBorder="1" applyAlignment="1">
      <alignment horizontal="left" vertical="center" shrinkToFit="1"/>
    </xf>
    <xf numFmtId="41" fontId="12" fillId="0" borderId="15" xfId="1" applyFont="1" applyFill="1" applyBorder="1" applyAlignment="1">
      <alignment horizontal="right" vertical="center" shrinkToFit="1"/>
    </xf>
    <xf numFmtId="0" fontId="12" fillId="0" borderId="15" xfId="0" applyNumberFormat="1" applyFont="1" applyFill="1" applyBorder="1" applyAlignment="1">
      <alignment horizontal="righ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4" fillId="0" borderId="0" xfId="4" applyFont="1" applyAlignment="1">
      <alignment horizontal="center" vertical="center"/>
    </xf>
  </cellXfs>
  <cellStyles count="344">
    <cellStyle name="20% - 강조색1" xfId="39" builtinId="30" customBuiltin="1"/>
    <cellStyle name="20% - 강조색1 2" xfId="195"/>
    <cellStyle name="20% - 강조색1 2 2" xfId="275"/>
    <cellStyle name="20% - 강조색1 3" xfId="155"/>
    <cellStyle name="20% - 강조색1 3 2" xfId="315"/>
    <cellStyle name="20% - 강조색1 4" xfId="235"/>
    <cellStyle name="20% - 강조색2" xfId="43" builtinId="34" customBuiltin="1"/>
    <cellStyle name="20% - 강조색2 2" xfId="197"/>
    <cellStyle name="20% - 강조색2 2 2" xfId="277"/>
    <cellStyle name="20% - 강조색2 3" xfId="157"/>
    <cellStyle name="20% - 강조색2 3 2" xfId="317"/>
    <cellStyle name="20% - 강조색2 4" xfId="237"/>
    <cellStyle name="20% - 강조색3" xfId="47" builtinId="38" customBuiltin="1"/>
    <cellStyle name="20% - 강조색3 2" xfId="199"/>
    <cellStyle name="20% - 강조색3 2 2" xfId="279"/>
    <cellStyle name="20% - 강조색3 3" xfId="159"/>
    <cellStyle name="20% - 강조색3 3 2" xfId="319"/>
    <cellStyle name="20% - 강조색3 4" xfId="239"/>
    <cellStyle name="20% - 강조색4" xfId="51" builtinId="42" customBuiltin="1"/>
    <cellStyle name="20% - 강조색4 2" xfId="201"/>
    <cellStyle name="20% - 강조색4 2 2" xfId="281"/>
    <cellStyle name="20% - 강조색4 3" xfId="161"/>
    <cellStyle name="20% - 강조색4 3 2" xfId="321"/>
    <cellStyle name="20% - 강조색4 4" xfId="241"/>
    <cellStyle name="20% - 강조색5" xfId="55" builtinId="46" customBuiltin="1"/>
    <cellStyle name="20% - 강조색5 2" xfId="203"/>
    <cellStyle name="20% - 강조색5 2 2" xfId="283"/>
    <cellStyle name="20% - 강조색5 3" xfId="163"/>
    <cellStyle name="20% - 강조색5 3 2" xfId="323"/>
    <cellStyle name="20% - 강조색5 4" xfId="243"/>
    <cellStyle name="20% - 강조색6" xfId="59" builtinId="50" customBuiltin="1"/>
    <cellStyle name="20% - 강조색6 2" xfId="205"/>
    <cellStyle name="20% - 강조색6 2 2" xfId="285"/>
    <cellStyle name="20% - 강조색6 3" xfId="165"/>
    <cellStyle name="20% - 강조색6 3 2" xfId="325"/>
    <cellStyle name="20% - 강조색6 4" xfId="245"/>
    <cellStyle name="40% - 강조색1" xfId="40" builtinId="31" customBuiltin="1"/>
    <cellStyle name="40% - 강조색1 2" xfId="196"/>
    <cellStyle name="40% - 강조색1 2 2" xfId="276"/>
    <cellStyle name="40% - 강조색1 3" xfId="156"/>
    <cellStyle name="40% - 강조색1 3 2" xfId="316"/>
    <cellStyle name="40% - 강조색1 4" xfId="236"/>
    <cellStyle name="40% - 강조색2" xfId="44" builtinId="35" customBuiltin="1"/>
    <cellStyle name="40% - 강조색2 2" xfId="198"/>
    <cellStyle name="40% - 강조색2 2 2" xfId="278"/>
    <cellStyle name="40% - 강조색2 3" xfId="158"/>
    <cellStyle name="40% - 강조색2 3 2" xfId="318"/>
    <cellStyle name="40% - 강조색2 4" xfId="238"/>
    <cellStyle name="40% - 강조색3" xfId="48" builtinId="39" customBuiltin="1"/>
    <cellStyle name="40% - 강조색3 2" xfId="200"/>
    <cellStyle name="40% - 강조색3 2 2" xfId="280"/>
    <cellStyle name="40% - 강조색3 3" xfId="160"/>
    <cellStyle name="40% - 강조색3 3 2" xfId="320"/>
    <cellStyle name="40% - 강조색3 4" xfId="240"/>
    <cellStyle name="40% - 강조색4" xfId="52" builtinId="43" customBuiltin="1"/>
    <cellStyle name="40% - 강조색4 2" xfId="202"/>
    <cellStyle name="40% - 강조색4 2 2" xfId="282"/>
    <cellStyle name="40% - 강조색4 3" xfId="162"/>
    <cellStyle name="40% - 강조색4 3 2" xfId="322"/>
    <cellStyle name="40% - 강조색4 4" xfId="242"/>
    <cellStyle name="40% - 강조색5" xfId="56" builtinId="47" customBuiltin="1"/>
    <cellStyle name="40% - 강조색5 2" xfId="204"/>
    <cellStyle name="40% - 강조색5 2 2" xfId="284"/>
    <cellStyle name="40% - 강조색5 3" xfId="164"/>
    <cellStyle name="40% - 강조색5 3 2" xfId="324"/>
    <cellStyle name="40% - 강조색5 4" xfId="244"/>
    <cellStyle name="40% - 강조색6" xfId="60" builtinId="51" customBuiltin="1"/>
    <cellStyle name="40% - 강조색6 2" xfId="206"/>
    <cellStyle name="40% - 강조색6 2 2" xfId="286"/>
    <cellStyle name="40% - 강조색6 3" xfId="166"/>
    <cellStyle name="40% - 강조색6 3 2" xfId="326"/>
    <cellStyle name="40% - 강조색6 4" xfId="246"/>
    <cellStyle name="60% - 강조색1" xfId="41" builtinId="32" customBuiltin="1"/>
    <cellStyle name="60% - 강조색2" xfId="45" builtinId="36" customBuiltin="1"/>
    <cellStyle name="60% - 강조색3" xfId="49" builtinId="40" customBuiltin="1"/>
    <cellStyle name="60% - 강조색4" xfId="53" builtinId="44" customBuiltin="1"/>
    <cellStyle name="60% - 강조색5" xfId="57" builtinId="48" customBuiltin="1"/>
    <cellStyle name="60% - 강조색6" xfId="61" builtinId="52" customBuiltin="1"/>
    <cellStyle name="category" xfId="79"/>
    <cellStyle name="Comma" xfId="80"/>
    <cellStyle name="Comma [0]_laroux" xfId="81"/>
    <cellStyle name="Comma_laroux" xfId="82"/>
    <cellStyle name="Comma0" xfId="83"/>
    <cellStyle name="Currency" xfId="84"/>
    <cellStyle name="Currency [0]_laroux" xfId="85"/>
    <cellStyle name="Currency_laroux" xfId="86"/>
    <cellStyle name="Currency0" xfId="87"/>
    <cellStyle name="Date" xfId="88"/>
    <cellStyle name="F2" xfId="89"/>
    <cellStyle name="F3" xfId="90"/>
    <cellStyle name="F4" xfId="91"/>
    <cellStyle name="F5" xfId="92"/>
    <cellStyle name="F6" xfId="93"/>
    <cellStyle name="F7" xfId="94"/>
    <cellStyle name="F8" xfId="95"/>
    <cellStyle name="Fixed" xfId="96"/>
    <cellStyle name="Grey" xfId="97"/>
    <cellStyle name="HEADER" xfId="98"/>
    <cellStyle name="Header1" xfId="99"/>
    <cellStyle name="Header2" xfId="100"/>
    <cellStyle name="Heading 1" xfId="101"/>
    <cellStyle name="Heading 2" xfId="102"/>
    <cellStyle name="Heading1" xfId="103"/>
    <cellStyle name="Heading2" xfId="104"/>
    <cellStyle name="Input [yellow]" xfId="105"/>
    <cellStyle name="Model" xfId="106"/>
    <cellStyle name="Normal - Style1" xfId="107"/>
    <cellStyle name="Normal_Certs Q2" xfId="108"/>
    <cellStyle name="Percent" xfId="109"/>
    <cellStyle name="Total" xfId="110"/>
    <cellStyle name="강조색1" xfId="38" builtinId="29" customBuiltin="1"/>
    <cellStyle name="강조색2" xfId="42" builtinId="33" customBuiltin="1"/>
    <cellStyle name="강조색3" xfId="46" builtinId="37" customBuiltin="1"/>
    <cellStyle name="강조색4" xfId="50" builtinId="41" customBuiltin="1"/>
    <cellStyle name="강조색5" xfId="54" builtinId="45" customBuiltin="1"/>
    <cellStyle name="강조색6" xfId="58" builtinId="49" customBuiltin="1"/>
    <cellStyle name="경고문" xfId="35" builtinId="11" customBuiltin="1"/>
    <cellStyle name="계산" xfId="32" builtinId="22" customBuiltin="1"/>
    <cellStyle name="나쁨" xfId="28" builtinId="27" customBuiltin="1"/>
    <cellStyle name="메모 2" xfId="126"/>
    <cellStyle name="메모 2 2" xfId="208"/>
    <cellStyle name="메모 2 2 2" xfId="288"/>
    <cellStyle name="메모 2 3" xfId="168"/>
    <cellStyle name="메모 2 3 2" xfId="328"/>
    <cellStyle name="메모 2 4" xfId="248"/>
    <cellStyle name="백분율 2" xfId="111"/>
    <cellStyle name="백분율 3" xfId="128"/>
    <cellStyle name="백분율 3 2" xfId="210"/>
    <cellStyle name="백분율 3 2 2" xfId="290"/>
    <cellStyle name="백분율 3 3" xfId="170"/>
    <cellStyle name="백분율 3 3 2" xfId="330"/>
    <cellStyle name="백분율 3 4" xfId="250"/>
    <cellStyle name="보통" xfId="29" builtinId="28" customBuiltin="1"/>
    <cellStyle name="뷭?_BOOKSHIP" xfId="112"/>
    <cellStyle name="설명 텍스트" xfId="36" builtinId="53" customBuiltin="1"/>
    <cellStyle name="셀 확인" xfId="34" builtinId="23" customBuiltin="1"/>
    <cellStyle name="쉼표 [0]" xfId="1" builtinId="6"/>
    <cellStyle name="쉼표 [0] 2" xfId="2"/>
    <cellStyle name="쉼표 [0] 2 2" xfId="78"/>
    <cellStyle name="쉼표 [0] 2 2 2" xfId="114"/>
    <cellStyle name="쉼표 [0] 2 3" xfId="113"/>
    <cellStyle name="쉼표 [0] 2 4" xfId="130"/>
    <cellStyle name="쉼표 [0] 3" xfId="7"/>
    <cellStyle name="쉼표 [0] 3 2" xfId="15"/>
    <cellStyle name="쉼표 [0] 3 2 2" xfId="71"/>
    <cellStyle name="쉼표 [0] 3 2 2 2" xfId="188"/>
    <cellStyle name="쉼표 [0] 3 2 2 2 2" xfId="268"/>
    <cellStyle name="쉼표 [0] 3 2 2 3" xfId="148"/>
    <cellStyle name="쉼표 [0] 3 2 2 3 2" xfId="308"/>
    <cellStyle name="쉼표 [0] 3 2 2 4" xfId="228"/>
    <cellStyle name="쉼표 [0] 3 2 3" xfId="132"/>
    <cellStyle name="쉼표 [0] 3 2 3 2" xfId="212"/>
    <cellStyle name="쉼표 [0] 3 2 3 2 2" xfId="292"/>
    <cellStyle name="쉼표 [0] 3 2 3 3" xfId="172"/>
    <cellStyle name="쉼표 [0] 3 2 3 3 2" xfId="332"/>
    <cellStyle name="쉼표 [0] 3 2 3 4" xfId="252"/>
    <cellStyle name="쉼표 [0] 3 2 4" xfId="63"/>
    <cellStyle name="쉼표 [0] 3 2 4 2" xfId="180"/>
    <cellStyle name="쉼표 [0] 3 2 4 3" xfId="260"/>
    <cellStyle name="쉼표 [0] 3 2 5" xfId="140"/>
    <cellStyle name="쉼표 [0] 3 2 5 2" xfId="300"/>
    <cellStyle name="쉼표 [0] 3 2 6" xfId="220"/>
    <cellStyle name="쉼표 [0] 3 3" xfId="115"/>
    <cellStyle name="쉼표 [0] 4" xfId="116"/>
    <cellStyle name="쉼표 [0] 5" xfId="5"/>
    <cellStyle name="쉼표 [0] 5 2" xfId="16"/>
    <cellStyle name="쉼표 [0] 5 2 2" xfId="72"/>
    <cellStyle name="쉼표 [0] 5 2 2 2" xfId="189"/>
    <cellStyle name="쉼표 [0] 5 2 2 2 2" xfId="269"/>
    <cellStyle name="쉼표 [0] 5 2 2 3" xfId="149"/>
    <cellStyle name="쉼표 [0] 5 2 2 3 2" xfId="309"/>
    <cellStyle name="쉼표 [0] 5 2 2 4" xfId="229"/>
    <cellStyle name="쉼표 [0] 5 2 3" xfId="133"/>
    <cellStyle name="쉼표 [0] 5 2 3 2" xfId="213"/>
    <cellStyle name="쉼표 [0] 5 2 3 2 2" xfId="293"/>
    <cellStyle name="쉼표 [0] 5 2 3 3" xfId="173"/>
    <cellStyle name="쉼표 [0] 5 2 3 3 2" xfId="333"/>
    <cellStyle name="쉼표 [0] 5 2 3 4" xfId="253"/>
    <cellStyle name="쉼표 [0] 5 2 4" xfId="64"/>
    <cellStyle name="쉼표 [0] 5 2 4 2" xfId="181"/>
    <cellStyle name="쉼표 [0] 5 2 4 3" xfId="261"/>
    <cellStyle name="쉼표 [0] 5 2 5" xfId="141"/>
    <cellStyle name="쉼표 [0] 5 2 5 2" xfId="301"/>
    <cellStyle name="쉼표 [0] 5 2 6" xfId="221"/>
    <cellStyle name="쉼표 [0] 5 3" xfId="8"/>
    <cellStyle name="쉼표 [0] 5 3 2" xfId="117"/>
    <cellStyle name="쉼표 [0] 6" xfId="127"/>
    <cellStyle name="쉼표 [0] 6 2" xfId="209"/>
    <cellStyle name="쉼표 [0] 6 2 2" xfId="289"/>
    <cellStyle name="쉼표 [0] 6 3" xfId="169"/>
    <cellStyle name="쉼표 [0] 6 3 2" xfId="329"/>
    <cellStyle name="쉼표 [0] 6 4" xfId="249"/>
    <cellStyle name="쉼표 [0] 7" xfId="341"/>
    <cellStyle name="쉼표 [0] 8" xfId="343"/>
    <cellStyle name="연결된 셀" xfId="33" builtinId="24" customBuiltin="1"/>
    <cellStyle name="요약" xfId="37" builtinId="25" customBuiltin="1"/>
    <cellStyle name="입력" xfId="30" builtinId="20" customBuiltin="1"/>
    <cellStyle name="제목" xfId="22" builtinId="15" customBuiltin="1"/>
    <cellStyle name="제목 1" xfId="23" builtinId="16" customBuiltin="1"/>
    <cellStyle name="제목 2" xfId="24" builtinId="17" customBuiltin="1"/>
    <cellStyle name="제목 3" xfId="25" builtinId="18" customBuiltin="1"/>
    <cellStyle name="제목 4" xfId="26" builtinId="19" customBuiltin="1"/>
    <cellStyle name="좋음" xfId="27" builtinId="26" customBuiltin="1"/>
    <cellStyle name="출력" xfId="31" builtinId="21" customBuiltin="1"/>
    <cellStyle name="콤마 [0]_01실적" xfId="118"/>
    <cellStyle name="콤마_01실적" xfId="119"/>
    <cellStyle name="표준" xfId="0" builtinId="0"/>
    <cellStyle name="표준 10" xfId="342"/>
    <cellStyle name="표준 10 10" xfId="339"/>
    <cellStyle name="표준 2" xfId="3"/>
    <cellStyle name="표준 2 2" xfId="6"/>
    <cellStyle name="표준 2 2 2" xfId="18"/>
    <cellStyle name="표준 2 2 2 2" xfId="74"/>
    <cellStyle name="표준 2 2 2 2 2" xfId="191"/>
    <cellStyle name="표준 2 2 2 2 2 2" xfId="271"/>
    <cellStyle name="표준 2 2 2 2 3" xfId="151"/>
    <cellStyle name="표준 2 2 2 2 3 2" xfId="311"/>
    <cellStyle name="표준 2 2 2 2 4" xfId="231"/>
    <cellStyle name="표준 2 2 2 3" xfId="135"/>
    <cellStyle name="표준 2 2 2 3 2" xfId="215"/>
    <cellStyle name="표준 2 2 2 3 2 2" xfId="295"/>
    <cellStyle name="표준 2 2 2 3 3" xfId="175"/>
    <cellStyle name="표준 2 2 2 3 3 2" xfId="335"/>
    <cellStyle name="표준 2 2 2 3 4" xfId="255"/>
    <cellStyle name="표준 2 2 2 4" xfId="66"/>
    <cellStyle name="표준 2 2 2 4 2" xfId="183"/>
    <cellStyle name="표준 2 2 2 4 3" xfId="263"/>
    <cellStyle name="표준 2 2 2 5" xfId="143"/>
    <cellStyle name="표준 2 2 2 5 2" xfId="303"/>
    <cellStyle name="표준 2 2 2 6" xfId="223"/>
    <cellStyle name="표준 2 2 3" xfId="10"/>
    <cellStyle name="표준 2 3" xfId="17"/>
    <cellStyle name="표준 2 3 2" xfId="73"/>
    <cellStyle name="표준 2 3 2 2" xfId="190"/>
    <cellStyle name="표준 2 3 2 2 2" xfId="270"/>
    <cellStyle name="표준 2 3 2 3" xfId="150"/>
    <cellStyle name="표준 2 3 2 3 2" xfId="310"/>
    <cellStyle name="표준 2 3 2 4" xfId="230"/>
    <cellStyle name="표준 2 3 3" xfId="134"/>
    <cellStyle name="표준 2 3 3 2" xfId="214"/>
    <cellStyle name="표준 2 3 3 2 2" xfId="294"/>
    <cellStyle name="표준 2 3 3 3" xfId="174"/>
    <cellStyle name="표준 2 3 3 3 2" xfId="334"/>
    <cellStyle name="표준 2 3 3 4" xfId="254"/>
    <cellStyle name="표준 2 3 4" xfId="65"/>
    <cellStyle name="표준 2 3 4 2" xfId="182"/>
    <cellStyle name="표준 2 3 4 3" xfId="262"/>
    <cellStyle name="표준 2 3 5" xfId="142"/>
    <cellStyle name="표준 2 3 5 2" xfId="302"/>
    <cellStyle name="표준 2 3 6" xfId="222"/>
    <cellStyle name="표준 2 4" xfId="9"/>
    <cellStyle name="표준 2 4 2" xfId="120"/>
    <cellStyle name="표준 2 5" xfId="129"/>
    <cellStyle name="표준 3" xfId="4"/>
    <cellStyle name="표준 3 2" xfId="19"/>
    <cellStyle name="표준 3 2 2" xfId="121"/>
    <cellStyle name="표준 3 2 3" xfId="75"/>
    <cellStyle name="표준 3 2 3 2" xfId="192"/>
    <cellStyle name="표준 3 2 3 2 2" xfId="272"/>
    <cellStyle name="표준 3 2 3 3" xfId="152"/>
    <cellStyle name="표준 3 2 3 3 2" xfId="312"/>
    <cellStyle name="표준 3 2 3 4" xfId="232"/>
    <cellStyle name="표준 3 2 4" xfId="136"/>
    <cellStyle name="표준 3 2 4 2" xfId="216"/>
    <cellStyle name="표준 3 2 4 2 2" xfId="296"/>
    <cellStyle name="표준 3 2 4 3" xfId="176"/>
    <cellStyle name="표준 3 2 4 3 2" xfId="336"/>
    <cellStyle name="표준 3 2 4 4" xfId="256"/>
    <cellStyle name="표준 3 2 5" xfId="67"/>
    <cellStyle name="표준 3 2 5 2" xfId="184"/>
    <cellStyle name="표준 3 2 5 3" xfId="264"/>
    <cellStyle name="표준 3 2 6" xfId="144"/>
    <cellStyle name="표준 3 2 6 2" xfId="304"/>
    <cellStyle name="표준 3 2 7" xfId="224"/>
    <cellStyle name="표준 3 3" xfId="11"/>
    <cellStyle name="표준 4" xfId="12"/>
    <cellStyle name="표준 4 2" xfId="14"/>
    <cellStyle name="표준 4 2 2" xfId="70"/>
    <cellStyle name="표준 4 2 2 2" xfId="187"/>
    <cellStyle name="표준 4 2 2 2 2" xfId="267"/>
    <cellStyle name="표준 4 2 2 3" xfId="147"/>
    <cellStyle name="표준 4 2 2 3 2" xfId="307"/>
    <cellStyle name="표준 4 2 2 4" xfId="227"/>
    <cellStyle name="표준 4 2 3" xfId="131"/>
    <cellStyle name="표준 4 2 3 2" xfId="211"/>
    <cellStyle name="표준 4 2 3 2 2" xfId="291"/>
    <cellStyle name="표준 4 2 3 3" xfId="171"/>
    <cellStyle name="표준 4 2 3 3 2" xfId="331"/>
    <cellStyle name="표준 4 2 3 4" xfId="251"/>
    <cellStyle name="표준 4 2 4" xfId="62"/>
    <cellStyle name="표준 4 2 4 2" xfId="179"/>
    <cellStyle name="표준 4 2 4 3" xfId="259"/>
    <cellStyle name="표준 4 2 5" xfId="139"/>
    <cellStyle name="표준 4 2 5 2" xfId="299"/>
    <cellStyle name="표준 4 2 6" xfId="219"/>
    <cellStyle name="표준 4 3" xfId="21"/>
    <cellStyle name="표준 4 3 2" xfId="77"/>
    <cellStyle name="표준 4 3 2 2" xfId="194"/>
    <cellStyle name="표준 4 3 2 2 2" xfId="274"/>
    <cellStyle name="표준 4 3 2 3" xfId="154"/>
    <cellStyle name="표준 4 3 2 3 2" xfId="314"/>
    <cellStyle name="표준 4 3 2 4" xfId="234"/>
    <cellStyle name="표준 4 3 3" xfId="138"/>
    <cellStyle name="표준 4 3 3 2" xfId="218"/>
    <cellStyle name="표준 4 3 3 2 2" xfId="298"/>
    <cellStyle name="표준 4 3 3 3" xfId="178"/>
    <cellStyle name="표준 4 3 3 3 2" xfId="338"/>
    <cellStyle name="표준 4 3 3 4" xfId="258"/>
    <cellStyle name="표준 4 3 4" xfId="69"/>
    <cellStyle name="표준 4 3 4 2" xfId="186"/>
    <cellStyle name="표준 4 3 4 3" xfId="266"/>
    <cellStyle name="표준 4 3 5" xfId="146"/>
    <cellStyle name="표준 4 3 5 2" xfId="306"/>
    <cellStyle name="표준 4 3 6" xfId="226"/>
    <cellStyle name="표준 4 4" xfId="122"/>
    <cellStyle name="표준 5" xfId="123"/>
    <cellStyle name="표준 6" xfId="124"/>
    <cellStyle name="표준 7" xfId="125"/>
    <cellStyle name="표준 7 2" xfId="207"/>
    <cellStyle name="표준 7 2 2" xfId="287"/>
    <cellStyle name="표준 7 3" xfId="167"/>
    <cellStyle name="표준 7 3 2" xfId="327"/>
    <cellStyle name="표준 7 4" xfId="247"/>
    <cellStyle name="표준 8" xfId="13"/>
    <cellStyle name="표준 8 2" xfId="20"/>
    <cellStyle name="표준 8 2 2" xfId="76"/>
    <cellStyle name="표준 8 2 2 2" xfId="193"/>
    <cellStyle name="표준 8 2 2 2 2" xfId="273"/>
    <cellStyle name="표준 8 2 2 3" xfId="153"/>
    <cellStyle name="표준 8 2 2 3 2" xfId="313"/>
    <cellStyle name="표준 8 2 2 4" xfId="233"/>
    <cellStyle name="표준 8 2 3" xfId="137"/>
    <cellStyle name="표준 8 2 3 2" xfId="217"/>
    <cellStyle name="표준 8 2 3 2 2" xfId="297"/>
    <cellStyle name="표준 8 2 3 3" xfId="177"/>
    <cellStyle name="표준 8 2 3 3 2" xfId="337"/>
    <cellStyle name="표준 8 2 3 4" xfId="257"/>
    <cellStyle name="표준 8 2 4" xfId="68"/>
    <cellStyle name="표준 8 2 4 2" xfId="185"/>
    <cellStyle name="표준 8 2 4 3" xfId="265"/>
    <cellStyle name="표준 8 2 5" xfId="145"/>
    <cellStyle name="표준 8 2 5 2" xfId="305"/>
    <cellStyle name="표준 8 2 6" xfId="225"/>
    <cellStyle name="표준 9" xfId="34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pivotCacheDefinition" Target="pivotCache/pivotCacheDefinition1.xml"/><Relationship Id="rId16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5" Type="http://schemas.openxmlformats.org/officeDocument/2006/relationships/worksheet" Target="worksheets/sheet5.xml"/><Relationship Id="rId90" Type="http://schemas.openxmlformats.org/officeDocument/2006/relationships/pivotCacheDefinition" Target="pivotCache/pivotCacheDefinition2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53685;&#50689;&#44592;&#51648;&#48376;&#48512;%20&#44228;&#51204;&#48372;&#51204;&#48512;/00.%20&#44277;&#47924;/000.%20&#48512;&#49436;&#44277;&#53685;&#50629;&#47924;/0.%20&#44277;&#47924;&#54028;&#51068;/2025&#45380;/(2025.12.24)%20'26&#45380;&#46020;%20&#48156;&#51452;&#44228;&#54925;(&#50504;)%20&#51228;&#52636;&#50836;&#52397;(&#51652;&#54665;&#51473;)/1.%20&#48156;&#51452;&#44228;&#54925;/&#51228;&#52636;&#50857;/&#48156;&#51452;&#44228;&#54925;_&#50629;&#47196;&#46300;&#50577;&#49885;_&#44277;&#49324;(&#49888;&#44508;)_&#51060;&#51064;&#4459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44277;&#49324;(&#49888;&#44508;)_&#44288;&#47196;&#48372;&#51204;&#4851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52392;&#48512;.%202026&#45380;%20&#48156;&#51452;&#44228;&#54925;_&#51204;&#48513;&#51648;&#50669;&#48376;&#48512;/&#48156;&#51452;&#44228;&#54925;_&#50629;&#47196;&#46300;&#50577;&#49885;_&#44277;&#49324;(&#49888;&#44508;)_&#51204;&#48513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52392;&#48512;_&#51228;&#52636;&#51088;&#47308;_&#45824;&#44396;&#44221;&#48513;/&#48156;&#51452;&#44228;&#54925;_&#45824;&#44396;&#44221;&#48513;(&#44277;&#49324;(&#49888;&#44508;)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44277;&#49324;(&#49888;&#44508;)_&#44228;&#51204;&#54028;&#53944;(final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44053;&#50896;&#51648;&#50669;&#48376;&#48512;(&#44277;&#49324;(&#49888;&#44508;))&#49688;&#51221;&#54596;&#50836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8156;&#51452;&#44228;&#54925;_&#50629;&#47196;&#46300;&#50577;&#49885;_&#44277;&#49324;(&#49888;&#44508;)_&#50577;&#51452;&#48372;&#51204;&#48512;_&#49688;&#51221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8156;&#51452;&#44228;&#54925;_&#50629;&#47196;&#46300;&#50577;&#49885;_&#44277;&#49324;(&#49888;&#44508;)_&#50577;&#51452;&#48372;&#51204;&#48512;%20CCTV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54217;&#53469;&#44592;&#51648;&#48376;&#48512;(&#44277;&#49324;(&#49888;&#44508;)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537;&#51076;%204.%20&#48156;&#51452;&#44228;&#54925;_&#44277;&#49324;(&#49888;&#44508;)_&#49373;&#49328;&#50868;&#50689;&#52376;(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9352;%20&#54260;&#45908;/&#48156;&#51452;&#44228;&#54925;_&#50629;&#47196;&#46300;&#50577;&#49885;_&#44277;&#49324;(&#49888;&#44508;)_&#45824;&#51204;&#52649;&#52397;%20&#44288;&#47196;&#48372;&#51204;&#48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4277;&#49324;,%20&#50857;&#50669;,%20&#47932;&#54408;%20&#48156;&#51452;&#44228;&#54925;(&#48512;&#49328;&#44221;&#45224;)/&#48156;&#51452;&#44228;&#54925;_&#44277;&#49324;_&#52572;&#51333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44277;&#49324;_&#54620;&#49345;&#51652;%20(3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5824;&#51204;&#52649;&#52397;&#51648;&#50669;&#48376;&#48512;%20&#49444;&#48708;&#48372;&#51204;&#48512;/&#44277;&#47924;(&#44592;&#53440;)/2025&#45380;/251219_26&#45380;%20&#48156;&#51452;&#44228;&#54925;/&#52712;&#54045;/&#51312;&#51221;&#54872;_&#48156;&#51452;&#44228;&#54925;_&#50629;&#47196;&#46300;&#50577;&#49885;_&#44277;&#49324;(&#49888;&#44508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5824;&#51204;&#52649;&#52397;&#51648;&#50669;&#48376;&#48512;%20&#49444;&#48708;&#48372;&#51204;&#48512;/&#44277;&#47924;(&#44592;&#53440;)/2025&#45380;/251219_26&#45380;%20&#48156;&#51452;&#44228;&#54925;/&#52712;&#54045;/&#53664;&#44148;_&#48156;&#51452;&#44228;&#54925;_&#50629;&#47196;&#46300;&#50577;&#49885;_&#44277;&#49324;(&#49888;&#44508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5824;&#51204;&#52649;&#52397;&#51648;&#50669;&#48376;&#48512;%20&#49444;&#48708;&#48372;&#51204;&#48512;/&#44277;&#47924;(&#44592;&#53440;)/2025&#45380;/251219_26&#45380;%20&#48156;&#51452;&#44228;&#54925;/&#52712;&#54045;/&#48156;&#51452;&#44228;&#54925;_&#50629;&#47196;&#46300;&#50577;&#49885;_&#44277;&#49324;(&#49888;&#44508;)_&#54728;&#50857;&#5346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52392;&#48512;.%202026&#45380;%20&#48156;&#51452;&#44228;&#54925;_&#51204;&#48513;&#51648;&#50669;&#48376;&#48512;/&#48156;&#51452;&#44228;&#54925;_&#50629;&#47196;&#46300;&#50577;&#49885;_&#51068;&#48152;&#50857;&#50669;_&#51204;&#48513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9352;%20&#54260;&#45908;/&#48156;&#51452;&#44228;&#54925;_&#50629;&#47196;&#46300;&#50577;&#49885;_&#51068;&#48152;&#50857;&#50669;_&#45824;&#51204;&#52649;&#52397;%20&#44288;&#47196;&#48372;&#51204;&#48512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9352;%20&#54260;&#45908;/&#48156;&#51452;&#44228;&#54925;_&#50629;&#47196;&#46300;&#50577;&#49885;_&#51068;&#48152;&#50857;&#50669;(&#48149;&#49440;&#50500;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48156;&#51452;&#44228;&#54925;_&#51068;&#48152;&#50857;&#50669;%20(&#50684;&#49884;&#44221;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(&#50504;)_&#54644;&#50808;&#49324;&#50629;&#44592;&#54925;&#52376;(&#51068;&#48152;&#50857;&#50669;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51204;&#47029;&#44592;&#54925;&#52376;(&#51068;&#48152;&#50857;&#5066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44277;&#49324;(&#49888;&#44508;)-&#48516;&#45817;&#51648;&#49324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1068;&#48152;&#50857;&#50669;_&#44592;&#54925;&#51312;&#51221;&#48512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LNG&#49324;&#50629;&#52376;(&#51068;&#48152;&#50857;&#50669;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51068;&#48152;&#50857;&#50669;-&#51200;&#50517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49324;&#51060;&#48260;&#48372;&#50504;&#49892;(&#51068;&#48152;&#50857;&#50669;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48708;&#49345;&#50504;&#51204;&#48512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44277;&#44553;&#50868;&#50689;&#52376;(&#51068;&#48152;&#50857;&#50669;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44221;&#50689;&#44288;&#47532;&#52376;(&#51068;&#48152;&#50857;&#50669;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5.%20&#54644;&#50556;&#54624;%20&#49436;&#47924;/&#48156;&#51452;&#44228;&#54925;(&#50504;)/&#9733;&#48156;&#51452;&#44228;&#54925;_&#51068;&#48152;&#50857;&#50669;_&#49457;&#44284;&#54217;&#44032;&#48512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5.%20&#54644;&#50556;&#54624;%20&#49436;&#47924;/&#48156;&#51452;&#44228;&#54925;(&#50504;)/&#48156;&#51452;&#44228;&#54925;_&#50629;&#47196;&#46300;&#50577;&#49885;_&#51068;&#48152;&#50857;&#50669;_&#51088;&#52404;&#52397;&#47156;&#46020;%20&#50857;&#50669;%20&#54252;&#54632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52392;&#48512;2.%20&#48156;&#51452;&#44228;&#54925;_&#51068;&#48152;&#50857;&#50669;_&#49324;&#51060;&#48260;&#48372;&#50504;&#498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scan/2026&#45380;%20&#48156;&#51452;&#44228;&#54925;_&#50629;&#47196;&#46300;&#50577;&#49885;_&#44277;&#49324;(&#49888;&#44508;)_&#48169;&#49885;&#48516;&#50556;_20251223-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8156;&#51452;&#44228;&#54925;_&#50629;&#47196;&#46300;&#50577;&#49885;_&#51068;&#48152;&#50857;&#50669;_&#51221;&#48372;&#48372;&#50504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70086\Desktop\&#48156;&#51452;&#44228;&#54925;_&#50629;&#47196;&#46300;&#50577;&#49885;_&#51068;&#48152;&#50857;&#50669;_&#51064;&#49324;&#48512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49345;&#49373;&#54801;&#47141;&#52376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8156;&#51452;&#44228;&#54925;_&#50629;&#47196;&#46300;&#50577;&#49885;_&#51068;&#48152;&#50857;&#50669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_&#51076;&#49884;&#51200;&#51109;/&#48156;&#51452;&#44228;&#54925;/&#48156;&#51452;&#44228;&#54925;_&#50629;&#47196;&#46300;&#50577;&#49885;_&#51068;&#48152;&#50857;&#50669;_&#44277;&#51221;&#44144;&#47000;&#49900;&#49324;&#48512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54861;&#48372;&#49892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0.&#54861;&#48372;&#48512;%20&#50629;&#47924;%20&#48177;&#50629;/2026&#45380;%20&#48156;&#51452;&#44228;&#54925;/2026&#45380;%20&#48156;&#51452;&#44228;&#54925;%20&#51228;&#52636;/&#48156;&#51452;&#44228;&#54925;_&#48708;&#49345;&#49444;&#51204;&#49884;&#54924;_&#52572;&#48124;&#51221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8156;&#51452;&#44228;&#54925;_&#50629;&#47196;&#46300;&#50577;&#49885;_&#51068;&#48152;&#50857;&#50669;_&#50504;&#51204;&#48512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26&#45380;&#46020;%20&#48156;&#51452;&#44228;&#54925;%20&#51228;&#52636;\&#52712;&#54633;&#51088;&#47308;\&#48156;&#51452;&#44228;&#54925;_&#50629;&#47196;&#46300;&#50577;&#49885;_&#51068;&#48152;&#50857;&#50669;_&#45224;&#51652;&#44508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LNG&#44396;&#47588;&#52376;(&#51068;&#48152;&#50857;&#5066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44277;&#49324;(&#48177;&#51648;&#54788;_&#47588;&#49444;&#48176;&#44288;,%20ECDA,%20ILI)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LNG&#44396;&#47588;&#52376;%20&#51204;&#47029;&#44228;&#50557;&#48512;/900.%20&#49436;&#47924;%20(&#50629;&#47924;&#48372;&#44256;,%20&#51064;&#49324;,%20&#44592;&#53440;)/980.%20LNG&#44396;&#47588;&#52376;%20&#52712;&#54633;/2025&#45380;/251226%202026&#45380;&#46020;%20&#48156;&#51452;&#44228;&#54925;(&#50504;)%20&#51228;&#52636;%20&#50836;&#52397;/&#48156;&#51452;&#44228;&#54925;_&#50629;&#47196;&#46300;&#50577;&#49885;_&#51068;&#48152;&#50857;&#50669;_&#44228;&#50557;&#51060;&#54665;&#53685;&#44288;&#48512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537;&#51076;.%202026&#45380;&#46020;%20AI&#46356;&#51648;&#53560;&#54785;&#49888;&#52376;_&#49688;&#51221;&#54596;&#50836;/&#48156;&#51452;&#44228;&#54925;_&#50629;&#47196;&#46300;&#50577;&#49885;_&#51068;&#48152;&#50857;&#50669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(&#51064;&#52380;&#44592;&#51648;&#48376;&#48512;)/&#48156;&#51452;&#44228;&#54925;_&#51068;&#48152;&#50857;&#50669;_(&#51064;&#52380;&#44592;&#51648;&#48376;&#48512;)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4221;&#44592;&#51648;&#50669;&#48376;&#48512;%20&#44288;&#47532;&#48512;/&#51109;&#52384;&#49688;%20&#47928;&#49436;&#54632;/09%20&#50836;&#52397;&#51088;&#47308;/2025&#45380;%20&#50836;&#52397;&#51088;&#47308;/25.12.23%202026&#45380;&#46020;%20&#48156;&#51452;&#44228;&#54925;(&#50504;)%20&#51228;&#52636;%20&#50836;&#52397;,%20&#44277;&#49324;&#50857;&#50669;&#44228;&#50557;&#48512;/&#54924;&#49888;&#48376;/&#44288;&#47532;&#48512;/&#48156;&#51452;&#44228;&#54925;_&#50629;&#47196;&#46300;&#50577;&#49885;_&#51068;&#48152;&#50857;&#50669;(&#44608;&#54788;&#49892;)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3.%20&#48156;&#51452;&#44228;&#54925;_&#50629;&#47196;&#46300;&#50577;&#49885;_&#51068;&#48152;&#50857;&#50669;(&#49444;&#48708;&#48372;&#51204;&#48512;)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51068;&#48152;&#50857;&#50669;_&#44288;&#47196;&#48372;&#51204;&#48512;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2026&#45380;&#46020;%20&#48156;&#51452;&#44228;&#54925;(&#49884;&#49444;&#50868;&#50689;&#50504;&#51204;&#48512;)/&#48156;&#51452;&#44228;&#54925;_&#50629;&#47196;&#46300;&#50577;&#49885;_&#51068;&#48152;&#50857;&#50669;(&#49884;&#49444;&#50868;&#50689;&#50504;&#51204;&#48512;)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2026&#45380;%20&#48156;&#51452;&#44228;&#54925;&#50504;_&#44032;&#49828;&#50672;&#44396;&#50896;/&#48156;&#51452;&#44228;&#54925;_&#50629;&#47196;&#46300;&#50577;&#49885;_&#51068;&#48152;&#50857;&#50669;(&#44032;&#49828;&#50672;&#44396;&#50896;)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51068;&#48152;&#50857;&#50669;_&#54620;&#49345;&#51652;%20(1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44592;&#53440;%20&#52712;&#54633;\26&#45380;&#46020;%20&#48156;&#51452;&#44228;&#54925;\&#48156;&#51452;&#44228;&#54925;_&#50629;&#47196;&#46300;&#50577;&#49885;_&#44592;&#49696;&#50857;&#50669;_&#45824;&#51204;&#52649;&#52397;%20&#44288;&#47196;&#48372;&#51204;&#4851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(&#44221;&#44592;&#51648;&#50669;&#48376;&#48512;)_&#49688;&#51221;&#54596;&#50836;/&#48156;&#51452;&#44228;&#54925;_&#50629;&#47196;&#46300;&#50577;&#49885;_&#44277;&#49324;(&#44221;&#44592;&#51648;&#50669;&#48376;&#48512;)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8156;&#51452;&#44228;&#54925;_&#50629;&#47196;&#46300;&#50577;&#49885;_&#44592;&#49696;&#50857;&#50669;(&#54872;&#44221;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8156;&#51452;&#44228;&#54925;_&#50629;&#47196;&#46300;&#50577;&#49885;_&#44592;&#49696;&#50857;&#50669;(&#51060;&#50896;&#51652;)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5824;&#51204;&#52649;&#52397;&#51648;&#50669;&#48376;&#48512;%20&#49444;&#48708;&#48372;&#51204;&#48512;/&#44277;&#47924;(&#44592;&#53440;)/2025&#45380;/251219_26&#45380;%20&#48156;&#51452;&#44228;&#54925;/&#52712;&#54045;/&#53664;&#44148;_&#48156;&#51452;&#44228;&#54925;_&#50629;&#47196;&#46300;&#50577;&#49885;_&#44592;&#49696;&#50857;&#50669;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54217;&#53469;&#44592;&#51648;&#48376;&#48512;(&#44592;&#49696;&#50857;&#50669;)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49884;&#49444;&#51060;&#50857;&#54801;&#47141;&#49892;(&#44592;&#49696;&#50857;&#50669;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0135\AppData\Local\Temp\BNZ.695cb8801af007c\&#48156;&#51452;&#44228;&#54925;_&#50629;&#47196;&#46300;&#50577;&#49885;_&#44592;&#49696;&#50857;&#50669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_&#44277;&#44553;&#50868;&#50689;&#52376;(&#44592;&#49696;&#50857;&#50669;)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52392;&#48512;.%202026&#45380;%20&#48156;&#51452;&#44228;&#54925;_&#51204;&#48513;&#51648;&#50669;&#48376;&#48512;/&#48156;&#51452;&#44228;&#54925;_&#50629;&#47196;&#46300;&#50577;&#49885;_&#44592;&#49696;&#50857;&#50669;_&#51204;&#48513;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52392;&#48512;.%202026&#45380;%20&#48156;&#51452;&#44228;&#54925;(&#49688;&#49548;&#49324;&#50629;&#52376;)/&#52712;&#54633;/&#48156;&#51452;&#44228;&#54925;_&#44592;&#49696;&#50857;&#50669;_&#49688;&#49548;&#49324;&#50629;&#44592;&#54925;&#48512;%20&#48143;%20&#49688;&#49548;&#51064;&#54532;&#46972;&#48512;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4221;&#44592;&#51648;&#50669;&#48376;&#48512;%20&#44288;&#47532;&#48512;/&#51109;&#52384;&#49688;%20&#47928;&#49436;&#54632;/09%20&#50836;&#52397;&#51088;&#47308;/2025&#45380;%20&#50836;&#52397;&#51088;&#47308;/25.12.23%202026&#45380;&#46020;%20&#48156;&#51452;&#44228;&#54925;(&#50504;)%20&#51228;&#52636;%20&#50836;&#52397;,%20&#44277;&#49324;&#50857;&#50669;&#44228;&#50557;&#48512;/&#54924;&#49888;&#48376;/2.%20&#50504;&#51204;&#48512;/&#52392;&#48512;.%202026&#45380;%20&#50504;&#51204;&#48512;%20&#48156;&#51452;&#44228;&#5492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8156;&#51452;&#44228;&#54925;(&#50504;)_&#44148;&#49444;&#49444;&#44228;&#52376;_&#52628;&#44032;/&#48156;&#51452;&#44228;&#54925;(&#44277;&#49324;)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44592;&#49696;&#50857;&#50669;(&#48177;&#51648;&#54788;_&#47588;&#49444;&#48176;&#44288;,%20ECDA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scan/2026&#45380;%20&#48156;&#51452;&#44228;&#54925;_&#50629;&#47196;&#46300;&#50577;&#49885;_&#44592;&#49696;&#50857;&#50669;_&#48169;&#49885;&#48516;&#50556;_20251223-1%20(1)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90215\AppData\Local\Temp\BNZ.694b99ca1e97545\&#48156;&#51452;&#44228;&#54925;_&#50629;&#47196;&#46300;&#50577;&#49885;_&#44592;&#49696;&#50857;&#50669;_&#44288;&#47196;&#48372;&#51204;&#48512;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44277;&#49324;,%20&#50857;&#50669;,%20&#47932;&#54408;%20&#48156;&#51452;&#44228;&#54925;(&#48512;&#49328;&#44221;&#45224;)/&#48156;&#51452;&#44228;&#54925;_&#44592;&#49696;&#50857;&#50669;_&#52572;&#51333;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44592;&#49696;&#50857;&#50669;(&#44288;&#47196;&#44288;&#47532;)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1.%20&#44277;&#49324;&#50857;&#50669;/7.%20&#50836;&#52397;&#51088;&#47308;/2026/2026&#45380;%20&#48156;&#51452;&#44228;&#54925;/&#48156;&#51452;&#44228;&#54925;_&#44592;&#49696;&#50857;&#50669;(&#48512;&#49328;&#44221;&#45224;%20&#50504;&#51204;&#48512;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2026&#45380;&#46020;%20&#48156;&#51452;&#44228;&#54925;(&#50504;)_&#44305;&#51452;&#51204;&#45224;_&#49688;&#51221;&#54596;&#50836;/&#48156;&#51452;&#44228;&#54925;_&#50629;&#47196;&#46300;&#50577;&#49885;_&#44592;&#49696;&#50857;&#50669;_&#44305;&#51452;&#51204;&#45224;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2026&#45380;%20&#48156;&#51452;&#44228;&#54925;&#50504;_&#44032;&#49828;&#50672;&#44396;&#50896;/&#48156;&#51452;&#44228;&#54925;_&#50629;&#47196;&#46300;&#50577;&#49885;_&#44592;&#49696;&#50857;&#50669;(&#44032;&#49828;&#50672;&#44396;&#50896;)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50808;&#51088;_&#51228;&#51452;&#44592;&#51648;%20&#44592;&#54868;&#49444;&#48708;%20&#51613;&#49444;%20MP%20&#54156;&#54532;%20&#44396;&#47588;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230023\AppData\Local\Temp\BNZ.695b6f191ba3293\&#48156;&#51452;&#44228;&#54925;_&#50808;&#51088;(&#51088;&#51116;&#44228;&#50557;&#48512;)_&#44277;&#44553;&#50868;&#50689;&#5237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44277;&#49324;(&#51221;&#51116;&#48124;)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156;&#51452;&#44228;&#54925;_&#50629;&#47196;&#46300;&#50577;&#49885;_&#50808;&#51088;(&#51088;&#51116;&#44228;&#50557;&#48512;)_2&#52264;&#54156;&#54532;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230023\AppData\Local\Temp\BNZ.695b58461610a6b\&#48156;&#51452;&#44228;&#54925;_&#50808;&#51088;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230023\AppData\Local\Temp\BNZ.695b579e15e7921\04_&#45824;&#44396;&#44221;&#48513;_&#48156;&#51452;&#44228;&#54925;_&#50629;&#47196;&#46300;&#50577;&#49885;_&#50808;&#51088;(&#51088;&#51116;&#44228;&#50557;&#48512;)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60;&#51064;&#47928;&#49436;&#54632;/&#48156;&#51452;&#44228;&#54925;_&#47932;&#54408;(&#44228;&#51204;&#49444;&#44228;&#48512;)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512;&#49436;&#44277;&#50976;&#54632;/&#49345;&#49373;&#54801;&#47141;&#52376;%20&#44277;&#49324;&#50857;&#50669;&#44228;&#50557;&#48512;/13%20&#44228;&#50557;%20&#48156;&#51452;&#44228;&#54925;/2026&#45380;%20&#48156;&#51452;&#44228;&#54925;/2.%20&#52712;&#54633;/&#52392;&#48512;.%202026&#45380;%20&#48156;&#51452;&#44228;&#54925;(&#49688;&#49548;&#49324;&#50629;&#52376;)/&#52712;&#54633;/&#48156;&#51452;&#44228;&#54925;_&#44277;&#49324;(&#49888;&#44508;)_&#49688;&#49548;&#49324;&#50629;&#50868;&#50689;&#48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 refreshError="1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 refreshError="1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발주계획(물품)"/>
      <sheetName val="Sheet1"/>
      <sheetName val="(참고) 수의계약 사유"/>
    </sheetNames>
    <sheetDataSet>
      <sheetData sheetId="0"/>
      <sheetData sheetId="1"/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 refreshError="1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반용역"/>
      <sheetName val="물품"/>
      <sheetName val="Sheet1"/>
      <sheetName val="(참고) 수의계약 사유"/>
    </sheetNames>
    <sheetDataSet>
      <sheetData sheetId="0"/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 refreshError="1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일반용역)"/>
      <sheetName val="Sheet1"/>
      <sheetName val="(참고) 수의계약 사유"/>
    </sheetNames>
    <sheetDataSet>
      <sheetData sheetId="0"/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 refreshError="1"/>
      <sheetData sheetId="1"/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  <sheetName val="발주계획(기술용역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(참고) 수의계약 사유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기술용역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외자)"/>
      <sheetName val="Sheet1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참고) 수의계약 사유"/>
      <sheetName val="Sheet1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물품)"/>
      <sheetName val="Sheet1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발주계획(공사-신규)"/>
      <sheetName val="(참고) 수의계약 사유"/>
      <sheetName val="Sheet1"/>
    </sheetNames>
    <sheetDataSet>
      <sheetData sheetId="0"/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이 선미/4급갑/상생협력처 공사용역계약부" refreshedDate="46030.599659953703" createdVersion="6" refreshedVersion="6" minRefreshableVersion="3" recordCount="188">
  <cacheSource type="worksheet">
    <worksheetSource ref="A3:K191" sheet="공사"/>
  </cacheSource>
  <cacheFields count="12">
    <cacheField name="No" numFmtId="0">
      <sharedItems containsSemiMixedTypes="0" containsString="0" containsNumber="1" containsInteger="1" minValue="1" maxValue="188"/>
    </cacheField>
    <cacheField name="발주월" numFmtId="0">
      <sharedItems containsSemiMixedTypes="0" containsString="0" containsNumber="1" containsInteger="1" minValue="202601" maxValue="202611"/>
    </cacheField>
    <cacheField name="공사명" numFmtId="0">
      <sharedItems count="181">
        <s v="증발가스압축기 Circum-Seal반출수리공사"/>
        <s v="고압LNG펌프 조립식 보냉재 교체"/>
        <s v="2026년 삼척기지 방수공사"/>
        <s v="삼척직장어린이집신축공사"/>
        <s v="고압가스압축기실보강공사"/>
        <s v="산불안전공간 예초작업"/>
        <s v="고압가스압축기 Dry Gas Seal 반출수리공사"/>
        <s v="삼척기지 특고압 유입변압기 분해정비공사"/>
        <s v="삼척기지 특고압 유입변압기 OLTC 점검공사"/>
        <s v="전력진단모니터링 시스템 보수공사"/>
        <s v="증발가스(BOG) 압축기실 천정 크레인 노후 케이블 교체공사"/>
        <s v="2026년 통영기지 해수취수구 진개제거공사"/>
        <s v="저장탱크 로직 개선용 케이블 포설공사"/>
        <s v="생산제어시스템 및 I-TV용 광케이블 교체공사"/>
        <s v="IW Tank 개방보수공사"/>
        <s v="2026년 통영기지본부 도장보수공사"/>
        <s v="2026년 보일러 법정검사 대비 세관공사"/>
        <s v="2026년 통영기지본부 배전반 재구축 부대공사(2차년도)"/>
        <s v="증발가스압축기(C-401E) 이설 전기공사"/>
        <s v="LNG저장탱크 상부 크레인설비 도장보수공사"/>
        <s v="증발가스압축기(C-401E) 이설 공사"/>
        <s v="제1부두 펜더 교체 공사"/>
        <s v="장기운영 P형 복합수신기 교체"/>
        <s v="2026년 통영기지본부 보냉보온공사"/>
        <s v="2026년 기화해수설비 방오도장 보수공사"/>
        <s v="유인관리소 화장실 개선공사"/>
        <s v="2026년 ILI피깅 가배관 설치공사"/>
        <s v="인천지역본부 2026년 볼밸브 교체공사"/>
        <s v="인천복합발전소 통합공급 수급지점 이전공사(기계/토건)"/>
        <s v="가좌~청라(가좌IC)구간 배관이설공사"/>
        <s v="인천복합발전소 통합공급 수급지점 이전공사(전기/방식/계장)"/>
        <s v="2026년 인천지역본부 매설배관 건전성 확보공사"/>
        <s v="진해~제덕(웅동지구)구간 배관이설공사"/>
        <s v="함안~군북,군북~의령(산단 진입로)구간 배관이설공사"/>
        <s v="군북~의령(산단 진입로) 핫태핑"/>
        <s v="2026년 ILI 피깅 부대설비 설치공사"/>
        <s v="매설배관 충격감지시스템 서버 PC교체 및 S/W설치 공사"/>
        <s v="2026년 의령~군북 ECDA 직접검사"/>
        <s v="2026년 방식설비 보강공사"/>
        <s v="학장관리소 방호벽 설치공사"/>
        <s v="사옥 본관동 남성위생시설 및 주출입구 개선공사"/>
        <s v="온산관리소 조적담장 보수보강공사"/>
        <s v="사옥 본관동 구내식당 조리실 바닥개선공사"/>
        <s v="정관 및 매암관리소 안전난간 설치공사"/>
        <s v="김해관리소 제어동 증축공사"/>
        <s v="울산관리소 주정문 교체공사"/>
        <s v="공급관리소 조경제거 및 쇄석포설공사(본부권 2차)"/>
        <s v="진영 및 칠서관리소 구내도로 포장공사"/>
        <s v="협력업체 근무환경 개선 전기공사"/>
        <s v="공급관리소 피뢰 및 접지설비 보강공사"/>
        <s v="학장관리소 가스히터 교체 계전공사"/>
        <s v="고성관리소 배관시설이용 연결시설 설치 계전공사"/>
        <s v="고성관리소 배관시설이용 연결시설 설치공사(기계, 토건)"/>
        <s v="2026년 볼밸브 교체공사"/>
        <s v="학장관리소 가스히터 교체"/>
        <s v="2026년도 공급관리소 도장공사"/>
        <s v="울산권 볼밸브 교체공사"/>
        <s v="울산권 공급관리소 도장공사"/>
        <s v="울산GS 저압배전반 교체공사"/>
        <s v="공급관리소 정압동 방폭 LED 교체공사"/>
        <s v="2026년 공급설비 도장공사"/>
        <s v="분당관리소 공급설비 증설공사"/>
        <s v="분당관리소 핫태핑공사"/>
        <s v="시화관리소 진출입로 신설공사"/>
        <s v="독신자숙소(천연관) 리모델링 공사"/>
        <s v="26년 공급관리소 근무환경 개선공사"/>
        <s v="산불대비 공급관리소 조경면적 축소공사"/>
        <s v="노후건축물 옥상 방수공사"/>
        <s v="경기지역본부 사옥 수배전반 교체공사"/>
        <s v="경기지역본부 피뢰접지 보강공사"/>
        <s v="분당관리소 공급설비 증설 전기공사"/>
        <s v="용인~양지(용인도도시계획도로)구간 배관이설공사"/>
        <s v="반월~목감(장상지구 1단계)구간 배관이설공사"/>
        <s v="평택~성환(승두천)구간 배관이설공사"/>
        <s v="26년 주배관 및 공급관리소 방식설비 보강공사"/>
        <s v="2026년 매설배관 건전성 확보공사"/>
        <s v="2026년 외부부식 직접평가(ECDA) 굴착공사"/>
        <s v="2026년 ILI 피깅 관련 피그트랩 및 가배관 설치공사"/>
        <s v="이천사옥 상수도 급수용배관 신설공사"/>
        <s v="수원 열병합발전소 천연가스 공급시설 건설공사"/>
        <s v="방화~합정 천연가스 공급시설 건설공사"/>
        <s v="가산~가평 천연가스 공급시설 전기공사"/>
        <s v="수원열병합발전소 천연가스 공급시설 전기공사"/>
        <s v="인천기지 2부두 하역암 계획정비공사"/>
        <s v="2부두 하역암/갱웨이/접안감시설비 Overhaul용 전기공사"/>
        <s v="1변전소 가스절연개폐장치(GIS) 정밀점검"/>
        <s v="피뢰설비 성능보강 공사"/>
        <s v="TK-201~203 지붕 도장방수 보수공사"/>
        <s v="3Train 초음파유량계(PK-341) 설치 전기공사"/>
        <s v="1기지 해수 취수구 진개제거공사"/>
        <s v="2026년 인천기지 건축물 옥상방수 공사"/>
        <s v="2026년 인천기지 도장보수공사"/>
        <s v="3train 접근로 이설공사"/>
        <s v="특고압 유입변압기 분해정비 공사"/>
        <s v="소화해수펌프 디젤엔진 정밀점검"/>
        <s v="SCV BLOWER ROOM 개선공사"/>
        <s v="2026년 인천기지 보냉보수공사"/>
        <s v="인천기지 주차장 차양막 설치 공사"/>
        <s v="2026년 보온보수공사"/>
        <s v="154kV 수전선로 및 맨홀 위탁점검공사"/>
        <s v="지중식탱크 Sub-Rack 내화성능 보강공사"/>
        <s v="데이터센터 구축"/>
        <s v="창원수소생산기지 세안설비 및 배관 설치 공사"/>
        <s v="창원수소생산기지 NG 필터 라인 개선 공사"/>
        <s v="광주수소생산기지 NG 필터 라인 개선 공사"/>
        <s v="창원수소생산기지 세안설비 관련 배관 보온공사"/>
        <s v="창원수소생산기지 차량 출입 통제설비 구축 공사"/>
        <s v="광주수소생산기지 차량 출입 통제설비 구축 공사"/>
        <s v="광주수소생산기지 차량 출입 통제설비 구축 전기공사"/>
        <s v="공급관리소 도장공사"/>
        <s v="2026년 전북지역본부 볼밸브 교체공사"/>
        <s v="안전밸브 접근로 설치공사"/>
        <s v="전북지역본부 사옥 출입차단시스템 교체"/>
        <s v="공급관리소 피뢰접지시스템 개선공사"/>
        <s v="공급관리소 조경면적 최소화 공사"/>
        <s v="월출~정읍 구간 ILI 부대설비 설치공사"/>
        <s v="부곡~당진(지방도619호선)구간 배관이설공사"/>
        <s v="대구경북지역본부 사옥시설물 개선공사"/>
        <s v="2026년 공급관리소 도장공사"/>
        <s v="공급관리소 엑세스플로어 교체공사(김천,금릉)"/>
        <s v="동내관리소 화장실 개선공사(여자화장실)"/>
        <s v="산불대비 조경지역 쇄석포설공사"/>
        <s v="ILI 피깅 부대공사"/>
        <s v="매설배관 확인굴착 및 보수공사"/>
        <s v="청리~상주(사벌권역)구간 배관이설공사"/>
        <s v="청리~상주(사벌권역)구간 배관이설 핫태핑 공사"/>
        <s v="일직~업리(평팔교)구간 배관이설공사"/>
        <s v="일직~업리(평팔교)구간 배관이설 핫태핑 공사"/>
        <s v="예천~보문(도로확포장공사)구간 배관이설공사"/>
        <s v="대창~경산(포척교)구간 배관이설공사"/>
        <s v="금곡~성산(금곡교차로)구간 배관이설공사"/>
        <s v="금곡~성산(금곡교차로)구간 배관이설 핫태핑 공사"/>
        <s v="강원지역본부 공작동 환경개선공사"/>
        <s v="홍천관리소 가스히터 교체공사(기계/토목)"/>
        <s v="2026년 강원지역본부 볼밸브 교체공사"/>
        <s v="홍천관리소 전기식 가스히터 교체 전기공사"/>
        <s v="사옥 전기차 급속충전기 설치공사"/>
        <s v="본부사옥 공작동 환경개선 전기공사"/>
        <s v="2026년 강원지역본부 매설배관 건전성 확보공사"/>
        <s v="주수~정동진(피내골)구간 배관이설공사"/>
        <s v="주수~정동진(피내골)구간 핫태핑공사"/>
        <s v="중동~방화(국도39호선 횡단)구간 배관이설공사"/>
        <s v="대원~교하(상지석·지영지구)구간 배관이설공사"/>
        <s v="소애~합정 건전성 확보공사"/>
        <s v="군자~상계 ILI 부대공사"/>
        <s v="방식설비 보강공사"/>
        <s v="배류기 수리 및 개선공사 (양재, 백석, 서울대입구역, 사당역)"/>
        <s v="서울지역본부 양주 2026년 볼밸브 교체공사"/>
        <s v="서울지역본부 양주 2026년 공급관리소 도장공사"/>
        <s v="2026년 무인관리소 CCTV 및 보안시스템 개선 공사(비연동)"/>
        <s v="2부두 방충설비 교체공사"/>
        <s v="평택기지본부 초소시설 개선공사"/>
        <s v="평택 4변전소 가스개폐절연장치(GIS) 분해정비 공사"/>
        <s v="평택 4변전소 특고압 유입변압기 분해정비 공사"/>
        <s v="평택 특고압 유입변압기 OLTC 분해정비 및 AVR 교체공사"/>
        <s v="평택 피뢰접지시스템 보강공사"/>
        <s v="부취실 개축관련 전기, 계장공사"/>
        <s v="1,2차펌프 초저온전동기 성능보강 반출수리공사"/>
        <s v="소방설비 종합설비 개선 공사"/>
        <s v="2026년 평택기지 보냉보수공사"/>
        <s v="평택 1기지 부취설비 교체공사(기계,배관 공사)"/>
        <s v="2026년 평택 철골 에폭시(UL1709) 내화도장 보수공사 "/>
        <s v="평택 1기지 2Train 노후 유틸리티 배관 교체공사"/>
        <s v="1기지 2train 장기운영밸브 보수공사"/>
        <s v="평택 공기압축설비 냉방시스템 설치공사"/>
        <s v="평택 1기지 설비플랫폼 안전난간 보수공사"/>
        <s v="2026~2027년 천연가스설비 경상정비공사 및 관로검사용역"/>
        <s v="봉개관리소 도장공사"/>
        <s v="제주기지 기화송출설비 증설공사"/>
        <s v="제주기지 기화송출설비 증설전기공사"/>
        <s v="2026년 대전충청지역본부 설비 도장공사"/>
        <s v="방동관리소 가스히터 교체공사"/>
        <s v="공급관리소 및 지역본부 사옥 지붕보수공사 "/>
        <s v="양강관리소 외곽울타리 차단판 설치 및 배수로 정비"/>
        <s v="영동지사 체육시설 조성공사"/>
        <s v="방동관리소 가스히터 교체 전기공사"/>
        <s v="옥산관리소 공급설비 증설 전기공사"/>
        <s v="26년도 대전충청지역본부 _x000a_볼밸브교체공사 "/>
        <s v="옥산관리소 공급설비 증설공사"/>
        <s v="성환~천안(구성1교)구간 배관이설공사"/>
        <s v="주배관 전기방식 보강공사"/>
      </sharedItems>
    </cacheField>
    <cacheField name="공사지역" numFmtId="0">
      <sharedItems/>
    </cacheField>
    <cacheField name="공종" numFmtId="0">
      <sharedItems/>
    </cacheField>
    <cacheField name="계약방법" numFmtId="0">
      <sharedItems/>
    </cacheField>
    <cacheField name="예산액_x000a_(원, 부가세 포함)" numFmtId="0">
      <sharedItems containsMixedTypes="1" containsNumber="1" minValue="5000000" maxValue="510000000000" count="165">
        <n v="27000000"/>
        <n v="20900000"/>
        <n v="200000000"/>
        <n v="2326094100"/>
        <s v="212,564,000‬"/>
        <n v="99268400"/>
        <n v="96673500"/>
        <n v="67100000"/>
        <n v="28600000"/>
        <n v="170000000"/>
        <n v="230000000"/>
        <n v="94000000"/>
        <n v="40000000"/>
        <n v="7000000"/>
        <n v="205000000"/>
        <n v="340000000"/>
        <n v="279000000"/>
        <n v="120000000"/>
        <n v="19800000"/>
        <n v="1100000000"/>
        <n v="2216000000"/>
        <n v="174000000"/>
        <n v="6252000000"/>
        <n v="1641200000.0000002"/>
        <n v="26000000"/>
        <n v="250000000"/>
        <n v="420000000"/>
        <n v="63000000"/>
        <n v="72600000"/>
        <n v="22000000"/>
        <n v="5967390000"/>
        <n v="4358000000"/>
        <n v="1027000000"/>
        <n v="123200000"/>
        <n v="1026000000"/>
        <n v="3600000000"/>
        <n v="850000000"/>
        <n v="141326900"/>
        <n v="38600000"/>
        <n v="10000000"/>
        <n v="61100000"/>
        <n v="581900000"/>
        <n v="144238600"/>
        <n v="88000000"/>
        <n v="55000000.000000007"/>
        <n v="77000000"/>
        <n v="346500000"/>
        <n v="38500000"/>
        <n v="160600000"/>
        <n v="44300000"/>
        <n v="180500000"/>
        <n v="42000000"/>
        <n v="45000000"/>
        <n v="677000000"/>
        <n v="113700000"/>
        <n v="356000000"/>
        <n v="220000000"/>
        <n v="29000000"/>
        <n v="66000000"/>
        <n v="21450000"/>
        <n v="20240000"/>
        <n v="131400000"/>
        <n v="150000000"/>
        <n v="5000000000"/>
        <n v="411950000"/>
        <n v="204160000"/>
        <n v="40700000"/>
        <n v="84920000"/>
        <n v="66660000"/>
        <n v="354200000"/>
        <n v="177320000"/>
        <n v="1000000000"/>
        <n v="1297000000"/>
        <n v="3979000000"/>
        <n v="1475000000"/>
        <n v="95920000.000000015"/>
        <n v="164235500"/>
        <n v="72860800"/>
        <n v="123379300"/>
        <n v="25850000.000000004"/>
        <n v="51292500000"/>
        <n v="75064000000"/>
        <n v="5310767205"/>
        <n v="6040056850"/>
        <n v="1456000000"/>
        <n v="513735200"/>
        <n v="100100000"/>
        <n v="451000000"/>
        <n v="500000000"/>
        <n v="71400000"/>
        <n v="450000000"/>
        <n v="171000000"/>
        <n v="625000000"/>
        <n v="254100000"/>
        <n v="260000000"/>
        <n v="306000000"/>
        <n v="15300000"/>
        <n v="363000000"/>
        <n v="96800000"/>
        <n v="570000000"/>
        <n v="3471292000"/>
        <n v="20000000"/>
        <n v="13000000"/>
        <n v="5000000"/>
        <n v="180000000"/>
        <n v="242000000"/>
        <n v="74500000"/>
        <n v="194000000"/>
        <n v="50000000"/>
        <n v="213000000"/>
        <n v="70000000"/>
        <n v="11966542603"/>
        <n v="984368000"/>
        <n v="187000000"/>
        <n v="38400000"/>
        <n v="37000000"/>
        <n v="300000000"/>
        <n v="100000000"/>
        <n v="6940000000"/>
        <n v="1179000000"/>
        <n v="783200000"/>
        <n v="454000000"/>
        <n v="1682000000"/>
        <n v="2439000000"/>
        <n v="779000000"/>
        <n v="660000000"/>
        <n v="164960000"/>
        <n v="135000000"/>
        <n v="400000000"/>
        <n v="38000000"/>
        <n v="110000000"/>
        <n v="1973050200"/>
        <n v="479834499.60000002"/>
        <n v="1328000000"/>
        <n v="899800000"/>
        <n v="99000000"/>
        <n v="132000000.00000001"/>
        <n v="138600000"/>
        <n v="191400000"/>
        <n v="182600000"/>
        <n v="295000000"/>
        <n v="1895000000"/>
        <n v="517000000"/>
        <n v="338800000"/>
        <n v="358000000"/>
        <n v="1573915200"/>
        <n v="80000000"/>
        <n v="3098700000"/>
        <n v="885500000.00000012"/>
        <n v="256300000.00000003"/>
        <n v="990000000.00000012"/>
        <n v="449900000.00000006"/>
        <n v="108900000"/>
        <n v="510000000000"/>
        <n v="44000000"/>
        <n v="10246340500"/>
        <n v="1001040700.0000001"/>
        <n v="90000000"/>
        <n v="320000000"/>
        <n v="101750000"/>
        <n v="70400000"/>
        <n v="176770000"/>
        <n v="135895100"/>
        <n v="8000000000"/>
        <n v="208000000"/>
      </sharedItems>
    </cacheField>
    <cacheField name="처·실,사업소" numFmtId="0">
      <sharedItems count="17">
        <s v="삼척기지본부"/>
        <s v="통영기지본부"/>
        <s v="인천지역본부"/>
        <s v="부산경남지역본부"/>
        <s v="경기지역본부"/>
        <s v="건설설계처"/>
        <s v="인천기지본부"/>
        <s v="AI디지털혁신처"/>
        <s v="수소사업처"/>
        <s v="전북지역본부"/>
        <s v="대구경북지역본부"/>
        <s v="강원지역본부"/>
        <s v="서울지역본부"/>
        <s v="평택기지본부"/>
        <s v="생산운영처"/>
        <s v="제주LNG본부"/>
        <s v="대전충청지역본부"/>
      </sharedItems>
    </cacheField>
    <cacheField name="부서명" numFmtId="0">
      <sharedItems count="14">
        <s v="기계보전부"/>
        <s v="시설보전부"/>
        <s v="계전보전부"/>
        <s v="설비보전부"/>
        <s v="관로보전부"/>
        <s v="울산보전부"/>
        <s v="분당지사"/>
        <s v="설계공무부"/>
        <s v="계전설계부"/>
        <s v="디지털인프라부"/>
        <s v="수소사업운영부"/>
        <s v="양주보전부"/>
        <s v="생산개선부"/>
        <s v="안전공사부"/>
      </sharedItems>
    </cacheField>
    <cacheField name="담당자" numFmtId="0">
      <sharedItems/>
    </cacheField>
    <cacheField name="전화번호" numFmtId="0">
      <sharedItems/>
    </cacheField>
    <cacheField name="준공(예정)년월" numFmtId="0">
      <sharedItems containsMixedTypes="1" containsNumber="1" containsInteger="1" minValue="202604" maxValue="2026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이 선미/4급갑/상생협력처 공사용역계약부" refreshedDate="46034.670459606481" createdVersion="6" refreshedVersion="6" minRefreshableVersion="3" recordCount="324">
  <cacheSource type="worksheet">
    <worksheetSource ref="A3:I327" sheet="용역"/>
  </cacheSource>
  <cacheFields count="10">
    <cacheField name="No" numFmtId="0">
      <sharedItems containsSemiMixedTypes="0" containsString="0" containsNumber="1" containsInteger="1" minValue="1" maxValue="324"/>
    </cacheField>
    <cacheField name="발주월" numFmtId="0">
      <sharedItems containsSemiMixedTypes="0" containsString="0" containsNumber="1" containsInteger="1" minValue="1" maxValue="12"/>
    </cacheField>
    <cacheField name="용역명" numFmtId="0">
      <sharedItems count="318">
        <s v="주주총회 소집통지서 제작"/>
        <s v="사옥 승강기 유지보수 용역"/>
        <s v="2026년 대기오염물질 자가측정 대행 용역"/>
        <s v="울산지사 체육시설 이용계약"/>
        <s v="용인~양지(용인도시계획도로)구간 배관이설공사 폐기물 처리용역"/>
        <s v="공급관리소 전기안전관리대행 용역"/>
        <s v="인천지역본부 소방시설자체점검 위탁용역"/>
        <s v="ISO 통합 인증 사후심사"/>
        <s v="2026년 한국가스공사 홍보영상 제작용역"/>
        <s v="평택기지 생산설비 윤활유관리 전문용역"/>
        <s v="비서직 파견 용역"/>
        <s v="수소혼입 시험시설 비파괴검사 기술용역"/>
        <s v="2026년 보수밸브 표면처리 및 도장 외주용역"/>
        <s v="LS-DYNA 유지보수 용역"/>
        <s v="차량운전원 파견 용역"/>
        <s v="2026년 전북지역본부 비파괴검사 기술용역"/>
        <s v="2026년 전기안전관리대행 용역 "/>
        <s v="2026년 인천지역본부 비파괴검사 기술용역"/>
        <s v="2026년 KOGAS 홍보인쇄물(브로셔, 리플렛) 제작 용역"/>
        <s v="2026~2027년 북항해저배관 사설항로표지 위탁관리용역"/>
        <s v="경서~중동(박촌교)구간 배관이설공사 비파괴검사 기술용역"/>
        <s v="LNG캐나다 2단계 경제성모델 구축"/>
        <s v="2026년 공급설비공사 비파괴검사 기술용역"/>
        <s v="2026년 배관이설공사 비파괴검사 기술용역"/>
        <s v="서부발전 김포 열병합발전소 가스공급설비 인계‧인수 공동 회계용역"/>
        <s v="해수식기화기 V-402계열 보수공사 실시설계용역"/>
        <s v="2026년 통영기지본부 비파괴검사 기술용역"/>
        <s v="2026년 강원지역본부 비파괴검사 기술용역"/>
        <s v="2026년 비파괴검사 기술용역"/>
        <s v="2026년 압축이송장비 운용 용역"/>
        <s v="평택2기지, 통영기지 계측제어시스템 정보보안 용역"/>
        <s v="1부두 정밀안전진단 및 2부두 정밀안전점검 용역"/>
        <s v="중장기 기술전략 조정"/>
        <s v="자가소비용 태양광 발전 타당성 조사 및 기본 설계 용역"/>
        <s v="2026년 출강외국어교육 용역"/>
        <s v="2026년 전화외국어교육 용역"/>
        <s v="평택기지 LNG부두 유지준설 기준수립 용역"/>
        <s v="2026년 배관이설 기술용역"/>
        <s v="한국가스공사 건축물 BIM설계 지침 마련 및 자동화 설계 모듈 개발 및 실증"/>
        <s v="진해~제덕(웅동지구)구간 건설사업관리용역"/>
        <s v="용인~양지(용인도시계획도로)구간 배관이설공사 감독권한대행 등 건설사업관리용역"/>
        <s v="2026년 독서경영 교육 위탁 용역"/>
        <s v="한국가스공사 직원 채용 업무위탁 용역"/>
        <s v="탱크로리 LNG 위탁운송용역(통영)"/>
        <s v="탱크로리 LNG 위탁운송용역(평택)"/>
        <s v="2026년 대구경북지역본부 소독방역용역"/>
        <s v="지하수 관정세척 용역"/>
        <s v="온산관리소 조적담장 보수보강공사 설계용역"/>
        <s v="소화설비 교체공사 설계용역"/>
        <s v="ISO27001 및  ISO27701 사후심사"/>
        <s v="예천~보문(도로확포장공사)구간 배관이설공사 건설폐기물 처리 용역"/>
        <s v="2026년 전북지역본부 대기배출시설 자가측정 대행 용역"/>
        <s v="침하측정용역"/>
        <s v="삼척 호안옹벽(2종) 정밀안전점검 용역"/>
        <s v="가스분석기 위탁점검 용역"/>
        <s v="2025년 손실률 실적 회계검증"/>
        <s v="2026년 시특법 대상 시설물 정기안전점검 용역"/>
        <s v="2026년 인천기지본부 비파괴검사 기술용역"/>
        <s v="‘26년 주배관 및 공급관리소 방식설비 보강 설계용역"/>
        <s v="K-ESG 자율공시 대응을 위한 공시개선 용역"/>
        <s v="공급관리소 피뢰 및 접지설비 보강공사 설계용역"/>
        <s v="중소기업 기술개발 협력과제 기술역량조사 용역"/>
        <s v="’26~28년 크레인설비 안전검사 및 위탁점검용역"/>
        <s v="생산기지 업무시설 개선사업 지반조사 용역"/>
        <s v="전북지역본부 사옥 경비동 증축공사 설계 및 감리용역"/>
        <s v="2026년~2027년 전기안전관리대행 용역(경북권)"/>
        <s v="차량운전원파견용역계약"/>
        <s v="LSMGO저장탱크(TK-631) 구조안전점검 용역"/>
        <s v="중장기 재무전망 모델  최신화 및 유지보수용역"/>
        <s v="2026년 평택기지본부 비파괴검사 기술용역"/>
        <s v="2026년 승진자(3~6급)교육 용역"/>
        <s v="평택기지본부 오수처리시설 위탁관리 용역"/>
        <s v="2026년 한국가스공사 사보 용역"/>
        <s v="2026년 지속가능경영평가 대응 및 보고서 발간 용역"/>
        <s v="Kinetics modeling simulation 용역"/>
        <s v="AI 기반 취약계층 요금경감 확대 추진 ISMP 용역"/>
        <s v="2026년 전송기 위탁교정 용역"/>
        <s v="2026년 비파괴검사 기술용역(배관이설분야)"/>
        <s v="2026년 비파괴검사 기술용역(공급설비분야)"/>
        <s v="2026년 한국가스공사 홍보채널 운영용역"/>
        <s v="2026년 내부회계관리제도 운영실태 점검 및 자문 용역 "/>
        <s v="생산기지 업무시설 개선사업 설계용역"/>
        <s v="공급관리소 공급설비 현대화 기술용역"/>
        <s v="재해복구시스템 구축을 위한 목표 모델 설계"/>
        <s v="중장기 성장동력 확보를 위한 신성장 사업 발굴 및 사업화 추진전략 수립 용역"/>
        <s v="예천~보문(도로확포장공사)구간 배관이설공사 건설사업관리용역"/>
        <s v="함안~군북,군북~의령(산단 진입로) 건설사업관리용역"/>
        <s v="전자결재시스템 고도화"/>
        <s v="저압 구간(석수~가좌, 상계~군자) ILI 해외 피깅용역"/>
        <s v="우즈벡 실린더 사업"/>
        <s v="우즈벡 충전소 사업"/>
        <s v="서안동 통합 계량 HMI 개선용역"/>
        <s v="2026년 매설배관 건전성 확보공사 설계용역"/>
        <s v="반월~목감(장상지구 1단계)구간 배관이설공사 GIS DB 구축용역"/>
        <s v="2026년 창원수소생산기지 굴뚝측정기기(TMS) 점검용역"/>
        <s v="2026년 광주수소생산기지 굴뚝측정기기(TMS) 점검용역"/>
        <s v="폐기물 용역"/>
        <s v="울산관리소 계량 HMI 프로그램 변경"/>
        <s v="경기지역본부 방역소독 및 저수조 청소용역"/>
        <s v="제주LNG본부 가스분석기 위탁점검 용역"/>
        <s v="미얀마 A-1/A-3 사업"/>
        <s v="2026 실내공기질 측정"/>
        <s v="도입LNG 분석용 가스분석기 위탁점검 용역"/>
        <s v="수원 열병합발전소 천연가스 공급설비 건설공사 피복탐측 건전성용역"/>
        <s v="2026년 시특법 대상시설물(당진관리소 절토사면) 안전점검 용역"/>
        <s v="자체청렴도 평가 및 고위직 부패위험성 진단"/>
        <s v="인천기지 2부두 하역암 계획정비공사 기술감리용역"/>
        <s v="항만시설 수심측량 용역"/>
        <s v="삼척기지본부 부속실 비서 파견용역"/>
        <s v="원심식 순환압축기 1호기 정기점검 기술자문용역"/>
        <s v="2026년도 하천도강배관 하상고 측정용역"/>
        <s v="공급관리소 계량설비 교체공사 설계용역"/>
        <s v="1기지 MCS재구축 연계 OIS개선 기술용역"/>
        <s v="가산~가평 공동탐사 용역"/>
        <s v="2026년 KOGAS 퇴직프로그램 용역"/>
        <s v="2026년 공급설비보강 기술용역"/>
        <s v="평택 보호계전기 정정 및 보호협조 검토 용역"/>
        <s v="2026년 2급 승진자 및 리더십 심화교육 용역"/>
        <s v="가산~가평 피복탐측 용역"/>
        <s v="수원 열병합발전소 천연가스 공급설비 건설공사 GID DB 구축용역"/>
        <s v="태권도단 차량 및 운전 임차용역"/>
        <s v="단기 수요예측 모델 개선 용역"/>
        <s v="AI 전환대비 기술자료 디지털 데이터베이스 구축"/>
        <s v="통근버스 차량 임차 용역"/>
        <s v="'26년 생산기지 전기설비 건전성 진단 옹역"/>
        <s v="2026년 신입사원 기초연수 위탁 용역"/>
        <s v="표준관리시스템(K-STAR Net) 재구축 ISMP 용역"/>
        <s v="스마트 재난안전서비스 고도화"/>
        <s v="수원 열병합발전소 천연가스 공급설비 건설공사 건설폐기물처리용역"/>
        <s v="가산~가평 GIS측량 용역"/>
        <s v="수원 열병합발전소 천연가스 공급설비 건설공사 비파괴검사 기술용역"/>
        <s v="일직~업리(평팔교)구간 배관이설공사 건설사업관리용역"/>
        <s v="대원~교하(상지석·지영지구)구간 배관이설공사 건설사업관리용역"/>
        <s v="반월~목감(장상지구 1단계)구간 배관이설공사 감독권한대행 등 건설사업관리용역"/>
        <s v="2026년 하반기 국내외 비상설전시회 홍보관 설치∙운영용역"/>
        <s v="2026~2027년 사이버 이러닝 교육 위탁 용역"/>
        <s v="2026년 매설배관 GPR 공동조사 용역"/>
        <s v="가산~가평 비파괴 용역"/>
        <s v="가산~가평 폐기물처리 용역"/>
        <s v="사옥 및 홍성지사 저수조 청소용역"/>
        <s v="고압LNG펌프 성능개선을 위한 진단·분석 용역"/>
        <s v="사옥 오수처리시설 위탁관리용역"/>
        <s v="2026년 고법 특정설비(기화기) 재검사 용역"/>
        <s v="청리~상주(사벌권역)구간 배관이설공사 GIS DB구축 측량 용역"/>
        <s v="전기방식 보강공사 설계용역"/>
        <s v="삼척기지 항만시설 보수공사 실시설계용역"/>
        <s v="사옥 승강기 유지관리 용역"/>
        <s v="옥외변압기 쉘터 설치 설계 용역"/>
        <s v="2026년 대기배출시설 자가측정 용역"/>
        <s v="2026년 대기배출시설 자가측정 대행 용역"/>
        <s v="인천지역본부 사옥 기계설비 성능점검 용역"/>
        <s v="외부감축사업 컨설팅 용역"/>
        <s v="청리~상주(사벌권역)구간 배관이설공사 건설폐기물 처리 용역"/>
        <s v="`26~`28년 삼척기지 크레인 위탁점검용역"/>
        <s v="시특법 대상시설 안전점검 용역"/>
        <s v="2026년 후생용물품 렌탈용역"/>
        <s v="`26년 CDP 보고서 컨설팅 용역"/>
        <s v="AI TBM 시범운영"/>
        <s v="2026년 콘크리트구축물 정밀안전점검 용역"/>
        <s v="구미복합 전원개발사업 실시계획 변경 용역"/>
        <s v="2026년 외화채권 발행 관련 Comfort Letter 용역(한영)"/>
        <s v="UPS 정밀안전진단 용역 통합발주"/>
        <s v="AI 활용을 위한 기술자료 전산화"/>
        <s v="국가 천연가스 공급배관 환상망 구축 기술적타당성 검토 용역"/>
        <s v="2026년 하천 매설배관 수리평가 용역"/>
        <s v="업무분석을 통한 조직,정원,직무분류체계 개선 용역"/>
        <s v="2026년 외화채권 발행 관련 Comfort Letter 용역(안진)"/>
        <s v="휴양시설 위탁운영 용역"/>
        <s v="2026년 경력생애 설계교육 용역"/>
        <s v="제4차 계획기간 온실가스배출량 제3자 검증"/>
        <s v="시설공동이용 제도개선 용역"/>
        <s v="평택기지 1부두 접안능력 증대 검토 및 인허가 용역"/>
        <s v="문발~교하(시도1호선)구간 배관이설공사 건설사업관리용역"/>
        <s v="도시가스요금 경감 대신신청 콜센터 운영 용역"/>
        <s v="청리~상주(사벌권역)구간 배관이설공사 건설사업관리용역"/>
        <s v="2026년 한국가스공사 특수경비용역"/>
        <s v="중앙통제소 DLP 정밀점검 진단 용역"/>
        <s v="2026년 대전충청지역본부 사옥 기계설비 성능점검 용역"/>
        <s v="CCS 연계 가스전 개발 평가 모델 구축"/>
        <s v="대기배출시설 자가측정 측정대행"/>
        <s v="삼척 직장어린이집 신축공사 소방 감리용역"/>
        <s v="복합기 임차용역"/>
        <s v="삼척 직장어린이집 신축공사 전기 감리용역"/>
        <s v="공사-KCEL법인간 보증수수료율 및 대부이자율 재산정"/>
        <s v="2025년도 LNG선 수송운임 정산 검증 용역"/>
        <s v="2026년 직무공통교육 용역"/>
        <s v="위험성 평가 소프트웨어(SAFETI) 임차"/>
        <s v="무상양수 공급시설 운영비 산정 회계용역"/>
        <s v="2026~27년 본사 소방시설 작동점검 및 종합점검 용역"/>
        <s v="26~28년 삼척기지 오수처리시설 위탁관리용역"/>
        <s v="KC-1개조 후 선박 화물창의 안전성 및 감항성 검토 용역 "/>
        <s v="다국어 카탈로그 제작지원 용역"/>
        <s v="삼척기지본부 차량운전원 파견용역"/>
        <s v="2026년 지역통제소 중앙감시반 작화 용역"/>
        <s v="2026 기계설비 성능점검"/>
        <s v="삼척 직장어린이집 신축공사 건축 감리용역"/>
        <s v="천연가스 감압발전 탄소감축 방법론 개발"/>
        <s v="해외 동반성장관 운영 용역"/>
        <s v="공공데이터 제공 및 데이터기반행정 관리체계 강화"/>
        <s v="AI활용을 위한 데이터 정보관리 시스템 구축"/>
        <s v="2026 시설통합 위탁관리 용역"/>
        <s v="성환~천안(구성1교)구간 배관이설공사 폐기물처리용역"/>
        <s v="소방시설 작동점검 용역"/>
        <s v="2026년 외부부식 직접평가(ECDA) 굴착공사 설계용역"/>
        <s v="자동소화설비 설계 및 소방감리 용역"/>
        <s v="대창~경산(포척교)구간 배관이설공사 건설폐기물 처리 용역"/>
        <s v="조직문화 진단용역"/>
        <s v="성환~천안(구성1교)구간 배관이설공사 GIS측량 용역"/>
        <s v="김해관리소 제어동 증축공사 설계용역"/>
        <s v="통영기지본부 부취제 운송 용역"/>
        <s v="2026년 표준기록관리시스템 유지보수 용역"/>
        <s v="환경성적표지 인증 컨설팅 용역"/>
        <s v="디지털복합기 사무용품 임차용역"/>
        <s v="평택기지본부 건축물 정밀안전점검 용역"/>
        <s v="미국 사빈패스 국적선의 기술관리 개선방안 검토 "/>
        <s v="기록물 전수조사 용역"/>
        <s v="2026년 제1,2부두 및 예인선계류장 전면해상 수심측량 용역"/>
        <s v="2026년 대구경북지역본부 차량운전원 파견 용역"/>
        <s v="2026년 LNG부두 및 소각탑 수중부 정밀안전점검 용역"/>
        <s v="수원 열병합발전소 천연가스 공급설비 건설공사 착공후 지하안전조사용역"/>
        <s v="2026년 한국가스공사 달력 제작 용역"/>
        <s v="정밀안전점검 용역(제1부두 등 6개소)"/>
        <s v="비상발전설비 엔진 정밀점검 용역"/>
        <s v="에듀테크 기반 신규 교육플랫폼 구축 감리용역"/>
        <s v="연구지식재산권 관리 플랫폼 구축 사업 감리"/>
        <s v="성환~천안(구성1교)구간 배관이설공사 건설사업관리용역"/>
        <s v="대창~경산(포척교)구간 배관이설공사 건설사업관리용역"/>
        <s v="연구지식재산권 관리 플랫폼 구축"/>
        <s v="에듀테크 기반 신규 교육플랫폼 구축"/>
        <s v="시설이용 정보제공(TPA) 시스템 재구축"/>
        <s v="생성형 AI 확대 구축"/>
        <s v="[SAP] 통합정보시스템 운영 및 유지관리 용역 계약"/>
        <s v="계근대 재검정 및 교정 용역"/>
        <s v="공사 참여 가스전 AI 기반 정적모델 재구축"/>
        <s v="2026년 평택수소생산기지 굴뚝측정기기(TMS) 점검용역"/>
        <s v="2026년 제3종시설물 실태조사 용역"/>
        <s v="2026년 면접관 양성 교육 및 체험형 인턴 취업역량 강화 교육 위탁 용역"/>
        <s v="2026 동반성장 만족도 조사 용역"/>
        <s v="위험성 평가 소프트웨어(SAFETI) 유지보수"/>
        <s v="26년 고법 특정설비(기화기) 재검사"/>
        <s v="공급관리소 보안용역"/>
        <s v="2026년 평택수소생산기지 작업장 순회점검 위탁용역"/>
        <s v="파견근로자(비서) 계약"/>
        <s v="서울지역본부 비서 파견용역"/>
        <s v="비서파견용역계약"/>
        <s v="비서직 파견용역"/>
        <s v="피그 데이터획득장치(dDAS) 유지보수 용역"/>
        <s v="(광주,창원,평택) 자체감사 및 기술지원용역"/>
        <s v="프로농구단 2026-27시즌 장치장식물 기획 및 시공 용역"/>
        <s v="수소배관사업 외부 사업타당성 조사 용역"/>
        <s v="프로농구단 2026-27시즌 경호안전 위탁운영"/>
        <s v="도시가스 및 발전용 원료비손익 산정 용역"/>
        <s v="AI기반 도면관리 통합시스템 설계"/>
        <s v="e-메탄 사업개발 타당성 조사 용역"/>
        <s v="상조서비스 용역"/>
        <s v="제17차 장기 천연가스 수요예측 연구용역"/>
        <s v="법인세,국제조세 등 세무대리 및 자문용역 계약 추진"/>
        <s v="제주기지 기화송출설비 증설공사 비파괴검사 기술용역"/>
        <s v="2026년 자기혁신 교육 위탁 용역"/>
        <s v="26년 공정거래 자율준수 프로그램 효과성 평가"/>
        <s v="해외긴급지원서비스"/>
        <s v="삼척기지 LNG저장탱크(TK-208/209) 건전성진단용역"/>
        <s v="공급관리소 침하 및 방산탑 기울기 측량용역 "/>
        <s v="통영기지 OIS 개선"/>
        <s v="차량운전원 파견용역"/>
        <s v="제3회 한국가스공사 페가수스배 3X3 농구대회"/>
        <s v="성과관리시스템 고도화 용역"/>
        <s v="청록수소 기술 외부 타당성 검토 용역"/>
        <s v="프로농구단 차량 및 운전 임차용역"/>
        <s v="사이버 보안관제 위탁용역"/>
        <s v="가좌~청라(가좌IC)구간 배관이설공사 건설사업관리용역"/>
        <s v="에너지경영시스템 사후관리심사 용역"/>
        <s v="2026년 대기배출시설 자가측정대행 용역"/>
        <s v="가좌~청라(가좌IC)구간 배관이설공사 건설폐기물 처리용역"/>
        <s v="2026년 평택기지본부 부취제 운송용역"/>
        <s v="1기지 계측제어시스템 정보보안 용역"/>
        <s v="프로농구단 2026-27시즌 청소위탁 용역"/>
        <s v="배관 손상평가도 평가 프로그램 개발"/>
        <s v="가좌~청라(가좌IC)구간 배관이설공사 비파괴검사 기술용역"/>
        <s v="2027년 뉴스저작물 이용 및 통합시스템 용역"/>
        <s v="프로농구단 2026-27시즌 LED전광판 설치 및 운영 용역"/>
        <s v="2027년 LNG 용선선박 운영 용역"/>
        <s v="프로농구단 2026-27시즌 통합마케팅 용역"/>
        <s v="2026~2028 주중 통근버스 임차용역"/>
        <s v="우즈벡 수르길 사업 "/>
        <s v="2027~28년 삼척기지본부 부취체 운송용역"/>
        <s v="가좌~청라(가좌IC)구간 배관이설공사 정기안전점검 용역"/>
        <s v="2026년 창원수소생산기지 작업장 순회점검 위탁용역"/>
        <s v="2026년도 경영실적보고서 편집 및 인쇄용역"/>
        <s v="2026년 광주수소생산기지 작업장 순회점검 위탁용역"/>
        <s v="파견근로자(차량운전원) 계약"/>
        <s v="2026년 인천지역본부 해저배관 지형변위 측량용역"/>
        <s v="대구노선 주말버스 임차용역 "/>
        <s v="국적선 입찰 선박건조 세부사양서 검토 기술용역"/>
        <s v="시설이용 정보제공(TPA) 시스템 재구축 감리용역"/>
        <s v="2027년 제3자 기자재 품질검사 기술용역"/>
        <s v="차세대 AI기반 문서중앙화 구축전략 자문 용역"/>
        <s v="수도권 노선 주말버스 임차용역 "/>
        <s v="삼척시내 통근버스 임차용역 "/>
        <s v="금곡~성산(금곡교차로)구간 배관이설공사 건설사업관리용역"/>
        <s v="2027년 비서직, 운전직 파견용역"/>
        <s v="제주LNG본부 부취제 운송 용역"/>
        <s v="2027년 본사 UPS 유지보수 용역"/>
        <s v="파견직원 급여 및 복리후생비 지급 위탁 용역"/>
        <s v="2027년 본사 자동제어 유지보수 용역"/>
        <s v="'27~'28년도 DES 장기계약(BP) 하역항 제3자 LNG 검정용역 "/>
        <s v="'27~'28년도 DES 장기계약(QatarEnergy) 하역항 제3자 LNG 검정용역"/>
        <s v="경기지역본부 차량운전원 파견용역"/>
        <s v="대전충청지역본부 차량운전원 파견용역"/>
        <s v="2027년 근로자 지원프로그램(EAP) 용역 운영 계획(안)"/>
        <s v="26년 제어시스템 확장사업"/>
        <s v="평택~성환(승두천)구간 배관이설공사 감독권한대행 등 건설사업관리용역"/>
        <s v="소방시설 종합점검 용역"/>
        <s v="인천지역본부 사옥 및 관리소 소독용역"/>
        <s v="2027년 소방시설 법정점검 용역"/>
        <s v="HyperMesh 유지보수 용역"/>
        <s v="2027~2028 전북해저배관 사설항로표지 위탁관리 용역"/>
        <s v="한국가스공사 페가수스 농구단 지역코트 리모델링"/>
      </sharedItems>
    </cacheField>
    <cacheField name="계약방법" numFmtId="0">
      <sharedItems/>
    </cacheField>
    <cacheField name="예산액_x000a_(원, 부가세 포함)" numFmtId="0">
      <sharedItems containsSemiMixedTypes="0" containsString="0" containsNumber="1" minValue="5000000" maxValue="70000000000"/>
    </cacheField>
    <cacheField name="처·실,사업소" numFmtId="0">
      <sharedItems count="42">
        <s v="재무처"/>
        <s v="전북지역본부"/>
        <s v="삼척기지본부"/>
        <s v="부산경남지역본부"/>
        <s v="경기지역본부"/>
        <s v="인천지역본부"/>
        <s v="안전총괄실"/>
        <s v="홍보실"/>
        <s v="평택기지본부"/>
        <s v="수소사업처"/>
        <s v="가스연구원"/>
        <s v="LNG사업처"/>
        <s v="영업처"/>
        <s v="통영기지본부"/>
        <s v="강원지역본부"/>
        <s v="대전충청지역본부"/>
        <s v="기술기획실"/>
        <s v="경영지원처"/>
        <s v="생산운영처"/>
        <s v="서울지역본부"/>
        <s v="공급운영처"/>
        <s v="건설설계처"/>
        <s v="대구경북지역본부"/>
        <s v="광주전남지역본부"/>
        <s v="사이버보안실"/>
        <s v="인천기지본부"/>
        <s v="상생협력처"/>
        <s v="전략기획처"/>
        <s v="국민에너지행복실"/>
        <s v="경영관리처"/>
        <s v="AI디지털혁신처"/>
        <s v="해외사업기획처"/>
        <s v="수소사업처 "/>
        <s v="제주LNG본부"/>
        <s v="건설사업단 "/>
        <s v="부산경남지역본부 "/>
        <s v="건설사업단"/>
        <s v="마케팅기획처"/>
        <s v="시설운영본부"/>
        <s v="시설이용협력실"/>
        <s v="비상계획실"/>
        <s v="LNG구매처"/>
      </sharedItems>
    </cacheField>
    <cacheField name="부서명" numFmtId="0">
      <sharedItems/>
    </cacheField>
    <cacheField name="담당자" numFmtId="0">
      <sharedItems/>
    </cacheField>
    <cacheField name="전화번호" numFmtId="0">
      <sharedItems/>
    </cacheField>
    <cacheField name="준공(예정)년월" numFmtId="0">
      <sharedItems containsMixedTypes="1" containsNumber="1" containsInteger="1" minValue="202603" maxValue="203112" count="66">
        <s v="202602"/>
        <n v="202612"/>
        <s v="202608"/>
        <n v="202701"/>
        <s v="202612"/>
        <n v="202608"/>
        <n v="202702"/>
        <s v="202610"/>
        <n v="202803"/>
        <n v="202603"/>
        <s v="202803"/>
        <n v="202604"/>
        <n v="202605"/>
        <n v="202802"/>
        <n v="202805"/>
        <n v="202606"/>
        <n v="202610"/>
        <n v="202704"/>
        <n v="202706"/>
        <n v="202712"/>
        <n v="202607"/>
        <s v="202701"/>
        <n v="202609"/>
        <n v="202611"/>
        <s v="202604"/>
        <s v="202605"/>
        <s v="202703"/>
        <n v="202806"/>
        <n v="202705"/>
        <n v="202711"/>
        <n v="202703"/>
        <s v="202609"/>
        <n v="202710"/>
        <n v="202912"/>
        <s v="202704"/>
        <s v="202702"/>
        <s v="202805"/>
        <s v="202606"/>
        <n v="202810"/>
        <n v="202901"/>
        <n v="202905"/>
        <s v="202905"/>
        <n v="202804"/>
        <s v="202907"/>
        <s v="202607"/>
        <n v="203112"/>
        <n v="202807"/>
        <n v="202707"/>
        <n v="202708"/>
        <n v="202909"/>
        <s v="202706"/>
        <n v="202907"/>
        <n v="202709"/>
        <s v="202709"/>
        <s v="202802"/>
        <s v="202711"/>
        <n v="202812"/>
        <s v="202812"/>
        <s v="202811"/>
        <s v="202708"/>
        <s v="202804"/>
        <s v="202712"/>
        <n v="202811"/>
        <n v="202801"/>
        <n v="202903"/>
        <s v="2027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">
  <r>
    <n v="1"/>
    <n v="202611"/>
    <x v="0"/>
    <s v="강원특별자치도"/>
    <s v="전문"/>
    <s v="수의계약"/>
    <x v="0"/>
    <x v="0"/>
    <x v="0"/>
    <s v="김광섭"/>
    <s v="033-571-4234"/>
    <s v="202612"/>
  </r>
  <r>
    <n v="2"/>
    <n v="202608"/>
    <x v="1"/>
    <s v="강원특별자치도"/>
    <s v="전문"/>
    <s v="수의계약"/>
    <x v="1"/>
    <x v="0"/>
    <x v="0"/>
    <s v="하근호"/>
    <s v="033-571-4225"/>
    <s v="202610"/>
  </r>
  <r>
    <n v="3"/>
    <n v="202603"/>
    <x v="2"/>
    <s v="강원특별자치도"/>
    <s v="건축"/>
    <s v="제한경쟁"/>
    <x v="2"/>
    <x v="0"/>
    <x v="1"/>
    <s v="이상영"/>
    <s v="033-571-4343"/>
    <s v="202605"/>
  </r>
  <r>
    <n v="4"/>
    <n v="202606"/>
    <x v="3"/>
    <s v="강원특별자치도"/>
    <s v="건축"/>
    <s v="제한경쟁"/>
    <x v="3"/>
    <x v="0"/>
    <x v="1"/>
    <s v="김현득"/>
    <s v="033-571-4355"/>
    <s v="202706"/>
  </r>
  <r>
    <n v="5"/>
    <n v="202606"/>
    <x v="3"/>
    <s v="강원특별자치도"/>
    <s v="전기"/>
    <s v="제한경쟁"/>
    <x v="4"/>
    <x v="0"/>
    <x v="1"/>
    <s v="김현득"/>
    <s v="033-571-4355"/>
    <s v="202706"/>
  </r>
  <r>
    <n v="6"/>
    <n v="202606"/>
    <x v="3"/>
    <s v="강원특별자치도"/>
    <s v="소방"/>
    <s v="제한경쟁"/>
    <x v="5"/>
    <x v="0"/>
    <x v="1"/>
    <s v="김현득"/>
    <s v="033-571-4355"/>
    <s v="202706"/>
  </r>
  <r>
    <n v="7"/>
    <n v="202606"/>
    <x v="3"/>
    <s v="강원특별자치도"/>
    <s v="통신"/>
    <s v="제한경쟁"/>
    <x v="6"/>
    <x v="0"/>
    <x v="1"/>
    <s v="김현득"/>
    <s v="033-571-4355"/>
    <s v="202706"/>
  </r>
  <r>
    <n v="8"/>
    <n v="202604"/>
    <x v="4"/>
    <s v="강원특별자치도"/>
    <s v="건축"/>
    <s v="제한경쟁"/>
    <x v="7"/>
    <x v="0"/>
    <x v="1"/>
    <s v="김현득"/>
    <s v="033-571-4355"/>
    <s v="202605"/>
  </r>
  <r>
    <n v="9"/>
    <n v="202610"/>
    <x v="5"/>
    <s v="강원특별자치도"/>
    <s v="기타"/>
    <s v="제한경쟁"/>
    <x v="8"/>
    <x v="0"/>
    <x v="1"/>
    <s v="김현득"/>
    <s v="033-571-4355"/>
    <s v="202611"/>
  </r>
  <r>
    <n v="10"/>
    <n v="202607"/>
    <x v="6"/>
    <s v="강원특별자치도"/>
    <s v="전문"/>
    <s v="수의계약"/>
    <x v="9"/>
    <x v="0"/>
    <x v="0"/>
    <s v="이준호"/>
    <s v="033-571-4222"/>
    <s v="202609"/>
  </r>
  <r>
    <n v="11"/>
    <n v="202602"/>
    <x v="7"/>
    <s v="강원특별자치도"/>
    <s v="전기"/>
    <s v="제한경쟁"/>
    <x v="10"/>
    <x v="0"/>
    <x v="2"/>
    <s v="오영재"/>
    <s v="033-571-4243"/>
    <s v="202606"/>
  </r>
  <r>
    <n v="12"/>
    <n v="202602"/>
    <x v="8"/>
    <s v="강원특별자치도"/>
    <s v="전기"/>
    <s v="수의계약"/>
    <x v="11"/>
    <x v="0"/>
    <x v="2"/>
    <s v="오영재"/>
    <s v="033-571-4243"/>
    <s v="202606"/>
  </r>
  <r>
    <n v="13"/>
    <n v="202606"/>
    <x v="9"/>
    <s v="강원특별자치도"/>
    <s v="전기"/>
    <s v="수의계약"/>
    <x v="12"/>
    <x v="0"/>
    <x v="2"/>
    <s v="오영재"/>
    <s v="033-571-4243"/>
    <s v="202608"/>
  </r>
  <r>
    <n v="14"/>
    <n v="202602"/>
    <x v="10"/>
    <s v="강원특별자치도"/>
    <s v="전기"/>
    <s v="제한경쟁"/>
    <x v="13"/>
    <x v="0"/>
    <x v="2"/>
    <s v="김준성"/>
    <s v="033-571-4235"/>
    <s v="202606"/>
  </r>
  <r>
    <n v="15"/>
    <n v="202601"/>
    <x v="11"/>
    <s v="경상남도"/>
    <s v="전문"/>
    <s v="제한경쟁"/>
    <x v="14"/>
    <x v="1"/>
    <x v="0"/>
    <s v="이우진"/>
    <s v="055-640-6267"/>
    <s v="202609"/>
  </r>
  <r>
    <n v="16"/>
    <n v="202601"/>
    <x v="12"/>
    <s v="경상남도"/>
    <s v="전기"/>
    <s v="제한경쟁"/>
    <x v="15"/>
    <x v="1"/>
    <x v="2"/>
    <s v="윤석철"/>
    <s v="055-640-6282"/>
    <s v="202608"/>
  </r>
  <r>
    <n v="17"/>
    <n v="202601"/>
    <x v="13"/>
    <s v="경상남도"/>
    <s v="전기"/>
    <s v="제한경쟁"/>
    <x v="16"/>
    <x v="1"/>
    <x v="2"/>
    <s v="이채영"/>
    <s v="055-640-6295"/>
    <s v="202606"/>
  </r>
  <r>
    <n v="18"/>
    <n v="202602"/>
    <x v="14"/>
    <s v="경상남도"/>
    <s v="전문"/>
    <s v="제한경쟁"/>
    <x v="17"/>
    <x v="1"/>
    <x v="0"/>
    <s v="이재국"/>
    <s v="055-640-6263"/>
    <s v="202606"/>
  </r>
  <r>
    <n v="19"/>
    <n v="202602"/>
    <x v="15"/>
    <s v="경상남도"/>
    <s v="전문"/>
    <s v="제한경쟁"/>
    <x v="2"/>
    <x v="1"/>
    <x v="0"/>
    <s v="박현정"/>
    <s v="055-640-6254"/>
    <s v="202606"/>
  </r>
  <r>
    <n v="20"/>
    <n v="202602"/>
    <x v="16"/>
    <s v="경상남도"/>
    <s v="전문"/>
    <s v="수의계약"/>
    <x v="18"/>
    <x v="1"/>
    <x v="0"/>
    <s v="이우진"/>
    <s v="055-640-6267"/>
    <s v="202604"/>
  </r>
  <r>
    <n v="21"/>
    <n v="202602"/>
    <x v="17"/>
    <s v="경상남도"/>
    <s v="전기"/>
    <s v="제한경쟁"/>
    <x v="19"/>
    <x v="1"/>
    <x v="2"/>
    <s v="이인기"/>
    <s v="055-640-6276"/>
    <s v="202610"/>
  </r>
  <r>
    <n v="22"/>
    <n v="202603"/>
    <x v="18"/>
    <s v="경상남도"/>
    <s v="전기"/>
    <s v="제한경쟁"/>
    <x v="20"/>
    <x v="1"/>
    <x v="2"/>
    <s v="윤석철"/>
    <s v="055-640-6282"/>
    <s v="202704"/>
  </r>
  <r>
    <n v="23"/>
    <n v="202603"/>
    <x v="19"/>
    <s v="경상남도"/>
    <s v="전문"/>
    <s v="제한경쟁"/>
    <x v="21"/>
    <x v="1"/>
    <x v="0"/>
    <s v="이진호"/>
    <s v="055-640-6262"/>
    <s v="202609"/>
  </r>
  <r>
    <n v="24"/>
    <n v="202603"/>
    <x v="20"/>
    <s v="경상남도"/>
    <s v="기타"/>
    <s v="제한경쟁"/>
    <x v="22"/>
    <x v="1"/>
    <x v="0"/>
    <s v="박지인"/>
    <s v="055-640-6243"/>
    <s v="202702"/>
  </r>
  <r>
    <n v="25"/>
    <n v="202604"/>
    <x v="21"/>
    <s v="경상남도"/>
    <s v="토목"/>
    <s v="제한경쟁"/>
    <x v="23"/>
    <x v="1"/>
    <x v="1"/>
    <s v="김학광"/>
    <s v="055-640-6146"/>
    <s v="202612"/>
  </r>
  <r>
    <n v="26"/>
    <n v="202609"/>
    <x v="22"/>
    <s v="경상남도"/>
    <s v="소방"/>
    <s v="수의계약"/>
    <x v="24"/>
    <x v="1"/>
    <x v="2"/>
    <s v="강성모"/>
    <s v="055-640-6273"/>
    <s v="202612"/>
  </r>
  <r>
    <n v="27"/>
    <n v="202609"/>
    <x v="23"/>
    <s v="경상남도"/>
    <s v="전문"/>
    <s v="제한경쟁"/>
    <x v="25"/>
    <x v="1"/>
    <x v="0"/>
    <s v="박효원"/>
    <s v="055-640-6242"/>
    <s v="202612"/>
  </r>
  <r>
    <n v="28"/>
    <n v="202606"/>
    <x v="24"/>
    <s v="경상남도"/>
    <s v="전문"/>
    <s v="제한경쟁"/>
    <x v="26"/>
    <x v="1"/>
    <x v="0"/>
    <s v="박진우"/>
    <s v="055-640-6266"/>
    <s v="202611"/>
  </r>
  <r>
    <n v="29"/>
    <n v="202603"/>
    <x v="25"/>
    <s v="인천광역시"/>
    <s v="건축"/>
    <s v="일반경쟁"/>
    <x v="27"/>
    <x v="2"/>
    <x v="3"/>
    <s v="김성훈"/>
    <s v="032-453-6692"/>
    <s v="202606"/>
  </r>
  <r>
    <n v="30"/>
    <n v="202605"/>
    <x v="26"/>
    <s v="인천광역시"/>
    <s v="전문"/>
    <s v="제한경쟁"/>
    <x v="28"/>
    <x v="2"/>
    <x v="4"/>
    <s v="김준호"/>
    <s v="032-453-6732"/>
    <s v="202612"/>
  </r>
  <r>
    <n v="31"/>
    <n v="202605"/>
    <x v="27"/>
    <s v="인천광역시"/>
    <s v="전문"/>
    <s v="제한경쟁"/>
    <x v="29"/>
    <x v="2"/>
    <x v="3"/>
    <s v="이귀재"/>
    <s v="032-453-6675"/>
    <s v="202607"/>
  </r>
  <r>
    <n v="32"/>
    <n v="202606"/>
    <x v="28"/>
    <s v="인천광역시"/>
    <s v="토목·건축"/>
    <s v="제한경쟁"/>
    <x v="30"/>
    <x v="2"/>
    <x v="3"/>
    <s v="이강석"/>
    <s v="032-453-6673"/>
    <s v="202712"/>
  </r>
  <r>
    <n v="33"/>
    <n v="202608"/>
    <x v="29"/>
    <s v="인천광역시"/>
    <s v="전문"/>
    <s v="제한경쟁"/>
    <x v="31"/>
    <x v="2"/>
    <x v="4"/>
    <s v="장동성"/>
    <s v="032-453-6712"/>
    <s v="202711"/>
  </r>
  <r>
    <n v="34"/>
    <n v="202608"/>
    <x v="30"/>
    <s v="인천광역시"/>
    <s v="전기"/>
    <s v="제한경쟁"/>
    <x v="32"/>
    <x v="2"/>
    <x v="3"/>
    <s v="김정수"/>
    <s v="032-453-6685"/>
    <s v="202712"/>
  </r>
  <r>
    <n v="35"/>
    <n v="202610"/>
    <x v="31"/>
    <s v="인천광역시"/>
    <s v="전문"/>
    <s v="제한경쟁"/>
    <x v="33"/>
    <x v="2"/>
    <x v="4"/>
    <s v="김준호"/>
    <s v="032-453-6732"/>
    <s v="202612"/>
  </r>
  <r>
    <n v="36"/>
    <n v="202601"/>
    <x v="32"/>
    <s v="경상남도"/>
    <s v="토목"/>
    <s v="제한경쟁"/>
    <x v="34"/>
    <x v="3"/>
    <x v="4"/>
    <s v="손호준"/>
    <s v="055-330-7786"/>
    <s v="202607"/>
  </r>
  <r>
    <n v="37"/>
    <n v="202602"/>
    <x v="33"/>
    <s v="경상남도"/>
    <s v="토목"/>
    <s v="제한경쟁"/>
    <x v="35"/>
    <x v="3"/>
    <x v="4"/>
    <s v="손호준"/>
    <s v="055-330-7786"/>
    <s v="202608"/>
  </r>
  <r>
    <n v="38"/>
    <n v="202602"/>
    <x v="34"/>
    <s v="경상남도"/>
    <s v="기계"/>
    <s v="수의계약"/>
    <x v="36"/>
    <x v="3"/>
    <x v="4"/>
    <s v="손호준"/>
    <s v="055-330-7786"/>
    <s v="202608"/>
  </r>
  <r>
    <n v="39"/>
    <n v="202601"/>
    <x v="35"/>
    <s v="경상남도"/>
    <s v="전문"/>
    <s v="제한경쟁"/>
    <x v="37"/>
    <x v="3"/>
    <x v="4"/>
    <s v="허규원"/>
    <s v="055-330-7748"/>
    <s v="202609"/>
  </r>
  <r>
    <n v="40"/>
    <n v="202601"/>
    <x v="36"/>
    <s v="경상남도"/>
    <s v="기타"/>
    <s v="지명경쟁"/>
    <x v="38"/>
    <x v="3"/>
    <x v="4"/>
    <s v="허규원"/>
    <s v="055-330-7748"/>
    <s v="202605"/>
  </r>
  <r>
    <n v="41"/>
    <n v="202601"/>
    <x v="37"/>
    <s v="경상남도"/>
    <s v="토목"/>
    <s v="지명경쟁"/>
    <x v="39"/>
    <x v="3"/>
    <x v="4"/>
    <s v="송정묵"/>
    <s v="055-330-7787"/>
    <s v="202604"/>
  </r>
  <r>
    <n v="42"/>
    <n v="202605"/>
    <x v="38"/>
    <s v="경상남도"/>
    <s v="전기"/>
    <s v="제한경쟁"/>
    <x v="40"/>
    <x v="3"/>
    <x v="4"/>
    <s v="송정묵"/>
    <s v="055-330-7787"/>
    <s v="202611"/>
  </r>
  <r>
    <n v="43"/>
    <n v="202604"/>
    <x v="39"/>
    <s v="경상남도"/>
    <s v="토목"/>
    <s v="제한경쟁"/>
    <x v="41"/>
    <x v="3"/>
    <x v="3"/>
    <s v="이수열"/>
    <s v="055-330-7782"/>
    <s v="202610"/>
  </r>
  <r>
    <n v="44"/>
    <n v="202605"/>
    <x v="40"/>
    <s v="경상남도"/>
    <s v="건축"/>
    <s v="제한경쟁"/>
    <x v="42"/>
    <x v="3"/>
    <x v="3"/>
    <s v="김정현"/>
    <s v="055-330-7764"/>
    <s v="202607"/>
  </r>
  <r>
    <n v="45"/>
    <n v="202607"/>
    <x v="41"/>
    <s v="경상남도"/>
    <s v="건축"/>
    <s v="제한경쟁"/>
    <x v="43"/>
    <x v="3"/>
    <x v="3"/>
    <s v="이수열"/>
    <s v="055-330-7782"/>
    <s v="202611"/>
  </r>
  <r>
    <n v="46"/>
    <n v="202608"/>
    <x v="42"/>
    <s v="경상남도"/>
    <s v="건축"/>
    <s v="제한경쟁"/>
    <x v="44"/>
    <x v="3"/>
    <x v="3"/>
    <s v="김정현"/>
    <s v="055-330-7764"/>
    <s v="202612"/>
  </r>
  <r>
    <n v="47"/>
    <n v="202608"/>
    <x v="43"/>
    <s v="경상남도"/>
    <s v="토목"/>
    <s v="제한경쟁"/>
    <x v="45"/>
    <x v="3"/>
    <x v="3"/>
    <s v="이수열"/>
    <s v="055-330-7782"/>
    <s v="202611"/>
  </r>
  <r>
    <n v="48"/>
    <n v="202609"/>
    <x v="44"/>
    <s v="경상남도"/>
    <s v="건축"/>
    <s v="제한경쟁"/>
    <x v="46"/>
    <x v="3"/>
    <x v="3"/>
    <s v="이수열"/>
    <s v="055-330-7782"/>
    <s v="202703"/>
  </r>
  <r>
    <n v="49"/>
    <n v="202609"/>
    <x v="45"/>
    <s v="경상남도"/>
    <s v="건축"/>
    <s v="제한경쟁"/>
    <x v="47"/>
    <x v="3"/>
    <x v="3"/>
    <s v="김정현"/>
    <s v="055-330-7764"/>
    <s v="202612"/>
  </r>
  <r>
    <n v="50"/>
    <n v="202609"/>
    <x v="46"/>
    <s v="경상남도"/>
    <s v="토목"/>
    <s v="제한경쟁"/>
    <x v="43"/>
    <x v="3"/>
    <x v="3"/>
    <s v="김정현"/>
    <s v="055-330-7764"/>
    <s v="202612"/>
  </r>
  <r>
    <n v="51"/>
    <n v="202609"/>
    <x v="47"/>
    <s v="경상남도"/>
    <s v="토목"/>
    <s v="제한경쟁"/>
    <x v="48"/>
    <x v="3"/>
    <x v="3"/>
    <s v="이수열"/>
    <s v="055-330-7782"/>
    <s v="202612"/>
  </r>
  <r>
    <n v="52"/>
    <n v="202601"/>
    <x v="48"/>
    <s v="경상남도"/>
    <s v="전기"/>
    <s v="제한경쟁"/>
    <x v="49"/>
    <x v="3"/>
    <x v="3"/>
    <s v="김지오"/>
    <s v="055-330-7766"/>
    <s v="202606"/>
  </r>
  <r>
    <n v="53"/>
    <n v="202605"/>
    <x v="49"/>
    <s v="경상남도"/>
    <s v="전기"/>
    <s v="제한경쟁"/>
    <x v="50"/>
    <x v="3"/>
    <x v="3"/>
    <s v="김지오"/>
    <s v="055-330-7766"/>
    <s v="202608"/>
  </r>
  <r>
    <n v="54"/>
    <n v="202603"/>
    <x v="50"/>
    <s v="경상남도"/>
    <s v="전기"/>
    <s v="제한경쟁"/>
    <x v="51"/>
    <x v="3"/>
    <x v="3"/>
    <s v="최종윤"/>
    <s v="055-330-7776"/>
    <s v="202611"/>
  </r>
  <r>
    <n v="55"/>
    <n v="202603"/>
    <x v="51"/>
    <s v="경상남도"/>
    <s v="전기"/>
    <s v="제한경쟁"/>
    <x v="52"/>
    <x v="3"/>
    <x v="3"/>
    <s v="최종윤"/>
    <s v="055-330-7776"/>
    <s v="202610"/>
  </r>
  <r>
    <n v="56"/>
    <n v="202605"/>
    <x v="52"/>
    <s v="경상남도"/>
    <s v="전문"/>
    <s v="제한경쟁"/>
    <x v="53"/>
    <x v="3"/>
    <x v="3"/>
    <s v="김은중"/>
    <s v="055-330-7773"/>
    <s v="202612"/>
  </r>
  <r>
    <n v="57"/>
    <n v="202608"/>
    <x v="53"/>
    <s v="부산광역시"/>
    <s v="전문"/>
    <s v="제한경쟁"/>
    <x v="54"/>
    <x v="3"/>
    <x v="3"/>
    <s v="장정욱"/>
    <s v="055-330-7769"/>
    <s v="202612"/>
  </r>
  <r>
    <n v="58"/>
    <n v="202607"/>
    <x v="54"/>
    <s v="부산광역시"/>
    <s v="전문"/>
    <s v="제한경쟁"/>
    <x v="55"/>
    <x v="3"/>
    <x v="3"/>
    <s v="김규호"/>
    <s v="055-330-7772"/>
    <s v="202612"/>
  </r>
  <r>
    <n v="59"/>
    <n v="202603"/>
    <x v="55"/>
    <s v="경상남도"/>
    <s v="전문"/>
    <s v="제한경쟁"/>
    <x v="56"/>
    <x v="3"/>
    <x v="3"/>
    <s v="최완수"/>
    <s v="055-330-7765"/>
    <s v="202610"/>
  </r>
  <r>
    <n v="60"/>
    <n v="202603"/>
    <x v="56"/>
    <s v="경상남도"/>
    <s v="전문"/>
    <s v="제한경쟁"/>
    <x v="57"/>
    <x v="3"/>
    <x v="5"/>
    <s v="최종민"/>
    <s v="052-277-2104"/>
    <s v="202607"/>
  </r>
  <r>
    <n v="61"/>
    <n v="202603"/>
    <x v="57"/>
    <s v="울산광역시"/>
    <s v="전문"/>
    <s v="제한경쟁"/>
    <x v="58"/>
    <x v="3"/>
    <x v="5"/>
    <s v="김승택"/>
    <s v="052-278-2101"/>
    <s v="202606"/>
  </r>
  <r>
    <n v="62"/>
    <n v="202606"/>
    <x v="58"/>
    <s v="울산광역시"/>
    <s v="전기"/>
    <s v="제한경쟁"/>
    <x v="59"/>
    <x v="3"/>
    <x v="5"/>
    <s v="홍지훈"/>
    <s v="052-277-2108"/>
    <s v="202607"/>
  </r>
  <r>
    <n v="63"/>
    <n v="202609"/>
    <x v="59"/>
    <s v="울산광역시"/>
    <s v="전기"/>
    <s v="제한경쟁"/>
    <x v="60"/>
    <x v="3"/>
    <x v="5"/>
    <s v="홍지훈"/>
    <s v="052-277-2108"/>
    <s v="202610"/>
  </r>
  <r>
    <n v="64"/>
    <n v="202603"/>
    <x v="53"/>
    <s v="경기도"/>
    <s v="전문"/>
    <s v="제한경쟁"/>
    <x v="61"/>
    <x v="4"/>
    <x v="3"/>
    <s v="김시은"/>
    <s v="031-400-7344"/>
    <s v="202612"/>
  </r>
  <r>
    <n v="65"/>
    <n v="202603"/>
    <x v="60"/>
    <s v="경기도"/>
    <s v="전문"/>
    <s v="제한경쟁"/>
    <x v="62"/>
    <x v="4"/>
    <x v="3"/>
    <s v="김시은"/>
    <s v="031-400-7344"/>
    <s v="202612"/>
  </r>
  <r>
    <n v="66"/>
    <n v="202601"/>
    <x v="61"/>
    <s v="경기도"/>
    <s v="전문"/>
    <s v="제한경쟁"/>
    <x v="63"/>
    <x v="4"/>
    <x v="3"/>
    <s v="오은택"/>
    <s v="031-400-7243"/>
    <s v="202712"/>
  </r>
  <r>
    <n v="67"/>
    <n v="202602"/>
    <x v="62"/>
    <s v="경기도"/>
    <s v="전문"/>
    <s v="수의계약"/>
    <x v="2"/>
    <x v="4"/>
    <x v="3"/>
    <s v="오은택"/>
    <s v="031-400-7243"/>
    <s v="202606"/>
  </r>
  <r>
    <n v="68"/>
    <n v="202601"/>
    <x v="63"/>
    <s v="경기도"/>
    <s v="토목"/>
    <s v="제한경쟁"/>
    <x v="64"/>
    <x v="4"/>
    <x v="3"/>
    <s v="정회윤"/>
    <s v="031-400-7248"/>
    <s v="202605"/>
  </r>
  <r>
    <n v="69"/>
    <n v="202603"/>
    <x v="64"/>
    <s v="경기도"/>
    <s v="건축"/>
    <s v="제한경쟁"/>
    <x v="65"/>
    <x v="4"/>
    <x v="3"/>
    <s v="김정한"/>
    <s v="031-400-7244"/>
    <s v="202605"/>
  </r>
  <r>
    <n v="70"/>
    <n v="202609"/>
    <x v="65"/>
    <s v="경기도"/>
    <s v="건축"/>
    <s v="제한경쟁"/>
    <x v="66"/>
    <x v="4"/>
    <x v="3"/>
    <s v="김정한"/>
    <s v="031-400-7244"/>
    <s v="202611"/>
  </r>
  <r>
    <n v="71"/>
    <n v="202603"/>
    <x v="66"/>
    <s v="경기도"/>
    <s v="기타"/>
    <s v="제한경쟁"/>
    <x v="67"/>
    <x v="4"/>
    <x v="3"/>
    <s v="정회윤"/>
    <s v="031-400-7248"/>
    <s v="202605"/>
  </r>
  <r>
    <n v="72"/>
    <n v="202609"/>
    <x v="67"/>
    <s v="경기도"/>
    <s v="전문"/>
    <s v="제한경쟁"/>
    <x v="68"/>
    <x v="4"/>
    <x v="3"/>
    <s v="김정한"/>
    <s v="031-400-7244"/>
    <s v="202611"/>
  </r>
  <r>
    <n v="73"/>
    <n v="202606"/>
    <x v="68"/>
    <s v="경기도"/>
    <s v="전기"/>
    <s v="제한경쟁"/>
    <x v="69"/>
    <x v="4"/>
    <x v="3"/>
    <s v="박성해"/>
    <s v="031-400-7251"/>
    <s v="202612"/>
  </r>
  <r>
    <n v="74"/>
    <n v="202607"/>
    <x v="69"/>
    <s v="경기도"/>
    <s v="전기"/>
    <s v="제한경쟁"/>
    <x v="70"/>
    <x v="4"/>
    <x v="3"/>
    <s v="변경석"/>
    <s v="031-400-7259"/>
    <s v="202612"/>
  </r>
  <r>
    <n v="75"/>
    <n v="202605"/>
    <x v="70"/>
    <s v="경기도"/>
    <s v="전기"/>
    <s v="제한경쟁"/>
    <x v="71"/>
    <x v="4"/>
    <x v="3"/>
    <s v="변경석"/>
    <s v="031-400-7259"/>
    <s v="202612"/>
  </r>
  <r>
    <n v="76"/>
    <n v="202601"/>
    <x v="71"/>
    <s v="경기도"/>
    <s v="전문"/>
    <s v="제한경쟁"/>
    <x v="72"/>
    <x v="4"/>
    <x v="4"/>
    <s v="한희재"/>
    <s v="031-400-7273"/>
    <s v="202608"/>
  </r>
  <r>
    <n v="77"/>
    <n v="202603"/>
    <x v="72"/>
    <s v="경기도"/>
    <s v="전문"/>
    <s v="제한경쟁"/>
    <x v="73"/>
    <x v="4"/>
    <x v="4"/>
    <s v="한희재"/>
    <s v="031-400-7273"/>
    <s v="202702"/>
  </r>
  <r>
    <n v="78"/>
    <n v="202611"/>
    <x v="73"/>
    <s v="경기도"/>
    <s v="전문"/>
    <s v="제한경쟁"/>
    <x v="74"/>
    <x v="4"/>
    <x v="4"/>
    <s v="한희재"/>
    <s v="031-400-7273"/>
    <s v="202707"/>
  </r>
  <r>
    <n v="79"/>
    <n v="202602"/>
    <x v="74"/>
    <s v="경기도"/>
    <s v="전기"/>
    <s v="제한경쟁"/>
    <x v="75"/>
    <x v="4"/>
    <x v="4"/>
    <s v="정인태"/>
    <s v="031-400-7272"/>
    <s v="202612"/>
  </r>
  <r>
    <n v="80"/>
    <n v="202604"/>
    <x v="75"/>
    <s v="경기도"/>
    <s v="전문"/>
    <s v="제한경쟁"/>
    <x v="76"/>
    <x v="4"/>
    <x v="4"/>
    <s v="백지현"/>
    <s v="031-400-7280"/>
    <s v="202612"/>
  </r>
  <r>
    <n v="81"/>
    <n v="202608"/>
    <x v="76"/>
    <s v="경기도"/>
    <s v="전문"/>
    <s v="제한경쟁"/>
    <x v="77"/>
    <x v="4"/>
    <x v="4"/>
    <s v="백지현"/>
    <s v="031-400-7280"/>
    <s v="202612"/>
  </r>
  <r>
    <n v="82"/>
    <n v="202605"/>
    <x v="77"/>
    <s v="경기도"/>
    <s v="전문"/>
    <s v="제한경쟁"/>
    <x v="78"/>
    <x v="4"/>
    <x v="4"/>
    <s v="백지현"/>
    <s v="031-400-7280"/>
    <s v="202612"/>
  </r>
  <r>
    <n v="83"/>
    <n v="202605"/>
    <x v="78"/>
    <s v="경기도"/>
    <s v="토목"/>
    <s v="일반경쟁"/>
    <x v="79"/>
    <x v="4"/>
    <x v="6"/>
    <s v="최재만"/>
    <s v="031-8040-9801"/>
    <s v="202612"/>
  </r>
  <r>
    <n v="84"/>
    <n v="202601"/>
    <x v="79"/>
    <s v="경기도"/>
    <s v="토목·건축"/>
    <s v="제한경쟁"/>
    <x v="80"/>
    <x v="5"/>
    <x v="7"/>
    <s v="박성수"/>
    <s v="053-670-6512"/>
    <s v="202804"/>
  </r>
  <r>
    <n v="85"/>
    <n v="202607"/>
    <x v="80"/>
    <s v="서울특별시"/>
    <s v="토목·건축"/>
    <s v="제한경쟁"/>
    <x v="81"/>
    <x v="5"/>
    <x v="7"/>
    <s v="박성수"/>
    <s v="053-670-6512"/>
    <s v="202909"/>
  </r>
  <r>
    <n v="86"/>
    <n v="202610"/>
    <x v="81"/>
    <s v="경기도"/>
    <s v="전기"/>
    <s v="일반경쟁"/>
    <x v="82"/>
    <x v="5"/>
    <x v="8"/>
    <s v="이진우"/>
    <s v="053-670-6348"/>
    <s v="202810"/>
  </r>
  <r>
    <n v="87"/>
    <n v="202607"/>
    <x v="82"/>
    <s v="경기도"/>
    <s v="전기"/>
    <s v="일반경쟁"/>
    <x v="83"/>
    <x v="5"/>
    <x v="8"/>
    <s v="문경훈"/>
    <s v="053-670-6349"/>
    <s v="202807"/>
  </r>
  <r>
    <n v="88"/>
    <n v="202601"/>
    <x v="83"/>
    <s v="인천광역시"/>
    <s v="전문"/>
    <s v="제한경쟁"/>
    <x v="84"/>
    <x v="6"/>
    <x v="0"/>
    <s v="신한균"/>
    <s v="032-810-4646"/>
    <s v="202611"/>
  </r>
  <r>
    <n v="89"/>
    <n v="202601"/>
    <x v="84"/>
    <s v="인천광역시"/>
    <s v="전기"/>
    <s v="제한경쟁"/>
    <x v="85"/>
    <x v="6"/>
    <x v="2"/>
    <s v="홍수담"/>
    <s v="032-810-0260"/>
    <s v="202612"/>
  </r>
  <r>
    <n v="90"/>
    <n v="202601"/>
    <x v="85"/>
    <s v="인천광역시"/>
    <s v="전기"/>
    <s v="수의계약"/>
    <x v="86"/>
    <x v="6"/>
    <x v="2"/>
    <s v="강정호"/>
    <s v="032-810-4659"/>
    <s v="202605"/>
  </r>
  <r>
    <n v="91"/>
    <n v="202601"/>
    <x v="86"/>
    <s v="인천광역시"/>
    <s v="전기"/>
    <s v="제한경쟁"/>
    <x v="87"/>
    <x v="6"/>
    <x v="2"/>
    <s v="박선화"/>
    <s v="032-810-0269"/>
    <s v="202606"/>
  </r>
  <r>
    <n v="92"/>
    <n v="202601"/>
    <x v="87"/>
    <s v="인천광역시"/>
    <s v="토목·건축"/>
    <s v="제한경쟁"/>
    <x v="88"/>
    <x v="6"/>
    <x v="1"/>
    <s v="김병학"/>
    <s v="032-810-4535"/>
    <s v="202608"/>
  </r>
  <r>
    <n v="93"/>
    <n v="202602"/>
    <x v="88"/>
    <s v="인천광역시"/>
    <s v="전기"/>
    <s v="제한경쟁"/>
    <x v="89"/>
    <x v="6"/>
    <x v="2"/>
    <s v="명도형"/>
    <s v="032-810-0272"/>
    <s v="202606"/>
  </r>
  <r>
    <n v="94"/>
    <n v="202603"/>
    <x v="89"/>
    <s v="인천광역시"/>
    <s v="전문"/>
    <s v="제한경쟁"/>
    <x v="90"/>
    <x v="6"/>
    <x v="0"/>
    <s v="장재강"/>
    <s v="032-810-0243"/>
    <s v="202609"/>
  </r>
  <r>
    <n v="95"/>
    <n v="202603"/>
    <x v="90"/>
    <s v="인천광역시"/>
    <s v="건축"/>
    <s v="제한경쟁"/>
    <x v="91"/>
    <x v="6"/>
    <x v="1"/>
    <s v="표민중"/>
    <s v="032-810-4534"/>
    <s v="202605"/>
  </r>
  <r>
    <n v="96"/>
    <n v="202604"/>
    <x v="91"/>
    <s v="인천광역시"/>
    <s v="전문"/>
    <s v="제한경쟁"/>
    <x v="92"/>
    <x v="6"/>
    <x v="0"/>
    <s v="김성겸"/>
    <s v="032-810-4649"/>
    <s v="202611"/>
  </r>
  <r>
    <n v="97"/>
    <n v="202604"/>
    <x v="92"/>
    <s v="인천광역시"/>
    <s v="전문"/>
    <s v="일반경쟁"/>
    <x v="29"/>
    <x v="6"/>
    <x v="0"/>
    <s v="정재민"/>
    <s v="032-810-4644"/>
    <s v="202604"/>
  </r>
  <r>
    <n v="98"/>
    <n v="202604"/>
    <x v="93"/>
    <s v="인천광역시"/>
    <s v="전기"/>
    <s v="제한경쟁"/>
    <x v="93"/>
    <x v="6"/>
    <x v="2"/>
    <s v="유창수"/>
    <s v="032-810-0264"/>
    <s v="202607"/>
  </r>
  <r>
    <n v="99"/>
    <n v="202605"/>
    <x v="94"/>
    <s v="인천광역시"/>
    <s v="전문"/>
    <s v="제한경쟁"/>
    <x v="12"/>
    <x v="6"/>
    <x v="0"/>
    <s v="이보영"/>
    <s v="032-810-4633"/>
    <s v="202612"/>
  </r>
  <r>
    <n v="100"/>
    <n v="202605"/>
    <x v="95"/>
    <s v="인천광역시"/>
    <s v="전문"/>
    <s v="제한경쟁"/>
    <x v="94"/>
    <x v="6"/>
    <x v="0"/>
    <s v="정재민"/>
    <s v="053-670-4644"/>
    <s v="202610"/>
  </r>
  <r>
    <n v="101"/>
    <n v="202605"/>
    <x v="96"/>
    <s v="인천광역시"/>
    <s v="전문"/>
    <s v="제한경쟁"/>
    <x v="95"/>
    <x v="6"/>
    <x v="0"/>
    <s v="이기종"/>
    <s v="032-810-4706"/>
    <s v="202612"/>
  </r>
  <r>
    <n v="102"/>
    <n v="202605"/>
    <x v="97"/>
    <s v="인천광역시"/>
    <s v="건축"/>
    <s v="제한경쟁"/>
    <x v="96"/>
    <x v="6"/>
    <x v="1"/>
    <s v="표민중"/>
    <s v="032-810-4534"/>
    <s v="202612"/>
  </r>
  <r>
    <n v="103"/>
    <n v="202608"/>
    <x v="98"/>
    <s v="인천광역시"/>
    <s v="전문"/>
    <s v="제한경쟁"/>
    <x v="97"/>
    <x v="6"/>
    <x v="0"/>
    <s v="강창우"/>
    <s v="032-810-0241"/>
    <s v="202612"/>
  </r>
  <r>
    <n v="104"/>
    <n v="202609"/>
    <x v="99"/>
    <s v="인천광역시"/>
    <s v="전기"/>
    <s v="제한경쟁"/>
    <x v="98"/>
    <x v="6"/>
    <x v="2"/>
    <s v="유창수"/>
    <s v="032-810-0264"/>
    <s v="202605"/>
  </r>
  <r>
    <n v="105"/>
    <n v="202611"/>
    <x v="100"/>
    <s v="인천광역시"/>
    <s v="전문"/>
    <s v="일반경쟁"/>
    <x v="99"/>
    <x v="6"/>
    <x v="0"/>
    <s v="최정은"/>
    <s v="032-810-4648"/>
    <s v="202706"/>
  </r>
  <r>
    <n v="106"/>
    <n v="202607"/>
    <x v="101"/>
    <s v="서울특별시"/>
    <s v="건축"/>
    <s v="제한경쟁"/>
    <x v="100"/>
    <x v="7"/>
    <x v="9"/>
    <s v="박재우"/>
    <s v="053-670-0672"/>
    <s v="202703"/>
  </r>
  <r>
    <n v="107"/>
    <n v="202602"/>
    <x v="102"/>
    <s v="경상남도"/>
    <s v="기타"/>
    <s v="수의계약"/>
    <x v="101"/>
    <x v="8"/>
    <x v="10"/>
    <s v="임석재"/>
    <s v="053-670-6397"/>
    <n v="202604"/>
  </r>
  <r>
    <n v="108"/>
    <n v="202604"/>
    <x v="103"/>
    <s v="경상남도"/>
    <s v="기타"/>
    <s v="수의계약"/>
    <x v="39"/>
    <x v="8"/>
    <x v="10"/>
    <s v="임석재"/>
    <s v="053-670-6397"/>
    <n v="202609"/>
  </r>
  <r>
    <n v="109"/>
    <n v="202604"/>
    <x v="104"/>
    <s v="전라남도"/>
    <s v="기타"/>
    <s v="수의계약"/>
    <x v="39"/>
    <x v="8"/>
    <x v="10"/>
    <s v="임석재"/>
    <s v="053-670-6397"/>
    <n v="202609"/>
  </r>
  <r>
    <n v="110"/>
    <n v="202605"/>
    <x v="105"/>
    <s v="경상남도"/>
    <s v="기타"/>
    <s v="수의계약"/>
    <x v="102"/>
    <x v="8"/>
    <x v="10"/>
    <s v="임석재"/>
    <s v="053-670-6397"/>
    <n v="202609"/>
  </r>
  <r>
    <n v="111"/>
    <n v="202604"/>
    <x v="106"/>
    <s v="경상남도"/>
    <s v="기타"/>
    <s v="수의계약"/>
    <x v="39"/>
    <x v="8"/>
    <x v="10"/>
    <s v="임석재"/>
    <s v="053-670-6397"/>
    <n v="202609"/>
  </r>
  <r>
    <n v="112"/>
    <n v="202604"/>
    <x v="107"/>
    <s v="전라남도"/>
    <s v="기타"/>
    <s v="수의계약"/>
    <x v="39"/>
    <x v="8"/>
    <x v="10"/>
    <s v="임석재"/>
    <s v="053-670-6397"/>
    <n v="202609"/>
  </r>
  <r>
    <n v="113"/>
    <n v="202604"/>
    <x v="108"/>
    <s v="전라남도"/>
    <s v="기타"/>
    <s v="수의계약"/>
    <x v="103"/>
    <x v="8"/>
    <x v="10"/>
    <s v="임석재"/>
    <s v="053-670-6397"/>
    <n v="202609"/>
  </r>
  <r>
    <n v="114"/>
    <n v="202607"/>
    <x v="109"/>
    <s v="전북특별자치도"/>
    <s v="기타"/>
    <s v="제한경쟁"/>
    <x v="104"/>
    <x v="9"/>
    <x v="3"/>
    <s v="김성준"/>
    <s v="063-850-3874"/>
    <s v="202612"/>
  </r>
  <r>
    <n v="115"/>
    <n v="202601"/>
    <x v="110"/>
    <s v="전북특별자치도"/>
    <s v="기타"/>
    <s v="제한경쟁"/>
    <x v="105"/>
    <x v="9"/>
    <x v="3"/>
    <s v="최대명"/>
    <s v="063-850-3873"/>
    <s v="202612"/>
  </r>
  <r>
    <n v="116"/>
    <n v="202603"/>
    <x v="111"/>
    <s v="전북특별자치도"/>
    <s v="기타"/>
    <s v="제한경쟁"/>
    <x v="106"/>
    <x v="9"/>
    <x v="3"/>
    <s v="최대명"/>
    <s v="063-850-3873"/>
    <s v="202606"/>
  </r>
  <r>
    <n v="117"/>
    <n v="202604"/>
    <x v="112"/>
    <s v="전북특별자치도"/>
    <s v="기타"/>
    <s v="제한경쟁"/>
    <x v="52"/>
    <x v="9"/>
    <x v="3"/>
    <s v="이정열"/>
    <s v="063-850-3882"/>
    <s v="202612"/>
  </r>
  <r>
    <n v="118"/>
    <n v="202603"/>
    <x v="113"/>
    <s v="전북특별자치도"/>
    <s v="기타"/>
    <s v="제한경쟁"/>
    <x v="107"/>
    <x v="9"/>
    <x v="3"/>
    <s v="김세윤"/>
    <s v="063-850-3895"/>
    <s v="202606"/>
  </r>
  <r>
    <n v="119"/>
    <n v="202608"/>
    <x v="114"/>
    <s v="전북특별자치도"/>
    <s v="기타"/>
    <s v="제한경쟁"/>
    <x v="108"/>
    <x v="9"/>
    <x v="3"/>
    <s v="이효민"/>
    <s v="063-850-3892"/>
    <s v="202611"/>
  </r>
  <r>
    <n v="120"/>
    <n v="202606"/>
    <x v="75"/>
    <s v="전북특별자치도"/>
    <s v="토목"/>
    <s v="제한경쟁"/>
    <x v="109"/>
    <x v="9"/>
    <x v="4"/>
    <s v="조동환"/>
    <s v="063-850-3835"/>
    <s v="202612"/>
  </r>
  <r>
    <n v="121"/>
    <n v="202607"/>
    <x v="115"/>
    <s v="전북특별자치도"/>
    <s v="기타"/>
    <s v="제한경쟁"/>
    <x v="110"/>
    <x v="9"/>
    <x v="4"/>
    <s v="조동환"/>
    <s v="063-850-3835"/>
    <s v="202612"/>
  </r>
  <r>
    <n v="122"/>
    <n v="202610"/>
    <x v="116"/>
    <s v="충청남도"/>
    <s v="토목"/>
    <s v="제한경쟁"/>
    <x v="111"/>
    <x v="9"/>
    <x v="4"/>
    <s v="황종욱"/>
    <s v="063-850-3866"/>
    <s v="202806"/>
  </r>
  <r>
    <n v="123"/>
    <n v="202605"/>
    <x v="117"/>
    <s v="경상북도"/>
    <s v="건축"/>
    <s v="제한경쟁"/>
    <x v="112"/>
    <x v="10"/>
    <x v="3"/>
    <s v="남경목"/>
    <s v="053-850-1871"/>
    <s v="202612"/>
  </r>
  <r>
    <n v="124"/>
    <n v="202603"/>
    <x v="53"/>
    <s v="경상북도"/>
    <s v="전문"/>
    <s v="제한경쟁"/>
    <x v="17"/>
    <x v="10"/>
    <x v="3"/>
    <s v="조재현"/>
    <s v="053-850-1876"/>
    <s v="202612"/>
  </r>
  <r>
    <n v="125"/>
    <n v="202608"/>
    <x v="118"/>
    <s v="경상북도"/>
    <s v="전문"/>
    <s v="제한경쟁"/>
    <x v="113"/>
    <x v="10"/>
    <x v="3"/>
    <s v="박진수"/>
    <s v="053-850-1878"/>
    <s v="202612"/>
  </r>
  <r>
    <n v="126"/>
    <n v="202607"/>
    <x v="119"/>
    <s v="경상북도"/>
    <s v="토목"/>
    <s v="일반경쟁"/>
    <x v="114"/>
    <x v="10"/>
    <x v="3"/>
    <s v="안준범"/>
    <s v="053-850-1889"/>
    <s v="202608"/>
  </r>
  <r>
    <n v="127"/>
    <n v="202605"/>
    <x v="120"/>
    <s v="경상북도"/>
    <s v="토목"/>
    <s v="일반경쟁"/>
    <x v="115"/>
    <x v="10"/>
    <x v="3"/>
    <s v="안준범"/>
    <s v="053-850-1889"/>
    <s v="202606"/>
  </r>
  <r>
    <n v="128"/>
    <n v="202602"/>
    <x v="121"/>
    <s v="경상북도"/>
    <s v="토목"/>
    <s v="일반경쟁"/>
    <x v="107"/>
    <x v="10"/>
    <x v="3"/>
    <s v="안준범"/>
    <s v="053-850-1889"/>
    <s v="202605"/>
  </r>
  <r>
    <n v="129"/>
    <n v="202601"/>
    <x v="122"/>
    <s v="경상북도"/>
    <s v="전문"/>
    <s v="제한경쟁"/>
    <x v="116"/>
    <x v="10"/>
    <x v="4"/>
    <s v="김종한"/>
    <s v="053-850-1840"/>
    <s v="202612"/>
  </r>
  <r>
    <n v="130"/>
    <n v="202604"/>
    <x v="123"/>
    <s v="경상북도"/>
    <s v="전문"/>
    <s v="제한경쟁"/>
    <x v="117"/>
    <x v="10"/>
    <x v="4"/>
    <s v="김종한"/>
    <s v="053-850-1840"/>
    <s v="202612"/>
  </r>
  <r>
    <n v="131"/>
    <n v="202604"/>
    <x v="124"/>
    <s v="경상북도"/>
    <s v="전문"/>
    <s v="제한경쟁"/>
    <x v="118"/>
    <x v="10"/>
    <x v="4"/>
    <s v="정찬현"/>
    <s v="053-850-1843"/>
    <s v="202706"/>
  </r>
  <r>
    <n v="132"/>
    <n v="202604"/>
    <x v="125"/>
    <s v="경상북도"/>
    <s v="전문"/>
    <s v="수의계약"/>
    <x v="119"/>
    <x v="10"/>
    <x v="4"/>
    <s v="정찬현"/>
    <s v="053-850-1843"/>
    <s v="202706"/>
  </r>
  <r>
    <n v="133"/>
    <n v="202603"/>
    <x v="126"/>
    <s v="경상북도"/>
    <s v="전문"/>
    <s v="제한경쟁"/>
    <x v="120"/>
    <x v="10"/>
    <x v="4"/>
    <s v="정찬현"/>
    <s v="053-850-1843"/>
    <s v="202611"/>
  </r>
  <r>
    <n v="134"/>
    <n v="202603"/>
    <x v="127"/>
    <s v="경상북도"/>
    <s v="전문"/>
    <s v="수의계약"/>
    <x v="121"/>
    <x v="10"/>
    <x v="4"/>
    <s v="정찬현"/>
    <s v="053-850-1843"/>
    <s v="202611"/>
  </r>
  <r>
    <n v="135"/>
    <n v="202602"/>
    <x v="128"/>
    <s v="경상북도"/>
    <s v="전문"/>
    <s v="제한경쟁"/>
    <x v="122"/>
    <x v="10"/>
    <x v="4"/>
    <s v="임호영"/>
    <s v="053-850-1572"/>
    <s v="202611"/>
  </r>
  <r>
    <n v="136"/>
    <n v="202606"/>
    <x v="129"/>
    <s v="경상북도"/>
    <s v="전문"/>
    <s v="제한경쟁"/>
    <x v="123"/>
    <x v="10"/>
    <x v="4"/>
    <s v="정찬현"/>
    <s v="053-850-1843"/>
    <s v="202706"/>
  </r>
  <r>
    <n v="137"/>
    <n v="202610"/>
    <x v="130"/>
    <s v="경상북도"/>
    <s v="전문"/>
    <s v="제한경쟁"/>
    <x v="124"/>
    <x v="10"/>
    <x v="4"/>
    <s v="정찬현"/>
    <s v="053-850-1843"/>
    <s v="202705"/>
  </r>
  <r>
    <n v="138"/>
    <n v="202610"/>
    <x v="131"/>
    <s v="경상북도"/>
    <s v="전문"/>
    <s v="수의계약"/>
    <x v="121"/>
    <x v="10"/>
    <x v="4"/>
    <s v="정찬현"/>
    <s v="053-850-1843"/>
    <s v="202705"/>
  </r>
  <r>
    <n v="139"/>
    <n v="202606"/>
    <x v="132"/>
    <s v="강원특별자치도"/>
    <s v="건축"/>
    <s v="제한경쟁"/>
    <x v="125"/>
    <x v="11"/>
    <x v="3"/>
    <s v="류나영"/>
    <s v="033-760-6745"/>
    <s v="202611"/>
  </r>
  <r>
    <n v="140"/>
    <n v="202601"/>
    <x v="133"/>
    <s v="강원특별자치도"/>
    <s v="기타"/>
    <s v="제한경쟁"/>
    <x v="126"/>
    <x v="11"/>
    <x v="3"/>
    <s v="이성훈"/>
    <s v="033-760-6712"/>
    <s v="202611"/>
  </r>
  <r>
    <n v="141"/>
    <n v="202604"/>
    <x v="134"/>
    <s v="강원특별자치도"/>
    <s v="전문"/>
    <s v="제한경쟁"/>
    <x v="127"/>
    <x v="11"/>
    <x v="3"/>
    <s v="양승혁"/>
    <s v="033-760-6715"/>
    <s v="202610"/>
  </r>
  <r>
    <n v="142"/>
    <n v="202604"/>
    <x v="111"/>
    <s v="강원특별자치도"/>
    <s v="기타"/>
    <s v="제한경쟁"/>
    <x v="117"/>
    <x v="11"/>
    <x v="3"/>
    <s v="양승혁"/>
    <s v="033-760-6715"/>
    <s v="202610"/>
  </r>
  <r>
    <n v="143"/>
    <n v="202605"/>
    <x v="135"/>
    <s v="강원특별자치도"/>
    <s v="전기"/>
    <s v="제한경쟁"/>
    <x v="128"/>
    <x v="11"/>
    <x v="3"/>
    <s v="김명진"/>
    <s v="033-760-6724"/>
    <s v="202609"/>
  </r>
  <r>
    <n v="144"/>
    <n v="202602"/>
    <x v="136"/>
    <s v="강원특별자치도"/>
    <s v="전기"/>
    <s v="제한경쟁"/>
    <x v="129"/>
    <x v="11"/>
    <x v="3"/>
    <s v="오연주"/>
    <s v="033-760-6725"/>
    <s v="202605"/>
  </r>
  <r>
    <n v="145"/>
    <n v="202606"/>
    <x v="137"/>
    <s v="강원특별자치도"/>
    <s v="전기"/>
    <s v="제한경쟁"/>
    <x v="130"/>
    <x v="11"/>
    <x v="3"/>
    <s v="오연주"/>
    <s v="033-760-6725"/>
    <s v="202609"/>
  </r>
  <r>
    <n v="146"/>
    <n v="202607"/>
    <x v="138"/>
    <s v="강원특별자치도"/>
    <s v="토목"/>
    <s v="제한경쟁"/>
    <x v="116"/>
    <x v="11"/>
    <x v="4"/>
    <s v="박지현"/>
    <s v="033-760-6752"/>
    <s v="202611"/>
  </r>
  <r>
    <n v="147"/>
    <n v="202603"/>
    <x v="139"/>
    <s v="강원특별자치도"/>
    <s v="토목"/>
    <s v="제한경쟁"/>
    <x v="131"/>
    <x v="11"/>
    <x v="4"/>
    <s v="노윤하"/>
    <s v="033-760-6766"/>
    <s v="202609"/>
  </r>
  <r>
    <n v="148"/>
    <n v="202603"/>
    <x v="140"/>
    <s v="강원특별자치도"/>
    <s v="기계"/>
    <s v="수의계약"/>
    <x v="132"/>
    <x v="11"/>
    <x v="4"/>
    <s v="노윤하"/>
    <s v="033-760-6766"/>
    <s v="202609"/>
  </r>
  <r>
    <n v="149"/>
    <n v="202601"/>
    <x v="141"/>
    <s v="경기도"/>
    <s v="전문"/>
    <s v="제한경쟁"/>
    <x v="133"/>
    <x v="12"/>
    <x v="4"/>
    <s v="이동훈"/>
    <s v="02-2657-1168"/>
    <s v="202608"/>
  </r>
  <r>
    <n v="150"/>
    <n v="202603"/>
    <x v="142"/>
    <s v="경기도"/>
    <s v="전문"/>
    <s v="제한경쟁"/>
    <x v="134"/>
    <x v="12"/>
    <x v="4"/>
    <s v="이동훈"/>
    <s v="02-2657-1168"/>
    <s v="202612"/>
  </r>
  <r>
    <n v="151"/>
    <n v="202605"/>
    <x v="143"/>
    <s v="경기도"/>
    <s v="토목"/>
    <s v="제한경쟁"/>
    <x v="130"/>
    <x v="12"/>
    <x v="4"/>
    <s v="전영주"/>
    <s v="02-2657-1169"/>
    <s v="202611"/>
  </r>
  <r>
    <n v="152"/>
    <n v="202603"/>
    <x v="144"/>
    <s v="경기도"/>
    <s v="기계"/>
    <s v="제한경쟁"/>
    <x v="135"/>
    <x v="12"/>
    <x v="4"/>
    <s v="전영주"/>
    <s v="02-2657-1169"/>
    <s v="202611"/>
  </r>
  <r>
    <n v="153"/>
    <n v="202604"/>
    <x v="145"/>
    <s v="경기도"/>
    <s v="전기"/>
    <s v="제한경쟁"/>
    <x v="136"/>
    <x v="12"/>
    <x v="4"/>
    <s v="전영주"/>
    <s v="02-2657-1169"/>
    <s v="202610"/>
  </r>
  <r>
    <n v="154"/>
    <n v="202605"/>
    <x v="146"/>
    <s v="서울특별시"/>
    <s v="전기"/>
    <s v="제한경쟁"/>
    <x v="137"/>
    <x v="12"/>
    <x v="4"/>
    <s v="전영주"/>
    <s v="02-2657-1169"/>
    <s v="202612"/>
  </r>
  <r>
    <n v="155"/>
    <n v="202602"/>
    <x v="147"/>
    <s v="경기도"/>
    <s v="전문"/>
    <s v="제한경쟁"/>
    <x v="138"/>
    <x v="12"/>
    <x v="11"/>
    <s v="장윤형"/>
    <s v="02-2657-1154"/>
    <s v="202611"/>
  </r>
  <r>
    <n v="156"/>
    <n v="202602"/>
    <x v="148"/>
    <s v="경기도"/>
    <s v="전문"/>
    <s v="제한경쟁"/>
    <x v="139"/>
    <x v="12"/>
    <x v="11"/>
    <s v="강형석"/>
    <s v="02-2657-1134"/>
    <s v="202607"/>
  </r>
  <r>
    <n v="157"/>
    <n v="202606"/>
    <x v="149"/>
    <s v="경기도"/>
    <s v="통신"/>
    <s v="제한경쟁"/>
    <x v="140"/>
    <x v="12"/>
    <x v="11"/>
    <s v="윤재영"/>
    <s v="02-2657-1151"/>
    <s v="202610"/>
  </r>
  <r>
    <n v="158"/>
    <n v="202601"/>
    <x v="150"/>
    <s v="경기도"/>
    <s v="토목"/>
    <s v="제한경쟁"/>
    <x v="141"/>
    <x v="13"/>
    <x v="1"/>
    <s v="김다솜"/>
    <s v="031-680-3277"/>
    <s v="202610"/>
  </r>
  <r>
    <n v="159"/>
    <n v="202603"/>
    <x v="151"/>
    <s v="경기도"/>
    <s v="건축"/>
    <s v="제한경쟁"/>
    <x v="56"/>
    <x v="13"/>
    <x v="1"/>
    <s v="권경훈"/>
    <s v="031-680-3275"/>
    <s v="202611"/>
  </r>
  <r>
    <n v="160"/>
    <n v="202603"/>
    <x v="152"/>
    <s v="경기도"/>
    <s v="전기"/>
    <s v="수의계약"/>
    <x v="142"/>
    <x v="13"/>
    <x v="2"/>
    <s v="양정민"/>
    <s v="031-680-3245"/>
    <s v="202611"/>
  </r>
  <r>
    <n v="161"/>
    <n v="202603"/>
    <x v="153"/>
    <s v="경기도"/>
    <s v="전기"/>
    <s v="제한경쟁"/>
    <x v="143"/>
    <x v="13"/>
    <x v="2"/>
    <s v="양정민"/>
    <s v="031-680-3245"/>
    <s v="202611"/>
  </r>
  <r>
    <n v="162"/>
    <n v="202603"/>
    <x v="154"/>
    <s v="경기도"/>
    <s v="전기"/>
    <s v="수의계약"/>
    <x v="144"/>
    <x v="13"/>
    <x v="2"/>
    <s v="양정민"/>
    <s v="031-680-3245"/>
    <s v="202611"/>
  </r>
  <r>
    <n v="163"/>
    <n v="202603"/>
    <x v="155"/>
    <s v="경기도"/>
    <s v="전기"/>
    <s v="제한경쟁"/>
    <x v="116"/>
    <x v="13"/>
    <x v="2"/>
    <s v="최종명"/>
    <s v="031-680-3246"/>
    <s v="202606"/>
  </r>
  <r>
    <n v="164"/>
    <n v="202603"/>
    <x v="156"/>
    <s v="경기도"/>
    <s v="전기"/>
    <s v="제한경쟁"/>
    <x v="145"/>
    <x v="13"/>
    <x v="2"/>
    <s v="권정현"/>
    <s v="031-680-3253"/>
    <s v="202710"/>
  </r>
  <r>
    <n v="165"/>
    <n v="202603"/>
    <x v="157"/>
    <s v="경기도"/>
    <s v="전기"/>
    <s v="제한경쟁"/>
    <x v="146"/>
    <x v="13"/>
    <x v="2"/>
    <s v="최종명"/>
    <s v="031-680-3246"/>
    <s v="202612"/>
  </r>
  <r>
    <n v="166"/>
    <n v="202603"/>
    <x v="158"/>
    <s v="경기도"/>
    <s v="전기"/>
    <s v="제한경쟁"/>
    <x v="147"/>
    <x v="13"/>
    <x v="2"/>
    <s v="김지형"/>
    <s v="031-680-3248"/>
    <s v="202712"/>
  </r>
  <r>
    <n v="167"/>
    <n v="202602"/>
    <x v="159"/>
    <s v="경기도"/>
    <s v="전문"/>
    <s v="제한경쟁"/>
    <x v="148"/>
    <x v="13"/>
    <x v="0"/>
    <s v="채수현"/>
    <s v="031-680-3222"/>
    <s v="202611"/>
  </r>
  <r>
    <n v="168"/>
    <n v="202602"/>
    <x v="160"/>
    <s v="경기도"/>
    <s v="전문"/>
    <s v="제한경쟁"/>
    <x v="149"/>
    <x v="13"/>
    <x v="0"/>
    <s v="채수현"/>
    <s v="031-680-3222"/>
    <s v="202611"/>
  </r>
  <r>
    <n v="169"/>
    <n v="202602"/>
    <x v="161"/>
    <s v="경기도"/>
    <s v="전문"/>
    <s v="제한경쟁"/>
    <x v="150"/>
    <x v="13"/>
    <x v="0"/>
    <s v="배송환"/>
    <s v="031-680-3226"/>
    <s v="202610"/>
  </r>
  <r>
    <n v="170"/>
    <n v="202602"/>
    <x v="162"/>
    <s v="경기도"/>
    <s v="전문"/>
    <s v="제한경쟁"/>
    <x v="151"/>
    <x v="13"/>
    <x v="0"/>
    <s v="배송환"/>
    <s v="031-680-3226"/>
    <s v="202610"/>
  </r>
  <r>
    <n v="171"/>
    <n v="202603"/>
    <x v="163"/>
    <s v="경기도"/>
    <s v="전문"/>
    <s v="제한경쟁"/>
    <x v="152"/>
    <x v="13"/>
    <x v="0"/>
    <s v="김진환"/>
    <s v="031-680-3216"/>
    <s v="202607"/>
  </r>
  <r>
    <n v="172"/>
    <n v="202603"/>
    <x v="164"/>
    <s v="경기도"/>
    <s v="전문"/>
    <s v="제한경쟁"/>
    <x v="62"/>
    <x v="13"/>
    <x v="0"/>
    <s v="장동혁"/>
    <s v="031-680-3228"/>
    <s v="202607"/>
  </r>
  <r>
    <n v="173"/>
    <n v="202604"/>
    <x v="165"/>
    <s v="경기도"/>
    <s v="전문"/>
    <s v="일반경쟁"/>
    <x v="45"/>
    <x v="13"/>
    <x v="0"/>
    <s v="김진환"/>
    <s v="031-680-3216"/>
    <s v="202606"/>
  </r>
  <r>
    <n v="174"/>
    <n v="202603"/>
    <x v="166"/>
    <s v="대구광역시"/>
    <s v="기타"/>
    <s v="수의계약"/>
    <x v="153"/>
    <x v="14"/>
    <x v="12"/>
    <s v="김수환"/>
    <s v="053-670-6490"/>
    <s v="202803"/>
  </r>
  <r>
    <n v="175"/>
    <n v="202611"/>
    <x v="167"/>
    <s v="제주특별자치도"/>
    <s v="전문"/>
    <s v="제한경쟁"/>
    <x v="154"/>
    <x v="15"/>
    <x v="3"/>
    <s v="권만준"/>
    <s v="064-766-3674"/>
    <s v="202612"/>
  </r>
  <r>
    <n v="176"/>
    <n v="202604"/>
    <x v="168"/>
    <s v="제주특별자치도"/>
    <s v="기타"/>
    <s v="제한경쟁"/>
    <x v="155"/>
    <x v="15"/>
    <x v="13"/>
    <s v="김태현"/>
    <s v="064-766-3775"/>
    <s v="202812"/>
  </r>
  <r>
    <n v="177"/>
    <n v="202606"/>
    <x v="169"/>
    <s v="제주특별자치도"/>
    <s v="전기"/>
    <s v="제한경쟁"/>
    <x v="156"/>
    <x v="15"/>
    <x v="13"/>
    <s v="김태현"/>
    <s v="064-766-3775"/>
    <s v="202812"/>
  </r>
  <r>
    <n v="178"/>
    <n v="202607"/>
    <x v="170"/>
    <s v="대전광역시"/>
    <s v="전문"/>
    <s v="제한경쟁"/>
    <x v="157"/>
    <x v="16"/>
    <x v="3"/>
    <s v="주기열"/>
    <s v="042-229-3534"/>
    <s v="202611"/>
  </r>
  <r>
    <n v="179"/>
    <n v="202605"/>
    <x v="171"/>
    <s v="대전광역시"/>
    <s v="전문"/>
    <s v="제한경쟁"/>
    <x v="158"/>
    <x v="16"/>
    <x v="3"/>
    <s v="조정환"/>
    <s v="042-229-3532"/>
    <s v="202611"/>
  </r>
  <r>
    <n v="180"/>
    <n v="202601"/>
    <x v="172"/>
    <s v="대전광역시"/>
    <s v="건축"/>
    <s v="제한경쟁"/>
    <x v="159"/>
    <x v="16"/>
    <x v="3"/>
    <s v="노경호"/>
    <s v="042-229-3551"/>
    <s v="202606"/>
  </r>
  <r>
    <n v="181"/>
    <n v="202604"/>
    <x v="173"/>
    <s v="충청북도"/>
    <s v="토목·건축"/>
    <s v="제한경쟁"/>
    <x v="66"/>
    <x v="16"/>
    <x v="3"/>
    <s v="노경호"/>
    <s v="042-229-3551"/>
    <s v="202606"/>
  </r>
  <r>
    <n v="182"/>
    <n v="202606"/>
    <x v="174"/>
    <s v="충청북도"/>
    <s v="토목"/>
    <s v="제한경쟁"/>
    <x v="160"/>
    <x v="16"/>
    <x v="3"/>
    <s v="노경호"/>
    <s v="042-229-3551"/>
    <s v="202612"/>
  </r>
  <r>
    <n v="183"/>
    <n v="202603"/>
    <x v="175"/>
    <s v="충청남도"/>
    <s v="전기"/>
    <s v="제한경쟁"/>
    <x v="28"/>
    <x v="16"/>
    <x v="3"/>
    <s v="김진욱"/>
    <s v="042-229-3565"/>
    <s v="202608"/>
  </r>
  <r>
    <n v="184"/>
    <n v="202603"/>
    <x v="176"/>
    <s v="충청북도"/>
    <s v="전기"/>
    <s v="제한경쟁"/>
    <x v="161"/>
    <x v="16"/>
    <x v="3"/>
    <s v="염시경"/>
    <s v="042-229-3541"/>
    <s v="202712"/>
  </r>
  <r>
    <n v="185"/>
    <n v="202603"/>
    <x v="177"/>
    <s v="대전광역시"/>
    <s v="전문"/>
    <s v="제한경쟁"/>
    <x v="162"/>
    <x v="16"/>
    <x v="3"/>
    <s v="허용택"/>
    <s v="042-2293-536"/>
    <s v="202612"/>
  </r>
  <r>
    <n v="186"/>
    <n v="202604"/>
    <x v="178"/>
    <s v="충청북도"/>
    <s v="기계,토목"/>
    <s v="제한경쟁"/>
    <x v="163"/>
    <x v="16"/>
    <x v="3"/>
    <s v="백승진"/>
    <s v="042-229-3533"/>
    <s v="202712"/>
  </r>
  <r>
    <n v="187"/>
    <n v="202605"/>
    <x v="179"/>
    <s v="충청남도"/>
    <s v="전문"/>
    <s v="제한경쟁"/>
    <x v="71"/>
    <x v="16"/>
    <x v="4"/>
    <s v="김재익"/>
    <s v="042-229-3574"/>
    <s v="202612"/>
  </r>
  <r>
    <n v="188"/>
    <n v="202606"/>
    <x v="180"/>
    <s v="대전광역시"/>
    <s v="전기"/>
    <s v="제한경쟁"/>
    <x v="164"/>
    <x v="16"/>
    <x v="4"/>
    <s v="한상진"/>
    <s v="042-229-3562"/>
    <s v="2026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4">
  <r>
    <n v="1"/>
    <n v="1"/>
    <x v="0"/>
    <s v="수의계약"/>
    <n v="5000000"/>
    <x v="0"/>
    <s v="자금부"/>
    <s v="조아라"/>
    <s v="053-670-0397"/>
    <x v="0"/>
  </r>
  <r>
    <n v="2"/>
    <n v="1"/>
    <x v="1"/>
    <s v="제한경쟁"/>
    <n v="8000000"/>
    <x v="1"/>
    <s v="설비보전부"/>
    <s v="전인욱"/>
    <s v="063-850-3886"/>
    <x v="1"/>
  </r>
  <r>
    <n v="3"/>
    <n v="1"/>
    <x v="2"/>
    <s v="제한경쟁"/>
    <n v="9000000"/>
    <x v="2"/>
    <s v="안전부"/>
    <s v="김현정"/>
    <s v="033-571-4172"/>
    <x v="1"/>
  </r>
  <r>
    <n v="4"/>
    <n v="1"/>
    <x v="3"/>
    <s v="수의계약"/>
    <n v="19200000"/>
    <x v="3"/>
    <s v="울산지사"/>
    <s v="남승주"/>
    <s v="052-278-1409"/>
    <x v="1"/>
  </r>
  <r>
    <n v="5"/>
    <n v="1"/>
    <x v="4"/>
    <s v="제한경쟁"/>
    <n v="21100000"/>
    <x v="4"/>
    <s v="관로보전부"/>
    <s v="진한솔"/>
    <s v="031-400-7279"/>
    <x v="2"/>
  </r>
  <r>
    <n v="6"/>
    <n v="1"/>
    <x v="5"/>
    <s v="제한경쟁"/>
    <n v="28600000"/>
    <x v="4"/>
    <s v="설비보전부"/>
    <s v="변경석"/>
    <s v="031-400-7259"/>
    <x v="3"/>
  </r>
  <r>
    <n v="7"/>
    <n v="1"/>
    <x v="6"/>
    <s v="제한경쟁"/>
    <n v="29000000"/>
    <x v="5"/>
    <s v="안전부"/>
    <s v="백종찬"/>
    <s v="032-453-6632"/>
    <x v="4"/>
  </r>
  <r>
    <n v="8"/>
    <n v="1"/>
    <x v="7"/>
    <s v="제한경쟁"/>
    <n v="31690000"/>
    <x v="6"/>
    <s v="안전총괄부"/>
    <s v="남진규"/>
    <s v="053-670-0424"/>
    <x v="2"/>
  </r>
  <r>
    <n v="9"/>
    <n v="1"/>
    <x v="8"/>
    <s v="제한경쟁"/>
    <n v="42000000"/>
    <x v="7"/>
    <s v="홍보부"/>
    <s v="구동우"/>
    <s v="053-670-0177"/>
    <x v="5"/>
  </r>
  <r>
    <n v="10"/>
    <n v="1"/>
    <x v="9"/>
    <s v="제한경쟁"/>
    <n v="47000000"/>
    <x v="8"/>
    <s v="기계보전부"/>
    <s v="김현찬"/>
    <s v="031-680-3221"/>
    <x v="4"/>
  </r>
  <r>
    <n v="11"/>
    <n v="1"/>
    <x v="10"/>
    <s v="제한경쟁"/>
    <n v="50000000"/>
    <x v="8"/>
    <s v="관리부"/>
    <s v="김상희"/>
    <s v="031-680-3145"/>
    <x v="6"/>
  </r>
  <r>
    <n v="12"/>
    <n v="1"/>
    <x v="11"/>
    <s v="제한경쟁"/>
    <n v="50391000"/>
    <x v="9"/>
    <s v="수소인프라부"/>
    <s v="김대환"/>
    <s v="053-670-0752"/>
    <x v="3"/>
  </r>
  <r>
    <n v="13"/>
    <n v="1"/>
    <x v="12"/>
    <s v="제한경쟁"/>
    <n v="55592240"/>
    <x v="4"/>
    <s v="설비보전부"/>
    <s v="황지선"/>
    <s v="031-400-7573"/>
    <x v="7"/>
  </r>
  <r>
    <n v="14"/>
    <n v="1"/>
    <x v="13"/>
    <s v="제한경쟁"/>
    <n v="66000000"/>
    <x v="10"/>
    <s v="초저온기술연구소"/>
    <s v="임기호"/>
    <s v="032-810-0328"/>
    <x v="8"/>
  </r>
  <r>
    <n v="15"/>
    <n v="1"/>
    <x v="14"/>
    <s v="제한경쟁"/>
    <n v="70000000"/>
    <x v="8"/>
    <s v="관리부"/>
    <s v="김상희"/>
    <s v="031-680-3144"/>
    <x v="6"/>
  </r>
  <r>
    <n v="16"/>
    <n v="1"/>
    <x v="15"/>
    <s v="제한경쟁"/>
    <n v="70000000"/>
    <x v="1"/>
    <s v="안전부"/>
    <s v="김세희"/>
    <s v="063-850-3857"/>
    <x v="6"/>
  </r>
  <r>
    <n v="17"/>
    <n v="1"/>
    <x v="16"/>
    <s v="제한경쟁"/>
    <n v="76000000"/>
    <x v="1"/>
    <s v="설비보전부"/>
    <s v="김세윤"/>
    <s v="063-850-3895"/>
    <x v="1"/>
  </r>
  <r>
    <n v="18"/>
    <n v="1"/>
    <x v="17"/>
    <s v="제한경쟁"/>
    <n v="77000000"/>
    <x v="5"/>
    <s v="안전부"/>
    <s v="이난"/>
    <s v="032-453-6713"/>
    <x v="1"/>
  </r>
  <r>
    <n v="19"/>
    <n v="1"/>
    <x v="18"/>
    <s v="제한경쟁"/>
    <n v="78000000"/>
    <x v="7"/>
    <s v="홍보부"/>
    <s v="김혜원"/>
    <s v="053-670-0549"/>
    <x v="9"/>
  </r>
  <r>
    <n v="20"/>
    <n v="1"/>
    <x v="19"/>
    <s v="제한경쟁"/>
    <n v="90000000"/>
    <x v="5"/>
    <s v="관로보전부"/>
    <s v="배장윤"/>
    <s v="032-453-6643"/>
    <x v="10"/>
  </r>
  <r>
    <n v="21"/>
    <n v="1"/>
    <x v="20"/>
    <s v="제한경쟁"/>
    <n v="99000000"/>
    <x v="5"/>
    <s v="안전부"/>
    <s v="이난"/>
    <s v="032-453-6713"/>
    <x v="1"/>
  </r>
  <r>
    <n v="22"/>
    <n v="1"/>
    <x v="21"/>
    <s v="제한경쟁"/>
    <n v="100000000"/>
    <x v="11"/>
    <s v="미주사업부"/>
    <s v="오윤정"/>
    <s v="053-670-0756"/>
    <x v="11"/>
  </r>
  <r>
    <n v="23"/>
    <n v="1"/>
    <x v="22"/>
    <s v="제한경쟁"/>
    <n v="100000000"/>
    <x v="3"/>
    <s v="안전부"/>
    <s v="김건호"/>
    <s v="055-330-7723"/>
    <x v="1"/>
  </r>
  <r>
    <n v="24"/>
    <n v="1"/>
    <x v="23"/>
    <s v="제한경쟁"/>
    <n v="100000000"/>
    <x v="3"/>
    <s v="안전부"/>
    <s v="김건호"/>
    <s v="055-330-7723"/>
    <x v="1"/>
  </r>
  <r>
    <n v="25"/>
    <n v="1"/>
    <x v="24"/>
    <s v="수의계약"/>
    <n v="110000000"/>
    <x v="12"/>
    <s v="개별요금영업부"/>
    <s v="이가현"/>
    <s v="053-670-0833"/>
    <x v="12"/>
  </r>
  <r>
    <n v="26"/>
    <n v="1"/>
    <x v="25"/>
    <s v="제한경쟁"/>
    <n v="126800000"/>
    <x v="8"/>
    <s v="기계보전부"/>
    <s v="안주호"/>
    <s v="031-680-3219"/>
    <x v="13"/>
  </r>
  <r>
    <n v="27"/>
    <n v="1"/>
    <x v="26"/>
    <s v="제한경쟁"/>
    <n v="135000000"/>
    <x v="13"/>
    <s v="안전부"/>
    <s v="도현룡"/>
    <s v="055-640-6163"/>
    <x v="1"/>
  </r>
  <r>
    <n v="28"/>
    <n v="1"/>
    <x v="27"/>
    <s v="제한경쟁"/>
    <n v="145612390"/>
    <x v="14"/>
    <s v="안전부"/>
    <s v="이재훈"/>
    <s v="053-670-6642"/>
    <x v="1"/>
  </r>
  <r>
    <n v="29"/>
    <n v="1"/>
    <x v="28"/>
    <s v="제한경쟁"/>
    <n v="150000000"/>
    <x v="15"/>
    <s v="안전부"/>
    <s v="이원진"/>
    <s v="042-229-3584"/>
    <x v="1"/>
  </r>
  <r>
    <n v="30"/>
    <n v="1"/>
    <x v="29"/>
    <s v="수의계약"/>
    <n v="230000000"/>
    <x v="15"/>
    <s v="설비보전부"/>
    <s v="백승진"/>
    <s v="042-229-3533"/>
    <x v="1"/>
  </r>
  <r>
    <n v="31"/>
    <n v="1"/>
    <x v="30"/>
    <s v="수의계약"/>
    <n v="252340000"/>
    <x v="8"/>
    <s v="계전보전부"/>
    <s v="황지영"/>
    <s v="031-680-3258"/>
    <x v="14"/>
  </r>
  <r>
    <n v="32"/>
    <n v="1"/>
    <x v="31"/>
    <s v="제한경쟁"/>
    <n v="295000000"/>
    <x v="8"/>
    <s v="시설보전부"/>
    <s v="김다솜"/>
    <s v="031-680-3277"/>
    <x v="15"/>
  </r>
  <r>
    <n v="33"/>
    <n v="1"/>
    <x v="32"/>
    <s v="제한경쟁"/>
    <n v="300000000"/>
    <x v="16"/>
    <s v="기술기획부"/>
    <s v="조홍재"/>
    <s v="053-670-6498"/>
    <x v="16"/>
  </r>
  <r>
    <n v="34"/>
    <n v="1"/>
    <x v="33"/>
    <s v="일반경쟁"/>
    <n v="301231000"/>
    <x v="16"/>
    <s v="탄소중립환경부"/>
    <s v="신예진"/>
    <s v="053-670-0618"/>
    <x v="5"/>
  </r>
  <r>
    <n v="35"/>
    <n v="1"/>
    <x v="34"/>
    <s v="일반경쟁"/>
    <n v="370000000"/>
    <x v="17"/>
    <s v="인재육성부"/>
    <s v="김미영"/>
    <s v="053-670-0183"/>
    <x v="17"/>
  </r>
  <r>
    <n v="36"/>
    <n v="1"/>
    <x v="35"/>
    <s v="일반경쟁"/>
    <n v="370000000"/>
    <x v="17"/>
    <s v="인재육성부"/>
    <s v="김미영"/>
    <s v="053-670-0183"/>
    <x v="17"/>
  </r>
  <r>
    <n v="37"/>
    <n v="1"/>
    <x v="36"/>
    <s v="일반경쟁"/>
    <n v="462270600"/>
    <x v="18"/>
    <s v="생산개선부"/>
    <s v="안성진"/>
    <s v="053-670-0632"/>
    <x v="18"/>
  </r>
  <r>
    <n v="38"/>
    <n v="1"/>
    <x v="28"/>
    <s v="일반경쟁"/>
    <n v="500000000"/>
    <x v="19"/>
    <s v="안전부"/>
    <s v="이준희"/>
    <s v="02-2657-1045"/>
    <x v="1"/>
  </r>
  <r>
    <n v="39"/>
    <n v="1"/>
    <x v="37"/>
    <s v="제한경쟁"/>
    <n v="595558700"/>
    <x v="20"/>
    <s v="공급진단부"/>
    <s v="임철우"/>
    <s v="053-670-6484"/>
    <x v="19"/>
  </r>
  <r>
    <n v="40"/>
    <n v="1"/>
    <x v="38"/>
    <s v="제한경쟁"/>
    <n v="701800000"/>
    <x v="21"/>
    <s v="토건설계1부"/>
    <s v="윤하영"/>
    <s v="053-670-0211"/>
    <x v="18"/>
  </r>
  <r>
    <n v="41"/>
    <n v="1"/>
    <x v="39"/>
    <s v="제한경쟁"/>
    <n v="770000000"/>
    <x v="3"/>
    <s v="관로보전부"/>
    <s v="손호준"/>
    <s v="055-330-7786"/>
    <x v="20"/>
  </r>
  <r>
    <n v="42"/>
    <n v="1"/>
    <x v="40"/>
    <s v="제한경쟁"/>
    <n v="890000000"/>
    <x v="4"/>
    <s v="관로보전부"/>
    <s v="진한솔"/>
    <s v="031-400-7279"/>
    <x v="5"/>
  </r>
  <r>
    <n v="43"/>
    <n v="1"/>
    <x v="41"/>
    <s v="일반경쟁"/>
    <n v="1500000000"/>
    <x v="17"/>
    <s v="인재육성부"/>
    <s v="장희진"/>
    <s v="053-670-0228"/>
    <x v="1"/>
  </r>
  <r>
    <n v="44"/>
    <n v="1"/>
    <x v="42"/>
    <s v="제한경쟁"/>
    <n v="1833000000"/>
    <x v="17"/>
    <s v="인사부"/>
    <s v="신현호"/>
    <s v="053-670-0069"/>
    <x v="21"/>
  </r>
  <r>
    <n v="45"/>
    <n v="1"/>
    <x v="43"/>
    <s v="제한경쟁"/>
    <n v="7959558200.000001"/>
    <x v="12"/>
    <s v="도시가스영업부"/>
    <s v="박인규"/>
    <s v="053-670-0936"/>
    <x v="8"/>
  </r>
  <r>
    <n v="46"/>
    <n v="1"/>
    <x v="44"/>
    <s v="제한경쟁"/>
    <n v="12699468100.000002"/>
    <x v="12"/>
    <s v="도시가스영업부"/>
    <s v="박인규"/>
    <s v="053-670-0936"/>
    <x v="8"/>
  </r>
  <r>
    <n v="47"/>
    <n v="2"/>
    <x v="45"/>
    <s v="수의계약"/>
    <n v="8100000"/>
    <x v="22"/>
    <s v="관리부"/>
    <s v="김경옥"/>
    <s v="053-850-1874"/>
    <x v="4"/>
  </r>
  <r>
    <n v="48"/>
    <n v="2"/>
    <x v="46"/>
    <s v="제한경쟁"/>
    <n v="10000000"/>
    <x v="1"/>
    <s v="설비보전부"/>
    <s v="이영호"/>
    <s v="063-850-3896"/>
    <x v="22"/>
  </r>
  <r>
    <n v="49"/>
    <n v="2"/>
    <x v="47"/>
    <s v="제한경쟁"/>
    <n v="11000000"/>
    <x v="3"/>
    <s v="설비보전부"/>
    <s v="이수열"/>
    <s v="055-330-7782"/>
    <x v="23"/>
  </r>
  <r>
    <n v="50"/>
    <n v="2"/>
    <x v="48"/>
    <s v="수의계약"/>
    <n v="12000000"/>
    <x v="23"/>
    <s v="설비보전부"/>
    <s v="조명진"/>
    <s v="062-950-1342"/>
    <x v="22"/>
  </r>
  <r>
    <n v="51"/>
    <n v="2"/>
    <x v="49"/>
    <s v="제한경쟁"/>
    <n v="14400000"/>
    <x v="24"/>
    <s v="보안기획부"/>
    <s v="정대현"/>
    <s v="053-670-0493"/>
    <x v="24"/>
  </r>
  <r>
    <n v="52"/>
    <n v="2"/>
    <x v="50"/>
    <s v="제한경쟁"/>
    <n v="15000000"/>
    <x v="22"/>
    <s v="관로보전부"/>
    <s v="임호영"/>
    <s v="053-850-1572"/>
    <x v="23"/>
  </r>
  <r>
    <n v="53"/>
    <n v="2"/>
    <x v="51"/>
    <s v="제한경쟁"/>
    <n v="17710000"/>
    <x v="1"/>
    <s v="안전부"/>
    <s v="양하원"/>
    <s v="063-850-3853"/>
    <x v="4"/>
  </r>
  <r>
    <n v="54"/>
    <n v="2"/>
    <x v="52"/>
    <s v="제한경쟁"/>
    <n v="20000000"/>
    <x v="22"/>
    <s v="설비보전부"/>
    <s v="안준범"/>
    <s v="053-850-1889"/>
    <x v="25"/>
  </r>
  <r>
    <n v="55"/>
    <n v="2"/>
    <x v="53"/>
    <s v="제한경쟁"/>
    <n v="20000000"/>
    <x v="2"/>
    <s v="시설보전부"/>
    <s v="김준혁"/>
    <s v="033-571-4356"/>
    <x v="15"/>
  </r>
  <r>
    <n v="56"/>
    <n v="2"/>
    <x v="54"/>
    <s v="수의계약"/>
    <n v="22000000"/>
    <x v="8"/>
    <s v="공정기술부"/>
    <s v="김정수"/>
    <s v="031-680-3174"/>
    <x v="13"/>
  </r>
  <r>
    <n v="57"/>
    <n v="2"/>
    <x v="55"/>
    <s v="제한경쟁"/>
    <n v="23000000"/>
    <x v="20"/>
    <s v="공급기술운영부"/>
    <s v="정진희"/>
    <s v="053-670-6644"/>
    <x v="11"/>
  </r>
  <r>
    <n v="58"/>
    <n v="2"/>
    <x v="56"/>
    <s v="제한경쟁"/>
    <n v="24000000"/>
    <x v="14"/>
    <s v="안전부"/>
    <s v="이준혁"/>
    <s v="033-760-6652"/>
    <x v="1"/>
  </r>
  <r>
    <n v="59"/>
    <n v="2"/>
    <x v="57"/>
    <s v="제한경쟁"/>
    <n v="30900000"/>
    <x v="25"/>
    <s v="안전부"/>
    <s v="이보행"/>
    <s v="032-810-4555"/>
    <x v="1"/>
  </r>
  <r>
    <n v="60"/>
    <n v="2"/>
    <x v="58"/>
    <s v="제한경쟁"/>
    <n v="32340000.000000004"/>
    <x v="4"/>
    <s v="관로보전부"/>
    <s v="정인태"/>
    <s v="031-400-7272"/>
    <x v="19"/>
  </r>
  <r>
    <n v="61"/>
    <n v="2"/>
    <x v="59"/>
    <s v="제한경쟁"/>
    <n v="33000000.000000004"/>
    <x v="16"/>
    <s v="탄소중립환경부"/>
    <s v="유현경"/>
    <s v="053-670-0619"/>
    <x v="15"/>
  </r>
  <r>
    <n v="62"/>
    <n v="2"/>
    <x v="60"/>
    <s v="제한경쟁"/>
    <n v="33800000"/>
    <x v="3"/>
    <s v="설비보전부"/>
    <s v="김지오"/>
    <s v="055-330-7766"/>
    <x v="5"/>
  </r>
  <r>
    <n v="63"/>
    <n v="2"/>
    <x v="61"/>
    <s v="제한경쟁"/>
    <n v="44000000"/>
    <x v="26"/>
    <s v="동반성장부"/>
    <s v="박성훈"/>
    <s v="053-670-0564"/>
    <x v="26"/>
  </r>
  <r>
    <n v="64"/>
    <n v="2"/>
    <x v="62"/>
    <s v="제한경쟁"/>
    <n v="50000000"/>
    <x v="13"/>
    <s v="기계보전부"/>
    <s v="이진호"/>
    <s v="055-640-6262"/>
    <x v="27"/>
  </r>
  <r>
    <n v="65"/>
    <n v="2"/>
    <x v="63"/>
    <s v="제한경쟁"/>
    <n v="50930000.000000007"/>
    <x v="18"/>
    <s v="생산개선부"/>
    <s v="박준일"/>
    <s v="053-670-6480"/>
    <x v="28"/>
  </r>
  <r>
    <n v="66"/>
    <n v="2"/>
    <x v="64"/>
    <s v="제한경쟁"/>
    <n v="55000000"/>
    <x v="1"/>
    <s v="설비보전부"/>
    <s v="이효민"/>
    <s v="063-850-3892"/>
    <x v="29"/>
  </r>
  <r>
    <n v="67"/>
    <n v="2"/>
    <x v="65"/>
    <s v="제한경쟁"/>
    <n v="60000000"/>
    <x v="22"/>
    <s v="설비보전부"/>
    <s v="장광복"/>
    <s v="053-850-1847"/>
    <x v="6"/>
  </r>
  <r>
    <n v="68"/>
    <n v="2"/>
    <x v="66"/>
    <s v="제한경쟁"/>
    <n v="64893323"/>
    <x v="10"/>
    <s v="연구관리부"/>
    <s v="이재철"/>
    <s v="031-400-7412"/>
    <x v="30"/>
  </r>
  <r>
    <n v="69"/>
    <n v="2"/>
    <x v="67"/>
    <s v="제한경쟁"/>
    <n v="68000000"/>
    <x v="2"/>
    <s v="안전부"/>
    <s v="김재현"/>
    <s v="033-571-4175"/>
    <x v="5"/>
  </r>
  <r>
    <n v="70"/>
    <n v="2"/>
    <x v="68"/>
    <s v="제한경쟁"/>
    <n v="77000000"/>
    <x v="27"/>
    <s v="미래전략부"/>
    <s v="이주원"/>
    <s v="053-670-0538"/>
    <x v="31"/>
  </r>
  <r>
    <n v="71"/>
    <n v="2"/>
    <x v="69"/>
    <s v="제한경쟁"/>
    <n v="79500000"/>
    <x v="8"/>
    <s v="안전부"/>
    <s v="김대건"/>
    <s v="031-680-3192"/>
    <x v="1"/>
  </r>
  <r>
    <n v="72"/>
    <n v="2"/>
    <x v="70"/>
    <s v="제한경쟁"/>
    <n v="90000000"/>
    <x v="17"/>
    <s v="인재육성부"/>
    <s v="하태옥"/>
    <s v="031-400-7437"/>
    <x v="1"/>
  </r>
  <r>
    <n v="73"/>
    <n v="2"/>
    <x v="71"/>
    <s v="제한경쟁"/>
    <n v="100000000"/>
    <x v="8"/>
    <s v="시설보전부"/>
    <s v="우다영"/>
    <s v="031-680-3281"/>
    <x v="8"/>
  </r>
  <r>
    <n v="74"/>
    <n v="2"/>
    <x v="72"/>
    <s v="제한경쟁"/>
    <n v="145000000"/>
    <x v="7"/>
    <s v="홍보부"/>
    <s v="이승윤"/>
    <s v="053-670-0071"/>
    <x v="4"/>
  </r>
  <r>
    <n v="75"/>
    <n v="2"/>
    <x v="73"/>
    <s v="제한경쟁"/>
    <n v="184000000"/>
    <x v="26"/>
    <s v="상생기획부"/>
    <s v="문강빈"/>
    <s v="056-670-0608"/>
    <x v="1"/>
  </r>
  <r>
    <n v="76"/>
    <n v="2"/>
    <x v="74"/>
    <s v="제한경쟁"/>
    <n v="198000000.00000003"/>
    <x v="10"/>
    <s v="에너지전환기술연구소"/>
    <s v="이지혜"/>
    <s v="032-810-0390"/>
    <x v="32"/>
  </r>
  <r>
    <n v="77"/>
    <n v="2"/>
    <x v="75"/>
    <s v="제한경쟁"/>
    <n v="205300000"/>
    <x v="28"/>
    <s v="국민에너지행복실"/>
    <s v="서윤덕"/>
    <s v="053-670-0233"/>
    <x v="15"/>
  </r>
  <r>
    <n v="78"/>
    <n v="2"/>
    <x v="76"/>
    <s v="제한경쟁"/>
    <n v="235400000.00000003"/>
    <x v="5"/>
    <s v="설비보전부"/>
    <s v="장수민"/>
    <s v="032-453-6682"/>
    <x v="19"/>
  </r>
  <r>
    <n v="79"/>
    <n v="2"/>
    <x v="77"/>
    <s v="제한경쟁"/>
    <n v="248480000"/>
    <x v="4"/>
    <s v="안전부"/>
    <s v="정재민"/>
    <s v="053-670-7234"/>
    <x v="1"/>
  </r>
  <r>
    <n v="80"/>
    <n v="2"/>
    <x v="78"/>
    <s v="제한경쟁"/>
    <n v="267105000"/>
    <x v="4"/>
    <s v="안전부"/>
    <s v="정재민"/>
    <s v="053-670-7234"/>
    <x v="1"/>
  </r>
  <r>
    <n v="81"/>
    <n v="2"/>
    <x v="79"/>
    <s v="제한경쟁"/>
    <n v="294000000"/>
    <x v="7"/>
    <s v="홍보부"/>
    <s v="구동우"/>
    <s v="053-670-0177"/>
    <x v="30"/>
  </r>
  <r>
    <n v="82"/>
    <n v="2"/>
    <x v="80"/>
    <s v="제한경쟁"/>
    <n v="399000000"/>
    <x v="29"/>
    <s v="내부회계관리부"/>
    <s v="윤서령"/>
    <s v="053-670-0457"/>
    <x v="4"/>
  </r>
  <r>
    <n v="83"/>
    <n v="2"/>
    <x v="81"/>
    <s v="일반경쟁"/>
    <n v="445280000.00000006"/>
    <x v="18"/>
    <s v="생산개선부"/>
    <s v="박준일"/>
    <s v="053-670-6480"/>
    <x v="8"/>
  </r>
  <r>
    <n v="84"/>
    <n v="2"/>
    <x v="82"/>
    <s v="일반경쟁"/>
    <n v="500000000"/>
    <x v="20"/>
    <s v="공급개선부"/>
    <s v="채병렬"/>
    <s v="053-670-6624"/>
    <x v="33"/>
  </r>
  <r>
    <n v="85"/>
    <n v="2"/>
    <x v="83"/>
    <s v="제한경쟁"/>
    <n v="528000000"/>
    <x v="30"/>
    <s v="디지털인프라부"/>
    <s v="박재우"/>
    <s v="053-670-0672"/>
    <x v="15"/>
  </r>
  <r>
    <n v="86"/>
    <n v="2"/>
    <x v="84"/>
    <s v="제한경쟁"/>
    <n v="550000000"/>
    <x v="27"/>
    <s v="미래전략부"/>
    <s v="오영권"/>
    <s v="053-670-0615"/>
    <x v="2"/>
  </r>
  <r>
    <n v="87"/>
    <n v="2"/>
    <x v="85"/>
    <s v="일반경쟁"/>
    <n v="845000000"/>
    <x v="22"/>
    <s v="관로보전부"/>
    <s v="임호영"/>
    <s v="053-850-1572"/>
    <x v="23"/>
  </r>
  <r>
    <n v="88"/>
    <n v="2"/>
    <x v="86"/>
    <s v="제한경쟁"/>
    <n v="1350000000"/>
    <x v="3"/>
    <s v="관로보전부"/>
    <s v="손호준"/>
    <s v="055-330-7786"/>
    <x v="5"/>
  </r>
  <r>
    <n v="89"/>
    <n v="2"/>
    <x v="87"/>
    <s v="제한경쟁"/>
    <n v="1530000000"/>
    <x v="30"/>
    <s v="디지털개발부"/>
    <s v="안승현"/>
    <s v="053-670-0060"/>
    <x v="1"/>
  </r>
  <r>
    <n v="90"/>
    <n v="2"/>
    <x v="88"/>
    <s v="수의계약"/>
    <n v="3031000000"/>
    <x v="20"/>
    <s v="공급기술운영부"/>
    <s v="김종헌"/>
    <s v="032-810-0301"/>
    <x v="17"/>
  </r>
  <r>
    <n v="91"/>
    <n v="3"/>
    <x v="89"/>
    <s v="수의계약"/>
    <n v="5000000"/>
    <x v="31"/>
    <s v="유라시아사업부"/>
    <s v="성재용"/>
    <s v="053-670-6368"/>
    <x v="24"/>
  </r>
  <r>
    <n v="92"/>
    <n v="3"/>
    <x v="90"/>
    <s v="수의계약"/>
    <n v="5000000"/>
    <x v="31"/>
    <s v="유라시아사업부"/>
    <s v="성재용"/>
    <s v="053-670-6368"/>
    <x v="24"/>
  </r>
  <r>
    <n v="93"/>
    <n v="3"/>
    <x v="91"/>
    <s v="수의계약"/>
    <n v="8360000.0000000009"/>
    <x v="22"/>
    <s v="설비보전부"/>
    <s v="유진현"/>
    <s v="053-850-1884"/>
    <x v="2"/>
  </r>
  <r>
    <n v="94"/>
    <n v="3"/>
    <x v="92"/>
    <s v="지명경쟁"/>
    <n v="10000000"/>
    <x v="1"/>
    <s v="관로보전부"/>
    <s v="조동환"/>
    <s v="063-850-3866"/>
    <x v="15"/>
  </r>
  <r>
    <n v="95"/>
    <n v="3"/>
    <x v="92"/>
    <s v="제한경쟁"/>
    <n v="12100000"/>
    <x v="4"/>
    <s v="관로보전부"/>
    <s v="백지현"/>
    <s v="031-400-7280"/>
    <x v="1"/>
  </r>
  <r>
    <n v="96"/>
    <n v="3"/>
    <x v="93"/>
    <s v="제한경쟁"/>
    <n v="12900000"/>
    <x v="4"/>
    <s v="관로보전부"/>
    <s v="진한솔"/>
    <s v="031-400-7279"/>
    <x v="6"/>
  </r>
  <r>
    <n v="97"/>
    <n v="3"/>
    <x v="94"/>
    <s v="제한경쟁"/>
    <n v="14000000"/>
    <x v="32"/>
    <s v="수소안전부"/>
    <s v="최성규"/>
    <s v="053-670-0280"/>
    <x v="30"/>
  </r>
  <r>
    <n v="98"/>
    <n v="3"/>
    <x v="95"/>
    <s v="제한경쟁"/>
    <n v="14000000"/>
    <x v="32"/>
    <s v="수소안전부"/>
    <s v="최성규"/>
    <s v="053-670-0280"/>
    <x v="30"/>
  </r>
  <r>
    <n v="99"/>
    <n v="3"/>
    <x v="96"/>
    <s v="제한경쟁"/>
    <n v="15000000"/>
    <x v="14"/>
    <s v="관로보전부"/>
    <s v="노윤하"/>
    <s v="033-760-6766"/>
    <x v="22"/>
  </r>
  <r>
    <n v="100"/>
    <n v="3"/>
    <x v="97"/>
    <s v="수의계약"/>
    <n v="15070000"/>
    <x v="3"/>
    <s v="설비보전부"/>
    <s v="손유종"/>
    <s v="055-330-7778"/>
    <x v="23"/>
  </r>
  <r>
    <n v="101"/>
    <n v="3"/>
    <x v="98"/>
    <s v="수의계약"/>
    <n v="17850000"/>
    <x v="4"/>
    <s v="관리부"/>
    <s v="장주용"/>
    <s v="031-400-7216"/>
    <x v="34"/>
  </r>
  <r>
    <n v="102"/>
    <n v="3"/>
    <x v="99"/>
    <s v="수의계약"/>
    <n v="20000000"/>
    <x v="33"/>
    <s v="설비운영부"/>
    <s v="고지은"/>
    <s v="064-766-3655"/>
    <x v="14"/>
  </r>
  <r>
    <n v="103"/>
    <n v="3"/>
    <x v="100"/>
    <s v="수의계약"/>
    <n v="20000000"/>
    <x v="31"/>
    <s v="유라시아사업부"/>
    <s v="이진부"/>
    <s v="053-670-6427"/>
    <x v="35"/>
  </r>
  <r>
    <n v="104"/>
    <n v="3"/>
    <x v="101"/>
    <s v="제한경쟁"/>
    <n v="20000000"/>
    <x v="17"/>
    <s v="사옥안전관리부"/>
    <s v="김은수"/>
    <s v="053-670-0642"/>
    <x v="23"/>
  </r>
  <r>
    <n v="105"/>
    <n v="3"/>
    <x v="102"/>
    <s v="수의계약"/>
    <n v="27500000"/>
    <x v="25"/>
    <s v="공정기술부"/>
    <s v="정도애"/>
    <s v="032-810-4668"/>
    <x v="36"/>
  </r>
  <r>
    <n v="106"/>
    <n v="3"/>
    <x v="103"/>
    <s v="제한경쟁"/>
    <n v="28599000"/>
    <x v="34"/>
    <s v="경기안전건설사무소"/>
    <s v="한순철"/>
    <s v="031-400-7521"/>
    <x v="14"/>
  </r>
  <r>
    <n v="107"/>
    <n v="3"/>
    <x v="104"/>
    <s v="제한경쟁"/>
    <n v="30370000"/>
    <x v="1"/>
    <s v="안전부"/>
    <s v="한승호"/>
    <s v="063-850-3858"/>
    <x v="1"/>
  </r>
  <r>
    <n v="108"/>
    <n v="3"/>
    <x v="105"/>
    <s v="수의계약"/>
    <n v="35000000"/>
    <x v="29"/>
    <s v="인권경영부"/>
    <s v="오혜지"/>
    <s v="053-670-0363"/>
    <x v="37"/>
  </r>
  <r>
    <n v="109"/>
    <n v="3"/>
    <x v="106"/>
    <s v="수의계약"/>
    <n v="47722000"/>
    <x v="25"/>
    <s v="기계보전부"/>
    <s v="신한균"/>
    <s v="032-810-4646"/>
    <x v="23"/>
  </r>
  <r>
    <n v="110"/>
    <n v="3"/>
    <x v="107"/>
    <s v="제한경쟁"/>
    <n v="48180000.000000007"/>
    <x v="13"/>
    <s v="시설보전부"/>
    <s v="김학광"/>
    <s v="055-640-6146"/>
    <x v="15"/>
  </r>
  <r>
    <n v="111"/>
    <n v="3"/>
    <x v="108"/>
    <s v="제한경쟁"/>
    <n v="50000000"/>
    <x v="2"/>
    <s v="관리부"/>
    <s v="김형규"/>
    <s v="033-571-4134"/>
    <x v="17"/>
  </r>
  <r>
    <n v="112"/>
    <n v="3"/>
    <x v="109"/>
    <s v="수의계약"/>
    <n v="67500000"/>
    <x v="10"/>
    <s v="유량측정연구팀"/>
    <s v="박희정"/>
    <s v="032-770-2427"/>
    <x v="22"/>
  </r>
  <r>
    <n v="113"/>
    <n v="3"/>
    <x v="110"/>
    <s v="제한경쟁"/>
    <n v="70000000"/>
    <x v="35"/>
    <s v="관로보전부 "/>
    <s v="전종열"/>
    <s v="055-330-7785"/>
    <x v="1"/>
  </r>
  <r>
    <n v="114"/>
    <n v="3"/>
    <x v="111"/>
    <s v="제한경쟁"/>
    <n v="90100000"/>
    <x v="22"/>
    <s v="설비보전부"/>
    <s v="김민재"/>
    <s v="053-670-1846"/>
    <x v="32"/>
  </r>
  <r>
    <n v="115"/>
    <n v="3"/>
    <x v="112"/>
    <s v="수의계약"/>
    <n v="95447000"/>
    <x v="8"/>
    <s v="계전보전부"/>
    <s v="황지영"/>
    <s v="031-680-3258"/>
    <x v="1"/>
  </r>
  <r>
    <n v="116"/>
    <n v="3"/>
    <x v="113"/>
    <s v="제한경쟁"/>
    <n v="100100000.00000001"/>
    <x v="36"/>
    <s v="충북안전건설사무소"/>
    <s v="유환덕"/>
    <s v="042-229-3555"/>
    <x v="38"/>
  </r>
  <r>
    <n v="117"/>
    <n v="3"/>
    <x v="114"/>
    <s v="제한경쟁"/>
    <n v="120000000"/>
    <x v="17"/>
    <s v="인재육성부"/>
    <s v="정승용"/>
    <s v="031-400-7433"/>
    <x v="1"/>
  </r>
  <r>
    <n v="118"/>
    <n v="3"/>
    <x v="115"/>
    <s v="제한경쟁"/>
    <n v="128000000"/>
    <x v="20"/>
    <s v="공급개선부"/>
    <s v="유진영"/>
    <s v="053-670-6664"/>
    <x v="39"/>
  </r>
  <r>
    <n v="119"/>
    <n v="3"/>
    <x v="116"/>
    <s v="제한경쟁"/>
    <n v="132000000"/>
    <x v="8"/>
    <s v="계전보전부"/>
    <s v="양정민"/>
    <s v="031-680-3245"/>
    <x v="16"/>
  </r>
  <r>
    <n v="120"/>
    <n v="3"/>
    <x v="117"/>
    <s v="제한경쟁"/>
    <n v="160000000"/>
    <x v="17"/>
    <s v="인재육성부"/>
    <s v="이승철"/>
    <s v="053-670-0075"/>
    <x v="23"/>
  </r>
  <r>
    <n v="121"/>
    <n v="3"/>
    <x v="118"/>
    <s v="제한경쟁"/>
    <n v="165000000"/>
    <x v="36"/>
    <s v="충북안전건설사무소"/>
    <s v="유환덕"/>
    <s v="042-229-3555"/>
    <x v="38"/>
  </r>
  <r>
    <n v="122"/>
    <n v="3"/>
    <x v="119"/>
    <s v="제한경쟁"/>
    <n v="173887000"/>
    <x v="34"/>
    <s v="경기안전건설사무소"/>
    <s v="윤수완"/>
    <s v="031-400-7495"/>
    <x v="14"/>
  </r>
  <r>
    <n v="123"/>
    <n v="3"/>
    <x v="120"/>
    <s v="제한경쟁"/>
    <n v="180600000"/>
    <x v="7"/>
    <s v="KOGAS스포츠부"/>
    <s v="남근형"/>
    <s v="053-670-0470"/>
    <x v="40"/>
  </r>
  <r>
    <n v="124"/>
    <n v="3"/>
    <x v="121"/>
    <s v="수의계약"/>
    <n v="209000000"/>
    <x v="37"/>
    <s v="수급계획부"/>
    <s v="최성필"/>
    <s v="053-670-0097"/>
    <x v="7"/>
  </r>
  <r>
    <n v="125"/>
    <n v="3"/>
    <x v="122"/>
    <s v="제한경쟁"/>
    <n v="246400000"/>
    <x v="25"/>
    <s v="공정기술부"/>
    <s v="이시현"/>
    <s v="032-810-0296"/>
    <x v="4"/>
  </r>
  <r>
    <n v="126"/>
    <n v="3"/>
    <x v="123"/>
    <s v="제한경쟁"/>
    <n v="260000000"/>
    <x v="8"/>
    <s v="관리부"/>
    <s v="김상희"/>
    <s v="031-680-3143"/>
    <x v="11"/>
  </r>
  <r>
    <n v="127"/>
    <n v="3"/>
    <x v="124"/>
    <s v="제한경쟁"/>
    <n v="321000000"/>
    <x v="18"/>
    <s v="생산진단부"/>
    <s v="최문성"/>
    <s v="053-670-0066"/>
    <x v="1"/>
  </r>
  <r>
    <n v="128"/>
    <n v="3"/>
    <x v="125"/>
    <s v="일반경쟁"/>
    <n v="330000000"/>
    <x v="17"/>
    <s v="인재육성부"/>
    <s v="성기원"/>
    <s v="053-670-0362"/>
    <x v="1"/>
  </r>
  <r>
    <n v="129"/>
    <n v="3"/>
    <x v="126"/>
    <s v="일반경쟁"/>
    <n v="394900000"/>
    <x v="16"/>
    <s v="품질표준부"/>
    <s v="김지수"/>
    <s v="053-670-0813"/>
    <x v="5"/>
  </r>
  <r>
    <n v="130"/>
    <n v="3"/>
    <x v="127"/>
    <s v="제한경쟁"/>
    <n v="454000000"/>
    <x v="30"/>
    <s v="디지털개발부"/>
    <s v="김현빈"/>
    <s v="053-670-6656"/>
    <x v="22"/>
  </r>
  <r>
    <n v="131"/>
    <n v="3"/>
    <x v="128"/>
    <s v="제한경쟁"/>
    <n v="523044000"/>
    <x v="36"/>
    <s v="경기안전건설사무소"/>
    <s v="윤수완"/>
    <s v="031-400-7495"/>
    <x v="14"/>
  </r>
  <r>
    <n v="132"/>
    <n v="3"/>
    <x v="129"/>
    <s v="제한경쟁"/>
    <n v="775500000.00000012"/>
    <x v="36"/>
    <s v="충북안전건설사무소"/>
    <s v="유환덕"/>
    <s v="042-229-3555"/>
    <x v="38"/>
  </r>
  <r>
    <n v="133"/>
    <n v="3"/>
    <x v="130"/>
    <s v="제한경쟁"/>
    <n v="800000000"/>
    <x v="34"/>
    <s v="경기안전건설사무소"/>
    <s v="한순철"/>
    <s v="031-400-7521"/>
    <x v="14"/>
  </r>
  <r>
    <n v="134"/>
    <n v="3"/>
    <x v="131"/>
    <s v="일반경쟁"/>
    <n v="864000000"/>
    <x v="22"/>
    <s v="관로보전부"/>
    <s v="정찬현"/>
    <s v="053-850-1843"/>
    <x v="23"/>
  </r>
  <r>
    <n v="135"/>
    <n v="3"/>
    <x v="132"/>
    <s v="제한경쟁"/>
    <n v="988000000"/>
    <x v="19"/>
    <s v="관로보전부"/>
    <s v="이동훈"/>
    <s v="02-2657-1168"/>
    <x v="3"/>
  </r>
  <r>
    <n v="136"/>
    <n v="3"/>
    <x v="133"/>
    <s v="제한경쟁"/>
    <n v="1065000000"/>
    <x v="4"/>
    <s v="관로보전부"/>
    <s v="진한솔"/>
    <s v="031-400-7279"/>
    <x v="6"/>
  </r>
  <r>
    <n v="137"/>
    <n v="3"/>
    <x v="134"/>
    <s v="제한경쟁"/>
    <n v="1100000000"/>
    <x v="7"/>
    <s v="홍보부"/>
    <s v="최민정"/>
    <s v="053-670-0169"/>
    <x v="4"/>
  </r>
  <r>
    <n v="138"/>
    <n v="3"/>
    <x v="135"/>
    <s v="일반경쟁"/>
    <n v="1200000000"/>
    <x v="17"/>
    <s v="인재육성부"/>
    <s v="장희진"/>
    <s v="053-670-0228"/>
    <x v="1"/>
  </r>
  <r>
    <n v="139"/>
    <n v="3"/>
    <x v="136"/>
    <s v="제한경쟁"/>
    <n v="1862300000.0000002"/>
    <x v="20"/>
    <s v="공급진단부"/>
    <s v="고혁성"/>
    <s v="053-670-6360"/>
    <x v="1"/>
  </r>
  <r>
    <n v="140"/>
    <n v="3"/>
    <x v="137"/>
    <s v="제한경쟁"/>
    <n v="2907300000"/>
    <x v="36"/>
    <s v="충북안전건설사무소"/>
    <s v="유환덕"/>
    <s v="042-229-3555"/>
    <x v="38"/>
  </r>
  <r>
    <n v="141"/>
    <n v="3"/>
    <x v="138"/>
    <s v="제한경쟁"/>
    <n v="3102000000.0000005"/>
    <x v="36"/>
    <s v="충북안전건설사무소"/>
    <s v="유환덕"/>
    <s v="042-229-3555"/>
    <x v="38"/>
  </r>
  <r>
    <n v="142"/>
    <n v="4"/>
    <x v="139"/>
    <s v="제한경쟁"/>
    <n v="6000000"/>
    <x v="1"/>
    <s v="설비보전부"/>
    <s v="이영호"/>
    <s v="063-850-3896"/>
    <x v="15"/>
  </r>
  <r>
    <n v="143"/>
    <n v="4"/>
    <x v="140"/>
    <s v="제한경쟁"/>
    <n v="9000000"/>
    <x v="2"/>
    <s v="기계보전부"/>
    <s v="하근호"/>
    <s v="033-571-4225"/>
    <x v="1"/>
  </r>
  <r>
    <n v="144"/>
    <n v="4"/>
    <x v="141"/>
    <s v="제한경쟁"/>
    <n v="10000000"/>
    <x v="1"/>
    <s v="설비보전부"/>
    <s v="이영호"/>
    <s v="063-850-3896"/>
    <x v="37"/>
  </r>
  <r>
    <n v="145"/>
    <n v="4"/>
    <x v="142"/>
    <s v="제한경쟁"/>
    <n v="10000000"/>
    <x v="2"/>
    <s v="안전부"/>
    <s v="김현정"/>
    <s v="033-571-4172"/>
    <x v="15"/>
  </r>
  <r>
    <n v="146"/>
    <n v="4"/>
    <x v="143"/>
    <s v="제한경쟁"/>
    <n v="11000000"/>
    <x v="22"/>
    <s v="관로보전부"/>
    <s v="정찬현"/>
    <s v="053-850-1843"/>
    <x v="18"/>
  </r>
  <r>
    <n v="147"/>
    <n v="4"/>
    <x v="144"/>
    <s v="제한경쟁"/>
    <n v="11000000"/>
    <x v="15"/>
    <s v="관로보전부"/>
    <s v="한상진"/>
    <s v="042-229-3562"/>
    <x v="37"/>
  </r>
  <r>
    <n v="148"/>
    <n v="4"/>
    <x v="145"/>
    <s v="제한경쟁"/>
    <n v="12000000"/>
    <x v="2"/>
    <s v="시설보전부"/>
    <s v="김준혁"/>
    <s v="033-571-4356"/>
    <x v="5"/>
  </r>
  <r>
    <n v="149"/>
    <n v="4"/>
    <x v="146"/>
    <s v="제한경쟁"/>
    <n v="15400000"/>
    <x v="22"/>
    <s v="설비보전부"/>
    <s v="박강우"/>
    <s v="053-850-1896"/>
    <x v="41"/>
  </r>
  <r>
    <n v="150"/>
    <n v="4"/>
    <x v="147"/>
    <s v="제한경쟁"/>
    <n v="17300000"/>
    <x v="33"/>
    <s v="설비보전부"/>
    <s v="윤태용"/>
    <s v="064-766-3686"/>
    <x v="22"/>
  </r>
  <r>
    <n v="151"/>
    <n v="4"/>
    <x v="148"/>
    <s v="제한경쟁"/>
    <n v="30000000"/>
    <x v="19"/>
    <s v="안전부"/>
    <s v="류승오"/>
    <s v="02-2657-1063"/>
    <x v="4"/>
  </r>
  <r>
    <n v="152"/>
    <n v="4"/>
    <x v="149"/>
    <s v="제한경쟁"/>
    <n v="30000000"/>
    <x v="15"/>
    <s v="안전부"/>
    <s v="김도연"/>
    <s v="042-229-3583"/>
    <x v="1"/>
  </r>
  <r>
    <n v="153"/>
    <n v="4"/>
    <x v="150"/>
    <s v="제한경쟁"/>
    <n v="33000000"/>
    <x v="5"/>
    <s v="설비보전부"/>
    <s v="이강석"/>
    <s v="032-453-6673"/>
    <x v="15"/>
  </r>
  <r>
    <n v="154"/>
    <n v="4"/>
    <x v="151"/>
    <s v="제한경쟁"/>
    <n v="33000000.000000004"/>
    <x v="16"/>
    <s v="탄소중립환경부"/>
    <s v="이충언"/>
    <s v="053-670-0777"/>
    <x v="1"/>
  </r>
  <r>
    <n v="155"/>
    <n v="4"/>
    <x v="152"/>
    <s v="제한경쟁"/>
    <n v="36000000"/>
    <x v="22"/>
    <s v="관로보전부"/>
    <s v="정찬현"/>
    <s v="053-850-1843"/>
    <x v="18"/>
  </r>
  <r>
    <n v="156"/>
    <n v="4"/>
    <x v="153"/>
    <s v="제한경쟁"/>
    <n v="38000000"/>
    <x v="2"/>
    <s v="기계보전부"/>
    <s v="이준호"/>
    <s v="033-571-4222"/>
    <x v="42"/>
  </r>
  <r>
    <n v="157"/>
    <n v="4"/>
    <x v="154"/>
    <s v="제한경쟁"/>
    <n v="38500000"/>
    <x v="3"/>
    <s v="안전부"/>
    <s v="신승길"/>
    <s v="055-330-7734"/>
    <x v="1"/>
  </r>
  <r>
    <n v="158"/>
    <n v="4"/>
    <x v="155"/>
    <s v="제한경쟁"/>
    <n v="45000000"/>
    <x v="4"/>
    <s v="관리부"/>
    <s v="김현실"/>
    <s v="031-400-7224"/>
    <x v="43"/>
  </r>
  <r>
    <n v="159"/>
    <n v="4"/>
    <x v="156"/>
    <s v="제한경쟁"/>
    <n v="48180000.000000007"/>
    <x v="16"/>
    <s v="탄소중립환경부"/>
    <s v="이충언"/>
    <s v="053-670-0777"/>
    <x v="16"/>
  </r>
  <r>
    <n v="160"/>
    <n v="4"/>
    <x v="157"/>
    <s v="제한경쟁"/>
    <n v="50000000"/>
    <x v="38"/>
    <s v="시설운영안전부"/>
    <s v="김기태"/>
    <s v="053-670-0317"/>
    <x v="22"/>
  </r>
  <r>
    <n v="161"/>
    <n v="4"/>
    <x v="158"/>
    <s v="제한경쟁"/>
    <n v="50000000"/>
    <x v="25"/>
    <s v="시설보전부"/>
    <s v="김병학"/>
    <s v="032-810-4535"/>
    <x v="1"/>
  </r>
  <r>
    <n v="162"/>
    <n v="4"/>
    <x v="159"/>
    <s v="제한경쟁"/>
    <n v="85000000"/>
    <x v="16"/>
    <s v="사업시설기획부"/>
    <s v="안성규"/>
    <s v="053-670-6515"/>
    <x v="22"/>
  </r>
  <r>
    <n v="163"/>
    <n v="4"/>
    <x v="160"/>
    <s v="수의계약"/>
    <n v="99000000"/>
    <x v="0"/>
    <s v="국제금융부"/>
    <s v="임선영"/>
    <s v="053-670-0324"/>
    <x v="44"/>
  </r>
  <r>
    <n v="164"/>
    <n v="4"/>
    <x v="161"/>
    <s v="제한경쟁"/>
    <n v="99000000.000000015"/>
    <x v="15"/>
    <s v="설비보전부"/>
    <s v="염시경"/>
    <s v="042-229-3541"/>
    <x v="7"/>
  </r>
  <r>
    <n v="165"/>
    <n v="4"/>
    <x v="162"/>
    <s v="제한경쟁"/>
    <n v="140000000"/>
    <x v="8"/>
    <s v="공정기술부"/>
    <s v="오준택"/>
    <s v="031-680-6163"/>
    <x v="4"/>
  </r>
  <r>
    <n v="166"/>
    <n v="4"/>
    <x v="163"/>
    <s v="제한경쟁"/>
    <n v="157000000"/>
    <x v="16"/>
    <s v="사업시설기획부"/>
    <s v="조서윤"/>
    <s v="053-670-0218"/>
    <x v="22"/>
  </r>
  <r>
    <n v="167"/>
    <n v="4"/>
    <x v="164"/>
    <s v="제한경쟁"/>
    <n v="171710000"/>
    <x v="20"/>
    <s v="공급진단부"/>
    <s v="김상우"/>
    <s v="053-670-0058"/>
    <x v="16"/>
  </r>
  <r>
    <n v="168"/>
    <n v="4"/>
    <x v="165"/>
    <s v="제한경쟁"/>
    <n v="182000000"/>
    <x v="29"/>
    <s v="조직경영부"/>
    <s v="백인근"/>
    <s v="053-670-0253"/>
    <x v="7"/>
  </r>
  <r>
    <n v="169"/>
    <n v="4"/>
    <x v="166"/>
    <s v="수의계약"/>
    <n v="198000000"/>
    <x v="0"/>
    <s v="국제금융부"/>
    <s v="임선영"/>
    <s v="053-670-0324"/>
    <x v="44"/>
  </r>
  <r>
    <n v="170"/>
    <n v="4"/>
    <x v="167"/>
    <s v="제한경쟁"/>
    <n v="200000000"/>
    <x v="17"/>
    <s v="급여복지부"/>
    <s v="권기원"/>
    <s v="053-670-0245"/>
    <x v="27"/>
  </r>
  <r>
    <n v="171"/>
    <n v="4"/>
    <x v="168"/>
    <s v="제한경쟁"/>
    <n v="230000000"/>
    <x v="17"/>
    <s v="인재육성부"/>
    <s v="이승철"/>
    <s v="053-670-0075"/>
    <x v="1"/>
  </r>
  <r>
    <n v="172"/>
    <n v="4"/>
    <x v="169"/>
    <s v="제한경쟁"/>
    <n v="390500000.00000006"/>
    <x v="16"/>
    <s v="탄소중립환경부"/>
    <s v="여희단"/>
    <s v="053-670-0614"/>
    <x v="45"/>
  </r>
  <r>
    <n v="173"/>
    <n v="4"/>
    <x v="170"/>
    <s v="수의계약"/>
    <n v="400000000"/>
    <x v="39"/>
    <s v="시설이용제도부"/>
    <s v="하지희"/>
    <s v="053-670-6460"/>
    <x v="1"/>
  </r>
  <r>
    <n v="174"/>
    <n v="4"/>
    <x v="171"/>
    <s v="일반경쟁"/>
    <n v="450000000"/>
    <x v="18"/>
    <s v="생산개선부"/>
    <s v="안성진"/>
    <s v="053-670-0632"/>
    <x v="32"/>
  </r>
  <r>
    <n v="175"/>
    <n v="4"/>
    <x v="172"/>
    <s v="제한경쟁"/>
    <n v="1300000000"/>
    <x v="19"/>
    <s v="관로보전부"/>
    <s v="이동훈"/>
    <s v="02-2657-1168"/>
    <x v="6"/>
  </r>
  <r>
    <n v="176"/>
    <n v="4"/>
    <x v="173"/>
    <s v="제한경쟁"/>
    <n v="1541874814"/>
    <x v="28"/>
    <s v="국민에너지행복실"/>
    <s v="장수미"/>
    <s v="053-670-0760"/>
    <x v="26"/>
  </r>
  <r>
    <n v="177"/>
    <n v="4"/>
    <x v="174"/>
    <s v="일반경쟁"/>
    <n v="2706000000"/>
    <x v="22"/>
    <s v="관로보전부"/>
    <s v="정찬현"/>
    <s v="053-850-1843"/>
    <x v="18"/>
  </r>
  <r>
    <n v="178"/>
    <n v="4"/>
    <x v="175"/>
    <s v="수의계약"/>
    <n v="37311133579"/>
    <x v="40"/>
    <s v="비상안전부"/>
    <s v="백경우, 조우렬"/>
    <s v="053-670-0443, 0442"/>
    <x v="34"/>
  </r>
  <r>
    <n v="179"/>
    <n v="5"/>
    <x v="176"/>
    <s v="제한경쟁"/>
    <n v="5300000"/>
    <x v="6"/>
    <s v="계통보전부"/>
    <s v="문기영"/>
    <s v="053-670-0675"/>
    <x v="20"/>
  </r>
  <r>
    <n v="180"/>
    <n v="5"/>
    <x v="177"/>
    <s v="제한경쟁"/>
    <n v="6000000"/>
    <x v="15"/>
    <s v="설비보전부"/>
    <s v="백승진"/>
    <s v="042-229-3533"/>
    <x v="17"/>
  </r>
  <r>
    <n v="181"/>
    <n v="5"/>
    <x v="178"/>
    <s v="제한경쟁"/>
    <n v="12000000"/>
    <x v="10"/>
    <s v="탄소&amp;자원연구팀"/>
    <s v="서준우"/>
    <s v="031-400-7478"/>
    <x v="20"/>
  </r>
  <r>
    <n v="182"/>
    <n v="5"/>
    <x v="179"/>
    <s v="제한경쟁"/>
    <n v="16600000"/>
    <x v="5"/>
    <s v="안전부"/>
    <s v="원선미"/>
    <s v="032-453-6721"/>
    <x v="1"/>
  </r>
  <r>
    <n v="183"/>
    <n v="5"/>
    <x v="180"/>
    <s v="제한경쟁"/>
    <n v="23700000"/>
    <x v="2"/>
    <s v="시설보전부"/>
    <s v="김현득"/>
    <s v="033-571-4355"/>
    <x v="18"/>
  </r>
  <r>
    <n v="184"/>
    <n v="5"/>
    <x v="181"/>
    <s v="제한경쟁"/>
    <n v="26000000"/>
    <x v="8"/>
    <s v="관리부"/>
    <s v="김상희"/>
    <s v="031-680-3146"/>
    <x v="15"/>
  </r>
  <r>
    <n v="185"/>
    <n v="5"/>
    <x v="182"/>
    <s v="제한경쟁"/>
    <n v="31000000"/>
    <x v="2"/>
    <s v="시설보전부"/>
    <s v="김현득"/>
    <s v="033-571-4355"/>
    <x v="18"/>
  </r>
  <r>
    <n v="186"/>
    <n v="5"/>
    <x v="183"/>
    <s v="제한경쟁"/>
    <n v="36800000"/>
    <x v="11"/>
    <s v="미주사업부"/>
    <s v="여경연"/>
    <s v="053-670-0399"/>
    <x v="15"/>
  </r>
  <r>
    <n v="187"/>
    <n v="5"/>
    <x v="184"/>
    <s v="수의계약"/>
    <n v="40000000"/>
    <x v="41"/>
    <s v="LNG수송부"/>
    <s v="윤현정"/>
    <s v="053-670-0743"/>
    <x v="4"/>
  </r>
  <r>
    <n v="188"/>
    <n v="5"/>
    <x v="185"/>
    <s v="제한경쟁"/>
    <n v="40000000"/>
    <x v="17"/>
    <s v="인재육성부"/>
    <s v="김미영"/>
    <s v="053-670-0183"/>
    <x v="1"/>
  </r>
  <r>
    <n v="189"/>
    <n v="5"/>
    <x v="186"/>
    <s v="수의계약"/>
    <n v="42000000"/>
    <x v="10"/>
    <s v="설비기술연구소"/>
    <s v="단승규"/>
    <s v="031-400-7505"/>
    <x v="1"/>
  </r>
  <r>
    <n v="190"/>
    <n v="5"/>
    <x v="187"/>
    <s v="제한경쟁"/>
    <n v="45050000"/>
    <x v="20"/>
    <s v="공급기술운영부"/>
    <s v="박정민"/>
    <s v="053-670-6383"/>
    <x v="22"/>
  </r>
  <r>
    <n v="191"/>
    <n v="5"/>
    <x v="188"/>
    <s v="제한경쟁"/>
    <n v="48000000"/>
    <x v="17"/>
    <s v="사옥안전관리부"/>
    <s v="김정용"/>
    <s v="053-670-0528"/>
    <x v="30"/>
  </r>
  <r>
    <n v="192"/>
    <n v="5"/>
    <x v="189"/>
    <s v="제한경쟁"/>
    <n v="49000000"/>
    <x v="2"/>
    <s v="시설보전부"/>
    <s v="임효종"/>
    <s v="032-453-4351"/>
    <x v="46"/>
  </r>
  <r>
    <n v="193"/>
    <n v="5"/>
    <x v="190"/>
    <s v="제한경쟁"/>
    <n v="50000000"/>
    <x v="41"/>
    <s v="LNG수송부"/>
    <s v="양준모"/>
    <s v="053-670-0793"/>
    <x v="20"/>
  </r>
  <r>
    <n v="194"/>
    <n v="5"/>
    <x v="149"/>
    <s v="제한경쟁"/>
    <n v="59000000"/>
    <x v="3"/>
    <s v="안전부"/>
    <s v="문상윤"/>
    <s v="055-330-7738"/>
    <x v="1"/>
  </r>
  <r>
    <n v="195"/>
    <n v="5"/>
    <x v="191"/>
    <s v="제한경쟁"/>
    <n v="60000000"/>
    <x v="26"/>
    <s v="동반성장부"/>
    <s v="주새배"/>
    <s v="053-670-0394"/>
    <x v="1"/>
  </r>
  <r>
    <n v="196"/>
    <n v="5"/>
    <x v="192"/>
    <s v="제한경쟁"/>
    <n v="70000000"/>
    <x v="2"/>
    <s v="관리부"/>
    <s v="김형규"/>
    <s v="033-571-4134"/>
    <x v="47"/>
  </r>
  <r>
    <n v="197"/>
    <n v="5"/>
    <x v="193"/>
    <s v="제한경쟁"/>
    <n v="74800000"/>
    <x v="20"/>
    <s v="공급개선부"/>
    <s v="우중하"/>
    <s v="053-670-0558"/>
    <x v="23"/>
  </r>
  <r>
    <n v="198"/>
    <n v="5"/>
    <x v="194"/>
    <s v="제한경쟁"/>
    <n v="96000000"/>
    <x v="17"/>
    <s v="사옥안전관리부"/>
    <s v="김은수"/>
    <s v="053-670-0642"/>
    <x v="22"/>
  </r>
  <r>
    <n v="199"/>
    <n v="5"/>
    <x v="195"/>
    <s v="제한경쟁"/>
    <n v="127600000"/>
    <x v="2"/>
    <s v="시설보전부"/>
    <s v="김현득"/>
    <s v="033-571-4355"/>
    <x v="18"/>
  </r>
  <r>
    <n v="200"/>
    <n v="5"/>
    <x v="196"/>
    <s v="제한경쟁"/>
    <n v="150000000"/>
    <x v="10"/>
    <s v="에너지전환기술연구소"/>
    <s v="박소진"/>
    <s v="031-400-7460"/>
    <x v="19"/>
  </r>
  <r>
    <n v="201"/>
    <n v="5"/>
    <x v="197"/>
    <s v="제한경쟁"/>
    <n v="200000000"/>
    <x v="26"/>
    <s v="동반성장부"/>
    <s v="주새배"/>
    <s v="053-670-0394"/>
    <x v="23"/>
  </r>
  <r>
    <n v="202"/>
    <n v="5"/>
    <x v="198"/>
    <s v="제한경쟁"/>
    <n v="201300000.00000003"/>
    <x v="30"/>
    <s v="AI디지털정책부"/>
    <s v="사성옥"/>
    <s v="053-670-0738"/>
    <x v="23"/>
  </r>
  <r>
    <n v="203"/>
    <n v="5"/>
    <x v="199"/>
    <s v="제한경쟁"/>
    <n v="484000000.00000006"/>
    <x v="30"/>
    <s v="AI디지털정책부"/>
    <s v="김은정"/>
    <s v="053-670-0738"/>
    <x v="1"/>
  </r>
  <r>
    <n v="204"/>
    <n v="5"/>
    <x v="200"/>
    <s v="수의계약"/>
    <n v="70000000000"/>
    <x v="17"/>
    <s v="사옥안전관리부"/>
    <s v="김인학"/>
    <s v="053-670-0220"/>
    <x v="17"/>
  </r>
  <r>
    <n v="205"/>
    <n v="6"/>
    <x v="201"/>
    <s v="제한경쟁"/>
    <n v="10000000"/>
    <x v="15"/>
    <s v="관로보전부"/>
    <s v="김재익"/>
    <s v="042-229-3574"/>
    <x v="4"/>
  </r>
  <r>
    <n v="206"/>
    <n v="6"/>
    <x v="202"/>
    <s v="제한경쟁"/>
    <n v="10000000"/>
    <x v="2"/>
    <s v="안전부"/>
    <s v="김재현"/>
    <s v="033-571-4175"/>
    <x v="15"/>
  </r>
  <r>
    <n v="207"/>
    <n v="6"/>
    <x v="203"/>
    <s v="제한경쟁"/>
    <n v="12100000"/>
    <x v="4"/>
    <s v="관로보전부"/>
    <s v="백지현"/>
    <s v="031-400-7280"/>
    <x v="1"/>
  </r>
  <r>
    <n v="208"/>
    <n v="6"/>
    <x v="204"/>
    <s v="제한경쟁"/>
    <n v="16000000"/>
    <x v="13"/>
    <s v="기계보전부"/>
    <s v="이진호"/>
    <s v="055-640-6262"/>
    <x v="23"/>
  </r>
  <r>
    <n v="209"/>
    <n v="6"/>
    <x v="205"/>
    <s v="제한경쟁"/>
    <n v="17000000"/>
    <x v="22"/>
    <s v="관로보전부"/>
    <s v="정찬현"/>
    <s v="053-850-1843"/>
    <x v="18"/>
  </r>
  <r>
    <n v="210"/>
    <n v="6"/>
    <x v="206"/>
    <s v="제한경쟁"/>
    <n v="19000000"/>
    <x v="27"/>
    <s v="기획조정부"/>
    <s v="임종완"/>
    <s v="053-670-0396"/>
    <x v="31"/>
  </r>
  <r>
    <n v="211"/>
    <n v="6"/>
    <x v="207"/>
    <s v="제한경쟁"/>
    <n v="20000000"/>
    <x v="15"/>
    <s v="관로보전부"/>
    <s v="김재익"/>
    <s v="042-229-3574"/>
    <x v="1"/>
  </r>
  <r>
    <n v="212"/>
    <n v="6"/>
    <x v="208"/>
    <s v="제한경쟁"/>
    <n v="26400000"/>
    <x v="3"/>
    <s v="설비보전부"/>
    <s v="이수열"/>
    <s v="055-330-7782"/>
    <x v="30"/>
  </r>
  <r>
    <n v="213"/>
    <n v="6"/>
    <x v="209"/>
    <s v="제한경쟁"/>
    <n v="30000000"/>
    <x v="13"/>
    <s v="설비운영부"/>
    <s v="최준환"/>
    <s v="053-640-6204"/>
    <x v="27"/>
  </r>
  <r>
    <n v="214"/>
    <n v="6"/>
    <x v="210"/>
    <s v="제한경쟁"/>
    <n v="31000000"/>
    <x v="17"/>
    <s v="총무부"/>
    <s v="송채은"/>
    <s v="053-670-0213"/>
    <x v="48"/>
  </r>
  <r>
    <n v="215"/>
    <n v="6"/>
    <x v="211"/>
    <s v="제한경쟁"/>
    <n v="33000000.000000004"/>
    <x v="16"/>
    <s v="탄소중립환경부"/>
    <s v="여희단"/>
    <s v="053-670-0614"/>
    <x v="23"/>
  </r>
  <r>
    <n v="216"/>
    <n v="6"/>
    <x v="212"/>
    <s v="제한경쟁"/>
    <n v="35000000"/>
    <x v="4"/>
    <s v="관리부"/>
    <s v="김현실"/>
    <s v="031-400-7224"/>
    <x v="49"/>
  </r>
  <r>
    <n v="217"/>
    <n v="6"/>
    <x v="213"/>
    <s v="제한경쟁"/>
    <n v="39000000"/>
    <x v="8"/>
    <s v="시설보전부"/>
    <s v="권경훈"/>
    <s v="031-680-3275"/>
    <x v="1"/>
  </r>
  <r>
    <n v="218"/>
    <n v="6"/>
    <x v="214"/>
    <s v="제한경쟁"/>
    <n v="50000000"/>
    <x v="41"/>
    <s v="LNG수송부"/>
    <s v="양준모"/>
    <s v="053-670-0793"/>
    <x v="5"/>
  </r>
  <r>
    <n v="219"/>
    <n v="6"/>
    <x v="215"/>
    <s v="제한경쟁"/>
    <n v="50000000"/>
    <x v="17"/>
    <s v="총무부"/>
    <s v="송채은"/>
    <s v="053-670-0213"/>
    <x v="22"/>
  </r>
  <r>
    <n v="220"/>
    <n v="6"/>
    <x v="216"/>
    <s v="제한경쟁"/>
    <n v="50000000"/>
    <x v="25"/>
    <s v="시설보전부"/>
    <s v="김병학"/>
    <s v="032-810-4535"/>
    <x v="1"/>
  </r>
  <r>
    <n v="221"/>
    <n v="6"/>
    <x v="217"/>
    <s v="제한경쟁"/>
    <n v="62000000"/>
    <x v="22"/>
    <s v="관리부"/>
    <s v="신응균"/>
    <s v="053-859-0547"/>
    <x v="50"/>
  </r>
  <r>
    <n v="222"/>
    <n v="6"/>
    <x v="218"/>
    <s v="제한경쟁"/>
    <n v="65000000"/>
    <x v="2"/>
    <s v="시설보전부"/>
    <s v="김준혁"/>
    <s v="033-571-4356"/>
    <x v="16"/>
  </r>
  <r>
    <n v="223"/>
    <n v="6"/>
    <x v="219"/>
    <s v="제한경쟁"/>
    <n v="104677000"/>
    <x v="34"/>
    <s v="경기안전건설사무소"/>
    <s v="윤수완"/>
    <s v="031-400-7495"/>
    <x v="14"/>
  </r>
  <r>
    <n v="224"/>
    <n v="6"/>
    <x v="220"/>
    <s v="제한경쟁"/>
    <n v="128000000"/>
    <x v="7"/>
    <s v="홍보부"/>
    <s v="이승윤"/>
    <s v="053-670-0071"/>
    <x v="4"/>
  </r>
  <r>
    <n v="225"/>
    <n v="6"/>
    <x v="221"/>
    <s v="제한경쟁"/>
    <n v="130680000.00000001"/>
    <x v="13"/>
    <s v="시설보전부"/>
    <s v="김학광"/>
    <s v="055-640-6146"/>
    <x v="1"/>
  </r>
  <r>
    <n v="226"/>
    <n v="6"/>
    <x v="222"/>
    <s v="수의계약"/>
    <n v="220000000"/>
    <x v="25"/>
    <s v="기계보전부"/>
    <s v="장재강"/>
    <s v="032-810-0243"/>
    <x v="1"/>
  </r>
  <r>
    <n v="227"/>
    <n v="6"/>
    <x v="223"/>
    <s v="제한경쟁"/>
    <n v="224000000"/>
    <x v="30"/>
    <s v="디지털개발부"/>
    <s v="임효정"/>
    <s v="053-670-0730"/>
    <x v="30"/>
  </r>
  <r>
    <n v="228"/>
    <n v="6"/>
    <x v="224"/>
    <s v="제한경쟁"/>
    <n v="227000000"/>
    <x v="30"/>
    <s v="디지털개발부"/>
    <s v="이정민"/>
    <s v="053-670-0714"/>
    <x v="6"/>
  </r>
  <r>
    <n v="229"/>
    <n v="6"/>
    <x v="225"/>
    <s v="제한경쟁"/>
    <n v="500000000"/>
    <x v="15"/>
    <s v="관로보전부"/>
    <s v="김재익"/>
    <s v="042-229-3574"/>
    <x v="1"/>
  </r>
  <r>
    <n v="230"/>
    <n v="6"/>
    <x v="226"/>
    <s v="일반경쟁"/>
    <n v="1291000000"/>
    <x v="22"/>
    <s v="관로보전부"/>
    <s v="정찬현"/>
    <s v="053-850-1843"/>
    <x v="18"/>
  </r>
  <r>
    <n v="231"/>
    <n v="6"/>
    <x v="227"/>
    <s v="제한경쟁"/>
    <n v="1410000000"/>
    <x v="30"/>
    <s v="디지털개발부"/>
    <s v="이정민"/>
    <s v="053-670-0714"/>
    <x v="18"/>
  </r>
  <r>
    <n v="232"/>
    <n v="6"/>
    <x v="228"/>
    <s v="제한경쟁"/>
    <n v="2157000000"/>
    <x v="30"/>
    <s v="디지털개발부"/>
    <s v="임효정"/>
    <s v="053-670-0730"/>
    <x v="30"/>
  </r>
  <r>
    <n v="233"/>
    <n v="6"/>
    <x v="229"/>
    <s v="제한경쟁"/>
    <n v="2233000000"/>
    <x v="30"/>
    <s v="디지털개발부"/>
    <s v="조은주"/>
    <s v="053-670-0729"/>
    <x v="18"/>
  </r>
  <r>
    <n v="234"/>
    <n v="6"/>
    <x v="230"/>
    <s v="제한경쟁"/>
    <n v="3019500000"/>
    <x v="30"/>
    <s v="AI융합부"/>
    <s v="윤정우"/>
    <s v="053-670-0709"/>
    <x v="26"/>
  </r>
  <r>
    <n v="235"/>
    <n v="6"/>
    <x v="231"/>
    <s v="제한경쟁"/>
    <n v="7040000000"/>
    <x v="30"/>
    <s v="디지털개발부"/>
    <s v="조은주"/>
    <s v="053-670-0729"/>
    <x v="27"/>
  </r>
  <r>
    <n v="236"/>
    <n v="7"/>
    <x v="232"/>
    <s v="제한경쟁"/>
    <n v="6400000"/>
    <x v="2"/>
    <s v="계전보전부"/>
    <s v="박승훈"/>
    <s v="033-571-4254"/>
    <x v="22"/>
  </r>
  <r>
    <n v="237"/>
    <n v="7"/>
    <x v="233"/>
    <s v="수의계약"/>
    <n v="9000000"/>
    <x v="10"/>
    <s v="탄소&amp;자원연구팀"/>
    <s v="윤준일"/>
    <s v="031-400-7509"/>
    <x v="5"/>
  </r>
  <r>
    <n v="238"/>
    <n v="7"/>
    <x v="234"/>
    <s v="제한경쟁"/>
    <n v="14000000"/>
    <x v="32"/>
    <s v="수소안전부"/>
    <s v="최성규"/>
    <s v="053-670-0280"/>
    <x v="47"/>
  </r>
  <r>
    <n v="239"/>
    <n v="7"/>
    <x v="235"/>
    <s v="제한경쟁"/>
    <n v="14000000"/>
    <x v="6"/>
    <s v="공사용역계약부"/>
    <s v="장현우"/>
    <s v="053-670-0404"/>
    <x v="23"/>
  </r>
  <r>
    <n v="240"/>
    <n v="7"/>
    <x v="236"/>
    <s v="수의계약"/>
    <n v="15000000"/>
    <x v="17"/>
    <s v="인재육성부"/>
    <s v="성기원"/>
    <s v="053-670-0362"/>
    <x v="1"/>
  </r>
  <r>
    <n v="241"/>
    <n v="7"/>
    <x v="237"/>
    <s v="제한경쟁"/>
    <n v="21450000"/>
    <x v="26"/>
    <s v="동반성장부"/>
    <s v="임대희"/>
    <s v="053-670-0735"/>
    <x v="31"/>
  </r>
  <r>
    <n v="242"/>
    <n v="7"/>
    <x v="238"/>
    <s v="수의계약"/>
    <n v="25000000"/>
    <x v="10"/>
    <s v="설비기술연구소"/>
    <s v="단승규"/>
    <s v="031-400-7505"/>
    <x v="46"/>
  </r>
  <r>
    <n v="243"/>
    <n v="7"/>
    <x v="239"/>
    <s v="제한경쟁"/>
    <n v="26620000"/>
    <x v="25"/>
    <s v="안전부"/>
    <s v="김동규"/>
    <s v="032-810-4557"/>
    <x v="2"/>
  </r>
  <r>
    <n v="244"/>
    <n v="7"/>
    <x v="240"/>
    <s v="수의계약"/>
    <n v="30000000"/>
    <x v="20"/>
    <s v="공급운영부"/>
    <s v="이성민"/>
    <s v="053-670-6602"/>
    <x v="51"/>
  </r>
  <r>
    <n v="245"/>
    <n v="7"/>
    <x v="241"/>
    <s v="제한경쟁"/>
    <n v="43500000"/>
    <x v="32"/>
    <s v="수소안전부"/>
    <s v="최성규"/>
    <s v="053-670-0280"/>
    <x v="47"/>
  </r>
  <r>
    <n v="246"/>
    <n v="7"/>
    <x v="242"/>
    <s v="제한경쟁"/>
    <n v="45000000"/>
    <x v="14"/>
    <s v="관리부"/>
    <s v="차재일"/>
    <s v="033-760-6693"/>
    <x v="52"/>
  </r>
  <r>
    <n v="247"/>
    <n v="7"/>
    <x v="243"/>
    <s v="제한경쟁"/>
    <n v="45000000"/>
    <x v="19"/>
    <s v="관리부"/>
    <s v="손혜정"/>
    <s v="02-2657-1022"/>
    <x v="52"/>
  </r>
  <r>
    <n v="248"/>
    <n v="7"/>
    <x v="244"/>
    <s v="제한경쟁"/>
    <n v="48220898"/>
    <x v="10"/>
    <s v="연구관리부"/>
    <s v="이재철"/>
    <s v="031-400-7412"/>
    <x v="48"/>
  </r>
  <r>
    <n v="249"/>
    <n v="7"/>
    <x v="245"/>
    <s v="제한경쟁"/>
    <n v="50000000"/>
    <x v="5"/>
    <s v="관리부"/>
    <s v="유지인"/>
    <s v="032-453-6614"/>
    <x v="53"/>
  </r>
  <r>
    <n v="250"/>
    <n v="7"/>
    <x v="246"/>
    <s v="수의계약"/>
    <n v="60000000"/>
    <x v="20"/>
    <s v="공급기술운영부"/>
    <s v="이동섭"/>
    <s v="032-810-0345"/>
    <x v="47"/>
  </r>
  <r>
    <n v="251"/>
    <n v="7"/>
    <x v="247"/>
    <s v="제한경쟁"/>
    <n v="85000000"/>
    <x v="32"/>
    <s v="수소안전부"/>
    <s v="성한경"/>
    <s v="053-670-2632"/>
    <x v="47"/>
  </r>
  <r>
    <n v="252"/>
    <n v="7"/>
    <x v="248"/>
    <s v="제한경쟁"/>
    <n v="190000000"/>
    <x v="7"/>
    <s v="KOGAS스포츠부"/>
    <s v="황태성"/>
    <s v="053-670-0654"/>
    <x v="50"/>
  </r>
  <r>
    <n v="253"/>
    <n v="7"/>
    <x v="249"/>
    <s v="제한경쟁"/>
    <n v="200000000"/>
    <x v="9"/>
    <s v="수소사업기획부"/>
    <s v="이동언"/>
    <s v="053-670-6718"/>
    <x v="1"/>
  </r>
  <r>
    <n v="254"/>
    <n v="7"/>
    <x v="250"/>
    <s v="제한경쟁"/>
    <n v="210000000"/>
    <x v="7"/>
    <s v="KOGAS스포츠부"/>
    <s v="김영곤"/>
    <s v="053-670-0782"/>
    <x v="50"/>
  </r>
  <r>
    <n v="255"/>
    <n v="7"/>
    <x v="251"/>
    <s v="제한경쟁"/>
    <n v="246818947"/>
    <x v="37"/>
    <s v="요금운영부"/>
    <s v="최상준"/>
    <s v="053-670-0077"/>
    <x v="54"/>
  </r>
  <r>
    <n v="256"/>
    <n v="7"/>
    <x v="240"/>
    <s v="수의계약"/>
    <n v="280000000"/>
    <x v="20"/>
    <s v="공급운영부"/>
    <s v="이성민"/>
    <s v="053-670-6602"/>
    <x v="51"/>
  </r>
  <r>
    <n v="257"/>
    <n v="7"/>
    <x v="252"/>
    <s v="제한경쟁"/>
    <n v="294000000"/>
    <x v="30"/>
    <s v="디지털개발부"/>
    <s v="조은주"/>
    <s v="053-670-0729"/>
    <x v="1"/>
  </r>
  <r>
    <n v="258"/>
    <n v="7"/>
    <x v="253"/>
    <s v="제한경쟁"/>
    <n v="360000000"/>
    <x v="9"/>
    <s v="수소사업기획부"/>
    <s v="임건호"/>
    <s v="053-670-0628"/>
    <x v="1"/>
  </r>
  <r>
    <n v="259"/>
    <n v="7"/>
    <x v="254"/>
    <s v="일반경쟁"/>
    <n v="402000000"/>
    <x v="17"/>
    <s v="총무부"/>
    <s v="송채은"/>
    <s v="053-670-0213"/>
    <x v="46"/>
  </r>
  <r>
    <n v="260"/>
    <n v="7"/>
    <x v="255"/>
    <s v="수의계약"/>
    <n v="405000000"/>
    <x v="37"/>
    <s v="수급계획부"/>
    <s v="김지우"/>
    <s v="053-670-0090"/>
    <x v="55"/>
  </r>
  <r>
    <n v="261"/>
    <n v="7"/>
    <x v="256"/>
    <s v="제한경쟁"/>
    <n v="500000000"/>
    <x v="0"/>
    <s v="세무부"/>
    <s v="김석현"/>
    <s v="053-670-0537"/>
    <x v="27"/>
  </r>
  <r>
    <n v="262"/>
    <n v="7"/>
    <x v="257"/>
    <s v="일반경쟁"/>
    <n v="630000000"/>
    <x v="33"/>
    <s v="안전공사부"/>
    <s v="이택원"/>
    <s v="064-766-3776"/>
    <x v="56"/>
  </r>
  <r>
    <n v="263"/>
    <n v="7"/>
    <x v="258"/>
    <s v="일반경쟁"/>
    <n v="760000000"/>
    <x v="17"/>
    <s v="인재육성부"/>
    <s v="성기원"/>
    <s v="053-670-0362"/>
    <x v="1"/>
  </r>
  <r>
    <n v="264"/>
    <n v="7"/>
    <x v="240"/>
    <s v="일반경쟁"/>
    <n v="1900000000"/>
    <x v="20"/>
    <s v="공급운영부"/>
    <s v="이성민"/>
    <s v="053-670-6602"/>
    <x v="51"/>
  </r>
  <r>
    <n v="265"/>
    <n v="8"/>
    <x v="178"/>
    <s v="제한경쟁"/>
    <n v="13000000"/>
    <x v="10"/>
    <s v="탄소&amp;자원연구팀"/>
    <s v="김기홍"/>
    <s v="031-400-7477"/>
    <x v="16"/>
  </r>
  <r>
    <n v="266"/>
    <n v="8"/>
    <x v="259"/>
    <s v="제한경쟁"/>
    <n v="20000000"/>
    <x v="26"/>
    <s v="공정거래심사부"/>
    <s v="김지규"/>
    <s v="053-670-0276"/>
    <x v="4"/>
  </r>
  <r>
    <n v="267"/>
    <n v="8"/>
    <x v="260"/>
    <s v="제한경쟁"/>
    <n v="20800000"/>
    <x v="40"/>
    <s v="비상안전부"/>
    <s v="김수영"/>
    <s v="053-670-0447"/>
    <x v="52"/>
  </r>
  <r>
    <n v="268"/>
    <n v="8"/>
    <x v="261"/>
    <s v="제한경쟁"/>
    <n v="30000000"/>
    <x v="2"/>
    <s v="시설보전부"/>
    <s v="김준혁"/>
    <s v="033-571-4356"/>
    <x v="23"/>
  </r>
  <r>
    <n v="269"/>
    <n v="8"/>
    <x v="262"/>
    <s v="제한경쟁"/>
    <n v="35000000"/>
    <x v="15"/>
    <s v="설비보전부"/>
    <s v="서유진"/>
    <s v="042-229-3477"/>
    <x v="1"/>
  </r>
  <r>
    <n v="270"/>
    <n v="8"/>
    <x v="263"/>
    <s v="수의계약"/>
    <n v="60000000"/>
    <x v="13"/>
    <s v="계전보전부"/>
    <s v="유현빈"/>
    <s v="055-640-6292"/>
    <x v="1"/>
  </r>
  <r>
    <n v="271"/>
    <n v="8"/>
    <x v="264"/>
    <s v="제한경쟁"/>
    <n v="70000000"/>
    <x v="5"/>
    <s v="관리부"/>
    <s v="유지인"/>
    <s v="032-453-6614"/>
    <x v="32"/>
  </r>
  <r>
    <n v="272"/>
    <n v="8"/>
    <x v="265"/>
    <s v="제한경쟁"/>
    <n v="77000000"/>
    <x v="7"/>
    <s v="KOGAS스포츠부"/>
    <s v="정이인"/>
    <s v="053-670-6412"/>
    <x v="7"/>
  </r>
  <r>
    <n v="273"/>
    <n v="8"/>
    <x v="266"/>
    <s v="제한경쟁"/>
    <n v="117000000"/>
    <x v="30"/>
    <s v="디지털개발부"/>
    <s v="김두영"/>
    <s v="053-670-6429"/>
    <x v="16"/>
  </r>
  <r>
    <n v="274"/>
    <n v="8"/>
    <x v="267"/>
    <s v="제한경쟁"/>
    <n v="133000000"/>
    <x v="9"/>
    <s v="수소사업기획부"/>
    <s v="임체민"/>
    <s v="053-670-0736"/>
    <x v="1"/>
  </r>
  <r>
    <n v="275"/>
    <n v="8"/>
    <x v="268"/>
    <s v="제한경쟁"/>
    <n v="160000000"/>
    <x v="7"/>
    <s v="KOGAS스포츠부"/>
    <s v="이성민"/>
    <s v="053-670-0188"/>
    <x v="47"/>
  </r>
  <r>
    <n v="276"/>
    <n v="8"/>
    <x v="269"/>
    <s v="제한경쟁"/>
    <n v="402436501.50000006"/>
    <x v="24"/>
    <s v="보안운영부"/>
    <s v="박선양"/>
    <s v="053-670-0684"/>
    <x v="57"/>
  </r>
  <r>
    <n v="277"/>
    <n v="8"/>
    <x v="270"/>
    <s v="제한경쟁"/>
    <n v="1379000000"/>
    <x v="5"/>
    <s v="관로보전부"/>
    <s v="장동성"/>
    <s v="032-453-6712"/>
    <x v="1"/>
  </r>
  <r>
    <n v="278"/>
    <n v="9"/>
    <x v="271"/>
    <s v="수의계약"/>
    <n v="13000000"/>
    <x v="16"/>
    <s v="탄소중립환경부"/>
    <s v="신예진"/>
    <s v="053-670-0618"/>
    <x v="23"/>
  </r>
  <r>
    <n v="279"/>
    <n v="9"/>
    <x v="272"/>
    <s v="제한경쟁"/>
    <n v="13000000"/>
    <x v="14"/>
    <s v="안전부"/>
    <s v="유은정"/>
    <s v="033-760-6654"/>
    <x v="1"/>
  </r>
  <r>
    <n v="280"/>
    <n v="9"/>
    <x v="273"/>
    <s v="제한경쟁"/>
    <n v="36000000"/>
    <x v="5"/>
    <s v="관로보전부"/>
    <s v="장동성"/>
    <s v="032-453-6712"/>
    <x v="29"/>
  </r>
  <r>
    <n v="281"/>
    <n v="9"/>
    <x v="274"/>
    <s v="제한경쟁"/>
    <n v="75000000"/>
    <x v="8"/>
    <s v="설비운영2부"/>
    <s v="오세령"/>
    <s v="031-680-3436"/>
    <x v="58"/>
  </r>
  <r>
    <n v="282"/>
    <n v="9"/>
    <x v="275"/>
    <s v="수의계약"/>
    <n v="80300000"/>
    <x v="8"/>
    <s v="계전보전부"/>
    <s v="황지영"/>
    <s v="031-680-3258"/>
    <x v="32"/>
  </r>
  <r>
    <n v="283"/>
    <n v="9"/>
    <x v="276"/>
    <s v="수의계약"/>
    <n v="100000000"/>
    <x v="7"/>
    <s v="KOGAS스포츠부"/>
    <s v="이희정"/>
    <s v="053-670-0146"/>
    <x v="59"/>
  </r>
  <r>
    <n v="284"/>
    <n v="9"/>
    <x v="277"/>
    <s v="제한경쟁"/>
    <n v="100000000"/>
    <x v="10"/>
    <s v="설비기술연구소"/>
    <s v="장윤찬"/>
    <s v="031-400-7508"/>
    <x v="17"/>
  </r>
  <r>
    <n v="285"/>
    <n v="9"/>
    <x v="278"/>
    <s v="제한경쟁"/>
    <n v="100000000"/>
    <x v="5"/>
    <s v="안전부"/>
    <s v="이난"/>
    <s v="032-453-6713"/>
    <x v="19"/>
  </r>
  <r>
    <n v="286"/>
    <n v="9"/>
    <x v="279"/>
    <s v="제한경쟁"/>
    <n v="143400000"/>
    <x v="7"/>
    <s v="언론부"/>
    <s v="김윤상"/>
    <s v="053-670-0192"/>
    <x v="19"/>
  </r>
  <r>
    <n v="287"/>
    <n v="9"/>
    <x v="280"/>
    <s v="제한경쟁"/>
    <n v="200000000"/>
    <x v="7"/>
    <s v="KOGAS스포츠부"/>
    <s v="이희정"/>
    <s v="053-670-0146"/>
    <x v="50"/>
  </r>
  <r>
    <n v="288"/>
    <n v="9"/>
    <x v="281"/>
    <s v="일반경쟁"/>
    <n v="400000000"/>
    <x v="41"/>
    <s v="LNG수송부"/>
    <s v="김세홍"/>
    <s v="053-670-6415"/>
    <x v="60"/>
  </r>
  <r>
    <n v="289"/>
    <n v="9"/>
    <x v="282"/>
    <s v="제한경쟁"/>
    <n v="800000000"/>
    <x v="7"/>
    <s v="KOGAS스포츠부"/>
    <s v="이희정"/>
    <s v="053-670-0146"/>
    <x v="59"/>
  </r>
  <r>
    <n v="290"/>
    <n v="9"/>
    <x v="283"/>
    <s v="일반경쟁"/>
    <n v="1000000000"/>
    <x v="17"/>
    <s v="총무부"/>
    <s v="박재영"/>
    <s v="053-670-0166"/>
    <x v="56"/>
  </r>
  <r>
    <n v="291"/>
    <n v="10"/>
    <x v="284"/>
    <s v="수의계약"/>
    <n v="16000000"/>
    <x v="31"/>
    <s v="유라시아사업부"/>
    <s v="김정남"/>
    <s v="053-670-6414"/>
    <x v="61"/>
  </r>
  <r>
    <n v="292"/>
    <n v="10"/>
    <x v="285"/>
    <s v="제한경쟁"/>
    <n v="20000000"/>
    <x v="2"/>
    <s v="설비운영부"/>
    <s v="손연우"/>
    <s v="033-571-4144"/>
    <x v="56"/>
  </r>
  <r>
    <n v="293"/>
    <n v="10"/>
    <x v="286"/>
    <s v="제한경쟁"/>
    <n v="25080000"/>
    <x v="5"/>
    <s v="관로보전부"/>
    <s v="장동성"/>
    <s v="032-453-6712"/>
    <x v="19"/>
  </r>
  <r>
    <n v="294"/>
    <n v="10"/>
    <x v="287"/>
    <s v="제한경쟁"/>
    <n v="35000000"/>
    <x v="32"/>
    <s v="수소안전부"/>
    <s v="성한경"/>
    <s v="053-670-2632"/>
    <x v="32"/>
  </r>
  <r>
    <n v="295"/>
    <n v="10"/>
    <x v="288"/>
    <s v="제한경쟁"/>
    <n v="43000000"/>
    <x v="29"/>
    <s v="성과평가부"/>
    <s v="모수민"/>
    <s v="053-670-0592"/>
    <x v="26"/>
  </r>
  <r>
    <n v="296"/>
    <n v="10"/>
    <x v="289"/>
    <s v="제한경쟁"/>
    <n v="52000000"/>
    <x v="32"/>
    <s v="수소안전부"/>
    <s v="성한경"/>
    <s v="053-670-2632"/>
    <x v="32"/>
  </r>
  <r>
    <n v="297"/>
    <n v="10"/>
    <x v="290"/>
    <s v="제한경쟁"/>
    <n v="62000000"/>
    <x v="14"/>
    <s v="관리부"/>
    <s v="차재일"/>
    <s v="033-760-6693"/>
    <x v="19"/>
  </r>
  <r>
    <n v="298"/>
    <n v="10"/>
    <x v="291"/>
    <s v="제한경쟁"/>
    <n v="66000000"/>
    <x v="5"/>
    <s v="관로보전부"/>
    <s v="배장윤"/>
    <s v="032-453-6643"/>
    <x v="1"/>
  </r>
  <r>
    <n v="299"/>
    <n v="10"/>
    <x v="292"/>
    <s v="제한경쟁"/>
    <n v="90000000"/>
    <x v="2"/>
    <s v="관리부"/>
    <s v="김상원"/>
    <s v="033-571-4133"/>
    <x v="56"/>
  </r>
  <r>
    <n v="300"/>
    <n v="10"/>
    <x v="293"/>
    <s v="제한경쟁"/>
    <n v="100000000"/>
    <x v="41"/>
    <s v="LNG수송부"/>
    <s v="양준모"/>
    <s v="053-670-0793"/>
    <x v="3"/>
  </r>
  <r>
    <n v="301"/>
    <n v="10"/>
    <x v="294"/>
    <s v="제한경쟁"/>
    <n v="210800000"/>
    <x v="30"/>
    <s v="디지털개발부"/>
    <s v="조은주"/>
    <s v="053-670-0729"/>
    <x v="18"/>
  </r>
  <r>
    <n v="302"/>
    <n v="10"/>
    <x v="295"/>
    <s v="지명경쟁"/>
    <n v="300649000"/>
    <x v="16"/>
    <s v="품질표준부"/>
    <s v="심명준"/>
    <s v="053-670-0933"/>
    <x v="29"/>
  </r>
  <r>
    <n v="303"/>
    <n v="10"/>
    <x v="296"/>
    <s v="제한경쟁"/>
    <n v="314000000"/>
    <x v="30"/>
    <s v="디지털개발부"/>
    <s v="최명환"/>
    <s v="053-670-0724"/>
    <x v="28"/>
  </r>
  <r>
    <n v="304"/>
    <n v="10"/>
    <x v="297"/>
    <s v="제한경쟁"/>
    <n v="320000000"/>
    <x v="2"/>
    <s v="관리부"/>
    <s v="김상원"/>
    <s v="033-571-4133"/>
    <x v="56"/>
  </r>
  <r>
    <n v="305"/>
    <n v="10"/>
    <x v="298"/>
    <s v="제한경쟁"/>
    <n v="550000000"/>
    <x v="2"/>
    <s v="관리부"/>
    <s v="김상원"/>
    <s v="033-571-4133"/>
    <x v="56"/>
  </r>
  <r>
    <n v="306"/>
    <n v="10"/>
    <x v="299"/>
    <s v="제한경쟁"/>
    <n v="941000000"/>
    <x v="22"/>
    <s v="관로보전부"/>
    <s v="정찬현"/>
    <s v="053-850-1843"/>
    <x v="28"/>
  </r>
  <r>
    <n v="307"/>
    <n v="10"/>
    <x v="300"/>
    <s v="일반경쟁"/>
    <n v="971893287.53066659"/>
    <x v="17"/>
    <s v="총무부"/>
    <s v="김윤찬"/>
    <s v="053-670-0207"/>
    <x v="19"/>
  </r>
  <r>
    <n v="308"/>
    <n v="11"/>
    <x v="301"/>
    <s v="제한경쟁"/>
    <n v="16000000"/>
    <x v="33"/>
    <s v="설비운영부"/>
    <s v="고지은"/>
    <s v="064-766-3655"/>
    <x v="62"/>
  </r>
  <r>
    <n v="309"/>
    <n v="11"/>
    <x v="302"/>
    <s v="수의계약"/>
    <n v="18100000"/>
    <x v="17"/>
    <s v="사옥안전관리부"/>
    <s v="김정용"/>
    <s v="053-670-0528"/>
    <x v="3"/>
  </r>
  <r>
    <n v="310"/>
    <n v="11"/>
    <x v="303"/>
    <s v="수의계약"/>
    <n v="20000000"/>
    <x v="31"/>
    <s v="해외사업기획부"/>
    <s v="김민구"/>
    <s v="053-670-6359"/>
    <x v="19"/>
  </r>
  <r>
    <n v="311"/>
    <n v="11"/>
    <x v="304"/>
    <s v="수의계약"/>
    <n v="20700000"/>
    <x v="17"/>
    <s v="사옥안전관리부"/>
    <s v="김정용"/>
    <s v="053-670-0528"/>
    <x v="3"/>
  </r>
  <r>
    <n v="312"/>
    <n v="11"/>
    <x v="305"/>
    <s v="지명경쟁"/>
    <n v="34452000"/>
    <x v="41"/>
    <s v="계약이행통관부"/>
    <s v="정현준"/>
    <s v="053-670-0237"/>
    <x v="57"/>
  </r>
  <r>
    <n v="313"/>
    <n v="11"/>
    <x v="306"/>
    <s v="지명경쟁"/>
    <n v="38280000"/>
    <x v="41"/>
    <s v="계약이행통관부"/>
    <s v="정현준"/>
    <s v="053-670-0237"/>
    <x v="56"/>
  </r>
  <r>
    <n v="314"/>
    <n v="11"/>
    <x v="307"/>
    <s v="제한경쟁"/>
    <n v="65000000"/>
    <x v="4"/>
    <s v="관리부"/>
    <s v="장철수"/>
    <s v="031-400-7221"/>
    <x v="63"/>
  </r>
  <r>
    <n v="315"/>
    <n v="11"/>
    <x v="308"/>
    <s v="수의계약"/>
    <n v="147491626"/>
    <x v="15"/>
    <s v="관리부 "/>
    <s v="박선아"/>
    <s v="042-229-3431"/>
    <x v="55"/>
  </r>
  <r>
    <n v="316"/>
    <n v="11"/>
    <x v="309"/>
    <s v="제한경쟁"/>
    <n v="468198000"/>
    <x v="6"/>
    <s v="안전총괄부"/>
    <s v="황정임"/>
    <s v="053-670-0433"/>
    <x v="56"/>
  </r>
  <r>
    <n v="317"/>
    <n v="11"/>
    <x v="310"/>
    <s v="제한경쟁"/>
    <n v="500000000"/>
    <x v="6"/>
    <s v="계통보전부"/>
    <s v="이창훈"/>
    <s v="053-670-6366"/>
    <x v="64"/>
  </r>
  <r>
    <n v="318"/>
    <n v="11"/>
    <x v="311"/>
    <s v="제한경쟁"/>
    <n v="887000000"/>
    <x v="4"/>
    <s v="관로보전부"/>
    <s v="진한솔"/>
    <s v="031-400-7279"/>
    <x v="47"/>
  </r>
  <r>
    <n v="319"/>
    <n v="12"/>
    <x v="312"/>
    <s v="제한경쟁"/>
    <n v="10000000"/>
    <x v="2"/>
    <s v="안전부"/>
    <s v="김재현"/>
    <s v="033-571-4175"/>
    <x v="1"/>
  </r>
  <r>
    <n v="320"/>
    <n v="12"/>
    <x v="313"/>
    <s v="수의계약"/>
    <n v="15000000"/>
    <x v="5"/>
    <s v="관리부"/>
    <s v="김소영"/>
    <s v="032-453-6613"/>
    <x v="1"/>
  </r>
  <r>
    <n v="321"/>
    <n v="12"/>
    <x v="314"/>
    <s v="제한경쟁"/>
    <n v="22000000"/>
    <x v="23"/>
    <s v="안전부"/>
    <s v="박준연"/>
    <s v="062-950-1313"/>
    <x v="19"/>
  </r>
  <r>
    <n v="322"/>
    <n v="12"/>
    <x v="315"/>
    <s v="수의계약"/>
    <n v="33000000"/>
    <x v="10"/>
    <s v="초저온기술연구소"/>
    <s v="윤용근"/>
    <s v="032-810-0313"/>
    <x v="56"/>
  </r>
  <r>
    <n v="323"/>
    <n v="12"/>
    <x v="316"/>
    <s v="제한경쟁"/>
    <n v="186000000"/>
    <x v="1"/>
    <s v="관로보전부"/>
    <s v="조준기"/>
    <s v="063-850-3864"/>
    <x v="56"/>
  </r>
  <r>
    <n v="324"/>
    <n v="12"/>
    <x v="317"/>
    <s v="제한경쟁"/>
    <n v="250000000"/>
    <x v="7"/>
    <s v="KOGAS스포츠부"/>
    <s v="정이인"/>
    <s v="053-670-6412"/>
    <x v="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피벗 테이블2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C21" firstHeaderRow="0" firstDataRow="1" firstDataCol="1"/>
  <pivotFields count="12">
    <pivotField showAll="0"/>
    <pivotField showAll="0"/>
    <pivotField dataField="1" showAll="0">
      <items count="182">
        <item x="157"/>
        <item x="99"/>
        <item x="163"/>
        <item x="89"/>
        <item x="85"/>
        <item x="166"/>
        <item x="77"/>
        <item x="35"/>
        <item x="26"/>
        <item x="138"/>
        <item x="134"/>
        <item x="118"/>
        <item x="60"/>
        <item x="24"/>
        <item x="170"/>
        <item x="75"/>
        <item x="149"/>
        <item x="38"/>
        <item x="98"/>
        <item x="16"/>
        <item x="53"/>
        <item x="2"/>
        <item x="76"/>
        <item x="37"/>
        <item x="90"/>
        <item x="91"/>
        <item x="96"/>
        <item x="31"/>
        <item x="110"/>
        <item x="11"/>
        <item x="15"/>
        <item x="17"/>
        <item x="23"/>
        <item x="161"/>
        <item x="159"/>
        <item x="55"/>
        <item x="65"/>
        <item x="74"/>
        <item x="177"/>
        <item x="150"/>
        <item x="84"/>
        <item x="92"/>
        <item x="88"/>
        <item x="122"/>
        <item x="14"/>
        <item x="19"/>
        <item x="95"/>
        <item x="87"/>
        <item x="81"/>
        <item x="29"/>
        <item x="132"/>
        <item x="68"/>
        <item x="69"/>
        <item x="51"/>
        <item x="52"/>
        <item x="1"/>
        <item x="6"/>
        <item x="4"/>
        <item x="109"/>
        <item x="172"/>
        <item x="119"/>
        <item x="59"/>
        <item x="114"/>
        <item x="46"/>
        <item x="49"/>
        <item x="113"/>
        <item x="104"/>
        <item x="107"/>
        <item x="108"/>
        <item x="34"/>
        <item x="144"/>
        <item x="131"/>
        <item x="130"/>
        <item x="44"/>
        <item x="67"/>
        <item x="117"/>
        <item x="142"/>
        <item x="129"/>
        <item x="101"/>
        <item x="64"/>
        <item x="120"/>
        <item x="36"/>
        <item x="123"/>
        <item x="72"/>
        <item x="175"/>
        <item x="171"/>
        <item x="145"/>
        <item x="80"/>
        <item x="146"/>
        <item x="137"/>
        <item x="167"/>
        <item x="116"/>
        <item x="156"/>
        <item x="70"/>
        <item x="61"/>
        <item x="62"/>
        <item x="42"/>
        <item x="40"/>
        <item x="136"/>
        <item x="66"/>
        <item x="121"/>
        <item x="5"/>
        <item x="8"/>
        <item x="7"/>
        <item x="3"/>
        <item x="13"/>
        <item x="148"/>
        <item x="147"/>
        <item x="179"/>
        <item x="158"/>
        <item x="143"/>
        <item x="94"/>
        <item x="79"/>
        <item x="82"/>
        <item x="63"/>
        <item x="111"/>
        <item x="173"/>
        <item x="174"/>
        <item x="128"/>
        <item x="176"/>
        <item x="178"/>
        <item x="41"/>
        <item x="71"/>
        <item x="58"/>
        <item x="45"/>
        <item x="57"/>
        <item x="56"/>
        <item x="115"/>
        <item x="25"/>
        <item x="78"/>
        <item x="83"/>
        <item x="97"/>
        <item x="28"/>
        <item x="30"/>
        <item x="27"/>
        <item x="127"/>
        <item x="126"/>
        <item x="22"/>
        <item x="12"/>
        <item x="9"/>
        <item x="112"/>
        <item x="43"/>
        <item x="21"/>
        <item x="168"/>
        <item x="169"/>
        <item x="180"/>
        <item x="139"/>
        <item x="140"/>
        <item x="141"/>
        <item x="10"/>
        <item x="0"/>
        <item x="20"/>
        <item x="18"/>
        <item x="100"/>
        <item x="47"/>
        <item x="32"/>
        <item x="103"/>
        <item x="105"/>
        <item x="102"/>
        <item x="106"/>
        <item x="125"/>
        <item x="124"/>
        <item x="93"/>
        <item x="162"/>
        <item x="160"/>
        <item x="165"/>
        <item x="152"/>
        <item x="153"/>
        <item x="164"/>
        <item x="154"/>
        <item x="155"/>
        <item x="73"/>
        <item x="151"/>
        <item x="86"/>
        <item x="54"/>
        <item x="50"/>
        <item x="39"/>
        <item x="33"/>
        <item x="48"/>
        <item x="133"/>
        <item x="135"/>
        <item t="default"/>
      </items>
    </pivotField>
    <pivotField showAll="0"/>
    <pivotField showAll="0"/>
    <pivotField showAll="0"/>
    <pivotField dataField="1" showAll="0">
      <items count="166">
        <item x="103"/>
        <item x="13"/>
        <item x="39"/>
        <item x="102"/>
        <item x="96"/>
        <item x="18"/>
        <item x="101"/>
        <item x="60"/>
        <item x="1"/>
        <item x="59"/>
        <item x="29"/>
        <item x="79"/>
        <item x="24"/>
        <item x="0"/>
        <item x="8"/>
        <item x="57"/>
        <item x="115"/>
        <item x="129"/>
        <item x="114"/>
        <item x="47"/>
        <item x="38"/>
        <item x="12"/>
        <item x="66"/>
        <item x="51"/>
        <item x="154"/>
        <item x="49"/>
        <item x="52"/>
        <item x="108"/>
        <item x="44"/>
        <item x="40"/>
        <item x="27"/>
        <item x="58"/>
        <item x="68"/>
        <item x="7"/>
        <item x="110"/>
        <item x="160"/>
        <item x="89"/>
        <item x="28"/>
        <item x="77"/>
        <item x="106"/>
        <item x="45"/>
        <item x="146"/>
        <item x="67"/>
        <item x="43"/>
        <item x="157"/>
        <item x="11"/>
        <item x="75"/>
        <item x="6"/>
        <item x="98"/>
        <item x="135"/>
        <item x="5"/>
        <item x="117"/>
        <item x="86"/>
        <item x="159"/>
        <item x="152"/>
        <item x="130"/>
        <item x="54"/>
        <item x="17"/>
        <item x="33"/>
        <item x="78"/>
        <item x="61"/>
        <item x="136"/>
        <item x="127"/>
        <item x="162"/>
        <item x="137"/>
        <item x="37"/>
        <item x="42"/>
        <item x="62"/>
        <item x="48"/>
        <item x="76"/>
        <item x="126"/>
        <item x="9"/>
        <item x="91"/>
        <item x="21"/>
        <item x="161"/>
        <item x="70"/>
        <item x="104"/>
        <item x="50"/>
        <item x="139"/>
        <item x="113"/>
        <item x="138"/>
        <item x="107"/>
        <item x="2"/>
        <item x="65"/>
        <item x="14"/>
        <item x="164"/>
        <item x="109"/>
        <item x="56"/>
        <item x="10"/>
        <item x="105"/>
        <item x="25"/>
        <item x="93"/>
        <item x="149"/>
        <item x="94"/>
        <item x="16"/>
        <item x="140"/>
        <item x="116"/>
        <item x="95"/>
        <item x="158"/>
        <item x="143"/>
        <item x="15"/>
        <item x="46"/>
        <item x="69"/>
        <item x="55"/>
        <item x="144"/>
        <item x="97"/>
        <item x="128"/>
        <item x="64"/>
        <item x="26"/>
        <item x="151"/>
        <item x="90"/>
        <item x="87"/>
        <item x="121"/>
        <item x="132"/>
        <item x="88"/>
        <item x="85"/>
        <item x="142"/>
        <item x="99"/>
        <item x="41"/>
        <item x="92"/>
        <item x="125"/>
        <item x="53"/>
        <item x="124"/>
        <item x="120"/>
        <item x="36"/>
        <item x="148"/>
        <item x="134"/>
        <item x="112"/>
        <item x="150"/>
        <item x="71"/>
        <item x="156"/>
        <item x="34"/>
        <item x="32"/>
        <item x="19"/>
        <item x="119"/>
        <item x="72"/>
        <item x="133"/>
        <item x="84"/>
        <item x="74"/>
        <item x="145"/>
        <item x="23"/>
        <item x="122"/>
        <item x="141"/>
        <item x="131"/>
        <item x="20"/>
        <item x="3"/>
        <item x="123"/>
        <item x="147"/>
        <item x="100"/>
        <item x="35"/>
        <item x="73"/>
        <item x="31"/>
        <item x="63"/>
        <item x="82"/>
        <item x="30"/>
        <item x="83"/>
        <item x="22"/>
        <item x="118"/>
        <item x="163"/>
        <item x="155"/>
        <item x="111"/>
        <item x="80"/>
        <item x="81"/>
        <item x="153"/>
        <item x="4"/>
        <item t="default"/>
      </items>
    </pivotField>
    <pivotField axis="axisRow" showAll="0">
      <items count="18">
        <item x="7"/>
        <item x="11"/>
        <item x="5"/>
        <item x="4"/>
        <item x="10"/>
        <item x="16"/>
        <item x="3"/>
        <item x="0"/>
        <item x="14"/>
        <item x="12"/>
        <item x="8"/>
        <item x="6"/>
        <item x="2"/>
        <item x="9"/>
        <item x="15"/>
        <item x="1"/>
        <item x="13"/>
        <item t="default"/>
      </items>
    </pivotField>
    <pivotField showAll="0">
      <items count="15">
        <item x="2"/>
        <item x="8"/>
        <item x="4"/>
        <item x="0"/>
        <item x="9"/>
        <item x="6"/>
        <item x="12"/>
        <item x="7"/>
        <item x="3"/>
        <item x="10"/>
        <item x="1"/>
        <item x="13"/>
        <item x="11"/>
        <item x="5"/>
        <item t="default"/>
      </items>
    </pivotField>
    <pivotField showAll="0"/>
    <pivotField showAll="0"/>
    <pivotField showAll="0"/>
  </pivotFields>
  <rowFields count="1">
    <field x="7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예산액" fld="6" baseField="7" baseItem="3"/>
    <dataField name="개수 : 공사명" fld="2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7" type="button" dataOnly="0" labelOnly="1" outline="0" axis="axisRow" fieldPosition="0"/>
    </format>
    <format dxfId="2">
      <pivotArea dataOnly="0" labelOnly="1" fieldPosition="0">
        <references count="1">
          <reference field="7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피벗 테이블2" cacheId="1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C46" firstHeaderRow="0" firstDataRow="1" firstDataCol="1"/>
  <pivotFields count="10">
    <pivotField showAll="0"/>
    <pivotField showAll="0"/>
    <pivotField dataField="1" showAll="0">
      <items count="319">
        <item x="247"/>
        <item x="231"/>
        <item x="153"/>
        <item x="156"/>
        <item x="58"/>
        <item x="62"/>
        <item x="112"/>
        <item x="275"/>
        <item x="31"/>
        <item x="55"/>
        <item x="184"/>
        <item x="194"/>
        <item x="237"/>
        <item x="200"/>
        <item x="101"/>
        <item x="19"/>
        <item x="135"/>
        <item x="283"/>
        <item x="188"/>
        <item x="117"/>
        <item x="114"/>
        <item x="18"/>
        <item x="218"/>
        <item x="27"/>
        <item x="168"/>
        <item x="142"/>
        <item x="22"/>
        <item x="115"/>
        <item x="95"/>
        <item x="289"/>
        <item x="80"/>
        <item x="45"/>
        <item x="217"/>
        <item x="149"/>
        <item x="148"/>
        <item x="272"/>
        <item x="2"/>
        <item x="177"/>
        <item x="41"/>
        <item x="136"/>
        <item x="92"/>
        <item x="236"/>
        <item x="37"/>
        <item x="23"/>
        <item x="12"/>
        <item x="28"/>
        <item x="78"/>
        <item x="77"/>
        <item x="70"/>
        <item x="56"/>
        <item x="104"/>
        <item x="125"/>
        <item x="29"/>
        <item x="203"/>
        <item x="166"/>
        <item x="160"/>
        <item x="57"/>
        <item x="17"/>
        <item x="291"/>
        <item x="258"/>
        <item x="16"/>
        <item x="51"/>
        <item x="15"/>
        <item x="76"/>
        <item x="35"/>
        <item x="216"/>
        <item x="235"/>
        <item x="73"/>
        <item x="193"/>
        <item x="185"/>
        <item x="94"/>
        <item x="287"/>
        <item x="34"/>
        <item x="158"/>
        <item x="26"/>
        <item x="274"/>
        <item x="69"/>
        <item x="234"/>
        <item x="241"/>
        <item x="210"/>
        <item x="134"/>
        <item x="164"/>
        <item x="220"/>
        <item x="72"/>
        <item x="175"/>
        <item x="8"/>
        <item x="79"/>
        <item x="155"/>
        <item x="65"/>
        <item x="288"/>
        <item x="110"/>
        <item x="316"/>
        <item x="285"/>
        <item x="281"/>
        <item x="309"/>
        <item x="279"/>
        <item x="302"/>
        <item x="304"/>
        <item x="300"/>
        <item x="314"/>
        <item x="295"/>
        <item x="189"/>
        <item x="239"/>
        <item x="259"/>
        <item x="124"/>
        <item x="310"/>
        <item x="305"/>
        <item x="306"/>
        <item x="157"/>
        <item x="75"/>
        <item x="122"/>
        <item x="162"/>
        <item x="252"/>
        <item x="199"/>
        <item x="178"/>
        <item x="253"/>
        <item x="315"/>
        <item x="7"/>
        <item x="49"/>
        <item x="190"/>
        <item x="59"/>
        <item x="74"/>
        <item x="21"/>
        <item x="13"/>
        <item x="67"/>
        <item x="161"/>
        <item x="129"/>
        <item x="113"/>
        <item x="137"/>
        <item x="138"/>
        <item x="118"/>
        <item x="54"/>
        <item x="270"/>
        <item x="273"/>
        <item x="278"/>
        <item x="286"/>
        <item x="98"/>
        <item x="307"/>
        <item x="20"/>
        <item x="232"/>
        <item x="140"/>
        <item x="198"/>
        <item x="111"/>
        <item x="82"/>
        <item x="240"/>
        <item x="5"/>
        <item x="262"/>
        <item x="60"/>
        <item x="233"/>
        <item x="183"/>
        <item x="159"/>
        <item x="163"/>
        <item x="293"/>
        <item x="299"/>
        <item x="215"/>
        <item x="208"/>
        <item x="191"/>
        <item x="121"/>
        <item x="292"/>
        <item x="179"/>
        <item x="132"/>
        <item x="308"/>
        <item x="226"/>
        <item x="205"/>
        <item x="251"/>
        <item x="173"/>
        <item x="102"/>
        <item x="212"/>
        <item x="187"/>
        <item x="172"/>
        <item x="214"/>
        <item x="100"/>
        <item x="93"/>
        <item x="133"/>
        <item x="277"/>
        <item x="256"/>
        <item x="181"/>
        <item x="222"/>
        <item x="10"/>
        <item x="245"/>
        <item x="244"/>
        <item x="139"/>
        <item x="146"/>
        <item x="1"/>
        <item x="141"/>
        <item x="269"/>
        <item x="195"/>
        <item x="180"/>
        <item x="182"/>
        <item x="53"/>
        <item x="261"/>
        <item x="145"/>
        <item x="108"/>
        <item x="192"/>
        <item x="298"/>
        <item x="254"/>
        <item x="81"/>
        <item x="63"/>
        <item x="230"/>
        <item x="24"/>
        <item x="91"/>
        <item x="243"/>
        <item x="266"/>
        <item x="207"/>
        <item x="225"/>
        <item x="201"/>
        <item x="202"/>
        <item x="312"/>
        <item x="48"/>
        <item x="297"/>
        <item x="249"/>
        <item x="11"/>
        <item x="119"/>
        <item x="128"/>
        <item x="130"/>
        <item x="219"/>
        <item x="103"/>
        <item x="127"/>
        <item x="170"/>
        <item x="229"/>
        <item x="294"/>
        <item x="154"/>
        <item x="165"/>
        <item x="271"/>
        <item x="228"/>
        <item x="223"/>
        <item x="227"/>
        <item x="224"/>
        <item x="85"/>
        <item x="50"/>
        <item x="147"/>
        <item x="47"/>
        <item x="151"/>
        <item x="40"/>
        <item x="4"/>
        <item x="284"/>
        <item x="89"/>
        <item x="90"/>
        <item x="97"/>
        <item x="3"/>
        <item x="109"/>
        <item x="238"/>
        <item x="186"/>
        <item x="106"/>
        <item x="150"/>
        <item x="313"/>
        <item x="6"/>
        <item x="131"/>
        <item x="33"/>
        <item x="204"/>
        <item x="105"/>
        <item x="83"/>
        <item x="88"/>
        <item x="144"/>
        <item x="64"/>
        <item x="87"/>
        <item x="221"/>
        <item x="255"/>
        <item x="265"/>
        <item x="169"/>
        <item x="99"/>
        <item x="301"/>
        <item x="257"/>
        <item x="206"/>
        <item x="0"/>
        <item x="61"/>
        <item x="176"/>
        <item x="32"/>
        <item x="84"/>
        <item x="68"/>
        <item x="46"/>
        <item x="39"/>
        <item x="14"/>
        <item x="264"/>
        <item x="66"/>
        <item x="296"/>
        <item x="196"/>
        <item x="267"/>
        <item x="143"/>
        <item x="174"/>
        <item x="152"/>
        <item x="52"/>
        <item x="120"/>
        <item x="43"/>
        <item x="44"/>
        <item x="123"/>
        <item x="263"/>
        <item x="209"/>
        <item x="242"/>
        <item x="290"/>
        <item x="303"/>
        <item x="116"/>
        <item x="311"/>
        <item x="30"/>
        <item x="171"/>
        <item x="36"/>
        <item x="9"/>
        <item x="213"/>
        <item x="71"/>
        <item x="96"/>
        <item x="126"/>
        <item x="280"/>
        <item x="250"/>
        <item x="248"/>
        <item x="276"/>
        <item x="282"/>
        <item x="268"/>
        <item x="246"/>
        <item x="38"/>
        <item x="42"/>
        <item x="317"/>
        <item x="86"/>
        <item x="107"/>
        <item x="25"/>
        <item x="197"/>
        <item x="260"/>
        <item x="211"/>
        <item x="167"/>
        <item t="default"/>
      </items>
    </pivotField>
    <pivotField showAll="0"/>
    <pivotField dataField="1" showAll="0"/>
    <pivotField axis="axisRow" showAll="0">
      <items count="43">
        <item x="30"/>
        <item x="41"/>
        <item x="11"/>
        <item x="10"/>
        <item x="14"/>
        <item x="36"/>
        <item x="34"/>
        <item x="21"/>
        <item x="4"/>
        <item x="29"/>
        <item x="17"/>
        <item x="20"/>
        <item x="23"/>
        <item x="28"/>
        <item x="16"/>
        <item x="22"/>
        <item x="15"/>
        <item x="37"/>
        <item x="3"/>
        <item x="35"/>
        <item x="40"/>
        <item x="24"/>
        <item x="2"/>
        <item x="26"/>
        <item x="18"/>
        <item x="19"/>
        <item x="9"/>
        <item x="32"/>
        <item x="38"/>
        <item x="39"/>
        <item x="6"/>
        <item x="12"/>
        <item x="25"/>
        <item x="5"/>
        <item x="0"/>
        <item x="27"/>
        <item x="1"/>
        <item x="33"/>
        <item x="13"/>
        <item x="8"/>
        <item x="31"/>
        <item x="7"/>
        <item t="default"/>
      </items>
    </pivotField>
    <pivotField showAll="0"/>
    <pivotField showAll="0"/>
    <pivotField showAll="0"/>
    <pivotField showAll="0"/>
  </pivotFields>
  <rowFields count="1">
    <field x="5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예산액_x000a_(원, 부가세 포함)" fld="4" baseField="0" baseItem="0"/>
    <dataField name="개수 : 용역명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07"/>
  <sheetViews>
    <sheetView tabSelected="1" view="pageBreakPreview" zoomScaleNormal="85" zoomScaleSheetLayoutView="100" workbookViewId="0">
      <pane ySplit="3" topLeftCell="A4" activePane="bottomLeft" state="frozen"/>
      <selection pane="bottomLeft" activeCell="C18" sqref="C18"/>
    </sheetView>
  </sheetViews>
  <sheetFormatPr defaultRowHeight="13.5"/>
  <cols>
    <col min="1" max="1" width="6.109375" style="1" customWidth="1"/>
    <col min="2" max="2" width="9.88671875" style="1" bestFit="1" customWidth="1"/>
    <col min="3" max="3" width="49.109375" style="1" customWidth="1"/>
    <col min="4" max="4" width="18.44140625" style="4" bestFit="1" customWidth="1"/>
    <col min="5" max="5" width="7.21875" style="1" customWidth="1"/>
    <col min="6" max="6" width="8.88671875" style="2"/>
    <col min="7" max="7" width="17.6640625" style="13" bestFit="1" customWidth="1"/>
    <col min="8" max="8" width="15.77734375" style="3" bestFit="1" customWidth="1"/>
    <col min="9" max="9" width="17.21875" style="1" bestFit="1" customWidth="1"/>
    <col min="10" max="10" width="16.21875" style="1" customWidth="1"/>
    <col min="11" max="11" width="13.44140625" style="15" bestFit="1" customWidth="1"/>
    <col min="12" max="16384" width="8.88671875" style="1"/>
  </cols>
  <sheetData>
    <row r="1" spans="1:12" ht="27">
      <c r="A1" s="100" t="s">
        <v>122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2" ht="20.25">
      <c r="A2" s="5" t="s">
        <v>8</v>
      </c>
      <c r="B2" s="5"/>
      <c r="D2" s="1"/>
    </row>
    <row r="3" spans="1:12" ht="33.75" customHeight="1">
      <c r="A3" s="16" t="s">
        <v>25</v>
      </c>
      <c r="B3" s="17" t="s">
        <v>10</v>
      </c>
      <c r="C3" s="16" t="s">
        <v>11</v>
      </c>
      <c r="D3" s="21" t="s">
        <v>0</v>
      </c>
      <c r="E3" s="16" t="s">
        <v>1</v>
      </c>
      <c r="F3" s="16" t="s">
        <v>2</v>
      </c>
      <c r="G3" s="18" t="s">
        <v>80</v>
      </c>
      <c r="H3" s="19" t="s">
        <v>3</v>
      </c>
      <c r="I3" s="16" t="s">
        <v>4</v>
      </c>
      <c r="J3" s="16" t="s">
        <v>5</v>
      </c>
      <c r="K3" s="20" t="s">
        <v>6</v>
      </c>
    </row>
    <row r="4" spans="1:12" ht="16.5">
      <c r="A4" s="52">
        <v>1</v>
      </c>
      <c r="B4" s="62">
        <v>1</v>
      </c>
      <c r="C4" s="93" t="s">
        <v>1690</v>
      </c>
      <c r="D4" s="62" t="s">
        <v>131</v>
      </c>
      <c r="E4" s="62" t="s">
        <v>7</v>
      </c>
      <c r="F4" s="62" t="s">
        <v>146</v>
      </c>
      <c r="G4" s="66">
        <v>164960000</v>
      </c>
      <c r="H4" s="63" t="s">
        <v>161</v>
      </c>
      <c r="I4" s="62" t="s">
        <v>167</v>
      </c>
      <c r="J4" s="62" t="s">
        <v>245</v>
      </c>
      <c r="K4" s="63" t="s">
        <v>287</v>
      </c>
      <c r="L4" s="27"/>
    </row>
    <row r="5" spans="1:12" ht="16.5">
      <c r="A5" s="52">
        <v>2</v>
      </c>
      <c r="B5" s="62">
        <v>1</v>
      </c>
      <c r="C5" s="93" t="s">
        <v>1691</v>
      </c>
      <c r="D5" s="58" t="s">
        <v>127</v>
      </c>
      <c r="E5" s="58" t="s">
        <v>139</v>
      </c>
      <c r="F5" s="58" t="s">
        <v>146</v>
      </c>
      <c r="G5" s="59">
        <v>411950000</v>
      </c>
      <c r="H5" s="60" t="s">
        <v>154</v>
      </c>
      <c r="I5" s="58" t="s">
        <v>167</v>
      </c>
      <c r="J5" s="58" t="s">
        <v>201</v>
      </c>
      <c r="K5" s="60" t="s">
        <v>285</v>
      </c>
      <c r="L5" s="12"/>
    </row>
    <row r="6" spans="1:12" ht="16.5">
      <c r="A6" s="52">
        <v>3</v>
      </c>
      <c r="B6" s="62">
        <v>1</v>
      </c>
      <c r="C6" s="93" t="s">
        <v>1692</v>
      </c>
      <c r="D6" s="58" t="s">
        <v>127</v>
      </c>
      <c r="E6" s="58" t="s">
        <v>136</v>
      </c>
      <c r="F6" s="58" t="s">
        <v>146</v>
      </c>
      <c r="G6" s="59">
        <v>1297000000</v>
      </c>
      <c r="H6" s="60" t="s">
        <v>154</v>
      </c>
      <c r="I6" s="58" t="s">
        <v>168</v>
      </c>
      <c r="J6" s="58" t="s">
        <v>205</v>
      </c>
      <c r="K6" s="60" t="s">
        <v>274</v>
      </c>
      <c r="L6" s="25"/>
    </row>
    <row r="7" spans="1:12" ht="16.5">
      <c r="A7" s="52">
        <v>4</v>
      </c>
      <c r="B7" s="62">
        <v>1</v>
      </c>
      <c r="C7" s="93" t="s">
        <v>1693</v>
      </c>
      <c r="D7" s="50" t="s">
        <v>127</v>
      </c>
      <c r="E7" s="50" t="s">
        <v>136</v>
      </c>
      <c r="F7" s="50" t="s">
        <v>146</v>
      </c>
      <c r="G7" s="57">
        <v>1328000000</v>
      </c>
      <c r="H7" s="51" t="s">
        <v>162</v>
      </c>
      <c r="I7" s="50" t="s">
        <v>168</v>
      </c>
      <c r="J7" s="50" t="s">
        <v>248</v>
      </c>
      <c r="K7" s="51" t="s">
        <v>274</v>
      </c>
      <c r="L7" s="25"/>
    </row>
    <row r="8" spans="1:12" ht="16.5">
      <c r="A8" s="52">
        <v>5</v>
      </c>
      <c r="B8" s="62">
        <v>1</v>
      </c>
      <c r="C8" s="93" t="s">
        <v>1694</v>
      </c>
      <c r="D8" s="52" t="s">
        <v>35</v>
      </c>
      <c r="E8" s="52" t="s">
        <v>41</v>
      </c>
      <c r="F8" s="52" t="s">
        <v>33</v>
      </c>
      <c r="G8" s="56">
        <v>1895000000</v>
      </c>
      <c r="H8" s="53" t="s">
        <v>53</v>
      </c>
      <c r="I8" s="52" t="s">
        <v>50</v>
      </c>
      <c r="J8" s="53" t="s">
        <v>110</v>
      </c>
      <c r="K8" s="53" t="s">
        <v>267</v>
      </c>
      <c r="L8" s="26"/>
    </row>
    <row r="9" spans="1:12" ht="16.5">
      <c r="A9" s="52">
        <v>6</v>
      </c>
      <c r="B9" s="62">
        <v>1</v>
      </c>
      <c r="C9" s="93" t="s">
        <v>1695</v>
      </c>
      <c r="D9" s="58" t="s">
        <v>127</v>
      </c>
      <c r="E9" s="58" t="s">
        <v>136</v>
      </c>
      <c r="F9" s="58" t="s">
        <v>146</v>
      </c>
      <c r="G9" s="59">
        <v>5000000000</v>
      </c>
      <c r="H9" s="60" t="s">
        <v>154</v>
      </c>
      <c r="I9" s="58" t="s">
        <v>167</v>
      </c>
      <c r="J9" s="58" t="s">
        <v>200</v>
      </c>
      <c r="K9" s="60" t="s">
        <v>282</v>
      </c>
      <c r="L9" s="25"/>
    </row>
    <row r="10" spans="1:12" ht="16.5">
      <c r="A10" s="52">
        <v>7</v>
      </c>
      <c r="B10" s="62">
        <v>1</v>
      </c>
      <c r="C10" s="93" t="s">
        <v>1696</v>
      </c>
      <c r="D10" s="58" t="s">
        <v>35</v>
      </c>
      <c r="E10" s="58" t="s">
        <v>143</v>
      </c>
      <c r="F10" s="58" t="s">
        <v>33</v>
      </c>
      <c r="G10" s="59">
        <v>51292500000</v>
      </c>
      <c r="H10" s="60" t="s">
        <v>155</v>
      </c>
      <c r="I10" s="58" t="s">
        <v>171</v>
      </c>
      <c r="J10" s="60" t="s">
        <v>209</v>
      </c>
      <c r="K10" s="60" t="s">
        <v>292</v>
      </c>
      <c r="L10" s="28"/>
    </row>
    <row r="11" spans="1:12" ht="16.5">
      <c r="A11" s="52">
        <v>8</v>
      </c>
      <c r="B11" s="62">
        <v>1</v>
      </c>
      <c r="C11" s="93" t="s">
        <v>1697</v>
      </c>
      <c r="D11" s="52" t="s">
        <v>124</v>
      </c>
      <c r="E11" s="54" t="s">
        <v>139</v>
      </c>
      <c r="F11" s="54" t="s">
        <v>148</v>
      </c>
      <c r="G11" s="61">
        <v>10000000</v>
      </c>
      <c r="H11" s="53" t="s">
        <v>153</v>
      </c>
      <c r="I11" s="52" t="s">
        <v>168</v>
      </c>
      <c r="J11" s="55" t="s">
        <v>194</v>
      </c>
      <c r="K11" s="55" t="s">
        <v>286</v>
      </c>
      <c r="L11" s="26"/>
    </row>
    <row r="12" spans="1:12" ht="16.5">
      <c r="A12" s="52">
        <v>9</v>
      </c>
      <c r="B12" s="62">
        <v>1</v>
      </c>
      <c r="C12" s="93" t="s">
        <v>1698</v>
      </c>
      <c r="D12" s="52" t="s">
        <v>124</v>
      </c>
      <c r="E12" s="52" t="s">
        <v>138</v>
      </c>
      <c r="F12" s="52" t="s">
        <v>148</v>
      </c>
      <c r="G12" s="56">
        <v>38600000</v>
      </c>
      <c r="H12" s="53" t="s">
        <v>153</v>
      </c>
      <c r="I12" s="52" t="s">
        <v>168</v>
      </c>
      <c r="J12" s="52" t="s">
        <v>193</v>
      </c>
      <c r="K12" s="53" t="s">
        <v>285</v>
      </c>
      <c r="L12" s="42"/>
    </row>
    <row r="13" spans="1:12" ht="16.5">
      <c r="A13" s="52">
        <v>10</v>
      </c>
      <c r="B13" s="62">
        <v>1</v>
      </c>
      <c r="C13" s="93" t="s">
        <v>1699</v>
      </c>
      <c r="D13" s="50" t="s">
        <v>31</v>
      </c>
      <c r="E13" s="50" t="s">
        <v>36</v>
      </c>
      <c r="F13" s="50" t="s">
        <v>33</v>
      </c>
      <c r="G13" s="57">
        <v>44300000</v>
      </c>
      <c r="H13" s="51" t="s">
        <v>47</v>
      </c>
      <c r="I13" s="50" t="s">
        <v>56</v>
      </c>
      <c r="J13" s="50" t="s">
        <v>93</v>
      </c>
      <c r="K13" s="51" t="s">
        <v>272</v>
      </c>
      <c r="L13" s="25"/>
    </row>
    <row r="14" spans="1:12" ht="16.5">
      <c r="A14" s="52">
        <v>11</v>
      </c>
      <c r="B14" s="62">
        <v>1</v>
      </c>
      <c r="C14" s="93" t="s">
        <v>1700</v>
      </c>
      <c r="D14" s="52" t="s">
        <v>124</v>
      </c>
      <c r="E14" s="52" t="s">
        <v>136</v>
      </c>
      <c r="F14" s="52" t="s">
        <v>146</v>
      </c>
      <c r="G14" s="56">
        <v>141326900</v>
      </c>
      <c r="H14" s="53" t="s">
        <v>153</v>
      </c>
      <c r="I14" s="52" t="s">
        <v>168</v>
      </c>
      <c r="J14" s="52" t="s">
        <v>193</v>
      </c>
      <c r="K14" s="53" t="s">
        <v>284</v>
      </c>
      <c r="L14" s="29"/>
    </row>
    <row r="15" spans="1:12" ht="16.5">
      <c r="A15" s="52">
        <v>12</v>
      </c>
      <c r="B15" s="62">
        <v>1</v>
      </c>
      <c r="C15" s="93" t="s">
        <v>1701</v>
      </c>
      <c r="D15" s="52" t="s">
        <v>31</v>
      </c>
      <c r="E15" s="52" t="s">
        <v>136</v>
      </c>
      <c r="F15" s="52" t="s">
        <v>33</v>
      </c>
      <c r="G15" s="56">
        <v>205000000</v>
      </c>
      <c r="H15" s="53" t="s">
        <v>55</v>
      </c>
      <c r="I15" s="52" t="s">
        <v>54</v>
      </c>
      <c r="J15" s="52" t="s">
        <v>105</v>
      </c>
      <c r="K15" s="53" t="s">
        <v>271</v>
      </c>
      <c r="L15" s="28"/>
    </row>
    <row r="16" spans="1:12" ht="16.5">
      <c r="A16" s="52">
        <v>13</v>
      </c>
      <c r="B16" s="62">
        <v>1</v>
      </c>
      <c r="C16" s="93" t="s">
        <v>1702</v>
      </c>
      <c r="D16" s="54" t="s">
        <v>124</v>
      </c>
      <c r="E16" s="54" t="s">
        <v>137</v>
      </c>
      <c r="F16" s="54" t="s">
        <v>146</v>
      </c>
      <c r="G16" s="61">
        <v>279000000</v>
      </c>
      <c r="H16" s="55" t="s">
        <v>151</v>
      </c>
      <c r="I16" s="54" t="s">
        <v>165</v>
      </c>
      <c r="J16" s="55" t="s">
        <v>179</v>
      </c>
      <c r="K16" s="55" t="s">
        <v>275</v>
      </c>
      <c r="L16" s="25"/>
    </row>
    <row r="17" spans="1:12" ht="16.5">
      <c r="A17" s="52">
        <v>14</v>
      </c>
      <c r="B17" s="62">
        <v>1</v>
      </c>
      <c r="C17" s="93" t="s">
        <v>1703</v>
      </c>
      <c r="D17" s="54" t="s">
        <v>124</v>
      </c>
      <c r="E17" s="54" t="s">
        <v>137</v>
      </c>
      <c r="F17" s="54" t="s">
        <v>146</v>
      </c>
      <c r="G17" s="61">
        <v>340000000</v>
      </c>
      <c r="H17" s="55" t="s">
        <v>151</v>
      </c>
      <c r="I17" s="54" t="s">
        <v>165</v>
      </c>
      <c r="J17" s="55" t="s">
        <v>178</v>
      </c>
      <c r="K17" s="55" t="s">
        <v>274</v>
      </c>
      <c r="L17" s="25"/>
    </row>
    <row r="18" spans="1:12" ht="16.5">
      <c r="A18" s="52">
        <v>15</v>
      </c>
      <c r="B18" s="62">
        <v>1</v>
      </c>
      <c r="C18" s="93" t="s">
        <v>1704</v>
      </c>
      <c r="D18" s="52" t="s">
        <v>31</v>
      </c>
      <c r="E18" s="52" t="s">
        <v>41</v>
      </c>
      <c r="F18" s="52" t="s">
        <v>33</v>
      </c>
      <c r="G18" s="56">
        <v>1026000000</v>
      </c>
      <c r="H18" s="53" t="s">
        <v>153</v>
      </c>
      <c r="I18" s="52" t="s">
        <v>168</v>
      </c>
      <c r="J18" s="53" t="s">
        <v>192</v>
      </c>
      <c r="K18" s="53" t="s">
        <v>281</v>
      </c>
      <c r="L18" s="30"/>
    </row>
    <row r="19" spans="1:12" ht="16.5">
      <c r="A19" s="52">
        <v>16</v>
      </c>
      <c r="B19" s="62">
        <v>1</v>
      </c>
      <c r="C19" s="93" t="s">
        <v>1705</v>
      </c>
      <c r="D19" s="58" t="s">
        <v>130</v>
      </c>
      <c r="E19" s="58" t="s">
        <v>136</v>
      </c>
      <c r="F19" s="58" t="s">
        <v>146</v>
      </c>
      <c r="G19" s="59">
        <v>300000000</v>
      </c>
      <c r="H19" s="60" t="s">
        <v>160</v>
      </c>
      <c r="I19" s="58" t="s">
        <v>168</v>
      </c>
      <c r="J19" s="60" t="s">
        <v>241</v>
      </c>
      <c r="K19" s="60" t="s">
        <v>280</v>
      </c>
      <c r="L19" s="29"/>
    </row>
    <row r="20" spans="1:12" ht="16.5">
      <c r="A20" s="52">
        <v>17</v>
      </c>
      <c r="B20" s="62">
        <v>1</v>
      </c>
      <c r="C20" s="93" t="s">
        <v>1706</v>
      </c>
      <c r="D20" s="58" t="s">
        <v>132</v>
      </c>
      <c r="E20" s="58" t="s">
        <v>142</v>
      </c>
      <c r="F20" s="58" t="s">
        <v>146</v>
      </c>
      <c r="G20" s="59">
        <v>101750000</v>
      </c>
      <c r="H20" s="60" t="s">
        <v>164</v>
      </c>
      <c r="I20" s="58" t="s">
        <v>167</v>
      </c>
      <c r="J20" s="58" t="s">
        <v>259</v>
      </c>
      <c r="K20" s="60" t="s">
        <v>275</v>
      </c>
      <c r="L20" s="30"/>
    </row>
    <row r="21" spans="1:12" ht="16.5">
      <c r="A21" s="52">
        <v>18</v>
      </c>
      <c r="B21" s="62">
        <v>1</v>
      </c>
      <c r="C21" s="93" t="s">
        <v>1707</v>
      </c>
      <c r="D21" s="50" t="s">
        <v>125</v>
      </c>
      <c r="E21" s="50" t="s">
        <v>137</v>
      </c>
      <c r="F21" s="50" t="s">
        <v>147</v>
      </c>
      <c r="G21" s="57">
        <v>100100000</v>
      </c>
      <c r="H21" s="50" t="s">
        <v>156</v>
      </c>
      <c r="I21" s="50" t="s">
        <v>165</v>
      </c>
      <c r="J21" s="50" t="s">
        <v>214</v>
      </c>
      <c r="K21" s="50" t="s">
        <v>285</v>
      </c>
      <c r="L21" s="29"/>
    </row>
    <row r="22" spans="1:12" ht="16.5">
      <c r="A22" s="52">
        <v>19</v>
      </c>
      <c r="B22" s="62">
        <v>1</v>
      </c>
      <c r="C22" s="93" t="s">
        <v>1708</v>
      </c>
      <c r="D22" s="50" t="s">
        <v>125</v>
      </c>
      <c r="E22" s="50" t="s">
        <v>137</v>
      </c>
      <c r="F22" s="50" t="s">
        <v>146</v>
      </c>
      <c r="G22" s="57">
        <v>451000000</v>
      </c>
      <c r="H22" s="51" t="s">
        <v>156</v>
      </c>
      <c r="I22" s="50" t="s">
        <v>165</v>
      </c>
      <c r="J22" s="51" t="s">
        <v>215</v>
      </c>
      <c r="K22" s="51" t="s">
        <v>275</v>
      </c>
      <c r="L22" s="12"/>
    </row>
    <row r="23" spans="1:12" ht="16.5">
      <c r="A23" s="52">
        <v>20</v>
      </c>
      <c r="B23" s="62">
        <v>1</v>
      </c>
      <c r="C23" s="93" t="s">
        <v>1709</v>
      </c>
      <c r="D23" s="50" t="s">
        <v>125</v>
      </c>
      <c r="E23" s="50" t="s">
        <v>140</v>
      </c>
      <c r="F23" s="50" t="s">
        <v>146</v>
      </c>
      <c r="G23" s="57">
        <v>500000000</v>
      </c>
      <c r="H23" s="51" t="s">
        <v>156</v>
      </c>
      <c r="I23" s="50" t="s">
        <v>166</v>
      </c>
      <c r="J23" s="51" t="s">
        <v>216</v>
      </c>
      <c r="K23" s="51" t="s">
        <v>274</v>
      </c>
      <c r="L23" s="27"/>
    </row>
    <row r="24" spans="1:12" ht="16.5">
      <c r="A24" s="52">
        <v>21</v>
      </c>
      <c r="B24" s="62">
        <v>1</v>
      </c>
      <c r="C24" s="93" t="s">
        <v>1710</v>
      </c>
      <c r="D24" s="52" t="s">
        <v>125</v>
      </c>
      <c r="E24" s="52" t="s">
        <v>137</v>
      </c>
      <c r="F24" s="52" t="s">
        <v>146</v>
      </c>
      <c r="G24" s="57">
        <v>513735200</v>
      </c>
      <c r="H24" s="53" t="s">
        <v>156</v>
      </c>
      <c r="I24" s="52" t="s">
        <v>165</v>
      </c>
      <c r="J24" s="52" t="s">
        <v>213</v>
      </c>
      <c r="K24" s="50" t="s">
        <v>280</v>
      </c>
      <c r="L24" s="30"/>
    </row>
    <row r="25" spans="1:12" ht="16.5">
      <c r="A25" s="52">
        <v>22</v>
      </c>
      <c r="B25" s="62">
        <v>1</v>
      </c>
      <c r="C25" s="93" t="s">
        <v>1711</v>
      </c>
      <c r="D25" s="50" t="s">
        <v>125</v>
      </c>
      <c r="E25" s="50" t="s">
        <v>136</v>
      </c>
      <c r="F25" s="50" t="s">
        <v>146</v>
      </c>
      <c r="G25" s="57">
        <v>1456000000</v>
      </c>
      <c r="H25" s="50" t="s">
        <v>156</v>
      </c>
      <c r="I25" s="50" t="s">
        <v>173</v>
      </c>
      <c r="J25" s="50" t="s">
        <v>212</v>
      </c>
      <c r="K25" s="50" t="s">
        <v>287</v>
      </c>
      <c r="L25" s="27"/>
    </row>
    <row r="26" spans="1:12" ht="16.5">
      <c r="A26" s="52">
        <v>23</v>
      </c>
      <c r="B26" s="62">
        <v>1</v>
      </c>
      <c r="C26" s="93" t="s">
        <v>1712</v>
      </c>
      <c r="D26" s="62" t="s">
        <v>129</v>
      </c>
      <c r="E26" s="62" t="s">
        <v>7</v>
      </c>
      <c r="F26" s="62" t="s">
        <v>33</v>
      </c>
      <c r="G26" s="66">
        <v>242000000</v>
      </c>
      <c r="H26" s="63" t="s">
        <v>159</v>
      </c>
      <c r="I26" s="62" t="s">
        <v>167</v>
      </c>
      <c r="J26" s="63" t="s">
        <v>231</v>
      </c>
      <c r="K26" s="63" t="s">
        <v>280</v>
      </c>
      <c r="L26" s="27"/>
    </row>
    <row r="27" spans="1:12" ht="16.5">
      <c r="A27" s="52">
        <v>24</v>
      </c>
      <c r="B27" s="50">
        <v>2</v>
      </c>
      <c r="C27" s="93" t="s">
        <v>1713</v>
      </c>
      <c r="D27" s="50" t="s">
        <v>123</v>
      </c>
      <c r="E27" s="50" t="s">
        <v>36</v>
      </c>
      <c r="F27" s="50" t="s">
        <v>33</v>
      </c>
      <c r="G27" s="57">
        <v>7000000</v>
      </c>
      <c r="H27" s="51" t="s">
        <v>67</v>
      </c>
      <c r="I27" s="50" t="s">
        <v>51</v>
      </c>
      <c r="J27" s="51" t="s">
        <v>120</v>
      </c>
      <c r="K27" s="51" t="s">
        <v>272</v>
      </c>
      <c r="L27" s="27"/>
    </row>
    <row r="28" spans="1:12" ht="16.5">
      <c r="A28" s="52">
        <v>25</v>
      </c>
      <c r="B28" s="50">
        <v>2</v>
      </c>
      <c r="C28" s="93" t="s">
        <v>1714</v>
      </c>
      <c r="D28" s="58" t="s">
        <v>123</v>
      </c>
      <c r="E28" s="58" t="s">
        <v>36</v>
      </c>
      <c r="F28" s="62" t="s">
        <v>146</v>
      </c>
      <c r="G28" s="59">
        <v>38000000</v>
      </c>
      <c r="H28" s="60" t="s">
        <v>57</v>
      </c>
      <c r="I28" s="58" t="s">
        <v>56</v>
      </c>
      <c r="J28" s="58" t="s">
        <v>247</v>
      </c>
      <c r="K28" s="60" t="s">
        <v>268</v>
      </c>
      <c r="L28" s="37"/>
    </row>
    <row r="29" spans="1:12" ht="16.5">
      <c r="A29" s="52">
        <v>26</v>
      </c>
      <c r="B29" s="50">
        <v>2</v>
      </c>
      <c r="C29" s="93" t="s">
        <v>1715</v>
      </c>
      <c r="D29" s="50" t="s">
        <v>123</v>
      </c>
      <c r="E29" s="50" t="s">
        <v>36</v>
      </c>
      <c r="F29" s="50" t="s">
        <v>37</v>
      </c>
      <c r="G29" s="57">
        <v>94000000</v>
      </c>
      <c r="H29" s="51" t="s">
        <v>67</v>
      </c>
      <c r="I29" s="50" t="s">
        <v>51</v>
      </c>
      <c r="J29" s="51" t="s">
        <v>119</v>
      </c>
      <c r="K29" s="51" t="s">
        <v>272</v>
      </c>
      <c r="L29" s="37"/>
    </row>
    <row r="30" spans="1:12" ht="16.5">
      <c r="A30" s="52">
        <v>27</v>
      </c>
      <c r="B30" s="50">
        <v>2</v>
      </c>
      <c r="C30" s="93" t="s">
        <v>1716</v>
      </c>
      <c r="D30" s="50" t="s">
        <v>123</v>
      </c>
      <c r="E30" s="50" t="s">
        <v>36</v>
      </c>
      <c r="F30" s="50" t="s">
        <v>33</v>
      </c>
      <c r="G30" s="57">
        <v>230000000</v>
      </c>
      <c r="H30" s="51" t="s">
        <v>67</v>
      </c>
      <c r="I30" s="50" t="s">
        <v>51</v>
      </c>
      <c r="J30" s="51" t="s">
        <v>119</v>
      </c>
      <c r="K30" s="51" t="s">
        <v>272</v>
      </c>
      <c r="L30" s="25"/>
    </row>
    <row r="31" spans="1:12" ht="16.5">
      <c r="A31" s="52">
        <v>28</v>
      </c>
      <c r="B31" s="50">
        <v>2</v>
      </c>
      <c r="C31" s="93" t="s">
        <v>1717</v>
      </c>
      <c r="D31" s="62" t="s">
        <v>35</v>
      </c>
      <c r="E31" s="62" t="s">
        <v>36</v>
      </c>
      <c r="F31" s="62" t="s">
        <v>33</v>
      </c>
      <c r="G31" s="66">
        <f>87200000*1.1</f>
        <v>95920000.000000015</v>
      </c>
      <c r="H31" s="63" t="s">
        <v>154</v>
      </c>
      <c r="I31" s="62" t="s">
        <v>168</v>
      </c>
      <c r="J31" s="63" t="s">
        <v>206</v>
      </c>
      <c r="K31" s="63" t="s">
        <v>280</v>
      </c>
      <c r="L31" s="12"/>
    </row>
    <row r="32" spans="1:12" ht="16.5">
      <c r="A32" s="52">
        <v>29</v>
      </c>
      <c r="B32" s="50">
        <v>2</v>
      </c>
      <c r="C32" s="93" t="s">
        <v>1718</v>
      </c>
      <c r="D32" s="52" t="s">
        <v>127</v>
      </c>
      <c r="E32" s="52" t="s">
        <v>136</v>
      </c>
      <c r="F32" s="52" t="s">
        <v>146</v>
      </c>
      <c r="G32" s="56">
        <v>182600000</v>
      </c>
      <c r="H32" s="53" t="s">
        <v>162</v>
      </c>
      <c r="I32" s="52" t="s">
        <v>175</v>
      </c>
      <c r="J32" s="52" t="s">
        <v>251</v>
      </c>
      <c r="K32" s="53" t="s">
        <v>281</v>
      </c>
      <c r="L32" s="42"/>
    </row>
    <row r="33" spans="1:12" ht="16.5">
      <c r="A33" s="52">
        <v>30</v>
      </c>
      <c r="B33" s="50">
        <v>2</v>
      </c>
      <c r="C33" s="93" t="s">
        <v>1719</v>
      </c>
      <c r="D33" s="52" t="s">
        <v>35</v>
      </c>
      <c r="E33" s="52" t="s">
        <v>30</v>
      </c>
      <c r="F33" s="52" t="s">
        <v>33</v>
      </c>
      <c r="G33" s="56">
        <v>191400000</v>
      </c>
      <c r="H33" s="53" t="s">
        <v>162</v>
      </c>
      <c r="I33" s="52" t="s">
        <v>175</v>
      </c>
      <c r="J33" s="53" t="s">
        <v>250</v>
      </c>
      <c r="K33" s="53" t="s">
        <v>287</v>
      </c>
      <c r="L33" s="26"/>
    </row>
    <row r="34" spans="1:12" ht="16.5">
      <c r="A34" s="52">
        <v>31</v>
      </c>
      <c r="B34" s="50">
        <v>2</v>
      </c>
      <c r="C34" s="93" t="s">
        <v>1720</v>
      </c>
      <c r="D34" s="58" t="s">
        <v>127</v>
      </c>
      <c r="E34" s="58" t="s">
        <v>136</v>
      </c>
      <c r="F34" s="58" t="s">
        <v>147</v>
      </c>
      <c r="G34" s="59">
        <v>200000000</v>
      </c>
      <c r="H34" s="60" t="s">
        <v>154</v>
      </c>
      <c r="I34" s="58" t="s">
        <v>167</v>
      </c>
      <c r="J34" s="58" t="s">
        <v>200</v>
      </c>
      <c r="K34" s="60" t="s">
        <v>275</v>
      </c>
      <c r="L34" s="42"/>
    </row>
    <row r="35" spans="1:12" ht="16.5">
      <c r="A35" s="52">
        <v>32</v>
      </c>
      <c r="B35" s="50">
        <v>2</v>
      </c>
      <c r="C35" s="93" t="s">
        <v>1721</v>
      </c>
      <c r="D35" s="52" t="s">
        <v>35</v>
      </c>
      <c r="E35" s="52" t="s">
        <v>30</v>
      </c>
      <c r="F35" s="52" t="s">
        <v>33</v>
      </c>
      <c r="G35" s="56">
        <v>256300000.00000003</v>
      </c>
      <c r="H35" s="53" t="s">
        <v>53</v>
      </c>
      <c r="I35" s="52" t="s">
        <v>54</v>
      </c>
      <c r="J35" s="53" t="s">
        <v>96</v>
      </c>
      <c r="K35" s="53" t="s">
        <v>270</v>
      </c>
      <c r="L35" s="40"/>
    </row>
    <row r="36" spans="1:12" ht="16.5">
      <c r="A36" s="52">
        <v>33</v>
      </c>
      <c r="B36" s="50">
        <v>2</v>
      </c>
      <c r="C36" s="93" t="s">
        <v>1722</v>
      </c>
      <c r="D36" s="52" t="s">
        <v>35</v>
      </c>
      <c r="E36" s="52" t="s">
        <v>30</v>
      </c>
      <c r="F36" s="52" t="s">
        <v>33</v>
      </c>
      <c r="G36" s="56">
        <v>449900000.00000006</v>
      </c>
      <c r="H36" s="53" t="s">
        <v>53</v>
      </c>
      <c r="I36" s="52" t="s">
        <v>54</v>
      </c>
      <c r="J36" s="53" t="s">
        <v>254</v>
      </c>
      <c r="K36" s="53" t="s">
        <v>267</v>
      </c>
      <c r="L36" s="12"/>
    </row>
    <row r="37" spans="1:12" ht="16.5">
      <c r="A37" s="52">
        <v>34</v>
      </c>
      <c r="B37" s="50">
        <v>2</v>
      </c>
      <c r="C37" s="93" t="s">
        <v>1723</v>
      </c>
      <c r="D37" s="52" t="s">
        <v>35</v>
      </c>
      <c r="E37" s="52" t="s">
        <v>30</v>
      </c>
      <c r="F37" s="52" t="s">
        <v>33</v>
      </c>
      <c r="G37" s="56">
        <v>885500000.00000012</v>
      </c>
      <c r="H37" s="53" t="s">
        <v>53</v>
      </c>
      <c r="I37" s="52" t="s">
        <v>54</v>
      </c>
      <c r="J37" s="53" t="s">
        <v>96</v>
      </c>
      <c r="K37" s="53" t="s">
        <v>270</v>
      </c>
      <c r="L37" s="12"/>
    </row>
    <row r="38" spans="1:12" ht="16.5">
      <c r="A38" s="52">
        <v>35</v>
      </c>
      <c r="B38" s="50">
        <v>2</v>
      </c>
      <c r="C38" s="93" t="s">
        <v>1724</v>
      </c>
      <c r="D38" s="52" t="s">
        <v>35</v>
      </c>
      <c r="E38" s="52" t="s">
        <v>30</v>
      </c>
      <c r="F38" s="52" t="s">
        <v>33</v>
      </c>
      <c r="G38" s="56">
        <v>990000000.00000012</v>
      </c>
      <c r="H38" s="53" t="s">
        <v>53</v>
      </c>
      <c r="I38" s="52" t="s">
        <v>54</v>
      </c>
      <c r="J38" s="53" t="s">
        <v>254</v>
      </c>
      <c r="K38" s="53" t="s">
        <v>267</v>
      </c>
      <c r="L38" s="31"/>
    </row>
    <row r="39" spans="1:12" ht="16.5">
      <c r="A39" s="52">
        <v>36</v>
      </c>
      <c r="B39" s="50">
        <v>2</v>
      </c>
      <c r="C39" s="93" t="s">
        <v>1725</v>
      </c>
      <c r="D39" s="52" t="s">
        <v>31</v>
      </c>
      <c r="E39" s="52" t="s">
        <v>136</v>
      </c>
      <c r="F39" s="52" t="s">
        <v>37</v>
      </c>
      <c r="G39" s="56">
        <v>19800000</v>
      </c>
      <c r="H39" s="53" t="s">
        <v>55</v>
      </c>
      <c r="I39" s="52" t="s">
        <v>54</v>
      </c>
      <c r="J39" s="52" t="s">
        <v>105</v>
      </c>
      <c r="K39" s="53" t="s">
        <v>276</v>
      </c>
      <c r="L39" s="28"/>
    </row>
    <row r="40" spans="1:12" ht="16.5">
      <c r="A40" s="52">
        <v>37</v>
      </c>
      <c r="B40" s="50">
        <v>2</v>
      </c>
      <c r="C40" s="93" t="s">
        <v>1726</v>
      </c>
      <c r="D40" s="50" t="s">
        <v>31</v>
      </c>
      <c r="E40" s="50" t="s">
        <v>7</v>
      </c>
      <c r="F40" s="50" t="s">
        <v>37</v>
      </c>
      <c r="G40" s="57">
        <v>20000000</v>
      </c>
      <c r="H40" s="51" t="s">
        <v>158</v>
      </c>
      <c r="I40" s="50" t="s">
        <v>174</v>
      </c>
      <c r="J40" s="51" t="s">
        <v>229</v>
      </c>
      <c r="K40" s="50">
        <v>202604</v>
      </c>
      <c r="L40" s="28"/>
    </row>
    <row r="41" spans="1:12" ht="16.5">
      <c r="A41" s="52">
        <v>38</v>
      </c>
      <c r="B41" s="50">
        <v>2</v>
      </c>
      <c r="C41" s="93" t="s">
        <v>1727</v>
      </c>
      <c r="D41" s="52" t="s">
        <v>31</v>
      </c>
      <c r="E41" s="52" t="s">
        <v>136</v>
      </c>
      <c r="F41" s="52" t="s">
        <v>33</v>
      </c>
      <c r="G41" s="56">
        <v>120000000</v>
      </c>
      <c r="H41" s="53" t="s">
        <v>55</v>
      </c>
      <c r="I41" s="52" t="s">
        <v>54</v>
      </c>
      <c r="J41" s="52" t="s">
        <v>180</v>
      </c>
      <c r="K41" s="53" t="s">
        <v>272</v>
      </c>
      <c r="L41" s="28"/>
    </row>
    <row r="42" spans="1:12" ht="16.5">
      <c r="A42" s="52">
        <v>39</v>
      </c>
      <c r="B42" s="50">
        <v>2</v>
      </c>
      <c r="C42" s="93" t="s">
        <v>1728</v>
      </c>
      <c r="D42" s="52" t="s">
        <v>31</v>
      </c>
      <c r="E42" s="52" t="s">
        <v>136</v>
      </c>
      <c r="F42" s="52" t="s">
        <v>33</v>
      </c>
      <c r="G42" s="56">
        <v>200000000</v>
      </c>
      <c r="H42" s="53" t="s">
        <v>55</v>
      </c>
      <c r="I42" s="52" t="s">
        <v>54</v>
      </c>
      <c r="J42" s="52" t="s">
        <v>181</v>
      </c>
      <c r="K42" s="53" t="s">
        <v>272</v>
      </c>
      <c r="L42" s="28"/>
    </row>
    <row r="43" spans="1:12" ht="16.5">
      <c r="A43" s="52">
        <v>40</v>
      </c>
      <c r="B43" s="50">
        <v>2</v>
      </c>
      <c r="C43" s="93" t="s">
        <v>1729</v>
      </c>
      <c r="D43" s="54" t="s">
        <v>124</v>
      </c>
      <c r="E43" s="54" t="s">
        <v>141</v>
      </c>
      <c r="F43" s="54" t="s">
        <v>147</v>
      </c>
      <c r="G43" s="61">
        <v>850000000</v>
      </c>
      <c r="H43" s="53" t="s">
        <v>153</v>
      </c>
      <c r="I43" s="52" t="s">
        <v>168</v>
      </c>
      <c r="J43" s="52" t="s">
        <v>192</v>
      </c>
      <c r="K43" s="55" t="s">
        <v>274</v>
      </c>
      <c r="L43" s="12"/>
    </row>
    <row r="44" spans="1:12" ht="16.5">
      <c r="A44" s="52">
        <v>41</v>
      </c>
      <c r="B44" s="50">
        <v>2</v>
      </c>
      <c r="C44" s="93" t="s">
        <v>1730</v>
      </c>
      <c r="D44" s="50" t="s">
        <v>31</v>
      </c>
      <c r="E44" s="50" t="s">
        <v>36</v>
      </c>
      <c r="F44" s="50" t="s">
        <v>33</v>
      </c>
      <c r="G44" s="57">
        <v>1100000000</v>
      </c>
      <c r="H44" s="51" t="s">
        <v>151</v>
      </c>
      <c r="I44" s="50" t="s">
        <v>165</v>
      </c>
      <c r="J44" s="51" t="s">
        <v>182</v>
      </c>
      <c r="K44" s="51" t="s">
        <v>277</v>
      </c>
      <c r="L44" s="12"/>
    </row>
    <row r="45" spans="1:12" ht="16.5">
      <c r="A45" s="52">
        <v>42</v>
      </c>
      <c r="B45" s="50">
        <v>2</v>
      </c>
      <c r="C45" s="93" t="s">
        <v>1731</v>
      </c>
      <c r="D45" s="52" t="s">
        <v>124</v>
      </c>
      <c r="E45" s="52" t="s">
        <v>139</v>
      </c>
      <c r="F45" s="52" t="s">
        <v>146</v>
      </c>
      <c r="G45" s="56">
        <v>3600000000</v>
      </c>
      <c r="H45" s="53" t="s">
        <v>153</v>
      </c>
      <c r="I45" s="52" t="s">
        <v>168</v>
      </c>
      <c r="J45" s="52" t="s">
        <v>192</v>
      </c>
      <c r="K45" s="53" t="s">
        <v>274</v>
      </c>
      <c r="L45" s="27"/>
    </row>
    <row r="46" spans="1:12" ht="16.5">
      <c r="A46" s="52">
        <v>43</v>
      </c>
      <c r="B46" s="50">
        <v>2</v>
      </c>
      <c r="C46" s="93" t="s">
        <v>1732</v>
      </c>
      <c r="D46" s="50" t="s">
        <v>42</v>
      </c>
      <c r="E46" s="50" t="s">
        <v>41</v>
      </c>
      <c r="F46" s="50" t="s">
        <v>28</v>
      </c>
      <c r="G46" s="57">
        <f>19400*10000</f>
        <v>194000000</v>
      </c>
      <c r="H46" s="51" t="s">
        <v>160</v>
      </c>
      <c r="I46" s="50" t="s">
        <v>167</v>
      </c>
      <c r="J46" s="51" t="s">
        <v>240</v>
      </c>
      <c r="K46" s="51" t="s">
        <v>285</v>
      </c>
      <c r="L46" s="36"/>
    </row>
    <row r="47" spans="1:12" ht="16.5">
      <c r="A47" s="52">
        <v>44</v>
      </c>
      <c r="B47" s="50">
        <v>2</v>
      </c>
      <c r="C47" s="93" t="s">
        <v>1733</v>
      </c>
      <c r="D47" s="58" t="s">
        <v>130</v>
      </c>
      <c r="E47" s="58" t="s">
        <v>136</v>
      </c>
      <c r="F47" s="58" t="s">
        <v>146</v>
      </c>
      <c r="G47" s="59">
        <f>ROUND(1682315800,-6)</f>
        <v>1682000000</v>
      </c>
      <c r="H47" s="60" t="s">
        <v>160</v>
      </c>
      <c r="I47" s="58" t="s">
        <v>168</v>
      </c>
      <c r="J47" s="60" t="s">
        <v>243</v>
      </c>
      <c r="K47" s="60" t="s">
        <v>287</v>
      </c>
      <c r="L47" s="12"/>
    </row>
    <row r="48" spans="1:12" s="9" customFormat="1" ht="16.5">
      <c r="A48" s="52">
        <v>45</v>
      </c>
      <c r="B48" s="50">
        <v>2</v>
      </c>
      <c r="C48" s="93" t="s">
        <v>1734</v>
      </c>
      <c r="D48" s="50" t="s">
        <v>125</v>
      </c>
      <c r="E48" s="50" t="s">
        <v>137</v>
      </c>
      <c r="F48" s="50" t="s">
        <v>146</v>
      </c>
      <c r="G48" s="57">
        <v>71400000</v>
      </c>
      <c r="H48" s="50" t="s">
        <v>156</v>
      </c>
      <c r="I48" s="50" t="s">
        <v>165</v>
      </c>
      <c r="J48" s="50" t="s">
        <v>217</v>
      </c>
      <c r="K48" s="50" t="s">
        <v>275</v>
      </c>
      <c r="L48" s="12"/>
    </row>
    <row r="49" spans="1:12" s="9" customFormat="1" ht="16.5">
      <c r="A49" s="52">
        <v>46</v>
      </c>
      <c r="B49" s="58">
        <v>3</v>
      </c>
      <c r="C49" s="93" t="s">
        <v>1735</v>
      </c>
      <c r="D49" s="50" t="s">
        <v>123</v>
      </c>
      <c r="E49" s="50" t="s">
        <v>32</v>
      </c>
      <c r="F49" s="50" t="s">
        <v>33</v>
      </c>
      <c r="G49" s="57">
        <v>200000000</v>
      </c>
      <c r="H49" s="51" t="s">
        <v>67</v>
      </c>
      <c r="I49" s="50" t="s">
        <v>50</v>
      </c>
      <c r="J49" s="51" t="s">
        <v>71</v>
      </c>
      <c r="K49" s="51" t="s">
        <v>268</v>
      </c>
      <c r="L49" s="27"/>
    </row>
    <row r="50" spans="1:12" s="9" customFormat="1" ht="16.5">
      <c r="A50" s="52">
        <v>47</v>
      </c>
      <c r="B50" s="58">
        <v>3</v>
      </c>
      <c r="C50" s="93" t="s">
        <v>1736</v>
      </c>
      <c r="D50" s="58" t="s">
        <v>123</v>
      </c>
      <c r="E50" s="58" t="s">
        <v>144</v>
      </c>
      <c r="F50" s="58" t="s">
        <v>37</v>
      </c>
      <c r="G50" s="59">
        <v>479834499.60000002</v>
      </c>
      <c r="H50" s="60" t="s">
        <v>57</v>
      </c>
      <c r="I50" s="58" t="s">
        <v>88</v>
      </c>
      <c r="J50" s="60" t="s">
        <v>83</v>
      </c>
      <c r="K50" s="60" t="s">
        <v>271</v>
      </c>
      <c r="L50" s="25"/>
    </row>
    <row r="51" spans="1:12" s="9" customFormat="1" ht="16.5">
      <c r="A51" s="52">
        <v>48</v>
      </c>
      <c r="B51" s="58">
        <v>3</v>
      </c>
      <c r="C51" s="93" t="s">
        <v>1737</v>
      </c>
      <c r="D51" s="58" t="s">
        <v>123</v>
      </c>
      <c r="E51" s="58" t="s">
        <v>41</v>
      </c>
      <c r="F51" s="62" t="s">
        <v>146</v>
      </c>
      <c r="G51" s="59">
        <v>1973050200</v>
      </c>
      <c r="H51" s="60" t="s">
        <v>57</v>
      </c>
      <c r="I51" s="58" t="s">
        <v>88</v>
      </c>
      <c r="J51" s="60" t="s">
        <v>83</v>
      </c>
      <c r="K51" s="60" t="s">
        <v>271</v>
      </c>
      <c r="L51" s="30"/>
    </row>
    <row r="52" spans="1:12" s="9" customFormat="1" ht="16.5">
      <c r="A52" s="52">
        <v>49</v>
      </c>
      <c r="B52" s="58">
        <v>3</v>
      </c>
      <c r="C52" s="93" t="s">
        <v>1738</v>
      </c>
      <c r="D52" s="52" t="s">
        <v>35</v>
      </c>
      <c r="E52" s="52" t="s">
        <v>36</v>
      </c>
      <c r="F52" s="52" t="s">
        <v>33</v>
      </c>
      <c r="G52" s="56">
        <v>80000000</v>
      </c>
      <c r="H52" s="53" t="s">
        <v>53</v>
      </c>
      <c r="I52" s="52" t="s">
        <v>51</v>
      </c>
      <c r="J52" s="53" t="s">
        <v>253</v>
      </c>
      <c r="K52" s="53" t="s">
        <v>266</v>
      </c>
      <c r="L52" s="30"/>
    </row>
    <row r="53" spans="1:12" s="9" customFormat="1" ht="16.5">
      <c r="A53" s="52">
        <v>50</v>
      </c>
      <c r="B53" s="58">
        <v>3</v>
      </c>
      <c r="C53" s="93" t="s">
        <v>1739</v>
      </c>
      <c r="D53" s="58" t="s">
        <v>127</v>
      </c>
      <c r="E53" s="58" t="s">
        <v>138</v>
      </c>
      <c r="F53" s="58" t="s">
        <v>146</v>
      </c>
      <c r="G53" s="59">
        <v>84920000</v>
      </c>
      <c r="H53" s="60" t="s">
        <v>154</v>
      </c>
      <c r="I53" s="58" t="s">
        <v>167</v>
      </c>
      <c r="J53" s="58" t="s">
        <v>201</v>
      </c>
      <c r="K53" s="60" t="s">
        <v>285</v>
      </c>
      <c r="L53" s="27"/>
    </row>
    <row r="54" spans="1:12" s="9" customFormat="1" ht="16.5">
      <c r="A54" s="52">
        <v>51</v>
      </c>
      <c r="B54" s="58">
        <v>3</v>
      </c>
      <c r="C54" s="93" t="s">
        <v>1740</v>
      </c>
      <c r="D54" s="50" t="s">
        <v>127</v>
      </c>
      <c r="E54" s="50" t="s">
        <v>141</v>
      </c>
      <c r="F54" s="50" t="s">
        <v>146</v>
      </c>
      <c r="G54" s="57">
        <v>99000000</v>
      </c>
      <c r="H54" s="51" t="s">
        <v>162</v>
      </c>
      <c r="I54" s="50" t="s">
        <v>168</v>
      </c>
      <c r="J54" s="50" t="s">
        <v>249</v>
      </c>
      <c r="K54" s="51" t="s">
        <v>287</v>
      </c>
      <c r="L54" s="26"/>
    </row>
    <row r="55" spans="1:12" ht="16.5">
      <c r="A55" s="52">
        <v>52</v>
      </c>
      <c r="B55" s="58">
        <v>3</v>
      </c>
      <c r="C55" s="93" t="s">
        <v>1741</v>
      </c>
      <c r="D55" s="62" t="s">
        <v>35</v>
      </c>
      <c r="E55" s="62" t="s">
        <v>30</v>
      </c>
      <c r="F55" s="62" t="s">
        <v>33</v>
      </c>
      <c r="G55" s="66">
        <v>108900000</v>
      </c>
      <c r="H55" s="63" t="s">
        <v>53</v>
      </c>
      <c r="I55" s="62" t="s">
        <v>54</v>
      </c>
      <c r="J55" s="63" t="s">
        <v>85</v>
      </c>
      <c r="K55" s="63" t="s">
        <v>288</v>
      </c>
      <c r="L55" s="27"/>
    </row>
    <row r="56" spans="1:12" ht="16.5">
      <c r="A56" s="52">
        <v>53</v>
      </c>
      <c r="B56" s="58">
        <v>3</v>
      </c>
      <c r="C56" s="93" t="s">
        <v>1742</v>
      </c>
      <c r="D56" s="58" t="s">
        <v>127</v>
      </c>
      <c r="E56" s="58" t="s">
        <v>136</v>
      </c>
      <c r="F56" s="58" t="s">
        <v>146</v>
      </c>
      <c r="G56" s="59">
        <v>131400000</v>
      </c>
      <c r="H56" s="60" t="s">
        <v>154</v>
      </c>
      <c r="I56" s="58" t="s">
        <v>167</v>
      </c>
      <c r="J56" s="58" t="s">
        <v>199</v>
      </c>
      <c r="K56" s="60" t="s">
        <v>280</v>
      </c>
      <c r="L56" s="27"/>
    </row>
    <row r="57" spans="1:12" ht="16.5">
      <c r="A57" s="52">
        <v>54</v>
      </c>
      <c r="B57" s="58">
        <v>3</v>
      </c>
      <c r="C57" s="93" t="s">
        <v>1743</v>
      </c>
      <c r="D57" s="58" t="s">
        <v>127</v>
      </c>
      <c r="E57" s="58" t="s">
        <v>136</v>
      </c>
      <c r="F57" s="58" t="s">
        <v>146</v>
      </c>
      <c r="G57" s="59">
        <v>150000000</v>
      </c>
      <c r="H57" s="60" t="s">
        <v>154</v>
      </c>
      <c r="I57" s="58" t="s">
        <v>167</v>
      </c>
      <c r="J57" s="58" t="s">
        <v>199</v>
      </c>
      <c r="K57" s="60" t="s">
        <v>280</v>
      </c>
      <c r="L57" s="27"/>
    </row>
    <row r="58" spans="1:12" ht="16.5">
      <c r="A58" s="52">
        <v>55</v>
      </c>
      <c r="B58" s="58">
        <v>3</v>
      </c>
      <c r="C58" s="93" t="s">
        <v>1744</v>
      </c>
      <c r="D58" s="52" t="s">
        <v>35</v>
      </c>
      <c r="E58" s="52" t="s">
        <v>30</v>
      </c>
      <c r="F58" s="52" t="s">
        <v>33</v>
      </c>
      <c r="G58" s="56">
        <v>150000000</v>
      </c>
      <c r="H58" s="53" t="s">
        <v>53</v>
      </c>
      <c r="I58" s="52" t="s">
        <v>54</v>
      </c>
      <c r="J58" s="53" t="s">
        <v>74</v>
      </c>
      <c r="K58" s="53" t="s">
        <v>288</v>
      </c>
      <c r="L58" s="25"/>
    </row>
    <row r="59" spans="1:12" ht="16.5">
      <c r="A59" s="52">
        <v>56</v>
      </c>
      <c r="B59" s="58">
        <v>3</v>
      </c>
      <c r="C59" s="93" t="s">
        <v>1745</v>
      </c>
      <c r="D59" s="58" t="s">
        <v>127</v>
      </c>
      <c r="E59" s="58" t="s">
        <v>142</v>
      </c>
      <c r="F59" s="58" t="s">
        <v>146</v>
      </c>
      <c r="G59" s="59">
        <v>204160000</v>
      </c>
      <c r="H59" s="60" t="s">
        <v>154</v>
      </c>
      <c r="I59" s="58" t="s">
        <v>167</v>
      </c>
      <c r="J59" s="58" t="s">
        <v>202</v>
      </c>
      <c r="K59" s="60" t="s">
        <v>285</v>
      </c>
      <c r="L59" s="25"/>
    </row>
    <row r="60" spans="1:12" ht="16.5">
      <c r="A60" s="52">
        <v>57</v>
      </c>
      <c r="B60" s="58">
        <v>3</v>
      </c>
      <c r="C60" s="93" t="s">
        <v>1746</v>
      </c>
      <c r="D60" s="52" t="s">
        <v>35</v>
      </c>
      <c r="E60" s="52" t="s">
        <v>32</v>
      </c>
      <c r="F60" s="52" t="s">
        <v>33</v>
      </c>
      <c r="G60" s="56">
        <v>220000000</v>
      </c>
      <c r="H60" s="53" t="s">
        <v>53</v>
      </c>
      <c r="I60" s="52" t="s">
        <v>50</v>
      </c>
      <c r="J60" s="52" t="s">
        <v>82</v>
      </c>
      <c r="K60" s="53" t="s">
        <v>270</v>
      </c>
      <c r="L60" s="28"/>
    </row>
    <row r="61" spans="1:12" ht="16.5">
      <c r="A61" s="52">
        <v>58</v>
      </c>
      <c r="B61" s="58">
        <v>3</v>
      </c>
      <c r="C61" s="93" t="s">
        <v>1747</v>
      </c>
      <c r="D61" s="52" t="s">
        <v>35</v>
      </c>
      <c r="E61" s="52" t="s">
        <v>36</v>
      </c>
      <c r="F61" s="52" t="s">
        <v>33</v>
      </c>
      <c r="G61" s="56">
        <v>300000000</v>
      </c>
      <c r="H61" s="53" t="s">
        <v>53</v>
      </c>
      <c r="I61" s="52" t="s">
        <v>51</v>
      </c>
      <c r="J61" s="53" t="s">
        <v>253</v>
      </c>
      <c r="K61" s="53" t="s">
        <v>272</v>
      </c>
      <c r="L61" s="25"/>
    </row>
    <row r="62" spans="1:12" ht="16.5">
      <c r="A62" s="52">
        <v>59</v>
      </c>
      <c r="B62" s="58">
        <v>3</v>
      </c>
      <c r="C62" s="93" t="s">
        <v>1748</v>
      </c>
      <c r="D62" s="52" t="s">
        <v>35</v>
      </c>
      <c r="E62" s="52" t="s">
        <v>36</v>
      </c>
      <c r="F62" s="52" t="s">
        <v>33</v>
      </c>
      <c r="G62" s="56">
        <v>338800000</v>
      </c>
      <c r="H62" s="53" t="s">
        <v>53</v>
      </c>
      <c r="I62" s="52" t="s">
        <v>51</v>
      </c>
      <c r="J62" s="53" t="s">
        <v>86</v>
      </c>
      <c r="K62" s="53" t="s">
        <v>270</v>
      </c>
      <c r="L62" s="39"/>
    </row>
    <row r="63" spans="1:12" ht="16.5">
      <c r="A63" s="52">
        <v>60</v>
      </c>
      <c r="B63" s="58">
        <v>3</v>
      </c>
      <c r="C63" s="93" t="s">
        <v>1749</v>
      </c>
      <c r="D63" s="52" t="s">
        <v>35</v>
      </c>
      <c r="E63" s="52" t="s">
        <v>36</v>
      </c>
      <c r="F63" s="52" t="s">
        <v>37</v>
      </c>
      <c r="G63" s="56">
        <v>358000000</v>
      </c>
      <c r="H63" s="53" t="s">
        <v>53</v>
      </c>
      <c r="I63" s="52" t="s">
        <v>51</v>
      </c>
      <c r="J63" s="53" t="s">
        <v>86</v>
      </c>
      <c r="K63" s="53" t="s">
        <v>270</v>
      </c>
      <c r="L63" s="43"/>
    </row>
    <row r="64" spans="1:12" ht="16.5">
      <c r="A64" s="52">
        <v>61</v>
      </c>
      <c r="B64" s="58">
        <v>3</v>
      </c>
      <c r="C64" s="93" t="s">
        <v>1750</v>
      </c>
      <c r="D64" s="52" t="s">
        <v>35</v>
      </c>
      <c r="E64" s="52" t="s">
        <v>36</v>
      </c>
      <c r="F64" s="52" t="s">
        <v>37</v>
      </c>
      <c r="G64" s="56">
        <v>517000000</v>
      </c>
      <c r="H64" s="53" t="s">
        <v>53</v>
      </c>
      <c r="I64" s="52" t="s">
        <v>51</v>
      </c>
      <c r="J64" s="53" t="s">
        <v>86</v>
      </c>
      <c r="K64" s="53" t="s">
        <v>270</v>
      </c>
      <c r="L64" s="12"/>
    </row>
    <row r="65" spans="1:12" ht="16.5">
      <c r="A65" s="52">
        <v>62</v>
      </c>
      <c r="B65" s="58">
        <v>3</v>
      </c>
      <c r="C65" s="93" t="s">
        <v>1751</v>
      </c>
      <c r="D65" s="50" t="s">
        <v>127</v>
      </c>
      <c r="E65" s="50" t="s">
        <v>136</v>
      </c>
      <c r="F65" s="50" t="s">
        <v>146</v>
      </c>
      <c r="G65" s="57">
        <v>899800000</v>
      </c>
      <c r="H65" s="51" t="s">
        <v>162</v>
      </c>
      <c r="I65" s="50" t="s">
        <v>168</v>
      </c>
      <c r="J65" s="50" t="s">
        <v>248</v>
      </c>
      <c r="K65" s="51" t="s">
        <v>280</v>
      </c>
      <c r="L65" s="25"/>
    </row>
    <row r="66" spans="1:12" ht="16.5">
      <c r="A66" s="52">
        <v>63</v>
      </c>
      <c r="B66" s="58">
        <v>3</v>
      </c>
      <c r="C66" s="93" t="s">
        <v>1752</v>
      </c>
      <c r="D66" s="62" t="s">
        <v>35</v>
      </c>
      <c r="E66" s="62" t="s">
        <v>36</v>
      </c>
      <c r="F66" s="62" t="s">
        <v>33</v>
      </c>
      <c r="G66" s="66">
        <v>1573915200</v>
      </c>
      <c r="H66" s="63" t="s">
        <v>53</v>
      </c>
      <c r="I66" s="62" t="s">
        <v>51</v>
      </c>
      <c r="J66" s="63" t="s">
        <v>108</v>
      </c>
      <c r="K66" s="63" t="s">
        <v>299</v>
      </c>
      <c r="L66" s="42"/>
    </row>
    <row r="67" spans="1:12" ht="16.5">
      <c r="A67" s="52">
        <v>64</v>
      </c>
      <c r="B67" s="58">
        <v>3</v>
      </c>
      <c r="C67" s="93" t="s">
        <v>1753</v>
      </c>
      <c r="D67" s="52" t="s">
        <v>35</v>
      </c>
      <c r="E67" s="52" t="s">
        <v>36</v>
      </c>
      <c r="F67" s="52" t="s">
        <v>33</v>
      </c>
      <c r="G67" s="56">
        <v>3098700000</v>
      </c>
      <c r="H67" s="53" t="s">
        <v>53</v>
      </c>
      <c r="I67" s="52" t="s">
        <v>51</v>
      </c>
      <c r="J67" s="53" t="s">
        <v>118</v>
      </c>
      <c r="K67" s="53" t="s">
        <v>300</v>
      </c>
      <c r="L67" s="28"/>
    </row>
    <row r="68" spans="1:12" ht="16.5">
      <c r="A68" s="52">
        <v>65</v>
      </c>
      <c r="B68" s="58">
        <v>3</v>
      </c>
      <c r="C68" s="93" t="s">
        <v>1754</v>
      </c>
      <c r="D68" s="58" t="s">
        <v>127</v>
      </c>
      <c r="E68" s="58" t="s">
        <v>136</v>
      </c>
      <c r="F68" s="58" t="s">
        <v>146</v>
      </c>
      <c r="G68" s="59">
        <v>3979000000</v>
      </c>
      <c r="H68" s="60" t="s">
        <v>154</v>
      </c>
      <c r="I68" s="58" t="s">
        <v>168</v>
      </c>
      <c r="J68" s="58" t="s">
        <v>205</v>
      </c>
      <c r="K68" s="60" t="s">
        <v>290</v>
      </c>
      <c r="L68" s="12"/>
    </row>
    <row r="69" spans="1:12" ht="16.5">
      <c r="A69" s="52">
        <v>66</v>
      </c>
      <c r="B69" s="58">
        <v>3</v>
      </c>
      <c r="C69" s="93" t="s">
        <v>1755</v>
      </c>
      <c r="D69" s="52" t="s">
        <v>124</v>
      </c>
      <c r="E69" s="52" t="s">
        <v>136</v>
      </c>
      <c r="F69" s="52" t="s">
        <v>146</v>
      </c>
      <c r="G69" s="56">
        <v>29000000</v>
      </c>
      <c r="H69" s="53" t="s">
        <v>153</v>
      </c>
      <c r="I69" s="52" t="s">
        <v>169</v>
      </c>
      <c r="J69" s="52" t="s">
        <v>196</v>
      </c>
      <c r="K69" s="53" t="s">
        <v>281</v>
      </c>
      <c r="L69" s="25"/>
    </row>
    <row r="70" spans="1:12" ht="16.5">
      <c r="A70" s="52">
        <v>67</v>
      </c>
      <c r="B70" s="58">
        <v>3</v>
      </c>
      <c r="C70" s="93" t="s">
        <v>1756</v>
      </c>
      <c r="D70" s="50" t="s">
        <v>31</v>
      </c>
      <c r="E70" s="50" t="s">
        <v>36</v>
      </c>
      <c r="F70" s="50" t="s">
        <v>33</v>
      </c>
      <c r="G70" s="57">
        <v>42000000</v>
      </c>
      <c r="H70" s="51" t="s">
        <v>47</v>
      </c>
      <c r="I70" s="50" t="s">
        <v>56</v>
      </c>
      <c r="J70" s="51" t="s">
        <v>78</v>
      </c>
      <c r="K70" s="51" t="s">
        <v>270</v>
      </c>
      <c r="L70" s="42"/>
    </row>
    <row r="71" spans="1:12" ht="16.5">
      <c r="A71" s="52">
        <v>68</v>
      </c>
      <c r="B71" s="58">
        <v>3</v>
      </c>
      <c r="C71" s="93" t="s">
        <v>1757</v>
      </c>
      <c r="D71" s="50" t="s">
        <v>31</v>
      </c>
      <c r="E71" s="50" t="s">
        <v>36</v>
      </c>
      <c r="F71" s="50" t="s">
        <v>33</v>
      </c>
      <c r="G71" s="57">
        <v>45000000</v>
      </c>
      <c r="H71" s="51" t="s">
        <v>47</v>
      </c>
      <c r="I71" s="50" t="s">
        <v>56</v>
      </c>
      <c r="J71" s="51" t="s">
        <v>78</v>
      </c>
      <c r="K71" s="51" t="s">
        <v>267</v>
      </c>
      <c r="L71" s="12"/>
    </row>
    <row r="72" spans="1:12" ht="16.5">
      <c r="A72" s="52">
        <v>69</v>
      </c>
      <c r="B72" s="58">
        <v>3</v>
      </c>
      <c r="C72" s="93" t="s">
        <v>1758</v>
      </c>
      <c r="D72" s="52" t="s">
        <v>31</v>
      </c>
      <c r="E72" s="52" t="s">
        <v>136</v>
      </c>
      <c r="F72" s="52" t="s">
        <v>33</v>
      </c>
      <c r="G72" s="56">
        <v>174000000</v>
      </c>
      <c r="H72" s="53" t="s">
        <v>55</v>
      </c>
      <c r="I72" s="52" t="s">
        <v>54</v>
      </c>
      <c r="J72" s="52" t="s">
        <v>84</v>
      </c>
      <c r="K72" s="53" t="s">
        <v>271</v>
      </c>
      <c r="L72" s="37"/>
    </row>
    <row r="73" spans="1:12" ht="16.5">
      <c r="A73" s="52">
        <v>70</v>
      </c>
      <c r="B73" s="58">
        <v>3</v>
      </c>
      <c r="C73" s="93" t="s">
        <v>1759</v>
      </c>
      <c r="D73" s="50" t="s">
        <v>31</v>
      </c>
      <c r="E73" s="50" t="s">
        <v>30</v>
      </c>
      <c r="F73" s="50" t="s">
        <v>33</v>
      </c>
      <c r="G73" s="57">
        <v>220000000</v>
      </c>
      <c r="H73" s="51" t="s">
        <v>47</v>
      </c>
      <c r="I73" s="50" t="s">
        <v>56</v>
      </c>
      <c r="J73" s="51" t="s">
        <v>73</v>
      </c>
      <c r="K73" s="51" t="s">
        <v>267</v>
      </c>
      <c r="L73" s="25"/>
    </row>
    <row r="74" spans="1:12" ht="16.5">
      <c r="A74" s="52">
        <v>71</v>
      </c>
      <c r="B74" s="58">
        <v>3</v>
      </c>
      <c r="C74" s="93" t="s">
        <v>1760</v>
      </c>
      <c r="D74" s="54" t="s">
        <v>124</v>
      </c>
      <c r="E74" s="54" t="s">
        <v>137</v>
      </c>
      <c r="F74" s="54" t="s">
        <v>146</v>
      </c>
      <c r="G74" s="61">
        <v>2216000000</v>
      </c>
      <c r="H74" s="55" t="s">
        <v>151</v>
      </c>
      <c r="I74" s="54" t="s">
        <v>165</v>
      </c>
      <c r="J74" s="55" t="s">
        <v>178</v>
      </c>
      <c r="K74" s="55" t="s">
        <v>278</v>
      </c>
      <c r="L74" s="12"/>
    </row>
    <row r="75" spans="1:12" ht="16.5">
      <c r="A75" s="52">
        <v>72</v>
      </c>
      <c r="B75" s="58">
        <v>3</v>
      </c>
      <c r="C75" s="93" t="s">
        <v>1761</v>
      </c>
      <c r="D75" s="52" t="s">
        <v>31</v>
      </c>
      <c r="E75" s="52" t="s">
        <v>138</v>
      </c>
      <c r="F75" s="52" t="s">
        <v>33</v>
      </c>
      <c r="G75" s="56">
        <v>6252000000</v>
      </c>
      <c r="H75" s="53" t="s">
        <v>55</v>
      </c>
      <c r="I75" s="52" t="s">
        <v>54</v>
      </c>
      <c r="J75" s="52" t="s">
        <v>90</v>
      </c>
      <c r="K75" s="53" t="s">
        <v>279</v>
      </c>
      <c r="L75" s="12"/>
    </row>
    <row r="76" spans="1:12" ht="16.5">
      <c r="A76" s="52">
        <v>73</v>
      </c>
      <c r="B76" s="58">
        <v>3</v>
      </c>
      <c r="C76" s="93" t="s">
        <v>1742</v>
      </c>
      <c r="D76" s="52" t="s">
        <v>42</v>
      </c>
      <c r="E76" s="52" t="s">
        <v>30</v>
      </c>
      <c r="F76" s="52" t="s">
        <v>33</v>
      </c>
      <c r="G76" s="56">
        <v>120000000</v>
      </c>
      <c r="H76" s="53" t="s">
        <v>160</v>
      </c>
      <c r="I76" s="52" t="s">
        <v>167</v>
      </c>
      <c r="J76" s="53" t="s">
        <v>238</v>
      </c>
      <c r="K76" s="53" t="s">
        <v>280</v>
      </c>
      <c r="L76" s="37"/>
    </row>
    <row r="77" spans="1:12" ht="16.5">
      <c r="A77" s="52">
        <v>74</v>
      </c>
      <c r="B77" s="58">
        <v>3</v>
      </c>
      <c r="C77" s="93" t="s">
        <v>1762</v>
      </c>
      <c r="D77" s="58" t="s">
        <v>130</v>
      </c>
      <c r="E77" s="58" t="s">
        <v>136</v>
      </c>
      <c r="F77" s="58" t="s">
        <v>147</v>
      </c>
      <c r="G77" s="59">
        <f>ROUND(413000000*1.1,-6)</f>
        <v>454000000</v>
      </c>
      <c r="H77" s="60" t="s">
        <v>160</v>
      </c>
      <c r="I77" s="58" t="s">
        <v>168</v>
      </c>
      <c r="J77" s="60" t="s">
        <v>242</v>
      </c>
      <c r="K77" s="60" t="s">
        <v>287</v>
      </c>
      <c r="L77" s="12"/>
    </row>
    <row r="78" spans="1:12" ht="16.5">
      <c r="A78" s="52">
        <v>75</v>
      </c>
      <c r="B78" s="58">
        <v>3</v>
      </c>
      <c r="C78" s="93" t="s">
        <v>1763</v>
      </c>
      <c r="D78" s="58" t="s">
        <v>130</v>
      </c>
      <c r="E78" s="58" t="s">
        <v>136</v>
      </c>
      <c r="F78" s="58" t="s">
        <v>146</v>
      </c>
      <c r="G78" s="59">
        <f>ROUND(712000000*1.1,-5)</f>
        <v>783200000</v>
      </c>
      <c r="H78" s="60" t="s">
        <v>160</v>
      </c>
      <c r="I78" s="58" t="s">
        <v>168</v>
      </c>
      <c r="J78" s="60" t="s">
        <v>242</v>
      </c>
      <c r="K78" s="60" t="s">
        <v>287</v>
      </c>
      <c r="L78" s="12"/>
    </row>
    <row r="79" spans="1:12" ht="16.5">
      <c r="A79" s="52">
        <v>76</v>
      </c>
      <c r="B79" s="58">
        <v>3</v>
      </c>
      <c r="C79" s="93" t="s">
        <v>1764</v>
      </c>
      <c r="D79" s="50" t="s">
        <v>44</v>
      </c>
      <c r="E79" s="50" t="s">
        <v>7</v>
      </c>
      <c r="F79" s="50" t="s">
        <v>37</v>
      </c>
      <c r="G79" s="57">
        <v>510000000000</v>
      </c>
      <c r="H79" s="51" t="s">
        <v>163</v>
      </c>
      <c r="I79" s="50" t="s">
        <v>176</v>
      </c>
      <c r="J79" s="51" t="s">
        <v>255</v>
      </c>
      <c r="K79" s="51" t="s">
        <v>301</v>
      </c>
      <c r="L79" s="28"/>
    </row>
    <row r="80" spans="1:12" ht="16.5">
      <c r="A80" s="52">
        <v>77</v>
      </c>
      <c r="B80" s="58">
        <v>3</v>
      </c>
      <c r="C80" s="93" t="s">
        <v>1765</v>
      </c>
      <c r="D80" s="58" t="s">
        <v>132</v>
      </c>
      <c r="E80" s="58" t="s">
        <v>136</v>
      </c>
      <c r="F80" s="58" t="s">
        <v>146</v>
      </c>
      <c r="G80" s="59">
        <v>135895100</v>
      </c>
      <c r="H80" s="60" t="s">
        <v>164</v>
      </c>
      <c r="I80" s="58" t="s">
        <v>167</v>
      </c>
      <c r="J80" s="58" t="s">
        <v>262</v>
      </c>
      <c r="K80" s="60" t="s">
        <v>280</v>
      </c>
      <c r="L80" s="28"/>
    </row>
    <row r="81" spans="1:12" ht="16.5">
      <c r="A81" s="52">
        <v>78</v>
      </c>
      <c r="B81" s="58">
        <v>3</v>
      </c>
      <c r="C81" s="93" t="s">
        <v>1766</v>
      </c>
      <c r="D81" s="52" t="s">
        <v>126</v>
      </c>
      <c r="E81" s="52" t="s">
        <v>136</v>
      </c>
      <c r="F81" s="52" t="s">
        <v>146</v>
      </c>
      <c r="G81" s="56">
        <v>66000000</v>
      </c>
      <c r="H81" s="53" t="s">
        <v>153</v>
      </c>
      <c r="I81" s="52" t="s">
        <v>169</v>
      </c>
      <c r="J81" s="52" t="s">
        <v>197</v>
      </c>
      <c r="K81" s="53" t="s">
        <v>275</v>
      </c>
      <c r="L81" s="30"/>
    </row>
    <row r="82" spans="1:12" ht="16.5">
      <c r="A82" s="52">
        <v>79</v>
      </c>
      <c r="B82" s="58">
        <v>3</v>
      </c>
      <c r="C82" s="93" t="s">
        <v>1767</v>
      </c>
      <c r="D82" s="52" t="s">
        <v>38</v>
      </c>
      <c r="E82" s="52" t="s">
        <v>32</v>
      </c>
      <c r="F82" s="52" t="s">
        <v>28</v>
      </c>
      <c r="G82" s="56">
        <v>63000000</v>
      </c>
      <c r="H82" s="53" t="s">
        <v>152</v>
      </c>
      <c r="I82" s="52" t="s">
        <v>167</v>
      </c>
      <c r="J82" s="53" t="s">
        <v>186</v>
      </c>
      <c r="K82" s="53" t="s">
        <v>275</v>
      </c>
      <c r="L82" s="28"/>
    </row>
    <row r="83" spans="1:12" ht="16.5">
      <c r="A83" s="52">
        <v>80</v>
      </c>
      <c r="B83" s="58">
        <v>3</v>
      </c>
      <c r="C83" s="93" t="s">
        <v>1768</v>
      </c>
      <c r="D83" s="50" t="s">
        <v>125</v>
      </c>
      <c r="E83" s="50" t="s">
        <v>142</v>
      </c>
      <c r="F83" s="50" t="s">
        <v>146</v>
      </c>
      <c r="G83" s="57">
        <v>171000000</v>
      </c>
      <c r="H83" s="51" t="s">
        <v>156</v>
      </c>
      <c r="I83" s="50" t="s">
        <v>166</v>
      </c>
      <c r="J83" s="50" t="s">
        <v>219</v>
      </c>
      <c r="K83" s="51" t="s">
        <v>285</v>
      </c>
      <c r="L83" s="12"/>
    </row>
    <row r="84" spans="1:12" ht="16.5">
      <c r="A84" s="52">
        <v>81</v>
      </c>
      <c r="B84" s="58">
        <v>3</v>
      </c>
      <c r="C84" s="93" t="s">
        <v>1769</v>
      </c>
      <c r="D84" s="50" t="s">
        <v>125</v>
      </c>
      <c r="E84" s="50" t="s">
        <v>136</v>
      </c>
      <c r="F84" s="50" t="s">
        <v>146</v>
      </c>
      <c r="G84" s="57">
        <v>450000000</v>
      </c>
      <c r="H84" s="51" t="s">
        <v>156</v>
      </c>
      <c r="I84" s="50" t="s">
        <v>173</v>
      </c>
      <c r="J84" s="51" t="s">
        <v>218</v>
      </c>
      <c r="K84" s="51" t="s">
        <v>284</v>
      </c>
      <c r="L84" s="12"/>
    </row>
    <row r="85" spans="1:12" ht="16.5">
      <c r="A85" s="52">
        <v>82</v>
      </c>
      <c r="B85" s="58">
        <v>3</v>
      </c>
      <c r="C85" s="93" t="s">
        <v>1770</v>
      </c>
      <c r="D85" s="62" t="s">
        <v>129</v>
      </c>
      <c r="E85" s="62" t="s">
        <v>7</v>
      </c>
      <c r="F85" s="62" t="s">
        <v>33</v>
      </c>
      <c r="G85" s="66">
        <v>74500000</v>
      </c>
      <c r="H85" s="63" t="s">
        <v>159</v>
      </c>
      <c r="I85" s="62" t="s">
        <v>167</v>
      </c>
      <c r="J85" s="63" t="s">
        <v>231</v>
      </c>
      <c r="K85" s="63" t="s">
        <v>275</v>
      </c>
      <c r="L85" s="12"/>
    </row>
    <row r="86" spans="1:12" ht="16.5">
      <c r="A86" s="52">
        <v>83</v>
      </c>
      <c r="B86" s="58">
        <v>3</v>
      </c>
      <c r="C86" s="93" t="s">
        <v>1771</v>
      </c>
      <c r="D86" s="62" t="s">
        <v>129</v>
      </c>
      <c r="E86" s="62" t="s">
        <v>7</v>
      </c>
      <c r="F86" s="62" t="s">
        <v>33</v>
      </c>
      <c r="G86" s="66">
        <v>194000000</v>
      </c>
      <c r="H86" s="63" t="s">
        <v>159</v>
      </c>
      <c r="I86" s="62" t="s">
        <v>167</v>
      </c>
      <c r="J86" s="63" t="s">
        <v>233</v>
      </c>
      <c r="K86" s="63" t="s">
        <v>275</v>
      </c>
      <c r="L86" s="49"/>
    </row>
    <row r="87" spans="1:12" ht="16.5">
      <c r="A87" s="52">
        <v>84</v>
      </c>
      <c r="B87" s="58">
        <v>3</v>
      </c>
      <c r="C87" s="93" t="s">
        <v>1772</v>
      </c>
      <c r="D87" s="58" t="s">
        <v>134</v>
      </c>
      <c r="E87" s="58" t="s">
        <v>137</v>
      </c>
      <c r="F87" s="58" t="s">
        <v>146</v>
      </c>
      <c r="G87" s="59">
        <v>72600000</v>
      </c>
      <c r="H87" s="60" t="s">
        <v>164</v>
      </c>
      <c r="I87" s="58" t="s">
        <v>167</v>
      </c>
      <c r="J87" s="58" t="s">
        <v>260</v>
      </c>
      <c r="K87" s="60" t="s">
        <v>274</v>
      </c>
      <c r="L87" s="12"/>
    </row>
    <row r="88" spans="1:12" ht="16.5">
      <c r="A88" s="52">
        <v>85</v>
      </c>
      <c r="B88" s="58">
        <v>3</v>
      </c>
      <c r="C88" s="93" t="s">
        <v>1288</v>
      </c>
      <c r="D88" s="58" t="s">
        <v>133</v>
      </c>
      <c r="E88" s="58" t="s">
        <v>137</v>
      </c>
      <c r="F88" s="58" t="s">
        <v>146</v>
      </c>
      <c r="G88" s="59">
        <f>160700000*1.1</f>
        <v>176770000</v>
      </c>
      <c r="H88" s="60" t="s">
        <v>164</v>
      </c>
      <c r="I88" s="58" t="s">
        <v>167</v>
      </c>
      <c r="J88" s="58" t="s">
        <v>261</v>
      </c>
      <c r="K88" s="60" t="s">
        <v>282</v>
      </c>
      <c r="L88" s="29"/>
    </row>
    <row r="89" spans="1:12" ht="16.5">
      <c r="A89" s="52">
        <v>86</v>
      </c>
      <c r="B89" s="62">
        <v>4</v>
      </c>
      <c r="C89" s="93" t="s">
        <v>1773</v>
      </c>
      <c r="D89" s="50" t="s">
        <v>123</v>
      </c>
      <c r="E89" s="50" t="s">
        <v>32</v>
      </c>
      <c r="F89" s="50" t="s">
        <v>33</v>
      </c>
      <c r="G89" s="57">
        <v>67100000</v>
      </c>
      <c r="H89" s="51" t="s">
        <v>67</v>
      </c>
      <c r="I89" s="50" t="s">
        <v>50</v>
      </c>
      <c r="J89" s="51" t="s">
        <v>111</v>
      </c>
      <c r="K89" s="51" t="s">
        <v>268</v>
      </c>
      <c r="L89" s="12"/>
    </row>
    <row r="90" spans="1:12" ht="16.5">
      <c r="A90" s="52">
        <v>87</v>
      </c>
      <c r="B90" s="62">
        <v>4</v>
      </c>
      <c r="C90" s="93" t="s">
        <v>1770</v>
      </c>
      <c r="D90" s="62" t="s">
        <v>131</v>
      </c>
      <c r="E90" s="62" t="s">
        <v>7</v>
      </c>
      <c r="F90" s="62" t="s">
        <v>146</v>
      </c>
      <c r="G90" s="66">
        <v>100000000</v>
      </c>
      <c r="H90" s="63" t="s">
        <v>161</v>
      </c>
      <c r="I90" s="62" t="s">
        <v>167</v>
      </c>
      <c r="J90" s="62" t="s">
        <v>246</v>
      </c>
      <c r="K90" s="63" t="s">
        <v>277</v>
      </c>
      <c r="L90" s="29"/>
    </row>
    <row r="91" spans="1:12" ht="16.5">
      <c r="A91" s="52">
        <v>88</v>
      </c>
      <c r="B91" s="62">
        <v>4</v>
      </c>
      <c r="C91" s="93" t="s">
        <v>1774</v>
      </c>
      <c r="D91" s="62" t="s">
        <v>131</v>
      </c>
      <c r="E91" s="62" t="s">
        <v>30</v>
      </c>
      <c r="F91" s="62" t="s">
        <v>146</v>
      </c>
      <c r="G91" s="66">
        <v>135000000</v>
      </c>
      <c r="H91" s="63" t="s">
        <v>161</v>
      </c>
      <c r="I91" s="62" t="s">
        <v>167</v>
      </c>
      <c r="J91" s="62" t="s">
        <v>246</v>
      </c>
      <c r="K91" s="63" t="s">
        <v>277</v>
      </c>
      <c r="L91" s="30"/>
    </row>
    <row r="92" spans="1:12" ht="16.5">
      <c r="A92" s="52">
        <v>89</v>
      </c>
      <c r="B92" s="62">
        <v>4</v>
      </c>
      <c r="C92" s="93" t="s">
        <v>1775</v>
      </c>
      <c r="D92" s="62" t="s">
        <v>35</v>
      </c>
      <c r="E92" s="62" t="s">
        <v>30</v>
      </c>
      <c r="F92" s="62" t="s">
        <v>28</v>
      </c>
      <c r="G92" s="66">
        <v>77000000</v>
      </c>
      <c r="H92" s="63" t="s">
        <v>53</v>
      </c>
      <c r="I92" s="62" t="s">
        <v>54</v>
      </c>
      <c r="J92" s="63" t="s">
        <v>85</v>
      </c>
      <c r="K92" s="63" t="s">
        <v>272</v>
      </c>
      <c r="L92" s="12"/>
    </row>
    <row r="93" spans="1:12" ht="16.5">
      <c r="A93" s="52">
        <v>90</v>
      </c>
      <c r="B93" s="62">
        <v>4</v>
      </c>
      <c r="C93" s="93" t="s">
        <v>1776</v>
      </c>
      <c r="D93" s="58" t="s">
        <v>127</v>
      </c>
      <c r="E93" s="58" t="s">
        <v>137</v>
      </c>
      <c r="F93" s="58" t="s">
        <v>146</v>
      </c>
      <c r="G93" s="59">
        <f>120000000*1.1</f>
        <v>132000000.00000001</v>
      </c>
      <c r="H93" s="60" t="s">
        <v>162</v>
      </c>
      <c r="I93" s="58" t="s">
        <v>168</v>
      </c>
      <c r="J93" s="58" t="s">
        <v>249</v>
      </c>
      <c r="K93" s="60" t="s">
        <v>277</v>
      </c>
      <c r="L93" s="25"/>
    </row>
    <row r="94" spans="1:12" ht="16.5">
      <c r="A94" s="52">
        <v>91</v>
      </c>
      <c r="B94" s="62">
        <v>4</v>
      </c>
      <c r="C94" s="93" t="s">
        <v>1777</v>
      </c>
      <c r="D94" s="50" t="s">
        <v>35</v>
      </c>
      <c r="E94" s="50" t="s">
        <v>30</v>
      </c>
      <c r="F94" s="50" t="s">
        <v>33</v>
      </c>
      <c r="G94" s="57">
        <v>164235500</v>
      </c>
      <c r="H94" s="51" t="s">
        <v>154</v>
      </c>
      <c r="I94" s="50" t="s">
        <v>168</v>
      </c>
      <c r="J94" s="51" t="s">
        <v>207</v>
      </c>
      <c r="K94" s="51" t="s">
        <v>280</v>
      </c>
      <c r="L94" s="30"/>
    </row>
    <row r="95" spans="1:12" ht="16.5">
      <c r="A95" s="52">
        <v>92</v>
      </c>
      <c r="B95" s="62">
        <v>4</v>
      </c>
      <c r="C95" s="93" t="s">
        <v>1778</v>
      </c>
      <c r="D95" s="50" t="s">
        <v>31</v>
      </c>
      <c r="E95" s="50" t="s">
        <v>7</v>
      </c>
      <c r="F95" s="50" t="s">
        <v>37</v>
      </c>
      <c r="G95" s="57">
        <v>10000000</v>
      </c>
      <c r="H95" s="51" t="s">
        <v>158</v>
      </c>
      <c r="I95" s="50" t="s">
        <v>174</v>
      </c>
      <c r="J95" s="51" t="s">
        <v>229</v>
      </c>
      <c r="K95" s="50">
        <v>202609</v>
      </c>
      <c r="L95" s="12"/>
    </row>
    <row r="96" spans="1:12" ht="16.5">
      <c r="A96" s="52">
        <v>93</v>
      </c>
      <c r="B96" s="62">
        <v>4</v>
      </c>
      <c r="C96" s="93" t="s">
        <v>1779</v>
      </c>
      <c r="D96" s="50" t="s">
        <v>31</v>
      </c>
      <c r="E96" s="50" t="s">
        <v>7</v>
      </c>
      <c r="F96" s="50" t="s">
        <v>37</v>
      </c>
      <c r="G96" s="57">
        <v>10000000</v>
      </c>
      <c r="H96" s="51" t="s">
        <v>158</v>
      </c>
      <c r="I96" s="50" t="s">
        <v>174</v>
      </c>
      <c r="J96" s="51" t="s">
        <v>229</v>
      </c>
      <c r="K96" s="50">
        <v>202609</v>
      </c>
      <c r="L96" s="12"/>
    </row>
    <row r="97" spans="1:12" ht="16.5">
      <c r="A97" s="52">
        <v>94</v>
      </c>
      <c r="B97" s="62">
        <v>4</v>
      </c>
      <c r="C97" s="93" t="s">
        <v>1780</v>
      </c>
      <c r="D97" s="50" t="s">
        <v>31</v>
      </c>
      <c r="E97" s="50" t="s">
        <v>41</v>
      </c>
      <c r="F97" s="50" t="s">
        <v>33</v>
      </c>
      <c r="G97" s="57">
        <v>581900000</v>
      </c>
      <c r="H97" s="51" t="s">
        <v>47</v>
      </c>
      <c r="I97" s="50" t="s">
        <v>56</v>
      </c>
      <c r="J97" s="51" t="s">
        <v>89</v>
      </c>
      <c r="K97" s="51" t="s">
        <v>267</v>
      </c>
      <c r="L97" s="12"/>
    </row>
    <row r="98" spans="1:12" ht="16.5">
      <c r="A98" s="52">
        <v>95</v>
      </c>
      <c r="B98" s="62">
        <v>4</v>
      </c>
      <c r="C98" s="93" t="s">
        <v>1781</v>
      </c>
      <c r="D98" s="50" t="s">
        <v>124</v>
      </c>
      <c r="E98" s="50" t="s">
        <v>139</v>
      </c>
      <c r="F98" s="50" t="s">
        <v>146</v>
      </c>
      <c r="G98" s="57">
        <f>1492000000*1.1</f>
        <v>1641200000.0000002</v>
      </c>
      <c r="H98" s="51" t="s">
        <v>151</v>
      </c>
      <c r="I98" s="50" t="s">
        <v>166</v>
      </c>
      <c r="J98" s="50" t="s">
        <v>183</v>
      </c>
      <c r="K98" s="51" t="s">
        <v>280</v>
      </c>
      <c r="L98" s="12"/>
    </row>
    <row r="99" spans="1:12" ht="16.5">
      <c r="A99" s="52">
        <v>96</v>
      </c>
      <c r="B99" s="62">
        <v>4</v>
      </c>
      <c r="C99" s="93" t="s">
        <v>1782</v>
      </c>
      <c r="D99" s="58" t="s">
        <v>130</v>
      </c>
      <c r="E99" s="58" t="s">
        <v>136</v>
      </c>
      <c r="F99" s="58" t="s">
        <v>146</v>
      </c>
      <c r="G99" s="59">
        <v>100000000</v>
      </c>
      <c r="H99" s="60" t="s">
        <v>160</v>
      </c>
      <c r="I99" s="58" t="s">
        <v>168</v>
      </c>
      <c r="J99" s="60" t="s">
        <v>241</v>
      </c>
      <c r="K99" s="60" t="s">
        <v>280</v>
      </c>
      <c r="L99" s="25"/>
    </row>
    <row r="100" spans="1:12" ht="16.5">
      <c r="A100" s="52">
        <v>97</v>
      </c>
      <c r="B100" s="62">
        <v>4</v>
      </c>
      <c r="C100" s="93" t="s">
        <v>1783</v>
      </c>
      <c r="D100" s="58" t="s">
        <v>130</v>
      </c>
      <c r="E100" s="58" t="s">
        <v>136</v>
      </c>
      <c r="F100" s="58" t="s">
        <v>147</v>
      </c>
      <c r="G100" s="59">
        <f>ROUND(1072000000*1.1,-6)</f>
        <v>1179000000</v>
      </c>
      <c r="H100" s="60" t="s">
        <v>160</v>
      </c>
      <c r="I100" s="58" t="s">
        <v>168</v>
      </c>
      <c r="J100" s="60" t="s">
        <v>242</v>
      </c>
      <c r="K100" s="60" t="s">
        <v>296</v>
      </c>
      <c r="L100" s="26"/>
    </row>
    <row r="101" spans="1:12" ht="16.5">
      <c r="A101" s="52">
        <v>98</v>
      </c>
      <c r="B101" s="62">
        <v>4</v>
      </c>
      <c r="C101" s="93" t="s">
        <v>1784</v>
      </c>
      <c r="D101" s="58" t="s">
        <v>130</v>
      </c>
      <c r="E101" s="58" t="s">
        <v>136</v>
      </c>
      <c r="F101" s="58" t="s">
        <v>146</v>
      </c>
      <c r="G101" s="59">
        <f>ROUND((4279363000+2033165000)*1.1,-7)</f>
        <v>6940000000</v>
      </c>
      <c r="H101" s="60" t="s">
        <v>160</v>
      </c>
      <c r="I101" s="58" t="s">
        <v>168</v>
      </c>
      <c r="J101" s="60" t="s">
        <v>242</v>
      </c>
      <c r="K101" s="60" t="s">
        <v>296</v>
      </c>
      <c r="L101" s="27"/>
    </row>
    <row r="102" spans="1:12" ht="16.5">
      <c r="A102" s="52">
        <v>99</v>
      </c>
      <c r="B102" s="62">
        <v>4</v>
      </c>
      <c r="C102" s="93" t="s">
        <v>1785</v>
      </c>
      <c r="D102" s="50" t="s">
        <v>38</v>
      </c>
      <c r="E102" s="50" t="s">
        <v>30</v>
      </c>
      <c r="F102" s="50" t="s">
        <v>28</v>
      </c>
      <c r="G102" s="57">
        <v>22000000</v>
      </c>
      <c r="H102" s="51" t="s">
        <v>156</v>
      </c>
      <c r="I102" s="50" t="s">
        <v>173</v>
      </c>
      <c r="J102" s="51" t="s">
        <v>221</v>
      </c>
      <c r="K102" s="51" t="s">
        <v>286</v>
      </c>
      <c r="L102" s="27"/>
    </row>
    <row r="103" spans="1:12" ht="16.5">
      <c r="A103" s="52">
        <v>100</v>
      </c>
      <c r="B103" s="62">
        <v>4</v>
      </c>
      <c r="C103" s="93" t="s">
        <v>1786</v>
      </c>
      <c r="D103" s="50" t="s">
        <v>125</v>
      </c>
      <c r="E103" s="50" t="s">
        <v>137</v>
      </c>
      <c r="F103" s="50" t="s">
        <v>146</v>
      </c>
      <c r="G103" s="57">
        <v>254100000</v>
      </c>
      <c r="H103" s="50" t="s">
        <v>156</v>
      </c>
      <c r="I103" s="50" t="s">
        <v>165</v>
      </c>
      <c r="J103" s="50" t="s">
        <v>222</v>
      </c>
      <c r="K103" s="50" t="s">
        <v>281</v>
      </c>
      <c r="L103" s="27"/>
    </row>
    <row r="104" spans="1:12" ht="16.5">
      <c r="A104" s="52">
        <v>101</v>
      </c>
      <c r="B104" s="62">
        <v>4</v>
      </c>
      <c r="C104" s="93" t="s">
        <v>1787</v>
      </c>
      <c r="D104" s="50" t="s">
        <v>125</v>
      </c>
      <c r="E104" s="50" t="s">
        <v>136</v>
      </c>
      <c r="F104" s="50" t="s">
        <v>146</v>
      </c>
      <c r="G104" s="57">
        <v>625000000</v>
      </c>
      <c r="H104" s="50" t="s">
        <v>156</v>
      </c>
      <c r="I104" s="50" t="s">
        <v>173</v>
      </c>
      <c r="J104" s="50" t="s">
        <v>220</v>
      </c>
      <c r="K104" s="50" t="s">
        <v>287</v>
      </c>
      <c r="L104" s="12"/>
    </row>
    <row r="105" spans="1:12" ht="16.5">
      <c r="A105" s="52">
        <v>102</v>
      </c>
      <c r="B105" s="62">
        <v>4</v>
      </c>
      <c r="C105" s="93" t="s">
        <v>1788</v>
      </c>
      <c r="D105" s="50" t="s">
        <v>40</v>
      </c>
      <c r="E105" s="50" t="s">
        <v>7</v>
      </c>
      <c r="F105" s="50" t="s">
        <v>37</v>
      </c>
      <c r="G105" s="57">
        <v>5000000</v>
      </c>
      <c r="H105" s="51" t="s">
        <v>158</v>
      </c>
      <c r="I105" s="50" t="s">
        <v>174</v>
      </c>
      <c r="J105" s="51" t="s">
        <v>229</v>
      </c>
      <c r="K105" s="50">
        <v>202609</v>
      </c>
      <c r="L105" s="30"/>
    </row>
    <row r="106" spans="1:12" ht="16.5">
      <c r="A106" s="52">
        <v>103</v>
      </c>
      <c r="B106" s="62">
        <v>4</v>
      </c>
      <c r="C106" s="93" t="s">
        <v>1789</v>
      </c>
      <c r="D106" s="50" t="s">
        <v>40</v>
      </c>
      <c r="E106" s="50" t="s">
        <v>7</v>
      </c>
      <c r="F106" s="50" t="s">
        <v>37</v>
      </c>
      <c r="G106" s="57">
        <v>10000000</v>
      </c>
      <c r="H106" s="51" t="s">
        <v>158</v>
      </c>
      <c r="I106" s="50" t="s">
        <v>174</v>
      </c>
      <c r="J106" s="51" t="s">
        <v>229</v>
      </c>
      <c r="K106" s="50">
        <v>202609</v>
      </c>
      <c r="L106" s="30"/>
    </row>
    <row r="107" spans="1:12" ht="16.5">
      <c r="A107" s="52">
        <v>104</v>
      </c>
      <c r="B107" s="62">
        <v>4</v>
      </c>
      <c r="C107" s="93" t="s">
        <v>1790</v>
      </c>
      <c r="D107" s="50" t="s">
        <v>40</v>
      </c>
      <c r="E107" s="50" t="s">
        <v>7</v>
      </c>
      <c r="F107" s="50" t="s">
        <v>37</v>
      </c>
      <c r="G107" s="57">
        <v>10000000</v>
      </c>
      <c r="H107" s="51" t="s">
        <v>158</v>
      </c>
      <c r="I107" s="50" t="s">
        <v>174</v>
      </c>
      <c r="J107" s="51" t="s">
        <v>229</v>
      </c>
      <c r="K107" s="50">
        <v>202609</v>
      </c>
      <c r="L107" s="30"/>
    </row>
    <row r="108" spans="1:12" ht="16.5">
      <c r="A108" s="52">
        <v>105</v>
      </c>
      <c r="B108" s="62">
        <v>4</v>
      </c>
      <c r="C108" s="93" t="s">
        <v>1791</v>
      </c>
      <c r="D108" s="62" t="s">
        <v>129</v>
      </c>
      <c r="E108" s="62" t="s">
        <v>7</v>
      </c>
      <c r="F108" s="62" t="s">
        <v>33</v>
      </c>
      <c r="G108" s="66">
        <v>45000000</v>
      </c>
      <c r="H108" s="63" t="s">
        <v>159</v>
      </c>
      <c r="I108" s="62" t="s">
        <v>167</v>
      </c>
      <c r="J108" s="63" t="s">
        <v>232</v>
      </c>
      <c r="K108" s="63" t="s">
        <v>280</v>
      </c>
      <c r="L108" s="30"/>
    </row>
    <row r="109" spans="1:12" ht="16.5">
      <c r="A109" s="52">
        <v>106</v>
      </c>
      <c r="B109" s="62">
        <v>4</v>
      </c>
      <c r="C109" s="93" t="s">
        <v>1792</v>
      </c>
      <c r="D109" s="58" t="s">
        <v>46</v>
      </c>
      <c r="E109" s="58" t="s">
        <v>7</v>
      </c>
      <c r="F109" s="58" t="s">
        <v>33</v>
      </c>
      <c r="G109" s="73">
        <v>10246340500</v>
      </c>
      <c r="H109" s="67" t="s">
        <v>60</v>
      </c>
      <c r="I109" s="58" t="s">
        <v>177</v>
      </c>
      <c r="J109" s="67" t="s">
        <v>256</v>
      </c>
      <c r="K109" s="67" t="s">
        <v>302</v>
      </c>
      <c r="L109" s="27"/>
    </row>
    <row r="110" spans="1:12" ht="16.5">
      <c r="A110" s="52">
        <v>107</v>
      </c>
      <c r="B110" s="62">
        <v>4</v>
      </c>
      <c r="C110" s="93" t="s">
        <v>1793</v>
      </c>
      <c r="D110" s="58" t="s">
        <v>133</v>
      </c>
      <c r="E110" s="58" t="s">
        <v>140</v>
      </c>
      <c r="F110" s="58" t="s">
        <v>146</v>
      </c>
      <c r="G110" s="59">
        <v>40700000</v>
      </c>
      <c r="H110" s="60" t="s">
        <v>164</v>
      </c>
      <c r="I110" s="58" t="s">
        <v>167</v>
      </c>
      <c r="J110" s="58" t="s">
        <v>259</v>
      </c>
      <c r="K110" s="60" t="s">
        <v>275</v>
      </c>
      <c r="L110" s="27"/>
    </row>
    <row r="111" spans="1:12" ht="16.5">
      <c r="A111" s="52">
        <v>108</v>
      </c>
      <c r="B111" s="62">
        <v>4</v>
      </c>
      <c r="C111" s="93" t="s">
        <v>1794</v>
      </c>
      <c r="D111" s="58" t="s">
        <v>133</v>
      </c>
      <c r="E111" s="58" t="s">
        <v>145</v>
      </c>
      <c r="F111" s="58" t="s">
        <v>146</v>
      </c>
      <c r="G111" s="59">
        <v>8000000000</v>
      </c>
      <c r="H111" s="60" t="s">
        <v>164</v>
      </c>
      <c r="I111" s="58" t="s">
        <v>167</v>
      </c>
      <c r="J111" s="58" t="s">
        <v>263</v>
      </c>
      <c r="K111" s="60" t="s">
        <v>282</v>
      </c>
      <c r="L111" s="27"/>
    </row>
    <row r="112" spans="1:12" ht="16.5">
      <c r="A112" s="52">
        <v>109</v>
      </c>
      <c r="B112" s="58">
        <v>5</v>
      </c>
      <c r="C112" s="93" t="s">
        <v>1795</v>
      </c>
      <c r="D112" s="58" t="s">
        <v>123</v>
      </c>
      <c r="E112" s="58" t="s">
        <v>36</v>
      </c>
      <c r="F112" s="62" t="s">
        <v>146</v>
      </c>
      <c r="G112" s="59">
        <v>400000000</v>
      </c>
      <c r="H112" s="60" t="s">
        <v>57</v>
      </c>
      <c r="I112" s="58" t="s">
        <v>56</v>
      </c>
      <c r="J112" s="60" t="s">
        <v>79</v>
      </c>
      <c r="K112" s="60" t="s">
        <v>271</v>
      </c>
      <c r="L112" s="27"/>
    </row>
    <row r="113" spans="1:12" ht="16.5">
      <c r="A113" s="52">
        <v>110</v>
      </c>
      <c r="B113" s="58">
        <v>5</v>
      </c>
      <c r="C113" s="93" t="s">
        <v>1796</v>
      </c>
      <c r="D113" s="50" t="s">
        <v>35</v>
      </c>
      <c r="E113" s="50" t="s">
        <v>41</v>
      </c>
      <c r="F113" s="50" t="s">
        <v>28</v>
      </c>
      <c r="G113" s="57">
        <f>23500000*1.1</f>
        <v>25850000.000000004</v>
      </c>
      <c r="H113" s="51" t="s">
        <v>154</v>
      </c>
      <c r="I113" s="50" t="s">
        <v>170</v>
      </c>
      <c r="J113" s="51" t="s">
        <v>208</v>
      </c>
      <c r="K113" s="51" t="s">
        <v>280</v>
      </c>
      <c r="L113" s="25"/>
    </row>
    <row r="114" spans="1:12" ht="16.5">
      <c r="A114" s="52">
        <v>111</v>
      </c>
      <c r="B114" s="58">
        <v>5</v>
      </c>
      <c r="C114" s="93" t="s">
        <v>1797</v>
      </c>
      <c r="D114" s="50" t="s">
        <v>127</v>
      </c>
      <c r="E114" s="50" t="s">
        <v>139</v>
      </c>
      <c r="F114" s="50" t="s">
        <v>146</v>
      </c>
      <c r="G114" s="57">
        <v>110000000</v>
      </c>
      <c r="H114" s="51" t="s">
        <v>162</v>
      </c>
      <c r="I114" s="50" t="s">
        <v>168</v>
      </c>
      <c r="J114" s="50" t="s">
        <v>249</v>
      </c>
      <c r="K114" s="51" t="s">
        <v>287</v>
      </c>
      <c r="L114" s="37"/>
    </row>
    <row r="115" spans="1:12" ht="16.5">
      <c r="A115" s="52">
        <v>112</v>
      </c>
      <c r="B115" s="58">
        <v>5</v>
      </c>
      <c r="C115" s="93" t="s">
        <v>1798</v>
      </c>
      <c r="D115" s="50" t="s">
        <v>35</v>
      </c>
      <c r="E115" s="50" t="s">
        <v>30</v>
      </c>
      <c r="F115" s="50" t="s">
        <v>33</v>
      </c>
      <c r="G115" s="57">
        <v>123379300</v>
      </c>
      <c r="H115" s="51" t="s">
        <v>154</v>
      </c>
      <c r="I115" s="50" t="s">
        <v>168</v>
      </c>
      <c r="J115" s="51" t="s">
        <v>207</v>
      </c>
      <c r="K115" s="51" t="s">
        <v>280</v>
      </c>
      <c r="L115" s="28"/>
    </row>
    <row r="116" spans="1:12" ht="16.5">
      <c r="A116" s="52">
        <v>113</v>
      </c>
      <c r="B116" s="58">
        <v>5</v>
      </c>
      <c r="C116" s="93" t="s">
        <v>1799</v>
      </c>
      <c r="D116" s="58" t="s">
        <v>127</v>
      </c>
      <c r="E116" s="58" t="s">
        <v>137</v>
      </c>
      <c r="F116" s="58" t="s">
        <v>146</v>
      </c>
      <c r="G116" s="59">
        <v>1000000000</v>
      </c>
      <c r="H116" s="60" t="s">
        <v>154</v>
      </c>
      <c r="I116" s="58" t="s">
        <v>167</v>
      </c>
      <c r="J116" s="58" t="s">
        <v>204</v>
      </c>
      <c r="K116" s="60" t="s">
        <v>280</v>
      </c>
      <c r="L116" s="28"/>
    </row>
    <row r="117" spans="1:12" ht="16.5">
      <c r="A117" s="52">
        <v>114</v>
      </c>
      <c r="B117" s="58">
        <v>5</v>
      </c>
      <c r="C117" s="93" t="s">
        <v>1800</v>
      </c>
      <c r="D117" s="50" t="s">
        <v>31</v>
      </c>
      <c r="E117" s="50" t="s">
        <v>7</v>
      </c>
      <c r="F117" s="50" t="s">
        <v>37</v>
      </c>
      <c r="G117" s="57">
        <v>13000000</v>
      </c>
      <c r="H117" s="51" t="s">
        <v>158</v>
      </c>
      <c r="I117" s="50" t="s">
        <v>174</v>
      </c>
      <c r="J117" s="51" t="s">
        <v>229</v>
      </c>
      <c r="K117" s="50">
        <v>202609</v>
      </c>
      <c r="L117" s="28"/>
    </row>
    <row r="118" spans="1:12" ht="16.5">
      <c r="A118" s="52">
        <v>115</v>
      </c>
      <c r="B118" s="58">
        <v>5</v>
      </c>
      <c r="C118" s="93" t="s">
        <v>1801</v>
      </c>
      <c r="D118" s="52" t="s">
        <v>124</v>
      </c>
      <c r="E118" s="54" t="s">
        <v>137</v>
      </c>
      <c r="F118" s="54" t="s">
        <v>146</v>
      </c>
      <c r="G118" s="61">
        <v>61100000</v>
      </c>
      <c r="H118" s="53" t="s">
        <v>153</v>
      </c>
      <c r="I118" s="52" t="s">
        <v>168</v>
      </c>
      <c r="J118" s="55" t="s">
        <v>194</v>
      </c>
      <c r="K118" s="55" t="s">
        <v>287</v>
      </c>
      <c r="L118" s="28"/>
    </row>
    <row r="119" spans="1:12" ht="16.5">
      <c r="A119" s="52">
        <v>116</v>
      </c>
      <c r="B119" s="58">
        <v>5</v>
      </c>
      <c r="C119" s="93" t="s">
        <v>1802</v>
      </c>
      <c r="D119" s="50" t="s">
        <v>31</v>
      </c>
      <c r="E119" s="50" t="s">
        <v>32</v>
      </c>
      <c r="F119" s="50" t="s">
        <v>33</v>
      </c>
      <c r="G119" s="57">
        <v>144238600</v>
      </c>
      <c r="H119" s="51" t="s">
        <v>47</v>
      </c>
      <c r="I119" s="50" t="s">
        <v>56</v>
      </c>
      <c r="J119" s="51" t="s">
        <v>94</v>
      </c>
      <c r="K119" s="51" t="s">
        <v>288</v>
      </c>
      <c r="L119" s="12"/>
    </row>
    <row r="120" spans="1:12" ht="16.5">
      <c r="A120" s="52">
        <v>117</v>
      </c>
      <c r="B120" s="58">
        <v>5</v>
      </c>
      <c r="C120" s="93" t="s">
        <v>1803</v>
      </c>
      <c r="D120" s="50" t="s">
        <v>31</v>
      </c>
      <c r="E120" s="50" t="s">
        <v>36</v>
      </c>
      <c r="F120" s="50" t="s">
        <v>33</v>
      </c>
      <c r="G120" s="57">
        <v>180500000</v>
      </c>
      <c r="H120" s="51" t="s">
        <v>47</v>
      </c>
      <c r="I120" s="50" t="s">
        <v>56</v>
      </c>
      <c r="J120" s="51" t="s">
        <v>93</v>
      </c>
      <c r="K120" s="51" t="s">
        <v>273</v>
      </c>
      <c r="L120" s="28"/>
    </row>
    <row r="121" spans="1:12" ht="16.5">
      <c r="A121" s="52">
        <v>118</v>
      </c>
      <c r="B121" s="58">
        <v>5</v>
      </c>
      <c r="C121" s="93" t="s">
        <v>1804</v>
      </c>
      <c r="D121" s="50" t="s">
        <v>31</v>
      </c>
      <c r="E121" s="50" t="s">
        <v>30</v>
      </c>
      <c r="F121" s="50" t="s">
        <v>33</v>
      </c>
      <c r="G121" s="57">
        <v>677000000</v>
      </c>
      <c r="H121" s="51" t="s">
        <v>47</v>
      </c>
      <c r="I121" s="50" t="s">
        <v>56</v>
      </c>
      <c r="J121" s="51" t="s">
        <v>195</v>
      </c>
      <c r="K121" s="51" t="s">
        <v>266</v>
      </c>
      <c r="L121" s="28"/>
    </row>
    <row r="122" spans="1:12" ht="16.5">
      <c r="A122" s="52">
        <v>119</v>
      </c>
      <c r="B122" s="58">
        <v>5</v>
      </c>
      <c r="C122" s="93" t="s">
        <v>1805</v>
      </c>
      <c r="D122" s="50" t="s">
        <v>42</v>
      </c>
      <c r="E122" s="50" t="s">
        <v>41</v>
      </c>
      <c r="F122" s="50" t="s">
        <v>28</v>
      </c>
      <c r="G122" s="64">
        <f>3700*10000</f>
        <v>37000000</v>
      </c>
      <c r="H122" s="51" t="s">
        <v>160</v>
      </c>
      <c r="I122" s="50" t="s">
        <v>167</v>
      </c>
      <c r="J122" s="51" t="s">
        <v>240</v>
      </c>
      <c r="K122" s="65" t="s">
        <v>275</v>
      </c>
      <c r="L122" s="31"/>
    </row>
    <row r="123" spans="1:12" ht="16.5">
      <c r="A123" s="52">
        <v>120</v>
      </c>
      <c r="B123" s="58">
        <v>5</v>
      </c>
      <c r="C123" s="93" t="s">
        <v>1806</v>
      </c>
      <c r="D123" s="52" t="s">
        <v>42</v>
      </c>
      <c r="E123" s="52" t="s">
        <v>32</v>
      </c>
      <c r="F123" s="52" t="s">
        <v>33</v>
      </c>
      <c r="G123" s="56">
        <v>984368000</v>
      </c>
      <c r="H123" s="53" t="s">
        <v>160</v>
      </c>
      <c r="I123" s="52" t="s">
        <v>167</v>
      </c>
      <c r="J123" s="53" t="s">
        <v>237</v>
      </c>
      <c r="K123" s="53" t="s">
        <v>280</v>
      </c>
      <c r="L123" s="12"/>
    </row>
    <row r="124" spans="1:12" ht="16.5">
      <c r="A124" s="52">
        <v>121</v>
      </c>
      <c r="B124" s="58">
        <v>5</v>
      </c>
      <c r="C124" s="93" t="s">
        <v>1807</v>
      </c>
      <c r="D124" s="58" t="s">
        <v>132</v>
      </c>
      <c r="E124" s="58" t="s">
        <v>136</v>
      </c>
      <c r="F124" s="58" t="s">
        <v>146</v>
      </c>
      <c r="G124" s="59">
        <v>320000000</v>
      </c>
      <c r="H124" s="60" t="s">
        <v>164</v>
      </c>
      <c r="I124" s="58" t="s">
        <v>167</v>
      </c>
      <c r="J124" s="58" t="s">
        <v>258</v>
      </c>
      <c r="K124" s="60" t="s">
        <v>287</v>
      </c>
      <c r="L124" s="12"/>
    </row>
    <row r="125" spans="1:12" ht="16.5">
      <c r="A125" s="52">
        <v>122</v>
      </c>
      <c r="B125" s="58">
        <v>5</v>
      </c>
      <c r="C125" s="93" t="s">
        <v>1808</v>
      </c>
      <c r="D125" s="50" t="s">
        <v>128</v>
      </c>
      <c r="E125" s="50" t="s">
        <v>137</v>
      </c>
      <c r="F125" s="50" t="s">
        <v>146</v>
      </c>
      <c r="G125" s="57">
        <f>(90000000+18000000*2)*1.1</f>
        <v>138600000</v>
      </c>
      <c r="H125" s="51" t="s">
        <v>162</v>
      </c>
      <c r="I125" s="50" t="s">
        <v>168</v>
      </c>
      <c r="J125" s="50" t="s">
        <v>249</v>
      </c>
      <c r="K125" s="51" t="s">
        <v>280</v>
      </c>
      <c r="L125" s="12"/>
    </row>
    <row r="126" spans="1:12" ht="16.5">
      <c r="A126" s="52">
        <v>123</v>
      </c>
      <c r="B126" s="58">
        <v>5</v>
      </c>
      <c r="C126" s="93" t="s">
        <v>1809</v>
      </c>
      <c r="D126" s="50" t="s">
        <v>38</v>
      </c>
      <c r="E126" s="50" t="s">
        <v>32</v>
      </c>
      <c r="F126" s="50" t="s">
        <v>33</v>
      </c>
      <c r="G126" s="57">
        <v>15300000</v>
      </c>
      <c r="H126" s="51" t="s">
        <v>156</v>
      </c>
      <c r="I126" s="50" t="s">
        <v>166</v>
      </c>
      <c r="J126" s="51" t="s">
        <v>219</v>
      </c>
      <c r="K126" s="51" t="s">
        <v>280</v>
      </c>
      <c r="L126" s="25"/>
    </row>
    <row r="127" spans="1:12" ht="16.5">
      <c r="A127" s="52">
        <v>124</v>
      </c>
      <c r="B127" s="58">
        <v>5</v>
      </c>
      <c r="C127" s="93" t="s">
        <v>1810</v>
      </c>
      <c r="D127" s="52" t="s">
        <v>125</v>
      </c>
      <c r="E127" s="52" t="s">
        <v>136</v>
      </c>
      <c r="F127" s="52" t="s">
        <v>146</v>
      </c>
      <c r="G127" s="56">
        <v>22000000</v>
      </c>
      <c r="H127" s="53" t="s">
        <v>152</v>
      </c>
      <c r="I127" s="52" t="s">
        <v>167</v>
      </c>
      <c r="J127" s="52" t="s">
        <v>188</v>
      </c>
      <c r="K127" s="53" t="s">
        <v>281</v>
      </c>
      <c r="L127" s="12"/>
    </row>
    <row r="128" spans="1:12" ht="16.5">
      <c r="A128" s="52">
        <v>125</v>
      </c>
      <c r="B128" s="58">
        <v>5</v>
      </c>
      <c r="C128" s="93" t="s">
        <v>1811</v>
      </c>
      <c r="D128" s="50" t="s">
        <v>125</v>
      </c>
      <c r="E128" s="50" t="s">
        <v>136</v>
      </c>
      <c r="F128" s="50" t="s">
        <v>146</v>
      </c>
      <c r="G128" s="57">
        <v>40000000</v>
      </c>
      <c r="H128" s="51" t="s">
        <v>156</v>
      </c>
      <c r="I128" s="50" t="s">
        <v>173</v>
      </c>
      <c r="J128" s="51" t="s">
        <v>223</v>
      </c>
      <c r="K128" s="51" t="s">
        <v>280</v>
      </c>
      <c r="L128" s="12"/>
    </row>
    <row r="129" spans="1:12" ht="16.5">
      <c r="A129" s="52">
        <v>126</v>
      </c>
      <c r="B129" s="58">
        <v>5</v>
      </c>
      <c r="C129" s="93" t="s">
        <v>1812</v>
      </c>
      <c r="D129" s="50" t="s">
        <v>38</v>
      </c>
      <c r="E129" s="50" t="s">
        <v>30</v>
      </c>
      <c r="F129" s="50" t="s">
        <v>33</v>
      </c>
      <c r="G129" s="57">
        <v>72600000</v>
      </c>
      <c r="H129" s="51" t="s">
        <v>152</v>
      </c>
      <c r="I129" s="50" t="s">
        <v>168</v>
      </c>
      <c r="J129" s="51" t="s">
        <v>187</v>
      </c>
      <c r="K129" s="51" t="s">
        <v>280</v>
      </c>
      <c r="L129" s="12"/>
    </row>
    <row r="130" spans="1:12" ht="16.5">
      <c r="A130" s="52">
        <v>127</v>
      </c>
      <c r="B130" s="58">
        <v>5</v>
      </c>
      <c r="C130" s="93" t="s">
        <v>1813</v>
      </c>
      <c r="D130" s="52" t="s">
        <v>125</v>
      </c>
      <c r="E130" s="52" t="s">
        <v>136</v>
      </c>
      <c r="F130" s="52" t="s">
        <v>146</v>
      </c>
      <c r="G130" s="57">
        <v>260000000</v>
      </c>
      <c r="H130" s="53" t="s">
        <v>156</v>
      </c>
      <c r="I130" s="52" t="s">
        <v>173</v>
      </c>
      <c r="J130" s="52" t="s">
        <v>224</v>
      </c>
      <c r="K130" s="50" t="s">
        <v>277</v>
      </c>
      <c r="L130" s="12"/>
    </row>
    <row r="131" spans="1:12" ht="16.5">
      <c r="A131" s="52">
        <v>128</v>
      </c>
      <c r="B131" s="58">
        <v>5</v>
      </c>
      <c r="C131" s="93" t="s">
        <v>1814</v>
      </c>
      <c r="D131" s="50" t="s">
        <v>125</v>
      </c>
      <c r="E131" s="50" t="s">
        <v>136</v>
      </c>
      <c r="F131" s="50" t="s">
        <v>146</v>
      </c>
      <c r="G131" s="57">
        <v>306000000</v>
      </c>
      <c r="H131" s="50" t="s">
        <v>156</v>
      </c>
      <c r="I131" s="50" t="s">
        <v>173</v>
      </c>
      <c r="J131" s="50" t="s">
        <v>225</v>
      </c>
      <c r="K131" s="50" t="s">
        <v>280</v>
      </c>
      <c r="L131" s="12"/>
    </row>
    <row r="132" spans="1:12" ht="16.5">
      <c r="A132" s="52">
        <v>129</v>
      </c>
      <c r="B132" s="58">
        <v>5</v>
      </c>
      <c r="C132" s="93" t="s">
        <v>1815</v>
      </c>
      <c r="D132" s="58" t="s">
        <v>39</v>
      </c>
      <c r="E132" s="58" t="s">
        <v>30</v>
      </c>
      <c r="F132" s="58" t="s">
        <v>33</v>
      </c>
      <c r="G132" s="59">
        <v>1000000000</v>
      </c>
      <c r="H132" s="60" t="s">
        <v>164</v>
      </c>
      <c r="I132" s="58" t="s">
        <v>168</v>
      </c>
      <c r="J132" s="60" t="s">
        <v>264</v>
      </c>
      <c r="K132" s="60" t="s">
        <v>280</v>
      </c>
      <c r="L132" s="26"/>
    </row>
    <row r="133" spans="1:12" ht="16.5">
      <c r="A133" s="52">
        <v>130</v>
      </c>
      <c r="B133" s="50">
        <v>6</v>
      </c>
      <c r="C133" s="93" t="s">
        <v>1816</v>
      </c>
      <c r="D133" s="50" t="s">
        <v>123</v>
      </c>
      <c r="E133" s="50" t="s">
        <v>36</v>
      </c>
      <c r="F133" s="50" t="s">
        <v>37</v>
      </c>
      <c r="G133" s="57">
        <v>40000000</v>
      </c>
      <c r="H133" s="51" t="s">
        <v>67</v>
      </c>
      <c r="I133" s="50" t="s">
        <v>51</v>
      </c>
      <c r="J133" s="51" t="s">
        <v>119</v>
      </c>
      <c r="K133" s="51" t="s">
        <v>273</v>
      </c>
      <c r="L133" s="27"/>
    </row>
    <row r="134" spans="1:12" ht="16.5">
      <c r="A134" s="52">
        <v>131</v>
      </c>
      <c r="B134" s="50">
        <v>6</v>
      </c>
      <c r="C134" s="93" t="s">
        <v>1817</v>
      </c>
      <c r="D134" s="50" t="s">
        <v>123</v>
      </c>
      <c r="E134" s="50" t="s">
        <v>135</v>
      </c>
      <c r="F134" s="50" t="s">
        <v>33</v>
      </c>
      <c r="G134" s="57">
        <v>96673500</v>
      </c>
      <c r="H134" s="51" t="s">
        <v>67</v>
      </c>
      <c r="I134" s="50" t="s">
        <v>50</v>
      </c>
      <c r="J134" s="51" t="s">
        <v>111</v>
      </c>
      <c r="K134" s="51" t="s">
        <v>269</v>
      </c>
      <c r="L134" s="27"/>
    </row>
    <row r="135" spans="1:12" ht="16.5">
      <c r="A135" s="52">
        <v>132</v>
      </c>
      <c r="B135" s="50">
        <v>6</v>
      </c>
      <c r="C135" s="93" t="s">
        <v>1817</v>
      </c>
      <c r="D135" s="50" t="s">
        <v>123</v>
      </c>
      <c r="E135" s="50" t="s">
        <v>43</v>
      </c>
      <c r="F135" s="50" t="s">
        <v>33</v>
      </c>
      <c r="G135" s="57">
        <v>99268400</v>
      </c>
      <c r="H135" s="51" t="s">
        <v>67</v>
      </c>
      <c r="I135" s="50" t="s">
        <v>50</v>
      </c>
      <c r="J135" s="51" t="s">
        <v>111</v>
      </c>
      <c r="K135" s="51" t="s">
        <v>269</v>
      </c>
      <c r="L135" s="12"/>
    </row>
    <row r="136" spans="1:12" ht="16.5">
      <c r="A136" s="52">
        <v>133</v>
      </c>
      <c r="B136" s="50">
        <v>6</v>
      </c>
      <c r="C136" s="93" t="s">
        <v>1818</v>
      </c>
      <c r="D136" s="58" t="s">
        <v>123</v>
      </c>
      <c r="E136" s="58" t="s">
        <v>36</v>
      </c>
      <c r="F136" s="58" t="s">
        <v>146</v>
      </c>
      <c r="G136" s="59">
        <v>110000000</v>
      </c>
      <c r="H136" s="60" t="s">
        <v>57</v>
      </c>
      <c r="I136" s="58" t="s">
        <v>56</v>
      </c>
      <c r="J136" s="60" t="s">
        <v>247</v>
      </c>
      <c r="K136" s="60" t="s">
        <v>271</v>
      </c>
      <c r="L136" s="12"/>
    </row>
    <row r="137" spans="1:12" ht="16.5">
      <c r="A137" s="52">
        <v>134</v>
      </c>
      <c r="B137" s="50">
        <v>6</v>
      </c>
      <c r="C137" s="93" t="s">
        <v>1819</v>
      </c>
      <c r="D137" s="62" t="s">
        <v>123</v>
      </c>
      <c r="E137" s="62" t="s">
        <v>142</v>
      </c>
      <c r="F137" s="62" t="s">
        <v>146</v>
      </c>
      <c r="G137" s="66">
        <v>660000000</v>
      </c>
      <c r="H137" s="63" t="s">
        <v>161</v>
      </c>
      <c r="I137" s="62" t="s">
        <v>167</v>
      </c>
      <c r="J137" s="63" t="s">
        <v>244</v>
      </c>
      <c r="K137" s="63" t="s">
        <v>287</v>
      </c>
      <c r="L137" s="12"/>
    </row>
    <row r="138" spans="1:12" ht="16.5">
      <c r="A138" s="52">
        <v>135</v>
      </c>
      <c r="B138" s="50">
        <v>6</v>
      </c>
      <c r="C138" s="93" t="s">
        <v>1817</v>
      </c>
      <c r="D138" s="50" t="s">
        <v>123</v>
      </c>
      <c r="E138" s="50" t="s">
        <v>32</v>
      </c>
      <c r="F138" s="50" t="s">
        <v>33</v>
      </c>
      <c r="G138" s="57">
        <v>2326094100</v>
      </c>
      <c r="H138" s="51" t="s">
        <v>67</v>
      </c>
      <c r="I138" s="50" t="s">
        <v>50</v>
      </c>
      <c r="J138" s="51" t="s">
        <v>111</v>
      </c>
      <c r="K138" s="51" t="s">
        <v>269</v>
      </c>
      <c r="L138" s="30"/>
    </row>
    <row r="139" spans="1:12" ht="16.5">
      <c r="A139" s="52">
        <v>136</v>
      </c>
      <c r="B139" s="50">
        <v>6</v>
      </c>
      <c r="C139" s="93" t="s">
        <v>1817</v>
      </c>
      <c r="D139" s="50" t="s">
        <v>123</v>
      </c>
      <c r="E139" s="50" t="s">
        <v>36</v>
      </c>
      <c r="F139" s="50" t="s">
        <v>33</v>
      </c>
      <c r="G139" s="57" t="s">
        <v>150</v>
      </c>
      <c r="H139" s="51" t="s">
        <v>67</v>
      </c>
      <c r="I139" s="50" t="s">
        <v>50</v>
      </c>
      <c r="J139" s="51" t="s">
        <v>111</v>
      </c>
      <c r="K139" s="51" t="s">
        <v>269</v>
      </c>
      <c r="L139" s="30"/>
    </row>
    <row r="140" spans="1:12" ht="16.5">
      <c r="A140" s="52">
        <v>137</v>
      </c>
      <c r="B140" s="50">
        <v>6</v>
      </c>
      <c r="C140" s="93" t="s">
        <v>1820</v>
      </c>
      <c r="D140" s="62" t="s">
        <v>35</v>
      </c>
      <c r="E140" s="62" t="s">
        <v>135</v>
      </c>
      <c r="F140" s="62" t="s">
        <v>33</v>
      </c>
      <c r="G140" s="66">
        <v>295000000</v>
      </c>
      <c r="H140" s="63" t="s">
        <v>162</v>
      </c>
      <c r="I140" s="62" t="s">
        <v>175</v>
      </c>
      <c r="J140" s="63" t="s">
        <v>252</v>
      </c>
      <c r="K140" s="63" t="s">
        <v>277</v>
      </c>
      <c r="L140" s="27"/>
    </row>
    <row r="141" spans="1:12" ht="16.5">
      <c r="A141" s="52">
        <v>138</v>
      </c>
      <c r="B141" s="50">
        <v>6</v>
      </c>
      <c r="C141" s="93" t="s">
        <v>1821</v>
      </c>
      <c r="D141" s="58" t="s">
        <v>127</v>
      </c>
      <c r="E141" s="58" t="s">
        <v>137</v>
      </c>
      <c r="F141" s="58" t="s">
        <v>146</v>
      </c>
      <c r="G141" s="59">
        <v>354200000</v>
      </c>
      <c r="H141" s="60" t="s">
        <v>154</v>
      </c>
      <c r="I141" s="58" t="s">
        <v>167</v>
      </c>
      <c r="J141" s="58" t="s">
        <v>203</v>
      </c>
      <c r="K141" s="60" t="s">
        <v>280</v>
      </c>
      <c r="L141" s="30"/>
    </row>
    <row r="142" spans="1:12" ht="16.5">
      <c r="A142" s="52">
        <v>139</v>
      </c>
      <c r="B142" s="50">
        <v>6</v>
      </c>
      <c r="C142" s="93" t="s">
        <v>1822</v>
      </c>
      <c r="D142" s="52" t="s">
        <v>31</v>
      </c>
      <c r="E142" s="52" t="s">
        <v>136</v>
      </c>
      <c r="F142" s="52" t="s">
        <v>33</v>
      </c>
      <c r="G142" s="56">
        <v>420000000</v>
      </c>
      <c r="H142" s="53" t="s">
        <v>55</v>
      </c>
      <c r="I142" s="52" t="s">
        <v>54</v>
      </c>
      <c r="J142" s="52" t="s">
        <v>185</v>
      </c>
      <c r="K142" s="53" t="s">
        <v>270</v>
      </c>
      <c r="L142" s="40"/>
    </row>
    <row r="143" spans="1:12" ht="16.5">
      <c r="A143" s="52">
        <v>140</v>
      </c>
      <c r="B143" s="50">
        <v>6</v>
      </c>
      <c r="C143" s="93" t="s">
        <v>1823</v>
      </c>
      <c r="D143" s="58" t="s">
        <v>130</v>
      </c>
      <c r="E143" s="58" t="s">
        <v>136</v>
      </c>
      <c r="F143" s="58" t="s">
        <v>146</v>
      </c>
      <c r="G143" s="59">
        <f>ROUND(2217000000*1.1,-6)</f>
        <v>2439000000</v>
      </c>
      <c r="H143" s="60" t="s">
        <v>160</v>
      </c>
      <c r="I143" s="58" t="s">
        <v>168</v>
      </c>
      <c r="J143" s="60" t="s">
        <v>242</v>
      </c>
      <c r="K143" s="60" t="s">
        <v>296</v>
      </c>
      <c r="L143" s="37"/>
    </row>
    <row r="144" spans="1:12" ht="16.5">
      <c r="A144" s="52">
        <v>141</v>
      </c>
      <c r="B144" s="50">
        <v>6</v>
      </c>
      <c r="C144" s="93" t="s">
        <v>1824</v>
      </c>
      <c r="D144" s="58" t="s">
        <v>34</v>
      </c>
      <c r="E144" s="58" t="s">
        <v>36</v>
      </c>
      <c r="F144" s="58" t="s">
        <v>33</v>
      </c>
      <c r="G144" s="59">
        <v>208000000</v>
      </c>
      <c r="H144" s="60" t="s">
        <v>164</v>
      </c>
      <c r="I144" s="58" t="s">
        <v>168</v>
      </c>
      <c r="J144" s="60" t="s">
        <v>265</v>
      </c>
      <c r="K144" s="60" t="s">
        <v>277</v>
      </c>
      <c r="L144" s="41"/>
    </row>
    <row r="145" spans="1:12" ht="16.5">
      <c r="A145" s="52">
        <v>142</v>
      </c>
      <c r="B145" s="50">
        <v>6</v>
      </c>
      <c r="C145" s="93" t="s">
        <v>1825</v>
      </c>
      <c r="D145" s="52" t="s">
        <v>126</v>
      </c>
      <c r="E145" s="52" t="s">
        <v>137</v>
      </c>
      <c r="F145" s="52" t="s">
        <v>146</v>
      </c>
      <c r="G145" s="56">
        <v>21450000</v>
      </c>
      <c r="H145" s="53" t="s">
        <v>153</v>
      </c>
      <c r="I145" s="52" t="s">
        <v>169</v>
      </c>
      <c r="J145" s="52" t="s">
        <v>198</v>
      </c>
      <c r="K145" s="53" t="s">
        <v>281</v>
      </c>
      <c r="L145" s="39"/>
    </row>
    <row r="146" spans="1:12" ht="16.5">
      <c r="A146" s="52">
        <v>143</v>
      </c>
      <c r="B146" s="50">
        <v>6</v>
      </c>
      <c r="C146" s="93" t="s">
        <v>1826</v>
      </c>
      <c r="D146" s="58" t="s">
        <v>125</v>
      </c>
      <c r="E146" s="58" t="s">
        <v>140</v>
      </c>
      <c r="F146" s="58" t="s">
        <v>146</v>
      </c>
      <c r="G146" s="59">
        <v>5967390000</v>
      </c>
      <c r="H146" s="60" t="s">
        <v>152</v>
      </c>
      <c r="I146" s="58" t="s">
        <v>167</v>
      </c>
      <c r="J146" s="58" t="s">
        <v>189</v>
      </c>
      <c r="K146" s="60" t="s">
        <v>282</v>
      </c>
      <c r="L146" s="12"/>
    </row>
    <row r="147" spans="1:12" ht="16.5">
      <c r="A147" s="52">
        <v>144</v>
      </c>
      <c r="B147" s="50">
        <v>6</v>
      </c>
      <c r="C147" s="93" t="s">
        <v>1777</v>
      </c>
      <c r="D147" s="52" t="s">
        <v>129</v>
      </c>
      <c r="E147" s="52" t="s">
        <v>41</v>
      </c>
      <c r="F147" s="52" t="s">
        <v>33</v>
      </c>
      <c r="G147" s="56">
        <v>213000000</v>
      </c>
      <c r="H147" s="53" t="s">
        <v>159</v>
      </c>
      <c r="I147" s="52" t="s">
        <v>168</v>
      </c>
      <c r="J147" s="53" t="s">
        <v>235</v>
      </c>
      <c r="K147" s="53" t="s">
        <v>280</v>
      </c>
      <c r="L147" s="12"/>
    </row>
    <row r="148" spans="1:12" s="24" customFormat="1" ht="16.5">
      <c r="A148" s="52">
        <v>145</v>
      </c>
      <c r="B148" s="50">
        <v>6</v>
      </c>
      <c r="C148" s="93" t="s">
        <v>1827</v>
      </c>
      <c r="D148" s="58" t="s">
        <v>46</v>
      </c>
      <c r="E148" s="58" t="s">
        <v>36</v>
      </c>
      <c r="F148" s="58" t="s">
        <v>33</v>
      </c>
      <c r="G148" s="73">
        <v>1001040700.0000001</v>
      </c>
      <c r="H148" s="67" t="s">
        <v>60</v>
      </c>
      <c r="I148" s="58" t="s">
        <v>177</v>
      </c>
      <c r="J148" s="67" t="s">
        <v>256</v>
      </c>
      <c r="K148" s="67" t="s">
        <v>302</v>
      </c>
      <c r="L148" s="28"/>
    </row>
    <row r="149" spans="1:12" ht="16.5">
      <c r="A149" s="52">
        <v>146</v>
      </c>
      <c r="B149" s="50">
        <v>6</v>
      </c>
      <c r="C149" s="93" t="s">
        <v>1828</v>
      </c>
      <c r="D149" s="58" t="s">
        <v>133</v>
      </c>
      <c r="E149" s="58" t="s">
        <v>139</v>
      </c>
      <c r="F149" s="58" t="s">
        <v>146</v>
      </c>
      <c r="G149" s="59">
        <v>70400000</v>
      </c>
      <c r="H149" s="60" t="s">
        <v>164</v>
      </c>
      <c r="I149" s="58" t="s">
        <v>167</v>
      </c>
      <c r="J149" s="58" t="s">
        <v>259</v>
      </c>
      <c r="K149" s="60" t="s">
        <v>280</v>
      </c>
      <c r="L149" s="28"/>
    </row>
    <row r="150" spans="1:12" ht="16.5">
      <c r="A150" s="52">
        <v>147</v>
      </c>
      <c r="B150" s="58">
        <v>7</v>
      </c>
      <c r="C150" s="93" t="s">
        <v>1829</v>
      </c>
      <c r="D150" s="50" t="s">
        <v>123</v>
      </c>
      <c r="E150" s="50" t="s">
        <v>136</v>
      </c>
      <c r="F150" s="50" t="s">
        <v>37</v>
      </c>
      <c r="G150" s="57">
        <v>170000000</v>
      </c>
      <c r="H150" s="51" t="s">
        <v>67</v>
      </c>
      <c r="I150" s="50" t="s">
        <v>54</v>
      </c>
      <c r="J150" s="51" t="s">
        <v>91</v>
      </c>
      <c r="K150" s="51" t="s">
        <v>271</v>
      </c>
      <c r="L150" s="28"/>
    </row>
    <row r="151" spans="1:12" ht="16.5">
      <c r="A151" s="52">
        <v>148</v>
      </c>
      <c r="B151" s="58">
        <v>7</v>
      </c>
      <c r="C151" s="93" t="s">
        <v>1830</v>
      </c>
      <c r="D151" s="58" t="s">
        <v>123</v>
      </c>
      <c r="E151" s="58" t="s">
        <v>41</v>
      </c>
      <c r="F151" s="62" t="s">
        <v>146</v>
      </c>
      <c r="G151" s="59">
        <v>300000000</v>
      </c>
      <c r="H151" s="60" t="s">
        <v>57</v>
      </c>
      <c r="I151" s="58" t="s">
        <v>88</v>
      </c>
      <c r="J151" s="58" t="s">
        <v>81</v>
      </c>
      <c r="K151" s="60" t="s">
        <v>270</v>
      </c>
      <c r="L151" s="12"/>
    </row>
    <row r="152" spans="1:12" ht="16.5">
      <c r="A152" s="52">
        <v>149</v>
      </c>
      <c r="B152" s="58">
        <v>7</v>
      </c>
      <c r="C152" s="93" t="s">
        <v>1831</v>
      </c>
      <c r="D152" s="58" t="s">
        <v>127</v>
      </c>
      <c r="E152" s="58" t="s">
        <v>137</v>
      </c>
      <c r="F152" s="58" t="s">
        <v>146</v>
      </c>
      <c r="G152" s="59">
        <v>177320000</v>
      </c>
      <c r="H152" s="60" t="s">
        <v>154</v>
      </c>
      <c r="I152" s="58" t="s">
        <v>167</v>
      </c>
      <c r="J152" s="58" t="s">
        <v>204</v>
      </c>
      <c r="K152" s="60" t="s">
        <v>280</v>
      </c>
      <c r="L152" s="12"/>
    </row>
    <row r="153" spans="1:12" ht="16.5">
      <c r="A153" s="52">
        <v>150</v>
      </c>
      <c r="B153" s="58">
        <v>7</v>
      </c>
      <c r="C153" s="93" t="s">
        <v>1832</v>
      </c>
      <c r="D153" s="50" t="s">
        <v>35</v>
      </c>
      <c r="E153" s="50" t="s">
        <v>36</v>
      </c>
      <c r="F153" s="50" t="s">
        <v>28</v>
      </c>
      <c r="G153" s="59">
        <v>6040056850</v>
      </c>
      <c r="H153" s="51" t="s">
        <v>155</v>
      </c>
      <c r="I153" s="50" t="s">
        <v>172</v>
      </c>
      <c r="J153" s="51" t="s">
        <v>211</v>
      </c>
      <c r="K153" s="51" t="s">
        <v>295</v>
      </c>
      <c r="L153" s="29"/>
    </row>
    <row r="154" spans="1:12" ht="16.5">
      <c r="A154" s="52">
        <v>151</v>
      </c>
      <c r="B154" s="58">
        <v>7</v>
      </c>
      <c r="C154" s="93" t="s">
        <v>1833</v>
      </c>
      <c r="D154" s="50" t="s">
        <v>31</v>
      </c>
      <c r="E154" s="50" t="s">
        <v>32</v>
      </c>
      <c r="F154" s="50" t="s">
        <v>33</v>
      </c>
      <c r="G154" s="56">
        <v>88000000</v>
      </c>
      <c r="H154" s="51" t="s">
        <v>47</v>
      </c>
      <c r="I154" s="50" t="s">
        <v>56</v>
      </c>
      <c r="J154" s="51" t="s">
        <v>89</v>
      </c>
      <c r="K154" s="51" t="s">
        <v>270</v>
      </c>
      <c r="L154" s="30"/>
    </row>
    <row r="155" spans="1:12" ht="16.5">
      <c r="A155" s="52">
        <v>152</v>
      </c>
      <c r="B155" s="58">
        <v>7</v>
      </c>
      <c r="C155" s="93" t="s">
        <v>1834</v>
      </c>
      <c r="D155" s="50" t="s">
        <v>42</v>
      </c>
      <c r="E155" s="50" t="s">
        <v>41</v>
      </c>
      <c r="F155" s="50" t="s">
        <v>28</v>
      </c>
      <c r="G155" s="57">
        <f>38.4*100*10000</f>
        <v>38400000</v>
      </c>
      <c r="H155" s="51" t="s">
        <v>160</v>
      </c>
      <c r="I155" s="50" t="s">
        <v>167</v>
      </c>
      <c r="J155" s="51" t="s">
        <v>240</v>
      </c>
      <c r="K155" s="51" t="s">
        <v>274</v>
      </c>
      <c r="L155" s="30"/>
    </row>
    <row r="156" spans="1:12" ht="16.5">
      <c r="A156" s="52">
        <v>153</v>
      </c>
      <c r="B156" s="58">
        <v>7</v>
      </c>
      <c r="C156" s="93" t="s">
        <v>1835</v>
      </c>
      <c r="D156" s="58" t="s">
        <v>132</v>
      </c>
      <c r="E156" s="58" t="s">
        <v>136</v>
      </c>
      <c r="F156" s="58" t="s">
        <v>146</v>
      </c>
      <c r="G156" s="59">
        <v>90000000</v>
      </c>
      <c r="H156" s="60" t="s">
        <v>164</v>
      </c>
      <c r="I156" s="58" t="s">
        <v>167</v>
      </c>
      <c r="J156" s="58" t="s">
        <v>257</v>
      </c>
      <c r="K156" s="60" t="s">
        <v>287</v>
      </c>
      <c r="L156" s="30"/>
    </row>
    <row r="157" spans="1:12" ht="16.5">
      <c r="A157" s="52">
        <v>154</v>
      </c>
      <c r="B157" s="58">
        <v>7</v>
      </c>
      <c r="C157" s="93" t="s">
        <v>1836</v>
      </c>
      <c r="D157" s="50" t="s">
        <v>87</v>
      </c>
      <c r="E157" s="50" t="s">
        <v>30</v>
      </c>
      <c r="F157" s="50" t="s">
        <v>33</v>
      </c>
      <c r="G157" s="57">
        <v>356000000</v>
      </c>
      <c r="H157" s="51" t="s">
        <v>47</v>
      </c>
      <c r="I157" s="50" t="s">
        <v>56</v>
      </c>
      <c r="J157" s="51" t="s">
        <v>92</v>
      </c>
      <c r="K157" s="51" t="s">
        <v>266</v>
      </c>
      <c r="L157" s="25"/>
    </row>
    <row r="158" spans="1:12" ht="16.5">
      <c r="A158" s="52">
        <v>155</v>
      </c>
      <c r="B158" s="58">
        <v>7</v>
      </c>
      <c r="C158" s="93" t="s">
        <v>1837</v>
      </c>
      <c r="D158" s="58" t="s">
        <v>29</v>
      </c>
      <c r="E158" s="58" t="s">
        <v>32</v>
      </c>
      <c r="F158" s="58" t="s">
        <v>33</v>
      </c>
      <c r="G158" s="59">
        <v>3471292000</v>
      </c>
      <c r="H158" s="60" t="s">
        <v>157</v>
      </c>
      <c r="I158" s="58" t="s">
        <v>115</v>
      </c>
      <c r="J158" s="58" t="s">
        <v>228</v>
      </c>
      <c r="K158" s="60" t="s">
        <v>289</v>
      </c>
      <c r="L158" s="25"/>
    </row>
    <row r="159" spans="1:12" ht="16.5">
      <c r="A159" s="52">
        <v>156</v>
      </c>
      <c r="B159" s="58">
        <v>7</v>
      </c>
      <c r="C159" s="93" t="s">
        <v>1838</v>
      </c>
      <c r="D159" s="58" t="s">
        <v>128</v>
      </c>
      <c r="E159" s="58" t="s">
        <v>143</v>
      </c>
      <c r="F159" s="58" t="s">
        <v>33</v>
      </c>
      <c r="G159" s="59">
        <v>75064000000</v>
      </c>
      <c r="H159" s="60" t="s">
        <v>155</v>
      </c>
      <c r="I159" s="58" t="s">
        <v>171</v>
      </c>
      <c r="J159" s="60" t="s">
        <v>209</v>
      </c>
      <c r="K159" s="60" t="s">
        <v>293</v>
      </c>
      <c r="L159" s="12"/>
    </row>
    <row r="160" spans="1:12" ht="16.5">
      <c r="A160" s="52">
        <v>157</v>
      </c>
      <c r="B160" s="58">
        <v>7</v>
      </c>
      <c r="C160" s="93" t="s">
        <v>1839</v>
      </c>
      <c r="D160" s="52" t="s">
        <v>129</v>
      </c>
      <c r="E160" s="52" t="s">
        <v>7</v>
      </c>
      <c r="F160" s="52" t="s">
        <v>33</v>
      </c>
      <c r="G160" s="56">
        <v>70000000</v>
      </c>
      <c r="H160" s="53" t="s">
        <v>59</v>
      </c>
      <c r="I160" s="52" t="s">
        <v>168</v>
      </c>
      <c r="J160" s="53" t="s">
        <v>235</v>
      </c>
      <c r="K160" s="53" t="s">
        <v>280</v>
      </c>
      <c r="L160" s="25"/>
    </row>
    <row r="161" spans="1:12" ht="16.5">
      <c r="A161" s="52">
        <v>158</v>
      </c>
      <c r="B161" s="58">
        <v>7</v>
      </c>
      <c r="C161" s="93" t="s">
        <v>1840</v>
      </c>
      <c r="D161" s="62" t="s">
        <v>129</v>
      </c>
      <c r="E161" s="62" t="s">
        <v>7</v>
      </c>
      <c r="F161" s="62" t="s">
        <v>33</v>
      </c>
      <c r="G161" s="66">
        <v>180000000</v>
      </c>
      <c r="H161" s="63" t="s">
        <v>159</v>
      </c>
      <c r="I161" s="62" t="s">
        <v>167</v>
      </c>
      <c r="J161" s="63" t="s">
        <v>230</v>
      </c>
      <c r="K161" s="63" t="s">
        <v>280</v>
      </c>
      <c r="L161" s="25"/>
    </row>
    <row r="162" spans="1:12" ht="16.5">
      <c r="A162" s="52">
        <v>159</v>
      </c>
      <c r="B162" s="50">
        <v>8</v>
      </c>
      <c r="C162" s="93" t="s">
        <v>1841</v>
      </c>
      <c r="D162" s="50" t="s">
        <v>123</v>
      </c>
      <c r="E162" s="50" t="s">
        <v>30</v>
      </c>
      <c r="F162" s="50" t="s">
        <v>37</v>
      </c>
      <c r="G162" s="57">
        <v>20900000</v>
      </c>
      <c r="H162" s="51" t="s">
        <v>67</v>
      </c>
      <c r="I162" s="50" t="s">
        <v>54</v>
      </c>
      <c r="J162" s="51" t="s">
        <v>113</v>
      </c>
      <c r="K162" s="51" t="s">
        <v>267</v>
      </c>
      <c r="L162" s="27"/>
    </row>
    <row r="163" spans="1:12" ht="16.5">
      <c r="A163" s="52">
        <v>160</v>
      </c>
      <c r="B163" s="50">
        <v>8</v>
      </c>
      <c r="C163" s="93" t="s">
        <v>1842</v>
      </c>
      <c r="D163" s="50" t="s">
        <v>35</v>
      </c>
      <c r="E163" s="50" t="s">
        <v>30</v>
      </c>
      <c r="F163" s="50" t="s">
        <v>33</v>
      </c>
      <c r="G163" s="57">
        <v>72860800</v>
      </c>
      <c r="H163" s="51" t="s">
        <v>154</v>
      </c>
      <c r="I163" s="50" t="s">
        <v>168</v>
      </c>
      <c r="J163" s="51" t="s">
        <v>207</v>
      </c>
      <c r="K163" s="51" t="s">
        <v>280</v>
      </c>
      <c r="L163" s="27"/>
    </row>
    <row r="164" spans="1:12" ht="16.5">
      <c r="A164" s="52">
        <v>161</v>
      </c>
      <c r="B164" s="50">
        <v>8</v>
      </c>
      <c r="C164" s="93" t="s">
        <v>1843</v>
      </c>
      <c r="D164" s="50" t="s">
        <v>31</v>
      </c>
      <c r="E164" s="50" t="s">
        <v>32</v>
      </c>
      <c r="F164" s="50" t="s">
        <v>33</v>
      </c>
      <c r="G164" s="57">
        <v>55000000.000000007</v>
      </c>
      <c r="H164" s="51" t="s">
        <v>47</v>
      </c>
      <c r="I164" s="50" t="s">
        <v>56</v>
      </c>
      <c r="J164" s="51" t="s">
        <v>94</v>
      </c>
      <c r="K164" s="51" t="s">
        <v>266</v>
      </c>
      <c r="L164" s="12"/>
    </row>
    <row r="165" spans="1:12" ht="16.5">
      <c r="A165" s="52">
        <v>162</v>
      </c>
      <c r="B165" s="50">
        <v>8</v>
      </c>
      <c r="C165" s="93" t="s">
        <v>1844</v>
      </c>
      <c r="D165" s="50" t="s">
        <v>31</v>
      </c>
      <c r="E165" s="50" t="s">
        <v>41</v>
      </c>
      <c r="F165" s="50" t="s">
        <v>33</v>
      </c>
      <c r="G165" s="57">
        <v>77000000</v>
      </c>
      <c r="H165" s="51" t="s">
        <v>47</v>
      </c>
      <c r="I165" s="50" t="s">
        <v>56</v>
      </c>
      <c r="J165" s="51" t="s">
        <v>89</v>
      </c>
      <c r="K165" s="51" t="s">
        <v>270</v>
      </c>
      <c r="L165" s="12"/>
    </row>
    <row r="166" spans="1:12" ht="16.5">
      <c r="A166" s="52">
        <v>163</v>
      </c>
      <c r="B166" s="50">
        <v>8</v>
      </c>
      <c r="C166" s="93" t="s">
        <v>1845</v>
      </c>
      <c r="D166" s="50" t="s">
        <v>130</v>
      </c>
      <c r="E166" s="50" t="s">
        <v>136</v>
      </c>
      <c r="F166" s="50" t="s">
        <v>146</v>
      </c>
      <c r="G166" s="57">
        <v>187000000</v>
      </c>
      <c r="H166" s="51" t="s">
        <v>160</v>
      </c>
      <c r="I166" s="50" t="s">
        <v>167</v>
      </c>
      <c r="J166" s="51" t="s">
        <v>239</v>
      </c>
      <c r="K166" s="51" t="s">
        <v>280</v>
      </c>
      <c r="L166" s="12"/>
    </row>
    <row r="167" spans="1:12" ht="16.5">
      <c r="A167" s="52">
        <v>164</v>
      </c>
      <c r="B167" s="50">
        <v>8</v>
      </c>
      <c r="C167" s="93" t="s">
        <v>1742</v>
      </c>
      <c r="D167" s="50" t="s">
        <v>87</v>
      </c>
      <c r="E167" s="50" t="s">
        <v>30</v>
      </c>
      <c r="F167" s="50" t="s">
        <v>33</v>
      </c>
      <c r="G167" s="57">
        <v>113700000</v>
      </c>
      <c r="H167" s="51" t="s">
        <v>47</v>
      </c>
      <c r="I167" s="50" t="s">
        <v>56</v>
      </c>
      <c r="J167" s="51" t="s">
        <v>76</v>
      </c>
      <c r="K167" s="51" t="s">
        <v>266</v>
      </c>
      <c r="L167" s="30"/>
    </row>
    <row r="168" spans="1:12" ht="16.5">
      <c r="A168" s="52">
        <v>165</v>
      </c>
      <c r="B168" s="50">
        <v>8</v>
      </c>
      <c r="C168" s="93" t="s">
        <v>1846</v>
      </c>
      <c r="D168" s="50" t="s">
        <v>125</v>
      </c>
      <c r="E168" s="50" t="s">
        <v>136</v>
      </c>
      <c r="F168" s="50" t="s">
        <v>146</v>
      </c>
      <c r="G168" s="57">
        <v>363000000</v>
      </c>
      <c r="H168" s="51" t="s">
        <v>156</v>
      </c>
      <c r="I168" s="50" t="s">
        <v>173</v>
      </c>
      <c r="J168" s="51" t="s">
        <v>226</v>
      </c>
      <c r="K168" s="51" t="s">
        <v>280</v>
      </c>
      <c r="L168" s="27"/>
    </row>
    <row r="169" spans="1:12" ht="16.5">
      <c r="A169" s="52">
        <v>166</v>
      </c>
      <c r="B169" s="50">
        <v>8</v>
      </c>
      <c r="C169" s="93" t="s">
        <v>1847</v>
      </c>
      <c r="D169" s="58" t="s">
        <v>125</v>
      </c>
      <c r="E169" s="58" t="s">
        <v>137</v>
      </c>
      <c r="F169" s="58" t="s">
        <v>146</v>
      </c>
      <c r="G169" s="59">
        <v>1027000000</v>
      </c>
      <c r="H169" s="60" t="s">
        <v>152</v>
      </c>
      <c r="I169" s="58" t="s">
        <v>167</v>
      </c>
      <c r="J169" s="58" t="s">
        <v>191</v>
      </c>
      <c r="K169" s="60" t="s">
        <v>282</v>
      </c>
      <c r="L169" s="25"/>
    </row>
    <row r="170" spans="1:12" ht="16.5">
      <c r="A170" s="52">
        <v>167</v>
      </c>
      <c r="B170" s="50">
        <v>8</v>
      </c>
      <c r="C170" s="93" t="s">
        <v>1848</v>
      </c>
      <c r="D170" s="50" t="s">
        <v>125</v>
      </c>
      <c r="E170" s="50" t="s">
        <v>136</v>
      </c>
      <c r="F170" s="50" t="s">
        <v>146</v>
      </c>
      <c r="G170" s="57">
        <v>4358000000</v>
      </c>
      <c r="H170" s="51" t="s">
        <v>152</v>
      </c>
      <c r="I170" s="50" t="s">
        <v>168</v>
      </c>
      <c r="J170" s="51" t="s">
        <v>190</v>
      </c>
      <c r="K170" s="51" t="s">
        <v>283</v>
      </c>
      <c r="L170" s="25"/>
    </row>
    <row r="171" spans="1:12" ht="16.5">
      <c r="A171" s="52">
        <v>168</v>
      </c>
      <c r="B171" s="50">
        <v>8</v>
      </c>
      <c r="C171" s="93" t="s">
        <v>1849</v>
      </c>
      <c r="D171" s="62" t="s">
        <v>129</v>
      </c>
      <c r="E171" s="62" t="s">
        <v>7</v>
      </c>
      <c r="F171" s="62" t="s">
        <v>33</v>
      </c>
      <c r="G171" s="66">
        <v>50000000</v>
      </c>
      <c r="H171" s="63" t="s">
        <v>159</v>
      </c>
      <c r="I171" s="62" t="s">
        <v>167</v>
      </c>
      <c r="J171" s="63" t="s">
        <v>234</v>
      </c>
      <c r="K171" s="63" t="s">
        <v>287</v>
      </c>
      <c r="L171" s="43"/>
    </row>
    <row r="172" spans="1:12" ht="16.5">
      <c r="A172" s="52">
        <v>169</v>
      </c>
      <c r="B172" s="58">
        <v>9</v>
      </c>
      <c r="C172" s="93" t="s">
        <v>1850</v>
      </c>
      <c r="D172" s="58" t="s">
        <v>127</v>
      </c>
      <c r="E172" s="58" t="s">
        <v>142</v>
      </c>
      <c r="F172" s="58" t="s">
        <v>146</v>
      </c>
      <c r="G172" s="59">
        <v>40700000</v>
      </c>
      <c r="H172" s="60" t="s">
        <v>154</v>
      </c>
      <c r="I172" s="58" t="s">
        <v>167</v>
      </c>
      <c r="J172" s="58" t="s">
        <v>202</v>
      </c>
      <c r="K172" s="60" t="s">
        <v>287</v>
      </c>
      <c r="L172" s="37"/>
    </row>
    <row r="173" spans="1:12" ht="16.5">
      <c r="A173" s="52">
        <v>170</v>
      </c>
      <c r="B173" s="58">
        <v>9</v>
      </c>
      <c r="C173" s="93" t="s">
        <v>1851</v>
      </c>
      <c r="D173" s="58" t="s">
        <v>127</v>
      </c>
      <c r="E173" s="58" t="s">
        <v>136</v>
      </c>
      <c r="F173" s="58" t="s">
        <v>146</v>
      </c>
      <c r="G173" s="59">
        <v>66660000</v>
      </c>
      <c r="H173" s="60" t="s">
        <v>154</v>
      </c>
      <c r="I173" s="58" t="s">
        <v>167</v>
      </c>
      <c r="J173" s="58" t="s">
        <v>202</v>
      </c>
      <c r="K173" s="60" t="s">
        <v>287</v>
      </c>
      <c r="L173" s="38"/>
    </row>
    <row r="174" spans="1:12" ht="16.5">
      <c r="A174" s="52">
        <v>171</v>
      </c>
      <c r="B174" s="58">
        <v>9</v>
      </c>
      <c r="C174" s="93" t="s">
        <v>1852</v>
      </c>
      <c r="D174" s="50" t="s">
        <v>31</v>
      </c>
      <c r="E174" s="50" t="s">
        <v>43</v>
      </c>
      <c r="F174" s="50" t="s">
        <v>37</v>
      </c>
      <c r="G174" s="59">
        <v>26000000</v>
      </c>
      <c r="H174" s="51" t="s">
        <v>151</v>
      </c>
      <c r="I174" s="50" t="s">
        <v>165</v>
      </c>
      <c r="J174" s="51" t="s">
        <v>184</v>
      </c>
      <c r="K174" s="51" t="s">
        <v>280</v>
      </c>
      <c r="L174" s="25"/>
    </row>
    <row r="175" spans="1:12" ht="16.5">
      <c r="A175" s="52">
        <v>172</v>
      </c>
      <c r="B175" s="58">
        <v>9</v>
      </c>
      <c r="C175" s="93" t="s">
        <v>1853</v>
      </c>
      <c r="D175" s="50" t="s">
        <v>31</v>
      </c>
      <c r="E175" s="50" t="s">
        <v>32</v>
      </c>
      <c r="F175" s="50" t="s">
        <v>33</v>
      </c>
      <c r="G175" s="57">
        <v>38500000</v>
      </c>
      <c r="H175" s="51" t="s">
        <v>47</v>
      </c>
      <c r="I175" s="50" t="s">
        <v>56</v>
      </c>
      <c r="J175" s="51" t="s">
        <v>94</v>
      </c>
      <c r="K175" s="51" t="s">
        <v>266</v>
      </c>
      <c r="L175" s="37"/>
    </row>
    <row r="176" spans="1:12" ht="16.5">
      <c r="A176" s="52">
        <v>173</v>
      </c>
      <c r="B176" s="58">
        <v>9</v>
      </c>
      <c r="C176" s="93" t="s">
        <v>1854</v>
      </c>
      <c r="D176" s="50" t="s">
        <v>31</v>
      </c>
      <c r="E176" s="50" t="s">
        <v>41</v>
      </c>
      <c r="F176" s="50" t="s">
        <v>33</v>
      </c>
      <c r="G176" s="57">
        <v>88000000</v>
      </c>
      <c r="H176" s="51" t="s">
        <v>47</v>
      </c>
      <c r="I176" s="50" t="s">
        <v>56</v>
      </c>
      <c r="J176" s="51" t="s">
        <v>94</v>
      </c>
      <c r="K176" s="51" t="s">
        <v>266</v>
      </c>
      <c r="L176" s="12"/>
    </row>
    <row r="177" spans="1:12" ht="16.5">
      <c r="A177" s="52">
        <v>174</v>
      </c>
      <c r="B177" s="58">
        <v>9</v>
      </c>
      <c r="C177" s="93" t="s">
        <v>1855</v>
      </c>
      <c r="D177" s="50" t="s">
        <v>31</v>
      </c>
      <c r="E177" s="50" t="s">
        <v>41</v>
      </c>
      <c r="F177" s="50" t="s">
        <v>33</v>
      </c>
      <c r="G177" s="57">
        <v>160600000</v>
      </c>
      <c r="H177" s="51" t="s">
        <v>47</v>
      </c>
      <c r="I177" s="50" t="s">
        <v>56</v>
      </c>
      <c r="J177" s="51" t="s">
        <v>89</v>
      </c>
      <c r="K177" s="51" t="s">
        <v>266</v>
      </c>
      <c r="L177" s="25"/>
    </row>
    <row r="178" spans="1:12" ht="16.5">
      <c r="A178" s="52">
        <v>175</v>
      </c>
      <c r="B178" s="58">
        <v>9</v>
      </c>
      <c r="C178" s="93" t="s">
        <v>1856</v>
      </c>
      <c r="D178" s="52" t="s">
        <v>31</v>
      </c>
      <c r="E178" s="52" t="s">
        <v>136</v>
      </c>
      <c r="F178" s="52" t="s">
        <v>33</v>
      </c>
      <c r="G178" s="56">
        <v>250000000</v>
      </c>
      <c r="H178" s="53" t="s">
        <v>55</v>
      </c>
      <c r="I178" s="52" t="s">
        <v>54</v>
      </c>
      <c r="J178" s="52" t="s">
        <v>68</v>
      </c>
      <c r="K178" s="53" t="s">
        <v>266</v>
      </c>
      <c r="L178" s="12"/>
    </row>
    <row r="179" spans="1:12" ht="16.5">
      <c r="A179" s="52">
        <v>176</v>
      </c>
      <c r="B179" s="58">
        <v>9</v>
      </c>
      <c r="C179" s="93" t="s">
        <v>1857</v>
      </c>
      <c r="D179" s="58" t="s">
        <v>31</v>
      </c>
      <c r="E179" s="58" t="s">
        <v>32</v>
      </c>
      <c r="F179" s="58" t="s">
        <v>33</v>
      </c>
      <c r="G179" s="59">
        <v>346500000</v>
      </c>
      <c r="H179" s="60" t="s">
        <v>47</v>
      </c>
      <c r="I179" s="58" t="s">
        <v>56</v>
      </c>
      <c r="J179" s="60" t="s">
        <v>89</v>
      </c>
      <c r="K179" s="60" t="s">
        <v>289</v>
      </c>
      <c r="L179" s="12"/>
    </row>
    <row r="180" spans="1:12" ht="16.5">
      <c r="A180" s="52">
        <v>177</v>
      </c>
      <c r="B180" s="58">
        <v>9</v>
      </c>
      <c r="C180" s="93" t="s">
        <v>1858</v>
      </c>
      <c r="D180" s="52" t="s">
        <v>126</v>
      </c>
      <c r="E180" s="52" t="s">
        <v>137</v>
      </c>
      <c r="F180" s="52" t="s">
        <v>146</v>
      </c>
      <c r="G180" s="56">
        <v>20240000</v>
      </c>
      <c r="H180" s="53" t="s">
        <v>153</v>
      </c>
      <c r="I180" s="52" t="s">
        <v>169</v>
      </c>
      <c r="J180" s="52" t="s">
        <v>198</v>
      </c>
      <c r="K180" s="53" t="s">
        <v>277</v>
      </c>
      <c r="L180" s="12"/>
    </row>
    <row r="181" spans="1:12" ht="16.5">
      <c r="A181" s="52">
        <v>178</v>
      </c>
      <c r="B181" s="58">
        <v>9</v>
      </c>
      <c r="C181" s="93" t="s">
        <v>1859</v>
      </c>
      <c r="D181" s="50" t="s">
        <v>125</v>
      </c>
      <c r="E181" s="50" t="s">
        <v>137</v>
      </c>
      <c r="F181" s="50" t="s">
        <v>146</v>
      </c>
      <c r="G181" s="57">
        <v>96800000</v>
      </c>
      <c r="H181" s="51" t="s">
        <v>156</v>
      </c>
      <c r="I181" s="50" t="s">
        <v>165</v>
      </c>
      <c r="J181" s="51" t="s">
        <v>222</v>
      </c>
      <c r="K181" s="51" t="s">
        <v>285</v>
      </c>
      <c r="L181" s="12"/>
    </row>
    <row r="182" spans="1:12" ht="16.5">
      <c r="A182" s="52">
        <v>179</v>
      </c>
      <c r="B182" s="50">
        <v>10</v>
      </c>
      <c r="C182" s="93" t="s">
        <v>1860</v>
      </c>
      <c r="D182" s="50" t="s">
        <v>123</v>
      </c>
      <c r="E182" s="50" t="s">
        <v>7</v>
      </c>
      <c r="F182" s="50" t="s">
        <v>33</v>
      </c>
      <c r="G182" s="57">
        <v>28600000</v>
      </c>
      <c r="H182" s="51" t="s">
        <v>67</v>
      </c>
      <c r="I182" s="50" t="s">
        <v>50</v>
      </c>
      <c r="J182" s="51" t="s">
        <v>111</v>
      </c>
      <c r="K182" s="51" t="s">
        <v>270</v>
      </c>
      <c r="L182" s="12"/>
    </row>
    <row r="183" spans="1:12" ht="16.5">
      <c r="A183" s="52">
        <v>180</v>
      </c>
      <c r="B183" s="50">
        <v>10</v>
      </c>
      <c r="C183" s="93" t="s">
        <v>1861</v>
      </c>
      <c r="D183" s="50" t="s">
        <v>127</v>
      </c>
      <c r="E183" s="50" t="s">
        <v>137</v>
      </c>
      <c r="F183" s="50" t="s">
        <v>149</v>
      </c>
      <c r="G183" s="59">
        <v>5310767205</v>
      </c>
      <c r="H183" s="51" t="s">
        <v>155</v>
      </c>
      <c r="I183" s="50" t="s">
        <v>172</v>
      </c>
      <c r="J183" s="50" t="s">
        <v>210</v>
      </c>
      <c r="K183" s="51" t="s">
        <v>294</v>
      </c>
      <c r="L183" s="27"/>
    </row>
    <row r="184" spans="1:12" ht="16.5">
      <c r="A184" s="52">
        <v>181</v>
      </c>
      <c r="B184" s="50">
        <v>10</v>
      </c>
      <c r="C184" s="93" t="s">
        <v>1862</v>
      </c>
      <c r="D184" s="58" t="s">
        <v>130</v>
      </c>
      <c r="E184" s="58" t="s">
        <v>136</v>
      </c>
      <c r="F184" s="58" t="s">
        <v>147</v>
      </c>
      <c r="G184" s="59">
        <f>ROUND(413000000*1.1,-6)</f>
        <v>454000000</v>
      </c>
      <c r="H184" s="60" t="s">
        <v>160</v>
      </c>
      <c r="I184" s="58" t="s">
        <v>168</v>
      </c>
      <c r="J184" s="60" t="s">
        <v>242</v>
      </c>
      <c r="K184" s="60" t="s">
        <v>298</v>
      </c>
      <c r="L184" s="25"/>
    </row>
    <row r="185" spans="1:12" ht="16.5">
      <c r="A185" s="52">
        <v>182</v>
      </c>
      <c r="B185" s="50">
        <v>10</v>
      </c>
      <c r="C185" s="93" t="s">
        <v>1863</v>
      </c>
      <c r="D185" s="58" t="s">
        <v>130</v>
      </c>
      <c r="E185" s="58" t="s">
        <v>136</v>
      </c>
      <c r="F185" s="58" t="s">
        <v>146</v>
      </c>
      <c r="G185" s="59">
        <f>ROUND(708600000*1.1,-6)</f>
        <v>779000000</v>
      </c>
      <c r="H185" s="60" t="s">
        <v>160</v>
      </c>
      <c r="I185" s="58" t="s">
        <v>168</v>
      </c>
      <c r="J185" s="60" t="s">
        <v>242</v>
      </c>
      <c r="K185" s="60" t="s">
        <v>298</v>
      </c>
      <c r="L185" s="12"/>
    </row>
    <row r="186" spans="1:12" ht="16.5">
      <c r="A186" s="52">
        <v>183</v>
      </c>
      <c r="B186" s="50">
        <v>10</v>
      </c>
      <c r="C186" s="93" t="s">
        <v>1864</v>
      </c>
      <c r="D186" s="50" t="s">
        <v>38</v>
      </c>
      <c r="E186" s="50" t="s">
        <v>30</v>
      </c>
      <c r="F186" s="50" t="s">
        <v>33</v>
      </c>
      <c r="G186" s="57">
        <v>123200000</v>
      </c>
      <c r="H186" s="51" t="s">
        <v>152</v>
      </c>
      <c r="I186" s="50" t="s">
        <v>168</v>
      </c>
      <c r="J186" s="51" t="s">
        <v>187</v>
      </c>
      <c r="K186" s="51" t="s">
        <v>280</v>
      </c>
      <c r="L186" s="29"/>
    </row>
    <row r="187" spans="1:12" ht="16.5">
      <c r="A187" s="52">
        <v>184</v>
      </c>
      <c r="B187" s="50">
        <v>10</v>
      </c>
      <c r="C187" s="93" t="s">
        <v>1865</v>
      </c>
      <c r="D187" s="58" t="s">
        <v>39</v>
      </c>
      <c r="E187" s="58" t="s">
        <v>41</v>
      </c>
      <c r="F187" s="58" t="s">
        <v>33</v>
      </c>
      <c r="G187" s="59">
        <v>11966542603</v>
      </c>
      <c r="H187" s="60" t="s">
        <v>59</v>
      </c>
      <c r="I187" s="58" t="s">
        <v>168</v>
      </c>
      <c r="J187" s="60" t="s">
        <v>236</v>
      </c>
      <c r="K187" s="60" t="s">
        <v>297</v>
      </c>
      <c r="L187" s="12"/>
    </row>
    <row r="188" spans="1:12" s="24" customFormat="1" ht="16.5">
      <c r="A188" s="52">
        <v>185</v>
      </c>
      <c r="B188" s="50">
        <v>11</v>
      </c>
      <c r="C188" s="93" t="s">
        <v>1866</v>
      </c>
      <c r="D188" s="50" t="s">
        <v>123</v>
      </c>
      <c r="E188" s="50" t="s">
        <v>30</v>
      </c>
      <c r="F188" s="50" t="s">
        <v>37</v>
      </c>
      <c r="G188" s="57">
        <v>27000000</v>
      </c>
      <c r="H188" s="51" t="s">
        <v>67</v>
      </c>
      <c r="I188" s="50" t="s">
        <v>54</v>
      </c>
      <c r="J188" s="51" t="s">
        <v>112</v>
      </c>
      <c r="K188" s="51" t="s">
        <v>266</v>
      </c>
      <c r="L188" s="30"/>
    </row>
    <row r="189" spans="1:12" ht="16.5">
      <c r="A189" s="52">
        <v>186</v>
      </c>
      <c r="B189" s="50">
        <v>11</v>
      </c>
      <c r="C189" s="93" t="s">
        <v>1867</v>
      </c>
      <c r="D189" s="58" t="s">
        <v>127</v>
      </c>
      <c r="E189" s="58" t="s">
        <v>136</v>
      </c>
      <c r="F189" s="58" t="s">
        <v>146</v>
      </c>
      <c r="G189" s="59">
        <v>1475000000</v>
      </c>
      <c r="H189" s="60" t="s">
        <v>154</v>
      </c>
      <c r="I189" s="58" t="s">
        <v>168</v>
      </c>
      <c r="J189" s="58" t="s">
        <v>205</v>
      </c>
      <c r="K189" s="60" t="s">
        <v>291</v>
      </c>
      <c r="L189" s="27"/>
    </row>
    <row r="190" spans="1:12" ht="16.5">
      <c r="A190" s="52">
        <v>187</v>
      </c>
      <c r="B190" s="50">
        <v>11</v>
      </c>
      <c r="C190" s="93" t="s">
        <v>1868</v>
      </c>
      <c r="D190" s="50" t="s">
        <v>125</v>
      </c>
      <c r="E190" s="50" t="s">
        <v>136</v>
      </c>
      <c r="F190" s="50" t="s">
        <v>149</v>
      </c>
      <c r="G190" s="57">
        <v>570000000</v>
      </c>
      <c r="H190" s="51" t="s">
        <v>156</v>
      </c>
      <c r="I190" s="50" t="s">
        <v>173</v>
      </c>
      <c r="J190" s="50" t="s">
        <v>227</v>
      </c>
      <c r="K190" s="51" t="s">
        <v>296</v>
      </c>
      <c r="L190" s="27"/>
    </row>
    <row r="191" spans="1:12" ht="16.5">
      <c r="A191" s="52">
        <v>188</v>
      </c>
      <c r="B191" s="50">
        <v>11</v>
      </c>
      <c r="C191" s="93" t="s">
        <v>1869</v>
      </c>
      <c r="D191" s="58" t="s">
        <v>46</v>
      </c>
      <c r="E191" s="58" t="s">
        <v>30</v>
      </c>
      <c r="F191" s="58" t="s">
        <v>33</v>
      </c>
      <c r="G191" s="73">
        <v>44000000</v>
      </c>
      <c r="H191" s="67" t="s">
        <v>60</v>
      </c>
      <c r="I191" s="58" t="s">
        <v>56</v>
      </c>
      <c r="J191" s="67" t="s">
        <v>75</v>
      </c>
      <c r="K191" s="67" t="s">
        <v>266</v>
      </c>
      <c r="L191" s="27"/>
    </row>
    <row r="192" spans="1:12" s="11" customFormat="1">
      <c r="D192" s="4"/>
      <c r="F192" s="2"/>
      <c r="G192" s="13"/>
      <c r="H192" s="3"/>
      <c r="K192" s="15"/>
    </row>
    <row r="193" spans="4:11" s="11" customFormat="1">
      <c r="D193" s="4"/>
      <c r="F193" s="2"/>
      <c r="G193" s="13"/>
      <c r="H193" s="3"/>
      <c r="K193" s="15"/>
    </row>
    <row r="194" spans="4:11" s="11" customFormat="1">
      <c r="D194" s="4"/>
      <c r="F194" s="2"/>
      <c r="G194" s="13"/>
      <c r="H194" s="3"/>
      <c r="K194" s="15"/>
    </row>
    <row r="195" spans="4:11" s="11" customFormat="1">
      <c r="D195" s="4"/>
      <c r="F195" s="2"/>
      <c r="G195" s="13"/>
      <c r="H195" s="3"/>
      <c r="K195" s="15"/>
    </row>
    <row r="196" spans="4:11" s="11" customFormat="1">
      <c r="D196" s="4"/>
      <c r="F196" s="2"/>
      <c r="G196" s="13"/>
      <c r="H196" s="3"/>
      <c r="K196" s="15"/>
    </row>
    <row r="197" spans="4:11" s="11" customFormat="1">
      <c r="D197" s="4"/>
      <c r="F197" s="2"/>
      <c r="G197" s="13"/>
      <c r="H197" s="3"/>
      <c r="K197" s="15"/>
    </row>
    <row r="198" spans="4:11" s="11" customFormat="1">
      <c r="D198" s="4"/>
      <c r="F198" s="2"/>
      <c r="G198" s="13"/>
      <c r="H198" s="3"/>
      <c r="K198" s="15"/>
    </row>
    <row r="199" spans="4:11" s="11" customFormat="1">
      <c r="D199" s="4"/>
      <c r="F199" s="2"/>
      <c r="G199" s="13"/>
      <c r="H199" s="3"/>
      <c r="K199" s="15"/>
    </row>
    <row r="200" spans="4:11" s="11" customFormat="1">
      <c r="D200" s="4"/>
      <c r="F200" s="2"/>
      <c r="G200" s="13"/>
      <c r="H200" s="3"/>
      <c r="K200" s="15"/>
    </row>
    <row r="201" spans="4:11" s="11" customFormat="1">
      <c r="D201" s="4"/>
      <c r="F201" s="2"/>
      <c r="G201" s="13"/>
      <c r="H201" s="3"/>
      <c r="K201" s="15"/>
    </row>
    <row r="202" spans="4:11" s="11" customFormat="1">
      <c r="D202" s="4"/>
      <c r="F202" s="2"/>
      <c r="G202" s="13"/>
      <c r="H202" s="3"/>
      <c r="K202" s="15"/>
    </row>
    <row r="203" spans="4:11" s="11" customFormat="1">
      <c r="D203" s="4"/>
      <c r="F203" s="2"/>
      <c r="G203" s="13"/>
      <c r="H203" s="3"/>
      <c r="K203" s="15"/>
    </row>
    <row r="204" spans="4:11" s="11" customFormat="1">
      <c r="D204" s="4"/>
      <c r="F204" s="2"/>
      <c r="G204" s="13"/>
      <c r="H204" s="3"/>
      <c r="K204" s="15"/>
    </row>
    <row r="205" spans="4:11" s="11" customFormat="1">
      <c r="D205" s="4"/>
      <c r="F205" s="2"/>
      <c r="G205" s="13"/>
      <c r="H205" s="3"/>
      <c r="K205" s="15"/>
    </row>
    <row r="206" spans="4:11" s="11" customFormat="1">
      <c r="D206" s="4"/>
      <c r="F206" s="2"/>
      <c r="G206" s="13"/>
      <c r="H206" s="3"/>
      <c r="K206" s="15"/>
    </row>
    <row r="207" spans="4:11" s="11" customFormat="1">
      <c r="D207" s="4"/>
      <c r="F207" s="2"/>
      <c r="G207" s="13"/>
      <c r="H207" s="3"/>
      <c r="K207" s="15"/>
    </row>
  </sheetData>
  <sortState ref="A4:L191">
    <sortCondition ref="B4:B191"/>
    <sortCondition ref="D4:D191"/>
  </sortState>
  <mergeCells count="1">
    <mergeCell ref="A1:J1"/>
  </mergeCells>
  <phoneticPr fontId="10" type="noConversion"/>
  <pageMargins left="0.19685039370078741" right="0.15748031496062992" top="0.77" bottom="0.51" header="0.47" footer="0.22"/>
  <pageSetup paperSize="8" scale="99" fitToHeight="0" orientation="landscape" r:id="rId1"/>
  <headerFooter alignWithMargins="0">
    <oddFooter>&amp;C&amp;P/&amp;N</oddFooter>
  </headerFooter>
  <rowBreaks count="1" manualBreakCount="1">
    <brk id="141" max="11" man="1"/>
  </rowBreaks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'K:\부서공유함\통영기지본부 계전보전부\00. 공무\000. 부서공통업무\0. 공무파일\2025년\(2025.12.24) ''26년도 발주계획(안) 제출요청(진행중)\1. 발주계획\제출용\[발주계획_업로드양식_공사(신규)_이인기.xlsx]Sheet1'!#REF!</xm:f>
          </x14:formula1>
          <xm:sqref>D24:F24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취합\공사, 용역, 물품 발주계획(부산경남)\[발주계획_공사_최종.xlsx]Sheet1'!#REF!</xm:f>
          </x14:formula1>
          <xm:sqref>D39:F39</xm:sqref>
        </x14:dataValidation>
        <x14:dataValidation type="list" allowBlank="1" showInputMessage="1" showErrorMessage="1">
          <x14:formula1>
            <xm:f>'[발주계획_업로드양식_공사(신규)-분당지사.xlsx]Sheet1'!#REF!</xm:f>
          </x14:formula1>
          <xm:sqref>D86:F86</xm:sqref>
        </x14:dataValidation>
        <x14:dataValidation type="list" allowBlank="1" showInputMessage="1" showErrorMessage="1">
          <x14:formula1>
            <xm:f>'K:\개인문서함\scan\[2026년 발주계획_업로드양식_공사(신규)_방식분야_20251223-1.xlsx]Sheet1'!#REF!</xm:f>
          </x14:formula1>
          <xm:sqref>D82:F82</xm:sqref>
        </x14:dataValidation>
        <x14:dataValidation type="list" allowBlank="1" showInputMessage="1" showErrorMessage="1">
          <x14:formula1>
            <xm:f>'[발주계획_업로드양식_공사(백지현_매설배관, ECDA, ILI).xlsx]Sheet1'!#REF!</xm:f>
          </x14:formula1>
          <xm:sqref>D83:F85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취합\발주계획(경기지역본부)_수정필요\[발주계획_업로드양식_공사(경기지역본부).xlsx]Sheet1'!#REF!</xm:f>
          </x14:formula1>
          <xm:sqref>D67:F67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취합\발주계획(안)_건설설계처_추가\[발주계획(공사).xlsx]Sheet1'!#REF!</xm:f>
          </x14:formula1>
          <xm:sqref>D87 E87:F88</xm:sqref>
        </x14:dataValidation>
        <x14:dataValidation type="list" allowBlank="1" showInputMessage="1" showErrorMessage="1">
          <x14:formula1>
            <xm:f>'[발주계획_업로드양식_공사(정재민).xlsx]Sheet1'!#REF!</xm:f>
          </x14:formula1>
          <xm:sqref>D99:F99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취합\첨부. 2026년 발주계획(수소사업처)\취합\[발주계획_공사(신규)_수소사업운영부.xlsx]Sheet1'!#REF!</xm:f>
          </x14:formula1>
          <xm:sqref>D110:F116</xm:sqref>
        </x14:dataValidation>
        <x14:dataValidation type="list" allowBlank="1" showInputMessage="1" showErrorMessage="1">
          <x14:formula1>
            <xm:f>'[발주계획_업로드양식_공사(신규)_관로보전부.xlsx]Sheet1'!#REF!</xm:f>
          </x14:formula1>
          <xm:sqref>D123:F125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취합\첨부. 2026년 발주계획_전북지역본부\[발주계획_업로드양식_공사(신규)_전북.xlsx]Sheet1'!#REF!</xm:f>
          </x14:formula1>
          <xm:sqref>D117:F122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취합\첨부_제출자료_대구경북\[발주계획_대구경북(공사(신규)).xlsx]Sheet1'!#REF!</xm:f>
          </x14:formula1>
          <xm:sqref>D126:F126</xm:sqref>
        </x14:dataValidation>
        <x14:dataValidation type="list" allowBlank="1" showInputMessage="1" showErrorMessage="1">
          <x14:formula1>
            <xm:f>'[발주계획_업로드양식_공사(신규)_계전파트(final).xlsx]Sheet1'!#REF!</xm:f>
          </x14:formula1>
          <xm:sqref>D146:E146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취합\[발주계획_강원지역본부(공사(신규))수정필요.xlsx]Sheet1'!#REF!</xm:f>
          </x14:formula1>
          <xm:sqref>D142 D144:D145 E142:E145 F142:F150</xm:sqref>
        </x14:dataValidation>
        <x14:dataValidation type="list" allowBlank="1" showInputMessage="1" showErrorMessage="1">
          <x14:formula1>
            <xm:f>'K:\개인문서함\[발주계획_업로드양식_공사(신규)_양주보전부_수정.xlsx]Sheet1'!#REF!</xm:f>
          </x14:formula1>
          <xm:sqref>D158:F158</xm:sqref>
        </x14:dataValidation>
        <x14:dataValidation type="list" allowBlank="1" showInputMessage="1" showErrorMessage="1">
          <x14:formula1>
            <xm:f>'K:\개인문서함\[발주계획_업로드양식_공사(신규)_양주보전부 CCTV.xlsx]Sheet1'!#REF!</xm:f>
          </x14:formula1>
          <xm:sqref>D160:F160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취합\[발주계획_평택기지본부(공사(신규)).xlsx]Sheet1'!#REF!</xm:f>
          </x14:formula1>
          <xm:sqref>D161:F161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취합\[붙임 4. 발주계획_공사(신규)_생산운영처(1).xlsx]Sheet1'!#REF!</xm:f>
          </x14:formula1>
          <xm:sqref>D177:F177</xm:sqref>
        </x14:dataValidation>
        <x14:dataValidation type="list" allowBlank="1" showInputMessage="1" showErrorMessage="1">
          <x14:formula1>
            <xm:f>'K:\개인문서함\새 폴더\[발주계획_업로드양식_공사(신규)_대전충청 관로보전부.xlsx]Sheet1'!#REF!</xm:f>
          </x14:formula1>
          <xm:sqref>D190:F190</xm:sqref>
        </x14:dataValidation>
        <x14:dataValidation type="list" allowBlank="1" showInputMessage="1" showErrorMessage="1">
          <x14:formula1>
            <xm:f>'[발주계획_업로드양식_공사_한상진 (3).xlsx]Sheet1'!#REF!</xm:f>
          </x14:formula1>
          <xm:sqref>D191:F191</xm:sqref>
        </x14:dataValidation>
        <x14:dataValidation type="list" allowBlank="1" showInputMessage="1" showErrorMessage="1">
          <x14:formula1>
            <xm:f>'K:\부서공유함\대전충청지역본부 설비보전부\공무(기타)\2025년\251219_26년 발주계획\취팝\[조정환_발주계획_업로드양식_공사(신규).xlsx]Sheet1'!#REF!</xm:f>
          </x14:formula1>
          <xm:sqref>D182:E182</xm:sqref>
        </x14:dataValidation>
        <x14:dataValidation type="list" allowBlank="1" showInputMessage="1" showErrorMessage="1">
          <x14:formula1>
            <xm:f>'K:\부서공유함\대전충청지역본부 설비보전부\공무(기타)\2025년\251219_26년 발주계획\취팝\[토건_발주계획_업로드양식_공사(신규).xlsx]Sheet1'!#REF!</xm:f>
          </x14:formula1>
          <xm:sqref>D183:F185</xm:sqref>
        </x14:dataValidation>
        <x14:dataValidation type="list" allowBlank="1" showInputMessage="1" showErrorMessage="1">
          <x14:formula1>
            <xm:f>'K:\부서공유함\대전충청지역본부 설비보전부\공무(기타)\2025년\251219_26년 발주계획\취팝\[발주계획_업로드양식_공사(신규)_허용택.xlsx]Sheet1'!#REF!</xm:f>
          </x14:formula1>
          <xm:sqref>D188:F188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workbookViewId="0">
      <selection activeCell="F6" sqref="F6"/>
    </sheetView>
  </sheetViews>
  <sheetFormatPr defaultRowHeight="13.5"/>
  <cols>
    <col min="1" max="1" width="15.33203125" customWidth="1"/>
    <col min="2" max="2" width="19.77734375" style="70" bestFit="1" customWidth="1"/>
    <col min="3" max="3" width="12.6640625" style="70" customWidth="1"/>
    <col min="7" max="7" width="17.6640625" bestFit="1" customWidth="1"/>
  </cols>
  <sheetData>
    <row r="3" spans="1:7">
      <c r="A3" s="76" t="s">
        <v>303</v>
      </c>
      <c r="B3" s="79" t="s">
        <v>309</v>
      </c>
      <c r="C3" s="71" t="s">
        <v>310</v>
      </c>
      <c r="E3" s="71"/>
      <c r="F3" s="71" t="s">
        <v>307</v>
      </c>
      <c r="G3" s="71" t="s">
        <v>308</v>
      </c>
    </row>
    <row r="4" spans="1:7">
      <c r="A4" s="77" t="s">
        <v>157</v>
      </c>
      <c r="B4" s="79">
        <v>3471292000</v>
      </c>
      <c r="C4" s="78">
        <v>1</v>
      </c>
      <c r="E4" s="71" t="s">
        <v>306</v>
      </c>
      <c r="F4" s="71">
        <f>SUM(C4,C6,C12,C14)</f>
        <v>13</v>
      </c>
      <c r="G4" s="72">
        <f>SUM(B4,B6,B12,B14)</f>
        <v>651256616055</v>
      </c>
    </row>
    <row r="5" spans="1:7">
      <c r="A5" s="77" t="s">
        <v>57</v>
      </c>
      <c r="B5" s="79">
        <v>4360844699.6000004</v>
      </c>
      <c r="C5" s="78">
        <v>10</v>
      </c>
      <c r="E5" s="71" t="s">
        <v>305</v>
      </c>
      <c r="F5" s="71">
        <f>SUM(C5,C7,C8,C9,C10,C11,C13,C15,C16,C17,C18,C19,C20)</f>
        <v>175</v>
      </c>
      <c r="G5" s="72">
        <f>SUM(B5,B7,B8,B9,B10,B11,B13,B15,B16,B17,B18,B19,B20)</f>
        <v>128974539102.60001</v>
      </c>
    </row>
    <row r="6" spans="1:7">
      <c r="A6" s="77" t="s">
        <v>72</v>
      </c>
      <c r="B6" s="79">
        <v>137707324055</v>
      </c>
      <c r="C6" s="78">
        <v>4</v>
      </c>
      <c r="F6">
        <f>SUM(F4:F5)</f>
        <v>188</v>
      </c>
      <c r="G6" s="70">
        <f>SUM(G4:G5)</f>
        <v>780231155157.59998</v>
      </c>
    </row>
    <row r="7" spans="1:7">
      <c r="A7" s="77" t="s">
        <v>62</v>
      </c>
      <c r="B7" s="79">
        <v>15054555600</v>
      </c>
      <c r="C7" s="78">
        <v>20</v>
      </c>
    </row>
    <row r="8" spans="1:7">
      <c r="A8" s="77" t="s">
        <v>61</v>
      </c>
      <c r="B8" s="79">
        <v>16670968000</v>
      </c>
      <c r="C8" s="78">
        <v>16</v>
      </c>
    </row>
    <row r="9" spans="1:7">
      <c r="A9" s="77" t="s">
        <v>52</v>
      </c>
      <c r="B9" s="79">
        <v>10216115100</v>
      </c>
      <c r="C9" s="78">
        <v>11</v>
      </c>
    </row>
    <row r="10" spans="1:7">
      <c r="A10" s="77" t="s">
        <v>47</v>
      </c>
      <c r="B10" s="79">
        <v>9121955500</v>
      </c>
      <c r="C10" s="78">
        <v>28</v>
      </c>
    </row>
    <row r="11" spans="1:7">
      <c r="A11" s="77" t="s">
        <v>67</v>
      </c>
      <c r="B11" s="79">
        <v>3406636000</v>
      </c>
      <c r="C11" s="78">
        <v>14</v>
      </c>
    </row>
    <row r="12" spans="1:7">
      <c r="A12" s="77" t="s">
        <v>65</v>
      </c>
      <c r="B12" s="79">
        <v>510000000000</v>
      </c>
      <c r="C12" s="78">
        <v>1</v>
      </c>
    </row>
    <row r="13" spans="1:7">
      <c r="A13" s="77" t="s">
        <v>48</v>
      </c>
      <c r="B13" s="79">
        <v>3376400000</v>
      </c>
      <c r="C13" s="78">
        <v>9</v>
      </c>
    </row>
    <row r="14" spans="1:7">
      <c r="A14" s="77" t="s">
        <v>97</v>
      </c>
      <c r="B14" s="79">
        <v>78000000</v>
      </c>
      <c r="C14" s="78">
        <v>7</v>
      </c>
    </row>
    <row r="15" spans="1:7">
      <c r="A15" s="77" t="s">
        <v>49</v>
      </c>
      <c r="B15" s="79">
        <v>6265435200</v>
      </c>
      <c r="C15" s="78">
        <v>18</v>
      </c>
    </row>
    <row r="16" spans="1:7">
      <c r="A16" s="77" t="s">
        <v>66</v>
      </c>
      <c r="B16" s="79">
        <v>11633190000</v>
      </c>
      <c r="C16" s="78">
        <v>7</v>
      </c>
    </row>
    <row r="17" spans="1:3">
      <c r="A17" s="77" t="s">
        <v>59</v>
      </c>
      <c r="B17" s="79">
        <v>13035042603</v>
      </c>
      <c r="C17" s="78">
        <v>9</v>
      </c>
    </row>
    <row r="18" spans="1:3">
      <c r="A18" s="77" t="s">
        <v>60</v>
      </c>
      <c r="B18" s="79">
        <v>11291381200</v>
      </c>
      <c r="C18" s="78">
        <v>3</v>
      </c>
    </row>
    <row r="19" spans="1:3">
      <c r="A19" s="77" t="s">
        <v>55</v>
      </c>
      <c r="B19" s="79">
        <v>13243000000</v>
      </c>
      <c r="C19" s="78">
        <v>14</v>
      </c>
    </row>
    <row r="20" spans="1:3">
      <c r="A20" s="77" t="s">
        <v>53</v>
      </c>
      <c r="B20" s="79">
        <v>11299015200</v>
      </c>
      <c r="C20" s="78">
        <v>16</v>
      </c>
    </row>
    <row r="21" spans="1:3">
      <c r="A21" s="77" t="s">
        <v>304</v>
      </c>
      <c r="B21" s="79">
        <v>780231155157.59998</v>
      </c>
      <c r="C21" s="78">
        <v>188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27"/>
  <sheetViews>
    <sheetView view="pageBreakPreview" zoomScaleNormal="85" zoomScaleSheetLayoutView="100" workbookViewId="0">
      <pane ySplit="3" topLeftCell="A301" activePane="bottomLeft" state="frozen"/>
      <selection pane="bottomLeft" activeCell="E318" sqref="E318"/>
    </sheetView>
  </sheetViews>
  <sheetFormatPr defaultRowHeight="13.5"/>
  <cols>
    <col min="1" max="1" width="7.77734375" style="1" customWidth="1"/>
    <col min="2" max="2" width="7.5546875" style="1" bestFit="1" customWidth="1"/>
    <col min="3" max="3" width="50" style="1" customWidth="1"/>
    <col min="4" max="4" width="20.21875" style="2" bestFit="1" customWidth="1"/>
    <col min="5" max="5" width="16.5546875" style="13" bestFit="1" customWidth="1"/>
    <col min="6" max="6" width="15.77734375" style="3" bestFit="1" customWidth="1"/>
    <col min="7" max="7" width="19.5546875" style="1" bestFit="1" customWidth="1"/>
    <col min="8" max="8" width="15.6640625" style="1" customWidth="1"/>
    <col min="9" max="9" width="13.44140625" style="12" bestFit="1" customWidth="1"/>
    <col min="10" max="16384" width="8.88671875" style="1"/>
  </cols>
  <sheetData>
    <row r="1" spans="1:11" s="11" customFormat="1" ht="27">
      <c r="A1" s="100" t="s">
        <v>122</v>
      </c>
      <c r="B1" s="100"/>
      <c r="C1" s="100"/>
      <c r="D1" s="100"/>
      <c r="E1" s="100"/>
      <c r="F1" s="100"/>
      <c r="G1" s="100"/>
      <c r="H1" s="100"/>
      <c r="I1" s="100"/>
      <c r="J1" s="100"/>
      <c r="K1" s="15"/>
    </row>
    <row r="2" spans="1:11" s="11" customFormat="1" ht="20.25">
      <c r="A2" s="5" t="s">
        <v>109</v>
      </c>
      <c r="B2" s="5"/>
      <c r="D2" s="2"/>
      <c r="G2" s="13"/>
      <c r="K2" s="15"/>
    </row>
    <row r="3" spans="1:11" ht="33.75" customHeight="1">
      <c r="A3" s="16" t="s">
        <v>24</v>
      </c>
      <c r="B3" s="17" t="s">
        <v>9</v>
      </c>
      <c r="C3" s="16" t="s">
        <v>26</v>
      </c>
      <c r="D3" s="16" t="s">
        <v>14</v>
      </c>
      <c r="E3" s="18" t="s">
        <v>80</v>
      </c>
      <c r="F3" s="19" t="s">
        <v>20</v>
      </c>
      <c r="G3" s="16" t="s">
        <v>21</v>
      </c>
      <c r="H3" s="16" t="s">
        <v>27</v>
      </c>
      <c r="I3" s="20" t="s">
        <v>6</v>
      </c>
    </row>
    <row r="4" spans="1:11" s="10" customFormat="1" ht="16.5">
      <c r="A4" s="50">
        <v>1</v>
      </c>
      <c r="B4" s="58">
        <v>1</v>
      </c>
      <c r="C4" s="92" t="s">
        <v>1380</v>
      </c>
      <c r="D4" s="50" t="s">
        <v>37</v>
      </c>
      <c r="E4" s="57">
        <v>5000000</v>
      </c>
      <c r="F4" s="51" t="s">
        <v>434</v>
      </c>
      <c r="G4" s="50" t="s">
        <v>437</v>
      </c>
      <c r="H4" s="75" t="s">
        <v>438</v>
      </c>
      <c r="I4" s="51" t="s">
        <v>492</v>
      </c>
      <c r="J4" s="32"/>
    </row>
    <row r="5" spans="1:11" s="10" customFormat="1" ht="16.5">
      <c r="A5" s="50">
        <v>2</v>
      </c>
      <c r="B5" s="58">
        <v>1</v>
      </c>
      <c r="C5" s="92" t="s">
        <v>1381</v>
      </c>
      <c r="D5" s="50" t="s">
        <v>33</v>
      </c>
      <c r="E5" s="57">
        <v>8000000</v>
      </c>
      <c r="F5" s="51" t="s">
        <v>159</v>
      </c>
      <c r="G5" s="50" t="s">
        <v>167</v>
      </c>
      <c r="H5" s="75" t="s">
        <v>365</v>
      </c>
      <c r="I5" s="51">
        <v>202612</v>
      </c>
      <c r="J5" s="32"/>
    </row>
    <row r="6" spans="1:11" s="10" customFormat="1" ht="16.5">
      <c r="A6" s="50">
        <v>3</v>
      </c>
      <c r="B6" s="58">
        <v>1</v>
      </c>
      <c r="C6" s="92" t="s">
        <v>1382</v>
      </c>
      <c r="D6" s="50" t="s">
        <v>33</v>
      </c>
      <c r="E6" s="57">
        <v>9000000</v>
      </c>
      <c r="F6" s="51" t="s">
        <v>321</v>
      </c>
      <c r="G6" s="50" t="s">
        <v>345</v>
      </c>
      <c r="H6" s="75" t="s">
        <v>2220</v>
      </c>
      <c r="I6" s="51">
        <v>202612</v>
      </c>
      <c r="J6" s="11"/>
    </row>
    <row r="7" spans="1:11" s="10" customFormat="1" ht="16.5">
      <c r="A7" s="50">
        <v>4</v>
      </c>
      <c r="B7" s="58">
        <v>1</v>
      </c>
      <c r="C7" s="92" t="s">
        <v>1383</v>
      </c>
      <c r="D7" s="50" t="s">
        <v>147</v>
      </c>
      <c r="E7" s="57">
        <v>19200000</v>
      </c>
      <c r="F7" s="51" t="s">
        <v>153</v>
      </c>
      <c r="G7" s="50" t="s">
        <v>350</v>
      </c>
      <c r="H7" s="75" t="s">
        <v>351</v>
      </c>
      <c r="I7" s="51">
        <v>202612</v>
      </c>
      <c r="J7" s="11"/>
    </row>
    <row r="8" spans="1:11" s="10" customFormat="1" ht="16.5">
      <c r="A8" s="50">
        <v>5</v>
      </c>
      <c r="B8" s="58">
        <v>1</v>
      </c>
      <c r="C8" s="92" t="s">
        <v>1384</v>
      </c>
      <c r="D8" s="50" t="s">
        <v>146</v>
      </c>
      <c r="E8" s="57">
        <v>21100000</v>
      </c>
      <c r="F8" s="51" t="s">
        <v>154</v>
      </c>
      <c r="G8" s="50" t="s">
        <v>168</v>
      </c>
      <c r="H8" s="75" t="s">
        <v>356</v>
      </c>
      <c r="I8" s="51" t="s">
        <v>274</v>
      </c>
      <c r="J8" s="11"/>
    </row>
    <row r="9" spans="1:11" s="10" customFormat="1" ht="16.5">
      <c r="A9" s="50">
        <v>6</v>
      </c>
      <c r="B9" s="58">
        <v>1</v>
      </c>
      <c r="C9" s="92" t="s">
        <v>1385</v>
      </c>
      <c r="D9" s="50" t="s">
        <v>146</v>
      </c>
      <c r="E9" s="57">
        <v>28600000</v>
      </c>
      <c r="F9" s="51" t="s">
        <v>154</v>
      </c>
      <c r="G9" s="50" t="s">
        <v>167</v>
      </c>
      <c r="H9" s="75" t="s">
        <v>204</v>
      </c>
      <c r="I9" s="51">
        <v>202701</v>
      </c>
      <c r="J9" s="11"/>
    </row>
    <row r="10" spans="1:11" s="10" customFormat="1" ht="16.5">
      <c r="A10" s="50">
        <v>7</v>
      </c>
      <c r="B10" s="58">
        <v>1</v>
      </c>
      <c r="C10" s="92" t="s">
        <v>1386</v>
      </c>
      <c r="D10" s="50" t="s">
        <v>146</v>
      </c>
      <c r="E10" s="57">
        <v>29000000</v>
      </c>
      <c r="F10" s="51" t="s">
        <v>152</v>
      </c>
      <c r="G10" s="50" t="s">
        <v>345</v>
      </c>
      <c r="H10" s="75" t="s">
        <v>346</v>
      </c>
      <c r="I10" s="51" t="s">
        <v>280</v>
      </c>
      <c r="J10" s="11"/>
    </row>
    <row r="11" spans="1:11" s="10" customFormat="1" ht="16.5">
      <c r="A11" s="50">
        <v>8</v>
      </c>
      <c r="B11" s="58">
        <v>1</v>
      </c>
      <c r="C11" s="92" t="s">
        <v>1387</v>
      </c>
      <c r="D11" s="50" t="s">
        <v>146</v>
      </c>
      <c r="E11" s="57">
        <v>31690000</v>
      </c>
      <c r="F11" s="51" t="s">
        <v>378</v>
      </c>
      <c r="G11" s="50" t="s">
        <v>382</v>
      </c>
      <c r="H11" s="75" t="s">
        <v>383</v>
      </c>
      <c r="I11" s="51" t="s">
        <v>274</v>
      </c>
      <c r="J11" s="11"/>
    </row>
    <row r="12" spans="1:11" s="10" customFormat="1" ht="16.5">
      <c r="A12" s="50">
        <v>9</v>
      </c>
      <c r="B12" s="58">
        <v>1</v>
      </c>
      <c r="C12" s="92" t="s">
        <v>1388</v>
      </c>
      <c r="D12" s="50" t="s">
        <v>146</v>
      </c>
      <c r="E12" s="57">
        <v>42000000</v>
      </c>
      <c r="F12" s="51" t="s">
        <v>386</v>
      </c>
      <c r="G12" s="50" t="s">
        <v>387</v>
      </c>
      <c r="H12" s="75" t="s">
        <v>389</v>
      </c>
      <c r="I12" s="51">
        <v>202608</v>
      </c>
      <c r="J12" s="11"/>
    </row>
    <row r="13" spans="1:11" s="10" customFormat="1" ht="16.5">
      <c r="A13" s="50">
        <v>10</v>
      </c>
      <c r="B13" s="58">
        <v>1</v>
      </c>
      <c r="C13" s="92" t="s">
        <v>1389</v>
      </c>
      <c r="D13" s="50" t="s">
        <v>33</v>
      </c>
      <c r="E13" s="57">
        <v>47000000</v>
      </c>
      <c r="F13" s="51" t="s">
        <v>453</v>
      </c>
      <c r="G13" s="50" t="s">
        <v>173</v>
      </c>
      <c r="H13" s="75" t="s">
        <v>454</v>
      </c>
      <c r="I13" s="51" t="s">
        <v>280</v>
      </c>
      <c r="J13" s="24"/>
    </row>
    <row r="14" spans="1:11" s="10" customFormat="1" ht="16.5">
      <c r="A14" s="50">
        <v>11</v>
      </c>
      <c r="B14" s="58">
        <v>1</v>
      </c>
      <c r="C14" s="92" t="s">
        <v>1390</v>
      </c>
      <c r="D14" s="50" t="s">
        <v>33</v>
      </c>
      <c r="E14" s="57">
        <v>50000000</v>
      </c>
      <c r="F14" s="51" t="s">
        <v>453</v>
      </c>
      <c r="G14" s="50" t="s">
        <v>322</v>
      </c>
      <c r="H14" s="75" t="s">
        <v>2221</v>
      </c>
      <c r="I14" s="51">
        <v>202702</v>
      </c>
      <c r="J14" s="11"/>
    </row>
    <row r="15" spans="1:11" s="10" customFormat="1" ht="16.5">
      <c r="A15" s="50">
        <v>12</v>
      </c>
      <c r="B15" s="58">
        <v>1</v>
      </c>
      <c r="C15" s="92" t="s">
        <v>1391</v>
      </c>
      <c r="D15" s="50" t="s">
        <v>33</v>
      </c>
      <c r="E15" s="57">
        <v>50391000</v>
      </c>
      <c r="F15" s="51" t="s">
        <v>158</v>
      </c>
      <c r="G15" s="50" t="s">
        <v>520</v>
      </c>
      <c r="H15" s="75" t="s">
        <v>521</v>
      </c>
      <c r="I15" s="51">
        <v>202701</v>
      </c>
      <c r="J15" s="11"/>
    </row>
    <row r="16" spans="1:11" s="10" customFormat="1" ht="16.5">
      <c r="A16" s="50">
        <v>13</v>
      </c>
      <c r="B16" s="58">
        <v>1</v>
      </c>
      <c r="C16" s="92" t="s">
        <v>1392</v>
      </c>
      <c r="D16" s="50" t="s">
        <v>146</v>
      </c>
      <c r="E16" s="57">
        <f>50538400+5053840</f>
        <v>55592240</v>
      </c>
      <c r="F16" s="51" t="s">
        <v>154</v>
      </c>
      <c r="G16" s="50" t="s">
        <v>167</v>
      </c>
      <c r="H16" s="75" t="s">
        <v>355</v>
      </c>
      <c r="I16" s="51" t="s">
        <v>277</v>
      </c>
      <c r="J16" s="11"/>
    </row>
    <row r="17" spans="1:10" s="10" customFormat="1" ht="16.5">
      <c r="A17" s="50">
        <v>14</v>
      </c>
      <c r="B17" s="58">
        <v>1</v>
      </c>
      <c r="C17" s="92" t="s">
        <v>1393</v>
      </c>
      <c r="D17" s="50" t="s">
        <v>33</v>
      </c>
      <c r="E17" s="57">
        <v>66000000</v>
      </c>
      <c r="F17" s="51" t="s">
        <v>326</v>
      </c>
      <c r="G17" s="50" t="s">
        <v>335</v>
      </c>
      <c r="H17" s="75" t="s">
        <v>336</v>
      </c>
      <c r="I17" s="51">
        <v>202803</v>
      </c>
      <c r="J17" s="11"/>
    </row>
    <row r="18" spans="1:10" s="10" customFormat="1" ht="16.5">
      <c r="A18" s="50">
        <v>15</v>
      </c>
      <c r="B18" s="58">
        <v>1</v>
      </c>
      <c r="C18" s="92" t="s">
        <v>1394</v>
      </c>
      <c r="D18" s="50" t="s">
        <v>33</v>
      </c>
      <c r="E18" s="57">
        <v>70000000</v>
      </c>
      <c r="F18" s="51" t="s">
        <v>453</v>
      </c>
      <c r="G18" s="50" t="s">
        <v>322</v>
      </c>
      <c r="H18" s="75" t="s">
        <v>2222</v>
      </c>
      <c r="I18" s="51">
        <v>202702</v>
      </c>
      <c r="J18" s="11"/>
    </row>
    <row r="19" spans="1:10" s="10" customFormat="1" ht="16.5">
      <c r="A19" s="50">
        <v>16</v>
      </c>
      <c r="B19" s="58">
        <v>1</v>
      </c>
      <c r="C19" s="92" t="s">
        <v>1395</v>
      </c>
      <c r="D19" s="50" t="s">
        <v>146</v>
      </c>
      <c r="E19" s="57">
        <v>70000000</v>
      </c>
      <c r="F19" s="51" t="s">
        <v>159</v>
      </c>
      <c r="G19" s="50" t="s">
        <v>345</v>
      </c>
      <c r="H19" s="75" t="s">
        <v>527</v>
      </c>
      <c r="I19" s="51">
        <v>202702</v>
      </c>
      <c r="J19" s="24"/>
    </row>
    <row r="20" spans="1:10" s="10" customFormat="1" ht="16.5">
      <c r="A20" s="50">
        <v>17</v>
      </c>
      <c r="B20" s="58">
        <v>1</v>
      </c>
      <c r="C20" s="92" t="s">
        <v>1396</v>
      </c>
      <c r="D20" s="50" t="s">
        <v>33</v>
      </c>
      <c r="E20" s="57">
        <v>76000000</v>
      </c>
      <c r="F20" s="51" t="s">
        <v>159</v>
      </c>
      <c r="G20" s="50" t="s">
        <v>167</v>
      </c>
      <c r="H20" s="75" t="s">
        <v>233</v>
      </c>
      <c r="I20" s="51">
        <v>202612</v>
      </c>
      <c r="J20" s="11"/>
    </row>
    <row r="21" spans="1:10" s="10" customFormat="1" ht="16.5">
      <c r="A21" s="50">
        <v>18</v>
      </c>
      <c r="B21" s="58">
        <v>1</v>
      </c>
      <c r="C21" s="92" t="s">
        <v>1397</v>
      </c>
      <c r="D21" s="50" t="s">
        <v>146</v>
      </c>
      <c r="E21" s="57">
        <v>77000000</v>
      </c>
      <c r="F21" s="51" t="s">
        <v>152</v>
      </c>
      <c r="G21" s="50" t="s">
        <v>345</v>
      </c>
      <c r="H21" s="75" t="s">
        <v>508</v>
      </c>
      <c r="I21" s="51">
        <v>202612</v>
      </c>
      <c r="J21" s="11"/>
    </row>
    <row r="22" spans="1:10" s="10" customFormat="1" ht="16.5">
      <c r="A22" s="50">
        <v>19</v>
      </c>
      <c r="B22" s="58">
        <v>1</v>
      </c>
      <c r="C22" s="92" t="s">
        <v>1398</v>
      </c>
      <c r="D22" s="50" t="s">
        <v>146</v>
      </c>
      <c r="E22" s="57">
        <v>78000000</v>
      </c>
      <c r="F22" s="51" t="s">
        <v>386</v>
      </c>
      <c r="G22" s="50" t="s">
        <v>387</v>
      </c>
      <c r="H22" s="75" t="s">
        <v>388</v>
      </c>
      <c r="I22" s="51">
        <v>202603</v>
      </c>
      <c r="J22" s="32"/>
    </row>
    <row r="23" spans="1:10" s="10" customFormat="1" ht="16.5">
      <c r="A23" s="50">
        <v>20</v>
      </c>
      <c r="B23" s="58">
        <v>1</v>
      </c>
      <c r="C23" s="92" t="s">
        <v>1399</v>
      </c>
      <c r="D23" s="50" t="s">
        <v>33</v>
      </c>
      <c r="E23" s="57">
        <v>90000000</v>
      </c>
      <c r="F23" s="51" t="s">
        <v>152</v>
      </c>
      <c r="G23" s="50" t="s">
        <v>168</v>
      </c>
      <c r="H23" s="75" t="s">
        <v>344</v>
      </c>
      <c r="I23" s="51" t="s">
        <v>301</v>
      </c>
      <c r="J23" s="11"/>
    </row>
    <row r="24" spans="1:10" s="10" customFormat="1" ht="16.5">
      <c r="A24" s="50">
        <v>21</v>
      </c>
      <c r="B24" s="58">
        <v>1</v>
      </c>
      <c r="C24" s="92" t="s">
        <v>1400</v>
      </c>
      <c r="D24" s="50" t="s">
        <v>146</v>
      </c>
      <c r="E24" s="57">
        <v>99000000</v>
      </c>
      <c r="F24" s="51" t="s">
        <v>152</v>
      </c>
      <c r="G24" s="50" t="s">
        <v>345</v>
      </c>
      <c r="H24" s="75" t="s">
        <v>508</v>
      </c>
      <c r="I24" s="51">
        <v>202612</v>
      </c>
      <c r="J24" s="11"/>
    </row>
    <row r="25" spans="1:10" s="10" customFormat="1" ht="16.5">
      <c r="A25" s="50">
        <v>22</v>
      </c>
      <c r="B25" s="58">
        <v>1</v>
      </c>
      <c r="C25" s="92" t="s">
        <v>1401</v>
      </c>
      <c r="D25" s="50" t="s">
        <v>146</v>
      </c>
      <c r="E25" s="57">
        <v>100000000</v>
      </c>
      <c r="F25" s="51" t="s">
        <v>2223</v>
      </c>
      <c r="G25" s="50" t="s">
        <v>2224</v>
      </c>
      <c r="H25" s="75" t="s">
        <v>2225</v>
      </c>
      <c r="I25" s="51">
        <v>202604</v>
      </c>
      <c r="J25" s="11"/>
    </row>
    <row r="26" spans="1:10" s="10" customFormat="1" ht="16.5">
      <c r="A26" s="50">
        <v>23</v>
      </c>
      <c r="B26" s="58">
        <v>1</v>
      </c>
      <c r="C26" s="92" t="s">
        <v>1402</v>
      </c>
      <c r="D26" s="50" t="s">
        <v>33</v>
      </c>
      <c r="E26" s="57">
        <v>100000000</v>
      </c>
      <c r="F26" s="51" t="s">
        <v>153</v>
      </c>
      <c r="G26" s="50" t="s">
        <v>345</v>
      </c>
      <c r="H26" s="75" t="s">
        <v>513</v>
      </c>
      <c r="I26" s="51">
        <v>202612</v>
      </c>
      <c r="J26" s="33"/>
    </row>
    <row r="27" spans="1:10" s="11" customFormat="1" ht="16.5">
      <c r="A27" s="50">
        <v>24</v>
      </c>
      <c r="B27" s="58">
        <v>1</v>
      </c>
      <c r="C27" s="92" t="s">
        <v>1403</v>
      </c>
      <c r="D27" s="50" t="s">
        <v>33</v>
      </c>
      <c r="E27" s="57">
        <v>100000000</v>
      </c>
      <c r="F27" s="51" t="s">
        <v>153</v>
      </c>
      <c r="G27" s="50" t="s">
        <v>345</v>
      </c>
      <c r="H27" s="75" t="s">
        <v>513</v>
      </c>
      <c r="I27" s="51">
        <v>202612</v>
      </c>
    </row>
    <row r="28" spans="1:10" s="11" customFormat="1" ht="16.5">
      <c r="A28" s="50">
        <v>25</v>
      </c>
      <c r="B28" s="58">
        <v>1</v>
      </c>
      <c r="C28" s="92" t="s">
        <v>1404</v>
      </c>
      <c r="D28" s="50" t="s">
        <v>147</v>
      </c>
      <c r="E28" s="57">
        <v>110000000</v>
      </c>
      <c r="F28" s="51" t="s">
        <v>448</v>
      </c>
      <c r="G28" s="50" t="s">
        <v>449</v>
      </c>
      <c r="H28" s="75" t="s">
        <v>450</v>
      </c>
      <c r="I28" s="51">
        <v>202605</v>
      </c>
    </row>
    <row r="29" spans="1:10" ht="16.5">
      <c r="A29" s="50">
        <v>26</v>
      </c>
      <c r="B29" s="58">
        <v>1</v>
      </c>
      <c r="C29" s="92" t="s">
        <v>1405</v>
      </c>
      <c r="D29" s="50" t="s">
        <v>146</v>
      </c>
      <c r="E29" s="57">
        <v>126800000</v>
      </c>
      <c r="F29" s="51" t="s">
        <v>453</v>
      </c>
      <c r="G29" s="50" t="s">
        <v>173</v>
      </c>
      <c r="H29" s="75" t="s">
        <v>2226</v>
      </c>
      <c r="I29" s="51">
        <v>202802</v>
      </c>
      <c r="J29" s="11"/>
    </row>
    <row r="30" spans="1:10" ht="16.5">
      <c r="A30" s="50">
        <v>27</v>
      </c>
      <c r="B30" s="58">
        <v>1</v>
      </c>
      <c r="C30" s="92" t="s">
        <v>1406</v>
      </c>
      <c r="D30" s="50" t="s">
        <v>33</v>
      </c>
      <c r="E30" s="57">
        <v>135000000</v>
      </c>
      <c r="F30" s="51" t="s">
        <v>151</v>
      </c>
      <c r="G30" s="50" t="s">
        <v>345</v>
      </c>
      <c r="H30" s="75" t="s">
        <v>506</v>
      </c>
      <c r="I30" s="51">
        <v>202612</v>
      </c>
      <c r="J30" s="11"/>
    </row>
    <row r="31" spans="1:10" ht="16.5">
      <c r="A31" s="50">
        <v>28</v>
      </c>
      <c r="B31" s="58">
        <v>1</v>
      </c>
      <c r="C31" s="92" t="s">
        <v>1407</v>
      </c>
      <c r="D31" s="50" t="s">
        <v>146</v>
      </c>
      <c r="E31" s="57">
        <v>145612390</v>
      </c>
      <c r="F31" s="51" t="s">
        <v>161</v>
      </c>
      <c r="G31" s="50" t="s">
        <v>345</v>
      </c>
      <c r="H31" s="75" t="s">
        <v>531</v>
      </c>
      <c r="I31" s="51">
        <v>202612</v>
      </c>
      <c r="J31" s="11"/>
    </row>
    <row r="32" spans="1:10" ht="16.5">
      <c r="A32" s="50">
        <v>29</v>
      </c>
      <c r="B32" s="58">
        <v>1</v>
      </c>
      <c r="C32" s="92" t="s">
        <v>1408</v>
      </c>
      <c r="D32" s="50" t="s">
        <v>33</v>
      </c>
      <c r="E32" s="57">
        <v>150000000</v>
      </c>
      <c r="F32" s="51" t="s">
        <v>164</v>
      </c>
      <c r="G32" s="50" t="s">
        <v>345</v>
      </c>
      <c r="H32" s="75" t="s">
        <v>544</v>
      </c>
      <c r="I32" s="51">
        <v>202612</v>
      </c>
      <c r="J32" s="11"/>
    </row>
    <row r="33" spans="1:10" ht="16.5">
      <c r="A33" s="50">
        <v>30</v>
      </c>
      <c r="B33" s="58">
        <v>1</v>
      </c>
      <c r="C33" s="92" t="s">
        <v>1409</v>
      </c>
      <c r="D33" s="50" t="s">
        <v>147</v>
      </c>
      <c r="E33" s="57">
        <v>230000000</v>
      </c>
      <c r="F33" s="51" t="s">
        <v>164</v>
      </c>
      <c r="G33" s="50" t="s">
        <v>167</v>
      </c>
      <c r="H33" s="75" t="s">
        <v>263</v>
      </c>
      <c r="I33" s="51">
        <v>202612</v>
      </c>
      <c r="J33" s="35"/>
    </row>
    <row r="34" spans="1:10" ht="16.5">
      <c r="A34" s="50">
        <v>31</v>
      </c>
      <c r="B34" s="58">
        <v>1</v>
      </c>
      <c r="C34" s="92" t="s">
        <v>1410</v>
      </c>
      <c r="D34" s="50" t="s">
        <v>37</v>
      </c>
      <c r="E34" s="57">
        <v>252340000</v>
      </c>
      <c r="F34" s="51" t="s">
        <v>453</v>
      </c>
      <c r="G34" s="50" t="s">
        <v>165</v>
      </c>
      <c r="H34" s="75" t="s">
        <v>2227</v>
      </c>
      <c r="I34" s="51">
        <v>202805</v>
      </c>
      <c r="J34" s="11"/>
    </row>
    <row r="35" spans="1:10" ht="16.5">
      <c r="A35" s="50">
        <v>32</v>
      </c>
      <c r="B35" s="58">
        <v>1</v>
      </c>
      <c r="C35" s="92" t="s">
        <v>1411</v>
      </c>
      <c r="D35" s="50" t="s">
        <v>33</v>
      </c>
      <c r="E35" s="57">
        <v>295000000</v>
      </c>
      <c r="F35" s="51" t="s">
        <v>453</v>
      </c>
      <c r="G35" s="50" t="s">
        <v>166</v>
      </c>
      <c r="H35" s="75" t="s">
        <v>540</v>
      </c>
      <c r="I35" s="51">
        <v>202606</v>
      </c>
      <c r="J35" s="11"/>
    </row>
    <row r="36" spans="1:10" ht="16.5">
      <c r="A36" s="50">
        <v>33</v>
      </c>
      <c r="B36" s="58">
        <v>1</v>
      </c>
      <c r="C36" s="92" t="s">
        <v>311</v>
      </c>
      <c r="D36" s="50" t="s">
        <v>319</v>
      </c>
      <c r="E36" s="57">
        <v>300000000</v>
      </c>
      <c r="F36" s="51" t="s">
        <v>481</v>
      </c>
      <c r="G36" s="50" t="s">
        <v>2228</v>
      </c>
      <c r="H36" s="75" t="s">
        <v>2229</v>
      </c>
      <c r="I36" s="51">
        <v>202610</v>
      </c>
      <c r="J36" s="11"/>
    </row>
    <row r="37" spans="1:10" ht="16.5">
      <c r="A37" s="50">
        <v>34</v>
      </c>
      <c r="B37" s="58">
        <v>1</v>
      </c>
      <c r="C37" s="92" t="s">
        <v>1412</v>
      </c>
      <c r="D37" s="50" t="s">
        <v>149</v>
      </c>
      <c r="E37" s="57">
        <v>301231000</v>
      </c>
      <c r="F37" s="51" t="s">
        <v>481</v>
      </c>
      <c r="G37" s="50" t="s">
        <v>504</v>
      </c>
      <c r="H37" s="75" t="s">
        <v>505</v>
      </c>
      <c r="I37" s="51">
        <v>202608</v>
      </c>
      <c r="J37" s="11"/>
    </row>
    <row r="38" spans="1:10" ht="16.5">
      <c r="A38" s="50">
        <v>35</v>
      </c>
      <c r="B38" s="58">
        <v>1</v>
      </c>
      <c r="C38" s="92" t="s">
        <v>1413</v>
      </c>
      <c r="D38" s="50" t="s">
        <v>28</v>
      </c>
      <c r="E38" s="57">
        <v>370000000</v>
      </c>
      <c r="F38" s="51" t="s">
        <v>410</v>
      </c>
      <c r="G38" s="50" t="s">
        <v>2230</v>
      </c>
      <c r="H38" s="75" t="s">
        <v>2231</v>
      </c>
      <c r="I38" s="51">
        <v>202704</v>
      </c>
      <c r="J38" s="11"/>
    </row>
    <row r="39" spans="1:10" ht="16.5">
      <c r="A39" s="50">
        <v>36</v>
      </c>
      <c r="B39" s="58">
        <v>1</v>
      </c>
      <c r="C39" s="92" t="s">
        <v>1414</v>
      </c>
      <c r="D39" s="50" t="s">
        <v>28</v>
      </c>
      <c r="E39" s="57">
        <v>370000000</v>
      </c>
      <c r="F39" s="51" t="s">
        <v>410</v>
      </c>
      <c r="G39" s="50" t="s">
        <v>2230</v>
      </c>
      <c r="H39" s="75" t="s">
        <v>2231</v>
      </c>
      <c r="I39" s="51">
        <v>202704</v>
      </c>
      <c r="J39" s="11"/>
    </row>
    <row r="40" spans="1:10" ht="16.5">
      <c r="A40" s="50">
        <v>37</v>
      </c>
      <c r="B40" s="58">
        <v>1</v>
      </c>
      <c r="C40" s="92" t="s">
        <v>1415</v>
      </c>
      <c r="D40" s="50" t="s">
        <v>149</v>
      </c>
      <c r="E40" s="57">
        <v>462270600</v>
      </c>
      <c r="F40" s="51" t="s">
        <v>163</v>
      </c>
      <c r="G40" s="50" t="s">
        <v>176</v>
      </c>
      <c r="H40" s="75" t="s">
        <v>532</v>
      </c>
      <c r="I40" s="51">
        <v>202706</v>
      </c>
      <c r="J40" s="11"/>
    </row>
    <row r="41" spans="1:10" ht="16.5">
      <c r="A41" s="50">
        <v>38</v>
      </c>
      <c r="B41" s="58">
        <v>1</v>
      </c>
      <c r="C41" s="92" t="s">
        <v>1408</v>
      </c>
      <c r="D41" s="50" t="s">
        <v>149</v>
      </c>
      <c r="E41" s="57">
        <v>500000000</v>
      </c>
      <c r="F41" s="51" t="s">
        <v>162</v>
      </c>
      <c r="G41" s="50" t="s">
        <v>345</v>
      </c>
      <c r="H41" s="75" t="s">
        <v>547</v>
      </c>
      <c r="I41" s="51">
        <v>202612</v>
      </c>
      <c r="J41" s="11"/>
    </row>
    <row r="42" spans="1:10" ht="16.5">
      <c r="A42" s="50">
        <v>39</v>
      </c>
      <c r="B42" s="58">
        <v>1</v>
      </c>
      <c r="C42" s="92" t="s">
        <v>1416</v>
      </c>
      <c r="D42" s="50" t="s">
        <v>33</v>
      </c>
      <c r="E42" s="57">
        <v>595558700</v>
      </c>
      <c r="F42" s="51" t="s">
        <v>496</v>
      </c>
      <c r="G42" s="50" t="s">
        <v>2232</v>
      </c>
      <c r="H42" s="75" t="s">
        <v>2233</v>
      </c>
      <c r="I42" s="51">
        <v>202712</v>
      </c>
      <c r="J42" s="11"/>
    </row>
    <row r="43" spans="1:10" ht="16.5">
      <c r="A43" s="50">
        <v>40</v>
      </c>
      <c r="B43" s="58">
        <v>1</v>
      </c>
      <c r="C43" s="92" t="s">
        <v>1417</v>
      </c>
      <c r="D43" s="50" t="s">
        <v>146</v>
      </c>
      <c r="E43" s="57">
        <v>701800000</v>
      </c>
      <c r="F43" s="51" t="s">
        <v>155</v>
      </c>
      <c r="G43" s="50" t="s">
        <v>516</v>
      </c>
      <c r="H43" s="75" t="s">
        <v>517</v>
      </c>
      <c r="I43" s="51">
        <v>202706</v>
      </c>
      <c r="J43" s="11"/>
    </row>
    <row r="44" spans="1:10" ht="16.5">
      <c r="A44" s="50">
        <v>41</v>
      </c>
      <c r="B44" s="58">
        <v>1</v>
      </c>
      <c r="C44" s="92" t="s">
        <v>1418</v>
      </c>
      <c r="D44" s="50" t="s">
        <v>33</v>
      </c>
      <c r="E44" s="57">
        <v>770000000</v>
      </c>
      <c r="F44" s="51" t="s">
        <v>153</v>
      </c>
      <c r="G44" s="50" t="s">
        <v>168</v>
      </c>
      <c r="H44" s="75" t="s">
        <v>192</v>
      </c>
      <c r="I44" s="51">
        <v>202607</v>
      </c>
      <c r="J44" s="11"/>
    </row>
    <row r="45" spans="1:10" ht="16.5">
      <c r="A45" s="50">
        <v>42</v>
      </c>
      <c r="B45" s="58">
        <v>1</v>
      </c>
      <c r="C45" s="92" t="s">
        <v>1419</v>
      </c>
      <c r="D45" s="50" t="s">
        <v>33</v>
      </c>
      <c r="E45" s="57">
        <v>890000000</v>
      </c>
      <c r="F45" s="51" t="s">
        <v>154</v>
      </c>
      <c r="G45" s="50" t="s">
        <v>168</v>
      </c>
      <c r="H45" s="75" t="s">
        <v>356</v>
      </c>
      <c r="I45" s="51">
        <v>202608</v>
      </c>
      <c r="J45" s="11"/>
    </row>
    <row r="46" spans="1:10" ht="16.5">
      <c r="A46" s="50">
        <v>43</v>
      </c>
      <c r="B46" s="58">
        <v>1</v>
      </c>
      <c r="C46" s="92" t="s">
        <v>1420</v>
      </c>
      <c r="D46" s="50" t="s">
        <v>28</v>
      </c>
      <c r="E46" s="57">
        <v>1500000000</v>
      </c>
      <c r="F46" s="51" t="s">
        <v>410</v>
      </c>
      <c r="G46" s="50" t="s">
        <v>2230</v>
      </c>
      <c r="H46" s="75" t="s">
        <v>2234</v>
      </c>
      <c r="I46" s="51">
        <v>202612</v>
      </c>
      <c r="J46" s="11"/>
    </row>
    <row r="47" spans="1:10" ht="16.5">
      <c r="A47" s="50">
        <v>44</v>
      </c>
      <c r="B47" s="58">
        <v>1</v>
      </c>
      <c r="C47" s="92" t="s">
        <v>1421</v>
      </c>
      <c r="D47" s="50" t="s">
        <v>33</v>
      </c>
      <c r="E47" s="57">
        <v>1833000000</v>
      </c>
      <c r="F47" s="51" t="s">
        <v>410</v>
      </c>
      <c r="G47" s="50" t="s">
        <v>418</v>
      </c>
      <c r="H47" s="75" t="s">
        <v>419</v>
      </c>
      <c r="I47" s="51" t="s">
        <v>491</v>
      </c>
      <c r="J47" s="32"/>
    </row>
    <row r="48" spans="1:10" ht="16.5">
      <c r="A48" s="50">
        <v>45</v>
      </c>
      <c r="B48" s="58">
        <v>1</v>
      </c>
      <c r="C48" s="92" t="s">
        <v>1422</v>
      </c>
      <c r="D48" s="50" t="s">
        <v>146</v>
      </c>
      <c r="E48" s="57">
        <v>7959558200.000001</v>
      </c>
      <c r="F48" s="51" t="s">
        <v>448</v>
      </c>
      <c r="G48" s="50" t="s">
        <v>451</v>
      </c>
      <c r="H48" s="75" t="s">
        <v>452</v>
      </c>
      <c r="I48" s="51">
        <v>202803</v>
      </c>
      <c r="J48" s="11"/>
    </row>
    <row r="49" spans="1:10" ht="16.5">
      <c r="A49" s="50">
        <v>46</v>
      </c>
      <c r="B49" s="58">
        <v>1</v>
      </c>
      <c r="C49" s="92" t="s">
        <v>1423</v>
      </c>
      <c r="D49" s="50" t="s">
        <v>146</v>
      </c>
      <c r="E49" s="57">
        <v>12699468100.000002</v>
      </c>
      <c r="F49" s="51" t="s">
        <v>448</v>
      </c>
      <c r="G49" s="50" t="s">
        <v>451</v>
      </c>
      <c r="H49" s="75" t="s">
        <v>452</v>
      </c>
      <c r="I49" s="51">
        <v>202803</v>
      </c>
      <c r="J49" s="11"/>
    </row>
    <row r="50" spans="1:10" ht="16.5">
      <c r="A50" s="50">
        <v>47</v>
      </c>
      <c r="B50" s="52">
        <v>2</v>
      </c>
      <c r="C50" s="92" t="s">
        <v>1424</v>
      </c>
      <c r="D50" s="50" t="s">
        <v>37</v>
      </c>
      <c r="E50" s="57">
        <v>8100000</v>
      </c>
      <c r="F50" s="51" t="s">
        <v>160</v>
      </c>
      <c r="G50" s="50" t="s">
        <v>322</v>
      </c>
      <c r="H50" s="75" t="s">
        <v>370</v>
      </c>
      <c r="I50" s="51" t="s">
        <v>280</v>
      </c>
      <c r="J50" s="11"/>
    </row>
    <row r="51" spans="1:10" ht="16.5">
      <c r="A51" s="50">
        <v>48</v>
      </c>
      <c r="B51" s="52">
        <v>2</v>
      </c>
      <c r="C51" s="92" t="s">
        <v>1425</v>
      </c>
      <c r="D51" s="50" t="s">
        <v>33</v>
      </c>
      <c r="E51" s="57">
        <v>10000000</v>
      </c>
      <c r="F51" s="51" t="s">
        <v>159</v>
      </c>
      <c r="G51" s="50" t="s">
        <v>167</v>
      </c>
      <c r="H51" s="75" t="s">
        <v>364</v>
      </c>
      <c r="I51" s="51">
        <v>202609</v>
      </c>
      <c r="J51" s="11"/>
    </row>
    <row r="52" spans="1:10" ht="16.5">
      <c r="A52" s="50">
        <v>49</v>
      </c>
      <c r="B52" s="52">
        <v>2</v>
      </c>
      <c r="C52" s="92" t="s">
        <v>1426</v>
      </c>
      <c r="D52" s="50" t="s">
        <v>33</v>
      </c>
      <c r="E52" s="57">
        <v>11000000</v>
      </c>
      <c r="F52" s="51" t="s">
        <v>153</v>
      </c>
      <c r="G52" s="50" t="s">
        <v>167</v>
      </c>
      <c r="H52" s="75" t="s">
        <v>2235</v>
      </c>
      <c r="I52" s="51">
        <v>202611</v>
      </c>
      <c r="J52" s="11"/>
    </row>
    <row r="53" spans="1:10" ht="16.5">
      <c r="A53" s="50">
        <v>50</v>
      </c>
      <c r="B53" s="52">
        <v>2</v>
      </c>
      <c r="C53" s="92" t="s">
        <v>1427</v>
      </c>
      <c r="D53" s="50" t="s">
        <v>37</v>
      </c>
      <c r="E53" s="57">
        <v>12000000</v>
      </c>
      <c r="F53" s="51" t="s">
        <v>2236</v>
      </c>
      <c r="G53" s="50" t="s">
        <v>167</v>
      </c>
      <c r="H53" s="75" t="s">
        <v>2237</v>
      </c>
      <c r="I53" s="51">
        <v>202609</v>
      </c>
      <c r="J53" s="11"/>
    </row>
    <row r="54" spans="1:10" ht="16.5">
      <c r="A54" s="50">
        <v>51</v>
      </c>
      <c r="B54" s="52">
        <v>2</v>
      </c>
      <c r="C54" s="92" t="s">
        <v>1428</v>
      </c>
      <c r="D54" s="50" t="s">
        <v>33</v>
      </c>
      <c r="E54" s="57">
        <v>14400000</v>
      </c>
      <c r="F54" s="51" t="s">
        <v>420</v>
      </c>
      <c r="G54" s="50" t="s">
        <v>421</v>
      </c>
      <c r="H54" s="75" t="s">
        <v>422</v>
      </c>
      <c r="I54" s="51" t="s">
        <v>286</v>
      </c>
      <c r="J54" s="24"/>
    </row>
    <row r="55" spans="1:10" ht="16.5">
      <c r="A55" s="50">
        <v>52</v>
      </c>
      <c r="B55" s="52">
        <v>2</v>
      </c>
      <c r="C55" s="92" t="s">
        <v>1429</v>
      </c>
      <c r="D55" s="50" t="s">
        <v>146</v>
      </c>
      <c r="E55" s="57">
        <f>ROUND(14000000*1.1,-6)</f>
        <v>15000000</v>
      </c>
      <c r="F55" s="51" t="s">
        <v>160</v>
      </c>
      <c r="G55" s="50" t="s">
        <v>168</v>
      </c>
      <c r="H55" s="75" t="s">
        <v>243</v>
      </c>
      <c r="I55" s="51">
        <v>202611</v>
      </c>
      <c r="J55" s="11"/>
    </row>
    <row r="56" spans="1:10" ht="16.5">
      <c r="A56" s="50">
        <v>53</v>
      </c>
      <c r="B56" s="52">
        <v>2</v>
      </c>
      <c r="C56" s="92" t="s">
        <v>1430</v>
      </c>
      <c r="D56" s="50" t="s">
        <v>33</v>
      </c>
      <c r="E56" s="57">
        <v>17710000</v>
      </c>
      <c r="F56" s="51" t="s">
        <v>159</v>
      </c>
      <c r="G56" s="50" t="s">
        <v>345</v>
      </c>
      <c r="H56" s="75" t="s">
        <v>2238</v>
      </c>
      <c r="I56" s="51" t="s">
        <v>280</v>
      </c>
      <c r="J56" s="11"/>
    </row>
    <row r="57" spans="1:10" ht="16.5">
      <c r="A57" s="50">
        <v>54</v>
      </c>
      <c r="B57" s="52">
        <v>2</v>
      </c>
      <c r="C57" s="92" t="s">
        <v>1431</v>
      </c>
      <c r="D57" s="50" t="s">
        <v>33</v>
      </c>
      <c r="E57" s="57">
        <v>20000000</v>
      </c>
      <c r="F57" s="51" t="s">
        <v>160</v>
      </c>
      <c r="G57" s="50" t="s">
        <v>167</v>
      </c>
      <c r="H57" s="75" t="s">
        <v>240</v>
      </c>
      <c r="I57" s="51" t="s">
        <v>285</v>
      </c>
      <c r="J57" s="11"/>
    </row>
    <row r="58" spans="1:10" ht="16.5">
      <c r="A58" s="50">
        <v>55</v>
      </c>
      <c r="B58" s="52">
        <v>2</v>
      </c>
      <c r="C58" s="92" t="s">
        <v>1432</v>
      </c>
      <c r="D58" s="50" t="s">
        <v>146</v>
      </c>
      <c r="E58" s="57">
        <v>20000000</v>
      </c>
      <c r="F58" s="51" t="s">
        <v>321</v>
      </c>
      <c r="G58" s="50" t="s">
        <v>166</v>
      </c>
      <c r="H58" s="75" t="s">
        <v>2239</v>
      </c>
      <c r="I58" s="51">
        <v>202606</v>
      </c>
      <c r="J58" s="11"/>
    </row>
    <row r="59" spans="1:10" ht="16.5">
      <c r="A59" s="50">
        <v>56</v>
      </c>
      <c r="B59" s="52">
        <v>2</v>
      </c>
      <c r="C59" s="92" t="s">
        <v>1433</v>
      </c>
      <c r="D59" s="50" t="s">
        <v>37</v>
      </c>
      <c r="E59" s="57">
        <v>22000000</v>
      </c>
      <c r="F59" s="51" t="s">
        <v>453</v>
      </c>
      <c r="G59" s="50" t="s">
        <v>357</v>
      </c>
      <c r="H59" s="75" t="s">
        <v>543</v>
      </c>
      <c r="I59" s="51">
        <v>202802</v>
      </c>
      <c r="J59" s="11"/>
    </row>
    <row r="60" spans="1:10" ht="16.5">
      <c r="A60" s="50">
        <v>57</v>
      </c>
      <c r="B60" s="52">
        <v>2</v>
      </c>
      <c r="C60" s="92" t="s">
        <v>1434</v>
      </c>
      <c r="D60" s="50" t="s">
        <v>33</v>
      </c>
      <c r="E60" s="57">
        <v>23000000</v>
      </c>
      <c r="F60" s="51" t="s">
        <v>496</v>
      </c>
      <c r="G60" s="50" t="s">
        <v>2240</v>
      </c>
      <c r="H60" s="75" t="s">
        <v>2241</v>
      </c>
      <c r="I60" s="51">
        <v>202604</v>
      </c>
      <c r="J60" s="11"/>
    </row>
    <row r="61" spans="1:10" ht="16.5">
      <c r="A61" s="50">
        <v>58</v>
      </c>
      <c r="B61" s="52">
        <v>2</v>
      </c>
      <c r="C61" s="92" t="s">
        <v>1435</v>
      </c>
      <c r="D61" s="50" t="s">
        <v>33</v>
      </c>
      <c r="E61" s="57">
        <v>24000000</v>
      </c>
      <c r="F61" s="51" t="s">
        <v>161</v>
      </c>
      <c r="G61" s="50" t="s">
        <v>345</v>
      </c>
      <c r="H61" s="75" t="s">
        <v>2242</v>
      </c>
      <c r="I61" s="51">
        <v>202612</v>
      </c>
      <c r="J61" s="11"/>
    </row>
    <row r="62" spans="1:10" ht="16.5">
      <c r="A62" s="50">
        <v>59</v>
      </c>
      <c r="B62" s="52">
        <v>2</v>
      </c>
      <c r="C62" s="92" t="s">
        <v>1436</v>
      </c>
      <c r="D62" s="50" t="s">
        <v>146</v>
      </c>
      <c r="E62" s="57">
        <v>30900000</v>
      </c>
      <c r="F62" s="51" t="s">
        <v>156</v>
      </c>
      <c r="G62" s="50" t="s">
        <v>345</v>
      </c>
      <c r="H62" s="75" t="s">
        <v>518</v>
      </c>
      <c r="I62" s="51">
        <v>202612</v>
      </c>
      <c r="J62" s="11"/>
    </row>
    <row r="63" spans="1:10" ht="16.5">
      <c r="A63" s="50">
        <v>60</v>
      </c>
      <c r="B63" s="52">
        <v>2</v>
      </c>
      <c r="C63" s="92" t="s">
        <v>1437</v>
      </c>
      <c r="D63" s="50" t="s">
        <v>33</v>
      </c>
      <c r="E63" s="57">
        <f>29400000*1.1</f>
        <v>32340000.000000004</v>
      </c>
      <c r="F63" s="51" t="s">
        <v>154</v>
      </c>
      <c r="G63" s="50" t="s">
        <v>168</v>
      </c>
      <c r="H63" s="75" t="s">
        <v>206</v>
      </c>
      <c r="I63" s="51">
        <v>202712</v>
      </c>
      <c r="J63" s="34"/>
    </row>
    <row r="64" spans="1:10" ht="16.5">
      <c r="A64" s="50">
        <v>61</v>
      </c>
      <c r="B64" s="52">
        <v>2</v>
      </c>
      <c r="C64" s="92" t="s">
        <v>315</v>
      </c>
      <c r="D64" s="50" t="s">
        <v>319</v>
      </c>
      <c r="E64" s="57">
        <v>33000000.000000004</v>
      </c>
      <c r="F64" s="51" t="s">
        <v>481</v>
      </c>
      <c r="G64" s="50" t="s">
        <v>504</v>
      </c>
      <c r="H64" s="75" t="s">
        <v>2243</v>
      </c>
      <c r="I64" s="51">
        <v>202606</v>
      </c>
      <c r="J64" s="35"/>
    </row>
    <row r="65" spans="1:10" ht="16.5">
      <c r="A65" s="50">
        <v>62</v>
      </c>
      <c r="B65" s="52">
        <v>2</v>
      </c>
      <c r="C65" s="92" t="s">
        <v>1438</v>
      </c>
      <c r="D65" s="50" t="s">
        <v>33</v>
      </c>
      <c r="E65" s="57">
        <v>33800000</v>
      </c>
      <c r="F65" s="51" t="s">
        <v>153</v>
      </c>
      <c r="G65" s="50" t="s">
        <v>167</v>
      </c>
      <c r="H65" s="75" t="s">
        <v>2244</v>
      </c>
      <c r="I65" s="51">
        <v>202608</v>
      </c>
      <c r="J65" s="32"/>
    </row>
    <row r="66" spans="1:10" ht="16.5">
      <c r="A66" s="50">
        <v>63</v>
      </c>
      <c r="B66" s="52">
        <v>2</v>
      </c>
      <c r="C66" s="92" t="s">
        <v>1439</v>
      </c>
      <c r="D66" s="50" t="s">
        <v>146</v>
      </c>
      <c r="E66" s="57">
        <v>44000000</v>
      </c>
      <c r="F66" s="51" t="s">
        <v>401</v>
      </c>
      <c r="G66" s="50" t="s">
        <v>404</v>
      </c>
      <c r="H66" s="75" t="s">
        <v>406</v>
      </c>
      <c r="I66" s="51" t="s">
        <v>490</v>
      </c>
      <c r="J66" s="11"/>
    </row>
    <row r="67" spans="1:10" ht="16.5">
      <c r="A67" s="50">
        <v>64</v>
      </c>
      <c r="B67" s="52">
        <v>2</v>
      </c>
      <c r="C67" s="92" t="s">
        <v>1440</v>
      </c>
      <c r="D67" s="50" t="s">
        <v>146</v>
      </c>
      <c r="E67" s="57">
        <v>50000000</v>
      </c>
      <c r="F67" s="51" t="s">
        <v>151</v>
      </c>
      <c r="G67" s="50" t="s">
        <v>173</v>
      </c>
      <c r="H67" s="75" t="s">
        <v>507</v>
      </c>
      <c r="I67" s="51">
        <v>202806</v>
      </c>
      <c r="J67" s="11"/>
    </row>
    <row r="68" spans="1:10" ht="16.5">
      <c r="A68" s="50">
        <v>65</v>
      </c>
      <c r="B68" s="52">
        <v>2</v>
      </c>
      <c r="C68" s="92" t="s">
        <v>1441</v>
      </c>
      <c r="D68" s="50" t="s">
        <v>146</v>
      </c>
      <c r="E68" s="57">
        <f>46300000*1.1</f>
        <v>50930000.000000007</v>
      </c>
      <c r="F68" s="51" t="s">
        <v>163</v>
      </c>
      <c r="G68" s="50" t="s">
        <v>176</v>
      </c>
      <c r="H68" s="75" t="s">
        <v>533</v>
      </c>
      <c r="I68" s="51">
        <v>202705</v>
      </c>
      <c r="J68" s="24"/>
    </row>
    <row r="69" spans="1:10" ht="16.5">
      <c r="A69" s="50">
        <v>66</v>
      </c>
      <c r="B69" s="52">
        <v>2</v>
      </c>
      <c r="C69" s="92" t="s">
        <v>1442</v>
      </c>
      <c r="D69" s="50" t="s">
        <v>33</v>
      </c>
      <c r="E69" s="57">
        <v>55000000</v>
      </c>
      <c r="F69" s="51" t="s">
        <v>159</v>
      </c>
      <c r="G69" s="50" t="s">
        <v>167</v>
      </c>
      <c r="H69" s="75" t="s">
        <v>234</v>
      </c>
      <c r="I69" s="51">
        <v>202711</v>
      </c>
      <c r="J69" s="11"/>
    </row>
    <row r="70" spans="1:10" ht="16.5">
      <c r="A70" s="50">
        <v>67</v>
      </c>
      <c r="B70" s="52">
        <v>2</v>
      </c>
      <c r="C70" s="92" t="s">
        <v>1443</v>
      </c>
      <c r="D70" s="50" t="s">
        <v>146</v>
      </c>
      <c r="E70" s="57">
        <v>60000000</v>
      </c>
      <c r="F70" s="51" t="s">
        <v>160</v>
      </c>
      <c r="G70" s="50" t="s">
        <v>167</v>
      </c>
      <c r="H70" s="75" t="s">
        <v>366</v>
      </c>
      <c r="I70" s="51">
        <v>202702</v>
      </c>
      <c r="J70" s="24"/>
    </row>
    <row r="71" spans="1:10" ht="16.5">
      <c r="A71" s="50">
        <v>68</v>
      </c>
      <c r="B71" s="52">
        <v>2</v>
      </c>
      <c r="C71" s="92" t="s">
        <v>1444</v>
      </c>
      <c r="D71" s="50" t="s">
        <v>33</v>
      </c>
      <c r="E71" s="57">
        <v>64893323</v>
      </c>
      <c r="F71" s="51" t="s">
        <v>326</v>
      </c>
      <c r="G71" s="50" t="s">
        <v>333</v>
      </c>
      <c r="H71" s="75" t="s">
        <v>334</v>
      </c>
      <c r="I71" s="51">
        <v>202703</v>
      </c>
      <c r="J71" s="11"/>
    </row>
    <row r="72" spans="1:10" ht="16.5">
      <c r="A72" s="50">
        <v>69</v>
      </c>
      <c r="B72" s="52">
        <v>2</v>
      </c>
      <c r="C72" s="92" t="s">
        <v>1445</v>
      </c>
      <c r="D72" s="50" t="s">
        <v>33</v>
      </c>
      <c r="E72" s="57">
        <v>68000000</v>
      </c>
      <c r="F72" s="51" t="s">
        <v>321</v>
      </c>
      <c r="G72" s="50" t="s">
        <v>345</v>
      </c>
      <c r="H72" s="75" t="s">
        <v>2245</v>
      </c>
      <c r="I72" s="51">
        <v>202608</v>
      </c>
      <c r="J72" s="11"/>
    </row>
    <row r="73" spans="1:10" ht="16.5">
      <c r="A73" s="50">
        <v>70</v>
      </c>
      <c r="B73" s="52">
        <v>2</v>
      </c>
      <c r="C73" s="92" t="s">
        <v>1446</v>
      </c>
      <c r="D73" s="50" t="s">
        <v>33</v>
      </c>
      <c r="E73" s="57">
        <v>77000000</v>
      </c>
      <c r="F73" s="51" t="s">
        <v>457</v>
      </c>
      <c r="G73" s="50" t="s">
        <v>458</v>
      </c>
      <c r="H73" s="75" t="s">
        <v>459</v>
      </c>
      <c r="I73" s="51" t="s">
        <v>284</v>
      </c>
      <c r="J73" s="11"/>
    </row>
    <row r="74" spans="1:10" ht="16.5">
      <c r="A74" s="50">
        <v>71</v>
      </c>
      <c r="B74" s="52">
        <v>2</v>
      </c>
      <c r="C74" s="92" t="s">
        <v>1447</v>
      </c>
      <c r="D74" s="50" t="s">
        <v>146</v>
      </c>
      <c r="E74" s="57">
        <v>79500000</v>
      </c>
      <c r="F74" s="51" t="s">
        <v>453</v>
      </c>
      <c r="G74" s="50" t="s">
        <v>345</v>
      </c>
      <c r="H74" s="75" t="s">
        <v>2246</v>
      </c>
      <c r="I74" s="51">
        <v>202612</v>
      </c>
      <c r="J74" s="11"/>
    </row>
    <row r="75" spans="1:10" ht="16.5">
      <c r="A75" s="50">
        <v>72</v>
      </c>
      <c r="B75" s="52">
        <v>2</v>
      </c>
      <c r="C75" s="92" t="s">
        <v>1448</v>
      </c>
      <c r="D75" s="50" t="s">
        <v>33</v>
      </c>
      <c r="E75" s="57">
        <v>90000000</v>
      </c>
      <c r="F75" s="51" t="s">
        <v>410</v>
      </c>
      <c r="G75" s="50" t="s">
        <v>2230</v>
      </c>
      <c r="H75" s="75" t="s">
        <v>2247</v>
      </c>
      <c r="I75" s="51">
        <v>202612</v>
      </c>
      <c r="J75" s="11"/>
    </row>
    <row r="76" spans="1:10" ht="16.5">
      <c r="A76" s="50">
        <v>73</v>
      </c>
      <c r="B76" s="52">
        <v>2</v>
      </c>
      <c r="C76" s="92" t="s">
        <v>1449</v>
      </c>
      <c r="D76" s="50" t="s">
        <v>33</v>
      </c>
      <c r="E76" s="57">
        <v>100000000</v>
      </c>
      <c r="F76" s="51" t="s">
        <v>453</v>
      </c>
      <c r="G76" s="50" t="s">
        <v>166</v>
      </c>
      <c r="H76" s="75" t="s">
        <v>541</v>
      </c>
      <c r="I76" s="51">
        <v>202803</v>
      </c>
      <c r="J76" s="11"/>
    </row>
    <row r="77" spans="1:10" ht="16.5">
      <c r="A77" s="50">
        <v>74</v>
      </c>
      <c r="B77" s="52">
        <v>2</v>
      </c>
      <c r="C77" s="92" t="s">
        <v>1450</v>
      </c>
      <c r="D77" s="50" t="s">
        <v>146</v>
      </c>
      <c r="E77" s="57">
        <v>145000000</v>
      </c>
      <c r="F77" s="51" t="s">
        <v>386</v>
      </c>
      <c r="G77" s="50" t="s">
        <v>387</v>
      </c>
      <c r="H77" s="75" t="s">
        <v>390</v>
      </c>
      <c r="I77" s="51" t="s">
        <v>280</v>
      </c>
      <c r="J77" s="11"/>
    </row>
    <row r="78" spans="1:10" ht="16.5">
      <c r="A78" s="50">
        <v>75</v>
      </c>
      <c r="B78" s="52">
        <v>2</v>
      </c>
      <c r="C78" s="92" t="s">
        <v>1451</v>
      </c>
      <c r="D78" s="50" t="s">
        <v>146</v>
      </c>
      <c r="E78" s="57">
        <v>184000000</v>
      </c>
      <c r="F78" s="51" t="s">
        <v>401</v>
      </c>
      <c r="G78" s="50" t="s">
        <v>402</v>
      </c>
      <c r="H78" s="75" t="s">
        <v>403</v>
      </c>
      <c r="I78" s="51">
        <v>202612</v>
      </c>
      <c r="J78" s="11"/>
    </row>
    <row r="79" spans="1:10" ht="16.5">
      <c r="A79" s="50">
        <v>76</v>
      </c>
      <c r="B79" s="52">
        <v>2</v>
      </c>
      <c r="C79" s="92" t="s">
        <v>1452</v>
      </c>
      <c r="D79" s="50" t="s">
        <v>146</v>
      </c>
      <c r="E79" s="57">
        <f>180000000*1.1</f>
        <v>198000000.00000003</v>
      </c>
      <c r="F79" s="51" t="s">
        <v>326</v>
      </c>
      <c r="G79" s="50" t="s">
        <v>327</v>
      </c>
      <c r="H79" s="75" t="s">
        <v>329</v>
      </c>
      <c r="I79" s="51">
        <v>202710</v>
      </c>
      <c r="J79" s="11"/>
    </row>
    <row r="80" spans="1:10" ht="16.5">
      <c r="A80" s="50">
        <v>77</v>
      </c>
      <c r="B80" s="52">
        <v>2</v>
      </c>
      <c r="C80" s="92" t="s">
        <v>1453</v>
      </c>
      <c r="D80" s="50" t="s">
        <v>33</v>
      </c>
      <c r="E80" s="57">
        <v>205300000</v>
      </c>
      <c r="F80" s="51" t="s">
        <v>463</v>
      </c>
      <c r="G80" s="50" t="s">
        <v>463</v>
      </c>
      <c r="H80" s="75" t="s">
        <v>464</v>
      </c>
      <c r="I80" s="51">
        <v>202606</v>
      </c>
      <c r="J80" s="11"/>
    </row>
    <row r="81" spans="1:10" ht="16.5">
      <c r="A81" s="50">
        <v>78</v>
      </c>
      <c r="B81" s="52">
        <v>2</v>
      </c>
      <c r="C81" s="92" t="s">
        <v>1454</v>
      </c>
      <c r="D81" s="50" t="s">
        <v>146</v>
      </c>
      <c r="E81" s="57">
        <f>214000000*1.1</f>
        <v>235400000.00000003</v>
      </c>
      <c r="F81" s="51" t="s">
        <v>152</v>
      </c>
      <c r="G81" s="50" t="s">
        <v>167</v>
      </c>
      <c r="H81" s="75" t="s">
        <v>509</v>
      </c>
      <c r="I81" s="51">
        <v>202712</v>
      </c>
      <c r="J81" s="11"/>
    </row>
    <row r="82" spans="1:10" ht="16.5">
      <c r="A82" s="50">
        <v>79</v>
      </c>
      <c r="B82" s="52">
        <v>2</v>
      </c>
      <c r="C82" s="92" t="s">
        <v>1455</v>
      </c>
      <c r="D82" s="50" t="s">
        <v>146</v>
      </c>
      <c r="E82" s="57">
        <v>248480000</v>
      </c>
      <c r="F82" s="51" t="s">
        <v>154</v>
      </c>
      <c r="G82" s="50" t="s">
        <v>345</v>
      </c>
      <c r="H82" s="75" t="s">
        <v>515</v>
      </c>
      <c r="I82" s="51">
        <v>202612</v>
      </c>
      <c r="J82" s="32"/>
    </row>
    <row r="83" spans="1:10" ht="16.5">
      <c r="A83" s="50">
        <v>80</v>
      </c>
      <c r="B83" s="52">
        <v>2</v>
      </c>
      <c r="C83" s="92" t="s">
        <v>1456</v>
      </c>
      <c r="D83" s="50" t="s">
        <v>33</v>
      </c>
      <c r="E83" s="57">
        <v>267105000</v>
      </c>
      <c r="F83" s="51" t="s">
        <v>154</v>
      </c>
      <c r="G83" s="50" t="s">
        <v>345</v>
      </c>
      <c r="H83" s="75" t="s">
        <v>515</v>
      </c>
      <c r="I83" s="51">
        <v>202612</v>
      </c>
      <c r="J83" s="11"/>
    </row>
    <row r="84" spans="1:10" ht="16.5">
      <c r="A84" s="50">
        <v>81</v>
      </c>
      <c r="B84" s="52">
        <v>2</v>
      </c>
      <c r="C84" s="92" t="s">
        <v>1457</v>
      </c>
      <c r="D84" s="50" t="s">
        <v>146</v>
      </c>
      <c r="E84" s="57">
        <v>294000000</v>
      </c>
      <c r="F84" s="51" t="s">
        <v>386</v>
      </c>
      <c r="G84" s="50" t="s">
        <v>387</v>
      </c>
      <c r="H84" s="75" t="s">
        <v>389</v>
      </c>
      <c r="I84" s="51">
        <v>202703</v>
      </c>
      <c r="J84" s="11"/>
    </row>
    <row r="85" spans="1:10" ht="16.5">
      <c r="A85" s="50">
        <v>82</v>
      </c>
      <c r="B85" s="52">
        <v>2</v>
      </c>
      <c r="C85" s="92" t="s">
        <v>1458</v>
      </c>
      <c r="D85" s="50" t="s">
        <v>33</v>
      </c>
      <c r="E85" s="57">
        <v>399000000</v>
      </c>
      <c r="F85" s="51" t="s">
        <v>425</v>
      </c>
      <c r="G85" s="50" t="s">
        <v>430</v>
      </c>
      <c r="H85" s="75" t="s">
        <v>431</v>
      </c>
      <c r="I85" s="51" t="s">
        <v>280</v>
      </c>
      <c r="J85" s="11"/>
    </row>
    <row r="86" spans="1:10" ht="16.5">
      <c r="A86" s="50">
        <v>83</v>
      </c>
      <c r="B86" s="52">
        <v>2</v>
      </c>
      <c r="C86" s="92" t="s">
        <v>1459</v>
      </c>
      <c r="D86" s="50" t="s">
        <v>149</v>
      </c>
      <c r="E86" s="57">
        <f>404800000*1.1</f>
        <v>445280000.00000006</v>
      </c>
      <c r="F86" s="51" t="s">
        <v>163</v>
      </c>
      <c r="G86" s="50" t="s">
        <v>176</v>
      </c>
      <c r="H86" s="75" t="s">
        <v>533</v>
      </c>
      <c r="I86" s="51">
        <v>202803</v>
      </c>
      <c r="J86" s="11"/>
    </row>
    <row r="87" spans="1:10" ht="16.5">
      <c r="A87" s="50">
        <v>84</v>
      </c>
      <c r="B87" s="52">
        <v>2</v>
      </c>
      <c r="C87" s="92" t="s">
        <v>1460</v>
      </c>
      <c r="D87" s="50" t="s">
        <v>28</v>
      </c>
      <c r="E87" s="57">
        <v>500000000</v>
      </c>
      <c r="F87" s="51" t="s">
        <v>496</v>
      </c>
      <c r="G87" s="50" t="s">
        <v>2248</v>
      </c>
      <c r="H87" s="75" t="s">
        <v>2249</v>
      </c>
      <c r="I87" s="51">
        <v>202912</v>
      </c>
      <c r="J87" s="11"/>
    </row>
    <row r="88" spans="1:10" ht="16.5">
      <c r="A88" s="50">
        <v>85</v>
      </c>
      <c r="B88" s="52">
        <v>2</v>
      </c>
      <c r="C88" s="92" t="s">
        <v>1461</v>
      </c>
      <c r="D88" s="50" t="s">
        <v>33</v>
      </c>
      <c r="E88" s="57">
        <v>528000000</v>
      </c>
      <c r="F88" s="51" t="s">
        <v>2250</v>
      </c>
      <c r="G88" s="50" t="s">
        <v>2251</v>
      </c>
      <c r="H88" s="75" t="s">
        <v>2252</v>
      </c>
      <c r="I88" s="51">
        <v>202606</v>
      </c>
      <c r="J88" s="11"/>
    </row>
    <row r="89" spans="1:10" ht="16.5">
      <c r="A89" s="50">
        <v>86</v>
      </c>
      <c r="B89" s="52">
        <v>2</v>
      </c>
      <c r="C89" s="92" t="s">
        <v>1462</v>
      </c>
      <c r="D89" s="50" t="s">
        <v>33</v>
      </c>
      <c r="E89" s="57">
        <v>550000000</v>
      </c>
      <c r="F89" s="51" t="s">
        <v>457</v>
      </c>
      <c r="G89" s="50" t="s">
        <v>458</v>
      </c>
      <c r="H89" s="75" t="s">
        <v>460</v>
      </c>
      <c r="I89" s="51" t="s">
        <v>274</v>
      </c>
      <c r="J89" s="11"/>
    </row>
    <row r="90" spans="1:10" ht="16.5">
      <c r="A90" s="50">
        <v>87</v>
      </c>
      <c r="B90" s="52">
        <v>2</v>
      </c>
      <c r="C90" s="92" t="s">
        <v>1463</v>
      </c>
      <c r="D90" s="50" t="s">
        <v>149</v>
      </c>
      <c r="E90" s="57">
        <f>ROUND(768000000*1.1,-6)</f>
        <v>845000000</v>
      </c>
      <c r="F90" s="51" t="s">
        <v>160</v>
      </c>
      <c r="G90" s="50" t="s">
        <v>168</v>
      </c>
      <c r="H90" s="75" t="s">
        <v>243</v>
      </c>
      <c r="I90" s="51">
        <v>202611</v>
      </c>
      <c r="J90" s="11"/>
    </row>
    <row r="91" spans="1:10" ht="16.5">
      <c r="A91" s="50">
        <v>88</v>
      </c>
      <c r="B91" s="52">
        <v>2</v>
      </c>
      <c r="C91" s="92" t="s">
        <v>1464</v>
      </c>
      <c r="D91" s="50" t="s">
        <v>146</v>
      </c>
      <c r="E91" s="57">
        <v>1350000000</v>
      </c>
      <c r="F91" s="51" t="s">
        <v>153</v>
      </c>
      <c r="G91" s="50" t="s">
        <v>168</v>
      </c>
      <c r="H91" s="75" t="s">
        <v>192</v>
      </c>
      <c r="I91" s="51">
        <v>202608</v>
      </c>
      <c r="J91" s="11"/>
    </row>
    <row r="92" spans="1:10" ht="16.5">
      <c r="A92" s="50">
        <v>89</v>
      </c>
      <c r="B92" s="52">
        <v>2</v>
      </c>
      <c r="C92" s="92" t="s">
        <v>1465</v>
      </c>
      <c r="D92" s="50" t="s">
        <v>33</v>
      </c>
      <c r="E92" s="57">
        <v>1530000000</v>
      </c>
      <c r="F92" s="51" t="s">
        <v>2250</v>
      </c>
      <c r="G92" s="50" t="s">
        <v>2253</v>
      </c>
      <c r="H92" s="75" t="s">
        <v>2254</v>
      </c>
      <c r="I92" s="51">
        <v>202612</v>
      </c>
      <c r="J92" s="11"/>
    </row>
    <row r="93" spans="1:10" ht="16.5">
      <c r="A93" s="50">
        <v>90</v>
      </c>
      <c r="B93" s="52">
        <v>2</v>
      </c>
      <c r="C93" s="92" t="s">
        <v>1466</v>
      </c>
      <c r="D93" s="50" t="s">
        <v>37</v>
      </c>
      <c r="E93" s="57">
        <v>3031000000</v>
      </c>
      <c r="F93" s="51" t="s">
        <v>496</v>
      </c>
      <c r="G93" s="50" t="s">
        <v>2240</v>
      </c>
      <c r="H93" s="75" t="s">
        <v>2255</v>
      </c>
      <c r="I93" s="51">
        <v>202704</v>
      </c>
      <c r="J93" s="11"/>
    </row>
    <row r="94" spans="1:10" ht="16.5">
      <c r="A94" s="50">
        <v>91</v>
      </c>
      <c r="B94" s="50">
        <v>3</v>
      </c>
      <c r="C94" s="92" t="s">
        <v>1467</v>
      </c>
      <c r="D94" s="50" t="s">
        <v>37</v>
      </c>
      <c r="E94" s="57">
        <v>5000000</v>
      </c>
      <c r="F94" s="51" t="s">
        <v>466</v>
      </c>
      <c r="G94" s="50" t="s">
        <v>467</v>
      </c>
      <c r="H94" s="75" t="s">
        <v>470</v>
      </c>
      <c r="I94" s="51" t="s">
        <v>286</v>
      </c>
      <c r="J94" s="11"/>
    </row>
    <row r="95" spans="1:10" ht="16.5">
      <c r="A95" s="50">
        <v>92</v>
      </c>
      <c r="B95" s="50">
        <v>3</v>
      </c>
      <c r="C95" s="92" t="s">
        <v>1468</v>
      </c>
      <c r="D95" s="50" t="s">
        <v>37</v>
      </c>
      <c r="E95" s="57">
        <v>5000000</v>
      </c>
      <c r="F95" s="51" t="s">
        <v>466</v>
      </c>
      <c r="G95" s="50" t="s">
        <v>467</v>
      </c>
      <c r="H95" s="75" t="s">
        <v>470</v>
      </c>
      <c r="I95" s="51" t="s">
        <v>286</v>
      </c>
      <c r="J95" s="32"/>
    </row>
    <row r="96" spans="1:10" ht="16.5">
      <c r="A96" s="50">
        <v>93</v>
      </c>
      <c r="B96" s="50">
        <v>3</v>
      </c>
      <c r="C96" s="92" t="s">
        <v>1469</v>
      </c>
      <c r="D96" s="50" t="s">
        <v>37</v>
      </c>
      <c r="E96" s="57">
        <v>8360000.0000000009</v>
      </c>
      <c r="F96" s="51" t="s">
        <v>160</v>
      </c>
      <c r="G96" s="50" t="s">
        <v>167</v>
      </c>
      <c r="H96" s="75" t="s">
        <v>368</v>
      </c>
      <c r="I96" s="51" t="s">
        <v>274</v>
      </c>
      <c r="J96" s="11"/>
    </row>
    <row r="97" spans="1:10" ht="16.5">
      <c r="A97" s="50">
        <v>94</v>
      </c>
      <c r="B97" s="50">
        <v>3</v>
      </c>
      <c r="C97" s="92" t="s">
        <v>1470</v>
      </c>
      <c r="D97" s="50" t="s">
        <v>45</v>
      </c>
      <c r="E97" s="57">
        <v>10000000</v>
      </c>
      <c r="F97" s="51" t="s">
        <v>159</v>
      </c>
      <c r="G97" s="50" t="s">
        <v>168</v>
      </c>
      <c r="H97" s="75" t="s">
        <v>236</v>
      </c>
      <c r="I97" s="51">
        <v>202606</v>
      </c>
      <c r="J97" s="11"/>
    </row>
    <row r="98" spans="1:10" ht="16.5">
      <c r="A98" s="50">
        <v>95</v>
      </c>
      <c r="B98" s="50">
        <v>3</v>
      </c>
      <c r="C98" s="92" t="s">
        <v>1470</v>
      </c>
      <c r="D98" s="50" t="s">
        <v>146</v>
      </c>
      <c r="E98" s="57">
        <v>12100000</v>
      </c>
      <c r="F98" s="51" t="s">
        <v>154</v>
      </c>
      <c r="G98" s="50" t="s">
        <v>168</v>
      </c>
      <c r="H98" s="75" t="s">
        <v>207</v>
      </c>
      <c r="I98" s="51">
        <v>202612</v>
      </c>
      <c r="J98" s="11"/>
    </row>
    <row r="99" spans="1:10" ht="16.5">
      <c r="A99" s="50">
        <v>96</v>
      </c>
      <c r="B99" s="50">
        <v>3</v>
      </c>
      <c r="C99" s="92" t="s">
        <v>1471</v>
      </c>
      <c r="D99" s="50" t="s">
        <v>146</v>
      </c>
      <c r="E99" s="57">
        <v>12900000</v>
      </c>
      <c r="F99" s="51" t="s">
        <v>154</v>
      </c>
      <c r="G99" s="50" t="s">
        <v>168</v>
      </c>
      <c r="H99" s="75" t="s">
        <v>356</v>
      </c>
      <c r="I99" s="51">
        <v>202702</v>
      </c>
      <c r="J99" s="11"/>
    </row>
    <row r="100" spans="1:10" ht="16.5">
      <c r="A100" s="50">
        <v>97</v>
      </c>
      <c r="B100" s="50">
        <v>3</v>
      </c>
      <c r="C100" s="92" t="s">
        <v>1472</v>
      </c>
      <c r="D100" s="50" t="s">
        <v>146</v>
      </c>
      <c r="E100" s="57">
        <v>14000000</v>
      </c>
      <c r="F100" s="51" t="s">
        <v>360</v>
      </c>
      <c r="G100" s="50" t="s">
        <v>361</v>
      </c>
      <c r="H100" s="75" t="s">
        <v>363</v>
      </c>
      <c r="I100" s="51">
        <v>202703</v>
      </c>
      <c r="J100" s="24"/>
    </row>
    <row r="101" spans="1:10" ht="16.5">
      <c r="A101" s="50">
        <v>98</v>
      </c>
      <c r="B101" s="50">
        <v>3</v>
      </c>
      <c r="C101" s="92" t="s">
        <v>1473</v>
      </c>
      <c r="D101" s="50" t="s">
        <v>146</v>
      </c>
      <c r="E101" s="57">
        <v>14000000</v>
      </c>
      <c r="F101" s="51" t="s">
        <v>360</v>
      </c>
      <c r="G101" s="50" t="s">
        <v>361</v>
      </c>
      <c r="H101" s="75" t="s">
        <v>363</v>
      </c>
      <c r="I101" s="51">
        <v>202703</v>
      </c>
      <c r="J101" s="11"/>
    </row>
    <row r="102" spans="1:10" ht="16.5">
      <c r="A102" s="50">
        <v>99</v>
      </c>
      <c r="B102" s="50">
        <v>3</v>
      </c>
      <c r="C102" s="92" t="s">
        <v>1474</v>
      </c>
      <c r="D102" s="50" t="s">
        <v>33</v>
      </c>
      <c r="E102" s="57">
        <v>15000000</v>
      </c>
      <c r="F102" s="51" t="s">
        <v>161</v>
      </c>
      <c r="G102" s="50" t="s">
        <v>168</v>
      </c>
      <c r="H102" s="75" t="s">
        <v>2256</v>
      </c>
      <c r="I102" s="51">
        <v>202609</v>
      </c>
      <c r="J102" s="11"/>
    </row>
    <row r="103" spans="1:10" ht="16.5">
      <c r="A103" s="50">
        <v>100</v>
      </c>
      <c r="B103" s="50">
        <v>3</v>
      </c>
      <c r="C103" s="92" t="s">
        <v>1475</v>
      </c>
      <c r="D103" s="50" t="s">
        <v>37</v>
      </c>
      <c r="E103" s="57">
        <v>15070000</v>
      </c>
      <c r="F103" s="51" t="s">
        <v>153</v>
      </c>
      <c r="G103" s="50" t="s">
        <v>167</v>
      </c>
      <c r="H103" s="75" t="s">
        <v>2257</v>
      </c>
      <c r="I103" s="51">
        <v>202611</v>
      </c>
      <c r="J103" s="11"/>
    </row>
    <row r="104" spans="1:10" ht="16.5">
      <c r="A104" s="50">
        <v>101</v>
      </c>
      <c r="B104" s="50">
        <v>3</v>
      </c>
      <c r="C104" s="92" t="s">
        <v>1476</v>
      </c>
      <c r="D104" s="50" t="s">
        <v>147</v>
      </c>
      <c r="E104" s="57">
        <v>17850000</v>
      </c>
      <c r="F104" s="51" t="s">
        <v>154</v>
      </c>
      <c r="G104" s="50" t="s">
        <v>322</v>
      </c>
      <c r="H104" s="75" t="s">
        <v>352</v>
      </c>
      <c r="I104" s="51" t="s">
        <v>278</v>
      </c>
      <c r="J104" s="11"/>
    </row>
    <row r="105" spans="1:10" ht="16.5">
      <c r="A105" s="50">
        <v>102</v>
      </c>
      <c r="B105" s="50">
        <v>3</v>
      </c>
      <c r="C105" s="92" t="s">
        <v>1477</v>
      </c>
      <c r="D105" s="50" t="s">
        <v>37</v>
      </c>
      <c r="E105" s="57">
        <v>20000000</v>
      </c>
      <c r="F105" s="51" t="s">
        <v>2258</v>
      </c>
      <c r="G105" s="50" t="s">
        <v>324</v>
      </c>
      <c r="H105" s="75" t="s">
        <v>2259</v>
      </c>
      <c r="I105" s="51">
        <v>202805</v>
      </c>
      <c r="J105" s="32"/>
    </row>
    <row r="106" spans="1:10" ht="16.5">
      <c r="A106" s="50">
        <v>103</v>
      </c>
      <c r="B106" s="50">
        <v>3</v>
      </c>
      <c r="C106" s="92" t="s">
        <v>1478</v>
      </c>
      <c r="D106" s="50" t="s">
        <v>37</v>
      </c>
      <c r="E106" s="57">
        <v>20000000</v>
      </c>
      <c r="F106" s="51" t="s">
        <v>466</v>
      </c>
      <c r="G106" s="50" t="s">
        <v>467</v>
      </c>
      <c r="H106" s="75" t="s">
        <v>469</v>
      </c>
      <c r="I106" s="51" t="s">
        <v>290</v>
      </c>
      <c r="J106" s="11"/>
    </row>
    <row r="107" spans="1:10" ht="16.5">
      <c r="A107" s="50">
        <v>104</v>
      </c>
      <c r="B107" s="50">
        <v>3</v>
      </c>
      <c r="C107" s="92" t="s">
        <v>1479</v>
      </c>
      <c r="D107" s="50" t="s">
        <v>146</v>
      </c>
      <c r="E107" s="57">
        <v>20000000</v>
      </c>
      <c r="F107" s="51" t="s">
        <v>410</v>
      </c>
      <c r="G107" s="50" t="s">
        <v>413</v>
      </c>
      <c r="H107" s="75" t="s">
        <v>530</v>
      </c>
      <c r="I107" s="51">
        <v>202611</v>
      </c>
      <c r="J107" s="11"/>
    </row>
    <row r="108" spans="1:10" ht="16.5">
      <c r="A108" s="50">
        <v>105</v>
      </c>
      <c r="B108" s="50">
        <v>3</v>
      </c>
      <c r="C108" s="92" t="s">
        <v>1480</v>
      </c>
      <c r="D108" s="50" t="s">
        <v>147</v>
      </c>
      <c r="E108" s="57">
        <v>27500000</v>
      </c>
      <c r="F108" s="51" t="s">
        <v>156</v>
      </c>
      <c r="G108" s="50" t="s">
        <v>357</v>
      </c>
      <c r="H108" s="75" t="s">
        <v>358</v>
      </c>
      <c r="I108" s="51" t="s">
        <v>486</v>
      </c>
      <c r="J108" s="11"/>
    </row>
    <row r="109" spans="1:10" ht="16.5">
      <c r="A109" s="50">
        <v>106</v>
      </c>
      <c r="B109" s="50">
        <v>3</v>
      </c>
      <c r="C109" s="92" t="s">
        <v>1481</v>
      </c>
      <c r="D109" s="50" t="s">
        <v>146</v>
      </c>
      <c r="E109" s="57">
        <v>28599000</v>
      </c>
      <c r="F109" s="51" t="s">
        <v>495</v>
      </c>
      <c r="G109" s="50" t="s">
        <v>442</v>
      </c>
      <c r="H109" s="75" t="s">
        <v>529</v>
      </c>
      <c r="I109" s="51">
        <v>202805</v>
      </c>
      <c r="J109" s="11"/>
    </row>
    <row r="110" spans="1:10" ht="16.5">
      <c r="A110" s="50">
        <v>107</v>
      </c>
      <c r="B110" s="50">
        <v>3</v>
      </c>
      <c r="C110" s="92" t="s">
        <v>1482</v>
      </c>
      <c r="D110" s="50" t="s">
        <v>33</v>
      </c>
      <c r="E110" s="57">
        <v>30370000</v>
      </c>
      <c r="F110" s="51" t="s">
        <v>159</v>
      </c>
      <c r="G110" s="50" t="s">
        <v>345</v>
      </c>
      <c r="H110" s="75" t="s">
        <v>2260</v>
      </c>
      <c r="I110" s="51">
        <v>202612</v>
      </c>
      <c r="J110" s="11"/>
    </row>
    <row r="111" spans="1:10" ht="16.5">
      <c r="A111" s="50">
        <v>108</v>
      </c>
      <c r="B111" s="50">
        <v>3</v>
      </c>
      <c r="C111" s="92" t="s">
        <v>1483</v>
      </c>
      <c r="D111" s="50" t="s">
        <v>37</v>
      </c>
      <c r="E111" s="57">
        <v>35000000</v>
      </c>
      <c r="F111" s="51" t="s">
        <v>425</v>
      </c>
      <c r="G111" s="50" t="s">
        <v>432</v>
      </c>
      <c r="H111" s="75" t="s">
        <v>433</v>
      </c>
      <c r="I111" s="51" t="s">
        <v>275</v>
      </c>
      <c r="J111" s="11"/>
    </row>
    <row r="112" spans="1:10" ht="16.5">
      <c r="A112" s="50">
        <v>109</v>
      </c>
      <c r="B112" s="50">
        <v>3</v>
      </c>
      <c r="C112" s="92" t="s">
        <v>1484</v>
      </c>
      <c r="D112" s="50" t="s">
        <v>147</v>
      </c>
      <c r="E112" s="57">
        <v>47722000</v>
      </c>
      <c r="F112" s="51" t="s">
        <v>156</v>
      </c>
      <c r="G112" s="50" t="s">
        <v>173</v>
      </c>
      <c r="H112" s="75" t="s">
        <v>212</v>
      </c>
      <c r="I112" s="51">
        <v>202611</v>
      </c>
      <c r="J112" s="11"/>
    </row>
    <row r="113" spans="1:10" ht="16.5">
      <c r="A113" s="50">
        <v>110</v>
      </c>
      <c r="B113" s="50">
        <v>3</v>
      </c>
      <c r="C113" s="92" t="s">
        <v>1485</v>
      </c>
      <c r="D113" s="50" t="s">
        <v>146</v>
      </c>
      <c r="E113" s="57">
        <f>43800000*1.1</f>
        <v>48180000.000000007</v>
      </c>
      <c r="F113" s="51" t="s">
        <v>151</v>
      </c>
      <c r="G113" s="50" t="s">
        <v>166</v>
      </c>
      <c r="H113" s="75" t="s">
        <v>183</v>
      </c>
      <c r="I113" s="51">
        <v>202606</v>
      </c>
      <c r="J113" s="11"/>
    </row>
    <row r="114" spans="1:10" ht="16.5">
      <c r="A114" s="50">
        <v>111</v>
      </c>
      <c r="B114" s="50">
        <v>3</v>
      </c>
      <c r="C114" s="92" t="s">
        <v>1486</v>
      </c>
      <c r="D114" s="50" t="s">
        <v>146</v>
      </c>
      <c r="E114" s="57">
        <v>50000000</v>
      </c>
      <c r="F114" s="51" t="s">
        <v>321</v>
      </c>
      <c r="G114" s="50" t="s">
        <v>322</v>
      </c>
      <c r="H114" s="75" t="s">
        <v>2261</v>
      </c>
      <c r="I114" s="51">
        <v>202704</v>
      </c>
      <c r="J114" s="24"/>
    </row>
    <row r="115" spans="1:10" ht="16.5">
      <c r="A115" s="50">
        <v>112</v>
      </c>
      <c r="B115" s="50">
        <v>3</v>
      </c>
      <c r="C115" s="92" t="s">
        <v>1487</v>
      </c>
      <c r="D115" s="50" t="s">
        <v>147</v>
      </c>
      <c r="E115" s="57">
        <v>67500000</v>
      </c>
      <c r="F115" s="51" t="s">
        <v>326</v>
      </c>
      <c r="G115" s="50" t="s">
        <v>502</v>
      </c>
      <c r="H115" s="75" t="s">
        <v>503</v>
      </c>
      <c r="I115" s="51">
        <v>202609</v>
      </c>
      <c r="J115" s="35"/>
    </row>
    <row r="116" spans="1:10" ht="16.5">
      <c r="A116" s="50">
        <v>113</v>
      </c>
      <c r="B116" s="50">
        <v>3</v>
      </c>
      <c r="C116" s="92" t="s">
        <v>1488</v>
      </c>
      <c r="D116" s="50" t="s">
        <v>33</v>
      </c>
      <c r="E116" s="57">
        <v>70000000</v>
      </c>
      <c r="F116" s="51" t="s">
        <v>494</v>
      </c>
      <c r="G116" s="50" t="s">
        <v>510</v>
      </c>
      <c r="H116" s="75" t="s">
        <v>511</v>
      </c>
      <c r="I116" s="51">
        <v>202612</v>
      </c>
      <c r="J116" s="11"/>
    </row>
    <row r="117" spans="1:10" ht="16.5">
      <c r="A117" s="50">
        <v>114</v>
      </c>
      <c r="B117" s="50">
        <v>3</v>
      </c>
      <c r="C117" s="92" t="s">
        <v>1489</v>
      </c>
      <c r="D117" s="50" t="s">
        <v>146</v>
      </c>
      <c r="E117" s="57">
        <v>90100000</v>
      </c>
      <c r="F117" s="51" t="s">
        <v>160</v>
      </c>
      <c r="G117" s="50" t="s">
        <v>167</v>
      </c>
      <c r="H117" s="75" t="s">
        <v>528</v>
      </c>
      <c r="I117" s="51">
        <v>202710</v>
      </c>
      <c r="J117" s="11"/>
    </row>
    <row r="118" spans="1:10" ht="16.5">
      <c r="A118" s="50">
        <v>115</v>
      </c>
      <c r="B118" s="50">
        <v>3</v>
      </c>
      <c r="C118" s="92" t="s">
        <v>1490</v>
      </c>
      <c r="D118" s="50" t="s">
        <v>37</v>
      </c>
      <c r="E118" s="57">
        <v>95447000</v>
      </c>
      <c r="F118" s="51" t="s">
        <v>453</v>
      </c>
      <c r="G118" s="50" t="s">
        <v>165</v>
      </c>
      <c r="H118" s="75" t="s">
        <v>2227</v>
      </c>
      <c r="I118" s="51">
        <v>202612</v>
      </c>
      <c r="J118" s="11"/>
    </row>
    <row r="119" spans="1:10" ht="16.5">
      <c r="A119" s="50">
        <v>116</v>
      </c>
      <c r="B119" s="50">
        <v>3</v>
      </c>
      <c r="C119" s="92" t="s">
        <v>1491</v>
      </c>
      <c r="D119" s="50" t="s">
        <v>146</v>
      </c>
      <c r="E119" s="57">
        <v>100100000.00000001</v>
      </c>
      <c r="F119" s="51" t="s">
        <v>439</v>
      </c>
      <c r="G119" s="50" t="s">
        <v>440</v>
      </c>
      <c r="H119" s="75" t="s">
        <v>441</v>
      </c>
      <c r="I119" s="51">
        <v>202810</v>
      </c>
      <c r="J119" s="11"/>
    </row>
    <row r="120" spans="1:10" ht="16.5">
      <c r="A120" s="50">
        <v>117</v>
      </c>
      <c r="B120" s="50">
        <v>3</v>
      </c>
      <c r="C120" s="92" t="s">
        <v>1492</v>
      </c>
      <c r="D120" s="50" t="s">
        <v>33</v>
      </c>
      <c r="E120" s="57">
        <v>120000000</v>
      </c>
      <c r="F120" s="51" t="s">
        <v>410</v>
      </c>
      <c r="G120" s="50" t="s">
        <v>2230</v>
      </c>
      <c r="H120" s="75" t="s">
        <v>2262</v>
      </c>
      <c r="I120" s="51">
        <v>202612</v>
      </c>
      <c r="J120" s="34"/>
    </row>
    <row r="121" spans="1:10" ht="16.5">
      <c r="A121" s="50">
        <v>118</v>
      </c>
      <c r="B121" s="50">
        <v>3</v>
      </c>
      <c r="C121" s="92" t="s">
        <v>1493</v>
      </c>
      <c r="D121" s="50" t="s">
        <v>146</v>
      </c>
      <c r="E121" s="57">
        <v>128000000</v>
      </c>
      <c r="F121" s="51" t="s">
        <v>496</v>
      </c>
      <c r="G121" s="50" t="s">
        <v>2248</v>
      </c>
      <c r="H121" s="75" t="s">
        <v>2263</v>
      </c>
      <c r="I121" s="51">
        <v>202901</v>
      </c>
      <c r="J121" s="11"/>
    </row>
    <row r="122" spans="1:10" ht="16.5">
      <c r="A122" s="50">
        <v>119</v>
      </c>
      <c r="B122" s="50">
        <v>3</v>
      </c>
      <c r="C122" s="92" t="s">
        <v>1494</v>
      </c>
      <c r="D122" s="50" t="s">
        <v>33</v>
      </c>
      <c r="E122" s="57">
        <v>132000000</v>
      </c>
      <c r="F122" s="51" t="s">
        <v>453</v>
      </c>
      <c r="G122" s="50" t="s">
        <v>165</v>
      </c>
      <c r="H122" s="75" t="s">
        <v>2264</v>
      </c>
      <c r="I122" s="51">
        <v>202610</v>
      </c>
      <c r="J122" s="11"/>
    </row>
    <row r="123" spans="1:10" ht="16.5">
      <c r="A123" s="50">
        <v>120</v>
      </c>
      <c r="B123" s="50">
        <v>3</v>
      </c>
      <c r="C123" s="92" t="s">
        <v>1495</v>
      </c>
      <c r="D123" s="50" t="s">
        <v>33</v>
      </c>
      <c r="E123" s="57">
        <v>160000000</v>
      </c>
      <c r="F123" s="51" t="s">
        <v>410</v>
      </c>
      <c r="G123" s="50" t="s">
        <v>2230</v>
      </c>
      <c r="H123" s="75" t="s">
        <v>2265</v>
      </c>
      <c r="I123" s="51">
        <v>202611</v>
      </c>
      <c r="J123" s="11"/>
    </row>
    <row r="124" spans="1:10" ht="16.5">
      <c r="A124" s="50">
        <v>121</v>
      </c>
      <c r="B124" s="50">
        <v>3</v>
      </c>
      <c r="C124" s="92" t="s">
        <v>1496</v>
      </c>
      <c r="D124" s="50" t="s">
        <v>146</v>
      </c>
      <c r="E124" s="57">
        <v>165000000</v>
      </c>
      <c r="F124" s="51" t="s">
        <v>439</v>
      </c>
      <c r="G124" s="50" t="s">
        <v>440</v>
      </c>
      <c r="H124" s="75" t="s">
        <v>441</v>
      </c>
      <c r="I124" s="51">
        <v>202810</v>
      </c>
      <c r="J124" s="11"/>
    </row>
    <row r="125" spans="1:10" ht="16.5">
      <c r="A125" s="50">
        <v>122</v>
      </c>
      <c r="B125" s="50">
        <v>3</v>
      </c>
      <c r="C125" s="92" t="s">
        <v>1497</v>
      </c>
      <c r="D125" s="50" t="s">
        <v>146</v>
      </c>
      <c r="E125" s="57">
        <v>173887000</v>
      </c>
      <c r="F125" s="51" t="s">
        <v>495</v>
      </c>
      <c r="G125" s="50" t="s">
        <v>442</v>
      </c>
      <c r="H125" s="75" t="s">
        <v>443</v>
      </c>
      <c r="I125" s="51">
        <v>202805</v>
      </c>
      <c r="J125" s="11"/>
    </row>
    <row r="126" spans="1:10" ht="16.5">
      <c r="A126" s="50">
        <v>123</v>
      </c>
      <c r="B126" s="50">
        <v>3</v>
      </c>
      <c r="C126" s="92" t="s">
        <v>1498</v>
      </c>
      <c r="D126" s="50" t="s">
        <v>33</v>
      </c>
      <c r="E126" s="57">
        <v>180600000</v>
      </c>
      <c r="F126" s="51" t="s">
        <v>386</v>
      </c>
      <c r="G126" s="50" t="s">
        <v>392</v>
      </c>
      <c r="H126" s="75" t="s">
        <v>393</v>
      </c>
      <c r="I126" s="51">
        <v>202905</v>
      </c>
      <c r="J126" s="35"/>
    </row>
    <row r="127" spans="1:10" ht="16.5">
      <c r="A127" s="50">
        <v>124</v>
      </c>
      <c r="B127" s="50">
        <v>3</v>
      </c>
      <c r="C127" s="92" t="s">
        <v>1499</v>
      </c>
      <c r="D127" s="50" t="s">
        <v>37</v>
      </c>
      <c r="E127" s="57">
        <v>209000000</v>
      </c>
      <c r="F127" s="51" t="s">
        <v>473</v>
      </c>
      <c r="G127" s="50" t="s">
        <v>474</v>
      </c>
      <c r="H127" s="75" t="s">
        <v>475</v>
      </c>
      <c r="I127" s="51" t="s">
        <v>277</v>
      </c>
      <c r="J127" s="11"/>
    </row>
    <row r="128" spans="1:10" ht="16.5">
      <c r="A128" s="50">
        <v>125</v>
      </c>
      <c r="B128" s="50">
        <v>3</v>
      </c>
      <c r="C128" s="92" t="s">
        <v>1500</v>
      </c>
      <c r="D128" s="50" t="s">
        <v>146</v>
      </c>
      <c r="E128" s="57">
        <v>246400000</v>
      </c>
      <c r="F128" s="51" t="s">
        <v>156</v>
      </c>
      <c r="G128" s="50" t="s">
        <v>357</v>
      </c>
      <c r="H128" s="75" t="s">
        <v>359</v>
      </c>
      <c r="I128" s="51" t="s">
        <v>280</v>
      </c>
      <c r="J128" s="11"/>
    </row>
    <row r="129" spans="1:10" ht="16.5">
      <c r="A129" s="50">
        <v>126</v>
      </c>
      <c r="B129" s="50">
        <v>3</v>
      </c>
      <c r="C129" s="92" t="s">
        <v>1501</v>
      </c>
      <c r="D129" s="50" t="s">
        <v>33</v>
      </c>
      <c r="E129" s="57">
        <v>260000000</v>
      </c>
      <c r="F129" s="51" t="s">
        <v>453</v>
      </c>
      <c r="G129" s="50" t="s">
        <v>322</v>
      </c>
      <c r="H129" s="75" t="s">
        <v>455</v>
      </c>
      <c r="I129" s="51">
        <v>202604</v>
      </c>
      <c r="J129" s="11"/>
    </row>
    <row r="130" spans="1:10" ht="16.5">
      <c r="A130" s="50">
        <v>127</v>
      </c>
      <c r="B130" s="50">
        <v>3</v>
      </c>
      <c r="C130" s="92" t="s">
        <v>1502</v>
      </c>
      <c r="D130" s="50" t="s">
        <v>33</v>
      </c>
      <c r="E130" s="57">
        <v>321000000</v>
      </c>
      <c r="F130" s="51" t="s">
        <v>163</v>
      </c>
      <c r="G130" s="50" t="s">
        <v>534</v>
      </c>
      <c r="H130" s="75" t="s">
        <v>535</v>
      </c>
      <c r="I130" s="51">
        <v>202612</v>
      </c>
      <c r="J130" s="11"/>
    </row>
    <row r="131" spans="1:10" ht="16.5">
      <c r="A131" s="50">
        <v>128</v>
      </c>
      <c r="B131" s="50">
        <v>3</v>
      </c>
      <c r="C131" s="92" t="s">
        <v>1503</v>
      </c>
      <c r="D131" s="50" t="s">
        <v>28</v>
      </c>
      <c r="E131" s="57">
        <v>330000000</v>
      </c>
      <c r="F131" s="51" t="s">
        <v>410</v>
      </c>
      <c r="G131" s="50" t="s">
        <v>2230</v>
      </c>
      <c r="H131" s="75" t="s">
        <v>2266</v>
      </c>
      <c r="I131" s="51">
        <v>202612</v>
      </c>
      <c r="J131" s="11"/>
    </row>
    <row r="132" spans="1:10" ht="16.5">
      <c r="A132" s="50">
        <v>129</v>
      </c>
      <c r="B132" s="50">
        <v>3</v>
      </c>
      <c r="C132" s="92" t="s">
        <v>1504</v>
      </c>
      <c r="D132" s="50" t="s">
        <v>149</v>
      </c>
      <c r="E132" s="57">
        <v>394900000</v>
      </c>
      <c r="F132" s="51" t="s">
        <v>481</v>
      </c>
      <c r="G132" s="50" t="s">
        <v>482</v>
      </c>
      <c r="H132" s="75" t="s">
        <v>483</v>
      </c>
      <c r="I132" s="51">
        <v>202608</v>
      </c>
      <c r="J132" s="44"/>
    </row>
    <row r="133" spans="1:10" ht="16.5">
      <c r="A133" s="50">
        <v>130</v>
      </c>
      <c r="B133" s="50">
        <v>3</v>
      </c>
      <c r="C133" s="92" t="s">
        <v>1505</v>
      </c>
      <c r="D133" s="50" t="s">
        <v>33</v>
      </c>
      <c r="E133" s="57">
        <v>454000000</v>
      </c>
      <c r="F133" s="51" t="s">
        <v>2250</v>
      </c>
      <c r="G133" s="50" t="s">
        <v>2253</v>
      </c>
      <c r="H133" s="75" t="s">
        <v>2267</v>
      </c>
      <c r="I133" s="51">
        <v>202609</v>
      </c>
      <c r="J133" s="11"/>
    </row>
    <row r="134" spans="1:10" ht="16.5">
      <c r="A134" s="50">
        <v>131</v>
      </c>
      <c r="B134" s="50">
        <v>3</v>
      </c>
      <c r="C134" s="92" t="s">
        <v>1506</v>
      </c>
      <c r="D134" s="50" t="s">
        <v>146</v>
      </c>
      <c r="E134" s="57">
        <v>523044000</v>
      </c>
      <c r="F134" s="51" t="s">
        <v>439</v>
      </c>
      <c r="G134" s="50" t="s">
        <v>442</v>
      </c>
      <c r="H134" s="75" t="s">
        <v>443</v>
      </c>
      <c r="I134" s="51">
        <v>202805</v>
      </c>
      <c r="J134" s="11"/>
    </row>
    <row r="135" spans="1:10" ht="16.5">
      <c r="A135" s="50">
        <v>132</v>
      </c>
      <c r="B135" s="50">
        <v>3</v>
      </c>
      <c r="C135" s="92" t="s">
        <v>1507</v>
      </c>
      <c r="D135" s="50" t="s">
        <v>146</v>
      </c>
      <c r="E135" s="57">
        <v>775500000.00000012</v>
      </c>
      <c r="F135" s="51" t="s">
        <v>439</v>
      </c>
      <c r="G135" s="50" t="s">
        <v>440</v>
      </c>
      <c r="H135" s="75" t="s">
        <v>441</v>
      </c>
      <c r="I135" s="51">
        <v>202810</v>
      </c>
      <c r="J135" s="11"/>
    </row>
    <row r="136" spans="1:10" ht="16.5">
      <c r="A136" s="50">
        <v>133</v>
      </c>
      <c r="B136" s="50">
        <v>3</v>
      </c>
      <c r="C136" s="92" t="s">
        <v>1508</v>
      </c>
      <c r="D136" s="50" t="s">
        <v>146</v>
      </c>
      <c r="E136" s="57">
        <v>800000000</v>
      </c>
      <c r="F136" s="51" t="s">
        <v>495</v>
      </c>
      <c r="G136" s="50" t="s">
        <v>442</v>
      </c>
      <c r="H136" s="75" t="s">
        <v>529</v>
      </c>
      <c r="I136" s="51">
        <v>202805</v>
      </c>
      <c r="J136" s="11"/>
    </row>
    <row r="137" spans="1:10" ht="16.5">
      <c r="A137" s="50">
        <v>134</v>
      </c>
      <c r="B137" s="50">
        <v>3</v>
      </c>
      <c r="C137" s="92" t="s">
        <v>1509</v>
      </c>
      <c r="D137" s="50" t="s">
        <v>149</v>
      </c>
      <c r="E137" s="57">
        <f>ROUND(785000000*1.1,-6)</f>
        <v>864000000</v>
      </c>
      <c r="F137" s="51" t="s">
        <v>160</v>
      </c>
      <c r="G137" s="50" t="s">
        <v>168</v>
      </c>
      <c r="H137" s="75" t="s">
        <v>242</v>
      </c>
      <c r="I137" s="51">
        <v>202611</v>
      </c>
      <c r="J137" s="11"/>
    </row>
    <row r="138" spans="1:10" ht="16.5">
      <c r="A138" s="50">
        <v>135</v>
      </c>
      <c r="B138" s="50">
        <v>3</v>
      </c>
      <c r="C138" s="92" t="s">
        <v>1510</v>
      </c>
      <c r="D138" s="50" t="s">
        <v>146</v>
      </c>
      <c r="E138" s="57">
        <v>988000000</v>
      </c>
      <c r="F138" s="51" t="s">
        <v>162</v>
      </c>
      <c r="G138" s="50" t="s">
        <v>168</v>
      </c>
      <c r="H138" s="75" t="s">
        <v>248</v>
      </c>
      <c r="I138" s="51">
        <v>202701</v>
      </c>
      <c r="J138" s="11"/>
    </row>
    <row r="139" spans="1:10" ht="16.5">
      <c r="A139" s="50">
        <v>136</v>
      </c>
      <c r="B139" s="50">
        <v>3</v>
      </c>
      <c r="C139" s="92" t="s">
        <v>1511</v>
      </c>
      <c r="D139" s="50" t="s">
        <v>33</v>
      </c>
      <c r="E139" s="57">
        <v>1065000000</v>
      </c>
      <c r="F139" s="51" t="s">
        <v>154</v>
      </c>
      <c r="G139" s="50" t="s">
        <v>168</v>
      </c>
      <c r="H139" s="75" t="s">
        <v>356</v>
      </c>
      <c r="I139" s="51">
        <v>202702</v>
      </c>
      <c r="J139" s="11"/>
    </row>
    <row r="140" spans="1:10" ht="16.5">
      <c r="A140" s="50">
        <v>137</v>
      </c>
      <c r="B140" s="50">
        <v>3</v>
      </c>
      <c r="C140" s="92" t="s">
        <v>1512</v>
      </c>
      <c r="D140" s="50" t="s">
        <v>33</v>
      </c>
      <c r="E140" s="57">
        <v>1100000000</v>
      </c>
      <c r="F140" s="51" t="s">
        <v>386</v>
      </c>
      <c r="G140" s="50" t="s">
        <v>387</v>
      </c>
      <c r="H140" s="75" t="s">
        <v>391</v>
      </c>
      <c r="I140" s="51" t="s">
        <v>280</v>
      </c>
      <c r="J140" s="11"/>
    </row>
    <row r="141" spans="1:10" ht="16.5">
      <c r="A141" s="50">
        <v>138</v>
      </c>
      <c r="B141" s="50">
        <v>3</v>
      </c>
      <c r="C141" s="92" t="s">
        <v>1513</v>
      </c>
      <c r="D141" s="50" t="s">
        <v>28</v>
      </c>
      <c r="E141" s="57">
        <v>1200000000</v>
      </c>
      <c r="F141" s="51" t="s">
        <v>410</v>
      </c>
      <c r="G141" s="50" t="s">
        <v>2230</v>
      </c>
      <c r="H141" s="75" t="s">
        <v>2234</v>
      </c>
      <c r="I141" s="51">
        <v>202612</v>
      </c>
      <c r="J141" s="11"/>
    </row>
    <row r="142" spans="1:10" ht="16.5">
      <c r="A142" s="50">
        <v>139</v>
      </c>
      <c r="B142" s="50">
        <v>3</v>
      </c>
      <c r="C142" s="92" t="s">
        <v>1514</v>
      </c>
      <c r="D142" s="50" t="s">
        <v>33</v>
      </c>
      <c r="E142" s="57">
        <v>1862300000.0000002</v>
      </c>
      <c r="F142" s="51" t="s">
        <v>496</v>
      </c>
      <c r="G142" s="50" t="s">
        <v>2232</v>
      </c>
      <c r="H142" s="75" t="s">
        <v>2268</v>
      </c>
      <c r="I142" s="51">
        <v>202612</v>
      </c>
      <c r="J142" s="11"/>
    </row>
    <row r="143" spans="1:10" ht="16.5">
      <c r="A143" s="50">
        <v>140</v>
      </c>
      <c r="B143" s="50">
        <v>3</v>
      </c>
      <c r="C143" s="92" t="s">
        <v>1515</v>
      </c>
      <c r="D143" s="50" t="s">
        <v>146</v>
      </c>
      <c r="E143" s="57">
        <v>2907300000</v>
      </c>
      <c r="F143" s="51" t="s">
        <v>439</v>
      </c>
      <c r="G143" s="50" t="s">
        <v>440</v>
      </c>
      <c r="H143" s="75" t="s">
        <v>441</v>
      </c>
      <c r="I143" s="51">
        <v>202810</v>
      </c>
      <c r="J143" s="32"/>
    </row>
    <row r="144" spans="1:10" ht="16.5">
      <c r="A144" s="50">
        <v>141</v>
      </c>
      <c r="B144" s="50">
        <v>3</v>
      </c>
      <c r="C144" s="92" t="s">
        <v>1516</v>
      </c>
      <c r="D144" s="50" t="s">
        <v>146</v>
      </c>
      <c r="E144" s="57">
        <v>3102000000.0000005</v>
      </c>
      <c r="F144" s="51" t="s">
        <v>439</v>
      </c>
      <c r="G144" s="50" t="s">
        <v>440</v>
      </c>
      <c r="H144" s="75" t="s">
        <v>441</v>
      </c>
      <c r="I144" s="51">
        <v>202810</v>
      </c>
      <c r="J144" s="11"/>
    </row>
    <row r="145" spans="1:10" ht="16.5">
      <c r="A145" s="50">
        <v>142</v>
      </c>
      <c r="B145" s="50">
        <v>4</v>
      </c>
      <c r="C145" s="92" t="s">
        <v>1517</v>
      </c>
      <c r="D145" s="50" t="s">
        <v>33</v>
      </c>
      <c r="E145" s="57">
        <v>6000000</v>
      </c>
      <c r="F145" s="51" t="s">
        <v>159</v>
      </c>
      <c r="G145" s="50" t="s">
        <v>167</v>
      </c>
      <c r="H145" s="75" t="s">
        <v>364</v>
      </c>
      <c r="I145" s="51">
        <v>202606</v>
      </c>
      <c r="J145" s="24"/>
    </row>
    <row r="146" spans="1:10" ht="16.5">
      <c r="A146" s="50">
        <v>143</v>
      </c>
      <c r="B146" s="50">
        <v>4</v>
      </c>
      <c r="C146" s="92" t="s">
        <v>1518</v>
      </c>
      <c r="D146" s="50" t="s">
        <v>146</v>
      </c>
      <c r="E146" s="57">
        <v>9000000</v>
      </c>
      <c r="F146" s="51" t="s">
        <v>321</v>
      </c>
      <c r="G146" s="50" t="s">
        <v>173</v>
      </c>
      <c r="H146" s="75" t="s">
        <v>2269</v>
      </c>
      <c r="I146" s="51">
        <v>202612</v>
      </c>
      <c r="J146" s="11"/>
    </row>
    <row r="147" spans="1:10" ht="16.5">
      <c r="A147" s="50">
        <v>144</v>
      </c>
      <c r="B147" s="50">
        <v>4</v>
      </c>
      <c r="C147" s="92" t="s">
        <v>1519</v>
      </c>
      <c r="D147" s="50" t="s">
        <v>33</v>
      </c>
      <c r="E147" s="57">
        <v>10000000</v>
      </c>
      <c r="F147" s="51" t="s">
        <v>159</v>
      </c>
      <c r="G147" s="50" t="s">
        <v>167</v>
      </c>
      <c r="H147" s="75" t="s">
        <v>364</v>
      </c>
      <c r="I147" s="51" t="s">
        <v>275</v>
      </c>
      <c r="J147" s="11"/>
    </row>
    <row r="148" spans="1:10" ht="16.5">
      <c r="A148" s="50">
        <v>145</v>
      </c>
      <c r="B148" s="50">
        <v>4</v>
      </c>
      <c r="C148" s="92" t="s">
        <v>1520</v>
      </c>
      <c r="D148" s="50" t="s">
        <v>33</v>
      </c>
      <c r="E148" s="57">
        <v>10000000</v>
      </c>
      <c r="F148" s="51" t="s">
        <v>321</v>
      </c>
      <c r="G148" s="50" t="s">
        <v>345</v>
      </c>
      <c r="H148" s="75" t="s">
        <v>2220</v>
      </c>
      <c r="I148" s="51">
        <v>202606</v>
      </c>
      <c r="J148" s="11"/>
    </row>
    <row r="149" spans="1:10" ht="16.5">
      <c r="A149" s="50">
        <v>146</v>
      </c>
      <c r="B149" s="50">
        <v>4</v>
      </c>
      <c r="C149" s="92" t="s">
        <v>1521</v>
      </c>
      <c r="D149" s="50" t="s">
        <v>146</v>
      </c>
      <c r="E149" s="57">
        <f>ROUND(9800000*1.1,-6)</f>
        <v>11000000</v>
      </c>
      <c r="F149" s="51" t="s">
        <v>160</v>
      </c>
      <c r="G149" s="50" t="s">
        <v>168</v>
      </c>
      <c r="H149" s="75" t="s">
        <v>242</v>
      </c>
      <c r="I149" s="51">
        <v>202706</v>
      </c>
      <c r="J149" s="11"/>
    </row>
    <row r="150" spans="1:10" ht="16.5">
      <c r="A150" s="50">
        <v>147</v>
      </c>
      <c r="B150" s="50">
        <v>4</v>
      </c>
      <c r="C150" s="92" t="s">
        <v>1522</v>
      </c>
      <c r="D150" s="50" t="s">
        <v>33</v>
      </c>
      <c r="E150" s="57">
        <f>ROUND(9800000*1.1,-6)</f>
        <v>11000000</v>
      </c>
      <c r="F150" s="51" t="s">
        <v>164</v>
      </c>
      <c r="G150" s="50" t="s">
        <v>168</v>
      </c>
      <c r="H150" s="75" t="s">
        <v>265</v>
      </c>
      <c r="I150" s="51" t="s">
        <v>275</v>
      </c>
      <c r="J150" s="11"/>
    </row>
    <row r="151" spans="1:10" ht="16.5">
      <c r="A151" s="50">
        <v>148</v>
      </c>
      <c r="B151" s="50">
        <v>4</v>
      </c>
      <c r="C151" s="92" t="s">
        <v>1523</v>
      </c>
      <c r="D151" s="50" t="s">
        <v>33</v>
      </c>
      <c r="E151" s="57">
        <v>12000000</v>
      </c>
      <c r="F151" s="51" t="s">
        <v>321</v>
      </c>
      <c r="G151" s="50" t="s">
        <v>166</v>
      </c>
      <c r="H151" s="75" t="s">
        <v>2239</v>
      </c>
      <c r="I151" s="51">
        <v>202608</v>
      </c>
      <c r="J151" s="11"/>
    </row>
    <row r="152" spans="1:10" ht="16.5">
      <c r="A152" s="50">
        <v>149</v>
      </c>
      <c r="B152" s="50">
        <v>4</v>
      </c>
      <c r="C152" s="92" t="s">
        <v>1524</v>
      </c>
      <c r="D152" s="50" t="s">
        <v>146</v>
      </c>
      <c r="E152" s="57">
        <v>15400000</v>
      </c>
      <c r="F152" s="51" t="s">
        <v>160</v>
      </c>
      <c r="G152" s="50" t="s">
        <v>167</v>
      </c>
      <c r="H152" s="75" t="s">
        <v>367</v>
      </c>
      <c r="I152" s="51" t="s">
        <v>487</v>
      </c>
      <c r="J152" s="11"/>
    </row>
    <row r="153" spans="1:10" ht="16.5">
      <c r="A153" s="50">
        <v>150</v>
      </c>
      <c r="B153" s="50">
        <v>4</v>
      </c>
      <c r="C153" s="92" t="s">
        <v>1525</v>
      </c>
      <c r="D153" s="50" t="s">
        <v>33</v>
      </c>
      <c r="E153" s="57">
        <v>17300000</v>
      </c>
      <c r="F153" s="51" t="s">
        <v>2258</v>
      </c>
      <c r="G153" s="50" t="s">
        <v>167</v>
      </c>
      <c r="H153" s="75" t="s">
        <v>2270</v>
      </c>
      <c r="I153" s="51">
        <v>202609</v>
      </c>
      <c r="J153" s="11"/>
    </row>
    <row r="154" spans="1:10" ht="16.5">
      <c r="A154" s="50">
        <v>151</v>
      </c>
      <c r="B154" s="50">
        <v>4</v>
      </c>
      <c r="C154" s="92" t="s">
        <v>1526</v>
      </c>
      <c r="D154" s="50" t="s">
        <v>146</v>
      </c>
      <c r="E154" s="57">
        <v>30000000</v>
      </c>
      <c r="F154" s="51" t="s">
        <v>162</v>
      </c>
      <c r="G154" s="50" t="s">
        <v>345</v>
      </c>
      <c r="H154" s="75" t="s">
        <v>384</v>
      </c>
      <c r="I154" s="51" t="s">
        <v>280</v>
      </c>
      <c r="J154" s="11"/>
    </row>
    <row r="155" spans="1:10" ht="16.5">
      <c r="A155" s="50">
        <v>152</v>
      </c>
      <c r="B155" s="50">
        <v>4</v>
      </c>
      <c r="C155" s="92" t="s">
        <v>1527</v>
      </c>
      <c r="D155" s="50" t="s">
        <v>33</v>
      </c>
      <c r="E155" s="57">
        <v>30000000</v>
      </c>
      <c r="F155" s="51" t="s">
        <v>164</v>
      </c>
      <c r="G155" s="50" t="s">
        <v>345</v>
      </c>
      <c r="H155" s="75" t="s">
        <v>545</v>
      </c>
      <c r="I155" s="51">
        <v>202612</v>
      </c>
      <c r="J155" s="11"/>
    </row>
    <row r="156" spans="1:10" ht="16.5">
      <c r="A156" s="50">
        <v>153</v>
      </c>
      <c r="B156" s="50">
        <v>4</v>
      </c>
      <c r="C156" s="92" t="s">
        <v>1528</v>
      </c>
      <c r="D156" s="50" t="s">
        <v>146</v>
      </c>
      <c r="E156" s="57">
        <v>33000000</v>
      </c>
      <c r="F156" s="51" t="s">
        <v>152</v>
      </c>
      <c r="G156" s="50" t="s">
        <v>167</v>
      </c>
      <c r="H156" s="75" t="s">
        <v>189</v>
      </c>
      <c r="I156" s="51">
        <v>202606</v>
      </c>
      <c r="J156" s="11"/>
    </row>
    <row r="157" spans="1:10" ht="16.5">
      <c r="A157" s="50">
        <v>154</v>
      </c>
      <c r="B157" s="50">
        <v>4</v>
      </c>
      <c r="C157" s="92" t="s">
        <v>1529</v>
      </c>
      <c r="D157" s="50" t="s">
        <v>319</v>
      </c>
      <c r="E157" s="57">
        <v>33000000.000000004</v>
      </c>
      <c r="F157" s="51" t="s">
        <v>481</v>
      </c>
      <c r="G157" s="50" t="s">
        <v>504</v>
      </c>
      <c r="H157" s="75" t="s">
        <v>2271</v>
      </c>
      <c r="I157" s="51">
        <v>202612</v>
      </c>
      <c r="J157" s="11"/>
    </row>
    <row r="158" spans="1:10" ht="16.5">
      <c r="A158" s="50">
        <v>155</v>
      </c>
      <c r="B158" s="50">
        <v>4</v>
      </c>
      <c r="C158" s="92" t="s">
        <v>1530</v>
      </c>
      <c r="D158" s="50" t="s">
        <v>146</v>
      </c>
      <c r="E158" s="57">
        <f>ROUND(32700000*1.1,-6)</f>
        <v>36000000</v>
      </c>
      <c r="F158" s="51" t="s">
        <v>160</v>
      </c>
      <c r="G158" s="50" t="s">
        <v>168</v>
      </c>
      <c r="H158" s="75" t="s">
        <v>242</v>
      </c>
      <c r="I158" s="51">
        <v>202706</v>
      </c>
      <c r="J158" s="11"/>
    </row>
    <row r="159" spans="1:10" ht="16.5">
      <c r="A159" s="50">
        <v>156</v>
      </c>
      <c r="B159" s="50">
        <v>4</v>
      </c>
      <c r="C159" s="92" t="s">
        <v>1531</v>
      </c>
      <c r="D159" s="50" t="s">
        <v>146</v>
      </c>
      <c r="E159" s="57">
        <v>38000000</v>
      </c>
      <c r="F159" s="51" t="s">
        <v>321</v>
      </c>
      <c r="G159" s="50" t="s">
        <v>173</v>
      </c>
      <c r="H159" s="75" t="s">
        <v>2272</v>
      </c>
      <c r="I159" s="51">
        <v>202804</v>
      </c>
      <c r="J159" s="11"/>
    </row>
    <row r="160" spans="1:10" ht="16.5">
      <c r="A160" s="50">
        <v>157</v>
      </c>
      <c r="B160" s="50">
        <v>4</v>
      </c>
      <c r="C160" s="92" t="s">
        <v>1532</v>
      </c>
      <c r="D160" s="50" t="s">
        <v>33</v>
      </c>
      <c r="E160" s="57">
        <v>38500000</v>
      </c>
      <c r="F160" s="51" t="s">
        <v>153</v>
      </c>
      <c r="G160" s="50" t="s">
        <v>345</v>
      </c>
      <c r="H160" s="75" t="s">
        <v>512</v>
      </c>
      <c r="I160" s="51">
        <v>202612</v>
      </c>
      <c r="J160" s="33"/>
    </row>
    <row r="161" spans="1:10" ht="16.5">
      <c r="A161" s="50">
        <v>158</v>
      </c>
      <c r="B161" s="50">
        <v>4</v>
      </c>
      <c r="C161" s="92" t="s">
        <v>1533</v>
      </c>
      <c r="D161" s="50" t="s">
        <v>146</v>
      </c>
      <c r="E161" s="57">
        <v>45000000</v>
      </c>
      <c r="F161" s="51" t="s">
        <v>154</v>
      </c>
      <c r="G161" s="50" t="s">
        <v>322</v>
      </c>
      <c r="H161" s="75" t="s">
        <v>353</v>
      </c>
      <c r="I161" s="51" t="s">
        <v>485</v>
      </c>
      <c r="J161" s="11"/>
    </row>
    <row r="162" spans="1:10" ht="16.5">
      <c r="A162" s="50">
        <v>159</v>
      </c>
      <c r="B162" s="50">
        <v>4</v>
      </c>
      <c r="C162" s="92" t="s">
        <v>317</v>
      </c>
      <c r="D162" s="50" t="s">
        <v>319</v>
      </c>
      <c r="E162" s="57">
        <v>48180000.000000007</v>
      </c>
      <c r="F162" s="51" t="s">
        <v>481</v>
      </c>
      <c r="G162" s="50" t="s">
        <v>504</v>
      </c>
      <c r="H162" s="75" t="s">
        <v>2271</v>
      </c>
      <c r="I162" s="51">
        <v>202610</v>
      </c>
      <c r="J162" s="32"/>
    </row>
    <row r="163" spans="1:10" ht="16.5">
      <c r="A163" s="50">
        <v>160</v>
      </c>
      <c r="B163" s="50">
        <v>4</v>
      </c>
      <c r="C163" s="92" t="s">
        <v>1534</v>
      </c>
      <c r="D163" s="50" t="s">
        <v>33</v>
      </c>
      <c r="E163" s="57">
        <v>50000000</v>
      </c>
      <c r="F163" s="51" t="s">
        <v>339</v>
      </c>
      <c r="G163" s="50" t="s">
        <v>340</v>
      </c>
      <c r="H163" s="75" t="s">
        <v>341</v>
      </c>
      <c r="I163" s="51">
        <v>202609</v>
      </c>
      <c r="J163" s="11"/>
    </row>
    <row r="164" spans="1:10" ht="16.5">
      <c r="A164" s="50">
        <v>161</v>
      </c>
      <c r="B164" s="50">
        <v>4</v>
      </c>
      <c r="C164" s="92" t="s">
        <v>1535</v>
      </c>
      <c r="D164" s="50" t="s">
        <v>146</v>
      </c>
      <c r="E164" s="57">
        <v>50000000</v>
      </c>
      <c r="F164" s="51" t="s">
        <v>156</v>
      </c>
      <c r="G164" s="50" t="s">
        <v>166</v>
      </c>
      <c r="H164" s="75" t="s">
        <v>216</v>
      </c>
      <c r="I164" s="51">
        <v>202612</v>
      </c>
      <c r="J164" s="35"/>
    </row>
    <row r="165" spans="1:10" ht="16.5">
      <c r="A165" s="50">
        <v>162</v>
      </c>
      <c r="B165" s="50">
        <v>4</v>
      </c>
      <c r="C165" s="92" t="s">
        <v>313</v>
      </c>
      <c r="D165" s="50" t="s">
        <v>33</v>
      </c>
      <c r="E165" s="57">
        <v>85000000</v>
      </c>
      <c r="F165" s="51" t="s">
        <v>481</v>
      </c>
      <c r="G165" s="50" t="s">
        <v>2273</v>
      </c>
      <c r="H165" s="75" t="s">
        <v>2274</v>
      </c>
      <c r="I165" s="51">
        <v>202609</v>
      </c>
      <c r="J165" s="11"/>
    </row>
    <row r="166" spans="1:10" s="24" customFormat="1" ht="16.5">
      <c r="A166" s="50">
        <v>163</v>
      </c>
      <c r="B166" s="50">
        <v>4</v>
      </c>
      <c r="C166" s="92" t="s">
        <v>1536</v>
      </c>
      <c r="D166" s="50" t="s">
        <v>37</v>
      </c>
      <c r="E166" s="57">
        <v>99000000</v>
      </c>
      <c r="F166" s="51" t="s">
        <v>434</v>
      </c>
      <c r="G166" s="50" t="s">
        <v>435</v>
      </c>
      <c r="H166" s="75" t="s">
        <v>436</v>
      </c>
      <c r="I166" s="51" t="s">
        <v>281</v>
      </c>
      <c r="J166" s="11"/>
    </row>
    <row r="167" spans="1:10" s="44" customFormat="1" ht="16.5">
      <c r="A167" s="50">
        <v>164</v>
      </c>
      <c r="B167" s="50">
        <v>4</v>
      </c>
      <c r="C167" s="92" t="s">
        <v>1537</v>
      </c>
      <c r="D167" s="50" t="s">
        <v>146</v>
      </c>
      <c r="E167" s="57">
        <v>99000000</v>
      </c>
      <c r="F167" s="51" t="s">
        <v>164</v>
      </c>
      <c r="G167" s="50" t="s">
        <v>167</v>
      </c>
      <c r="H167" s="75" t="s">
        <v>261</v>
      </c>
      <c r="I167" s="51" t="s">
        <v>277</v>
      </c>
      <c r="J167" s="11"/>
    </row>
    <row r="168" spans="1:10" ht="16.5">
      <c r="A168" s="50">
        <v>165</v>
      </c>
      <c r="B168" s="50">
        <v>4</v>
      </c>
      <c r="C168" s="92" t="s">
        <v>1538</v>
      </c>
      <c r="D168" s="50" t="s">
        <v>33</v>
      </c>
      <c r="E168" s="57">
        <v>140000000</v>
      </c>
      <c r="F168" s="51" t="s">
        <v>453</v>
      </c>
      <c r="G168" s="50" t="s">
        <v>357</v>
      </c>
      <c r="H168" s="75" t="s">
        <v>2275</v>
      </c>
      <c r="I168" s="51" t="s">
        <v>280</v>
      </c>
      <c r="J168" s="35"/>
    </row>
    <row r="169" spans="1:10" ht="16.5">
      <c r="A169" s="50">
        <v>166</v>
      </c>
      <c r="B169" s="50">
        <v>4</v>
      </c>
      <c r="C169" s="92" t="s">
        <v>312</v>
      </c>
      <c r="D169" s="50" t="s">
        <v>33</v>
      </c>
      <c r="E169" s="57">
        <v>157000000</v>
      </c>
      <c r="F169" s="51" t="s">
        <v>481</v>
      </c>
      <c r="G169" s="50" t="s">
        <v>2273</v>
      </c>
      <c r="H169" s="75" t="s">
        <v>2276</v>
      </c>
      <c r="I169" s="51">
        <v>202609</v>
      </c>
      <c r="J169" s="11"/>
    </row>
    <row r="170" spans="1:10" ht="16.5">
      <c r="A170" s="50">
        <v>167</v>
      </c>
      <c r="B170" s="50">
        <v>4</v>
      </c>
      <c r="C170" s="92" t="s">
        <v>1539</v>
      </c>
      <c r="D170" s="50" t="s">
        <v>33</v>
      </c>
      <c r="E170" s="57">
        <v>171710000</v>
      </c>
      <c r="F170" s="51" t="s">
        <v>496</v>
      </c>
      <c r="G170" s="50" t="s">
        <v>2232</v>
      </c>
      <c r="H170" s="75" t="s">
        <v>2277</v>
      </c>
      <c r="I170" s="51">
        <v>202610</v>
      </c>
      <c r="J170" s="11"/>
    </row>
    <row r="171" spans="1:10" ht="16.5">
      <c r="A171" s="50">
        <v>168</v>
      </c>
      <c r="B171" s="50">
        <v>4</v>
      </c>
      <c r="C171" s="92" t="s">
        <v>1540</v>
      </c>
      <c r="D171" s="50" t="s">
        <v>146</v>
      </c>
      <c r="E171" s="57">
        <v>182000000</v>
      </c>
      <c r="F171" s="51" t="s">
        <v>425</v>
      </c>
      <c r="G171" s="50" t="s">
        <v>426</v>
      </c>
      <c r="H171" s="75" t="s">
        <v>427</v>
      </c>
      <c r="I171" s="51" t="s">
        <v>277</v>
      </c>
      <c r="J171" s="11"/>
    </row>
    <row r="172" spans="1:10" ht="16.5">
      <c r="A172" s="50">
        <v>169</v>
      </c>
      <c r="B172" s="50">
        <v>4</v>
      </c>
      <c r="C172" s="92" t="s">
        <v>1541</v>
      </c>
      <c r="D172" s="50" t="s">
        <v>37</v>
      </c>
      <c r="E172" s="57">
        <v>198000000</v>
      </c>
      <c r="F172" s="51" t="s">
        <v>434</v>
      </c>
      <c r="G172" s="50" t="s">
        <v>435</v>
      </c>
      <c r="H172" s="75" t="s">
        <v>436</v>
      </c>
      <c r="I172" s="51" t="s">
        <v>281</v>
      </c>
      <c r="J172" s="11"/>
    </row>
    <row r="173" spans="1:10" ht="16.5">
      <c r="A173" s="50">
        <v>170</v>
      </c>
      <c r="B173" s="50">
        <v>4</v>
      </c>
      <c r="C173" s="92" t="s">
        <v>1542</v>
      </c>
      <c r="D173" s="50" t="s">
        <v>146</v>
      </c>
      <c r="E173" s="57">
        <v>200000000</v>
      </c>
      <c r="F173" s="51" t="s">
        <v>410</v>
      </c>
      <c r="G173" s="50" t="s">
        <v>416</v>
      </c>
      <c r="H173" s="75" t="s">
        <v>417</v>
      </c>
      <c r="I173" s="51">
        <v>202806</v>
      </c>
      <c r="J173" s="11"/>
    </row>
    <row r="174" spans="1:10" ht="16.5">
      <c r="A174" s="50">
        <v>171</v>
      </c>
      <c r="B174" s="50">
        <v>4</v>
      </c>
      <c r="C174" s="92" t="s">
        <v>1543</v>
      </c>
      <c r="D174" s="50" t="s">
        <v>33</v>
      </c>
      <c r="E174" s="57">
        <v>230000000</v>
      </c>
      <c r="F174" s="51" t="s">
        <v>410</v>
      </c>
      <c r="G174" s="50" t="s">
        <v>2230</v>
      </c>
      <c r="H174" s="75" t="s">
        <v>2265</v>
      </c>
      <c r="I174" s="51">
        <v>202612</v>
      </c>
      <c r="J174" s="11"/>
    </row>
    <row r="175" spans="1:10" ht="16.5">
      <c r="A175" s="50">
        <v>172</v>
      </c>
      <c r="B175" s="50">
        <v>4</v>
      </c>
      <c r="C175" s="92" t="s">
        <v>316</v>
      </c>
      <c r="D175" s="50" t="s">
        <v>319</v>
      </c>
      <c r="E175" s="57">
        <v>390500000.00000006</v>
      </c>
      <c r="F175" s="51" t="s">
        <v>481</v>
      </c>
      <c r="G175" s="50" t="s">
        <v>504</v>
      </c>
      <c r="H175" s="75" t="s">
        <v>2278</v>
      </c>
      <c r="I175" s="51">
        <v>203112</v>
      </c>
      <c r="J175" s="11"/>
    </row>
    <row r="176" spans="1:10" ht="16.5">
      <c r="A176" s="50">
        <v>173</v>
      </c>
      <c r="B176" s="50">
        <v>4</v>
      </c>
      <c r="C176" s="92" t="s">
        <v>1544</v>
      </c>
      <c r="D176" s="50" t="s">
        <v>37</v>
      </c>
      <c r="E176" s="57">
        <v>400000000</v>
      </c>
      <c r="F176" s="51" t="s">
        <v>497</v>
      </c>
      <c r="G176" s="50" t="s">
        <v>536</v>
      </c>
      <c r="H176" s="75" t="s">
        <v>537</v>
      </c>
      <c r="I176" s="51">
        <v>202612</v>
      </c>
      <c r="J176" s="11"/>
    </row>
    <row r="177" spans="1:10" ht="16.5">
      <c r="A177" s="50">
        <v>174</v>
      </c>
      <c r="B177" s="50">
        <v>4</v>
      </c>
      <c r="C177" s="92" t="s">
        <v>1545</v>
      </c>
      <c r="D177" s="50" t="s">
        <v>149</v>
      </c>
      <c r="E177" s="57">
        <v>450000000</v>
      </c>
      <c r="F177" s="51" t="s">
        <v>163</v>
      </c>
      <c r="G177" s="50" t="s">
        <v>176</v>
      </c>
      <c r="H177" s="75" t="s">
        <v>532</v>
      </c>
      <c r="I177" s="51">
        <v>202710</v>
      </c>
      <c r="J177" s="11"/>
    </row>
    <row r="178" spans="1:10" ht="16.5">
      <c r="A178" s="50">
        <v>175</v>
      </c>
      <c r="B178" s="50">
        <v>4</v>
      </c>
      <c r="C178" s="92" t="s">
        <v>1546</v>
      </c>
      <c r="D178" s="50" t="s">
        <v>146</v>
      </c>
      <c r="E178" s="57">
        <v>1300000000</v>
      </c>
      <c r="F178" s="51" t="s">
        <v>162</v>
      </c>
      <c r="G178" s="50" t="s">
        <v>168</v>
      </c>
      <c r="H178" s="75" t="s">
        <v>248</v>
      </c>
      <c r="I178" s="51">
        <v>202702</v>
      </c>
      <c r="J178" s="11"/>
    </row>
    <row r="179" spans="1:10" ht="16.5">
      <c r="A179" s="50">
        <v>176</v>
      </c>
      <c r="B179" s="50">
        <v>4</v>
      </c>
      <c r="C179" s="92" t="s">
        <v>1547</v>
      </c>
      <c r="D179" s="50" t="s">
        <v>33</v>
      </c>
      <c r="E179" s="57">
        <v>1541874814</v>
      </c>
      <c r="F179" s="51" t="s">
        <v>463</v>
      </c>
      <c r="G179" s="50" t="s">
        <v>463</v>
      </c>
      <c r="H179" s="75" t="s">
        <v>465</v>
      </c>
      <c r="I179" s="51" t="s">
        <v>490</v>
      </c>
      <c r="J179" s="35"/>
    </row>
    <row r="180" spans="1:10" ht="16.5">
      <c r="A180" s="50">
        <v>177</v>
      </c>
      <c r="B180" s="50">
        <v>4</v>
      </c>
      <c r="C180" s="92" t="s">
        <v>1548</v>
      </c>
      <c r="D180" s="50" t="s">
        <v>149</v>
      </c>
      <c r="E180" s="57">
        <f>ROUND(2460000000*1.1,-6)</f>
        <v>2706000000</v>
      </c>
      <c r="F180" s="51" t="s">
        <v>160</v>
      </c>
      <c r="G180" s="50" t="s">
        <v>168</v>
      </c>
      <c r="H180" s="75" t="s">
        <v>242</v>
      </c>
      <c r="I180" s="51">
        <v>202706</v>
      </c>
      <c r="J180" s="11"/>
    </row>
    <row r="181" spans="1:10" ht="16.5">
      <c r="A181" s="50">
        <v>178</v>
      </c>
      <c r="B181" s="50">
        <v>4</v>
      </c>
      <c r="C181" s="92" t="s">
        <v>1549</v>
      </c>
      <c r="D181" s="50" t="s">
        <v>37</v>
      </c>
      <c r="E181" s="57">
        <v>37311133579</v>
      </c>
      <c r="F181" s="51" t="s">
        <v>444</v>
      </c>
      <c r="G181" s="50" t="s">
        <v>445</v>
      </c>
      <c r="H181" s="75" t="s">
        <v>446</v>
      </c>
      <c r="I181" s="51" t="s">
        <v>278</v>
      </c>
      <c r="J181" s="11"/>
    </row>
    <row r="182" spans="1:10" ht="16.5">
      <c r="A182" s="50">
        <v>179</v>
      </c>
      <c r="B182" s="74">
        <v>5</v>
      </c>
      <c r="C182" s="92" t="s">
        <v>1550</v>
      </c>
      <c r="D182" s="50" t="s">
        <v>33</v>
      </c>
      <c r="E182" s="57">
        <v>5300000</v>
      </c>
      <c r="F182" s="51" t="s">
        <v>378</v>
      </c>
      <c r="G182" s="50" t="s">
        <v>379</v>
      </c>
      <c r="H182" s="75" t="s">
        <v>380</v>
      </c>
      <c r="I182" s="51">
        <v>202607</v>
      </c>
      <c r="J182" s="11"/>
    </row>
    <row r="183" spans="1:10" ht="16.5">
      <c r="A183" s="50">
        <v>180</v>
      </c>
      <c r="B183" s="74">
        <v>5</v>
      </c>
      <c r="C183" s="92" t="s">
        <v>1551</v>
      </c>
      <c r="D183" s="50" t="s">
        <v>33</v>
      </c>
      <c r="E183" s="57">
        <v>6000000</v>
      </c>
      <c r="F183" s="51" t="s">
        <v>164</v>
      </c>
      <c r="G183" s="50" t="s">
        <v>167</v>
      </c>
      <c r="H183" s="75" t="s">
        <v>263</v>
      </c>
      <c r="I183" s="51">
        <v>202704</v>
      </c>
      <c r="J183" s="24"/>
    </row>
    <row r="184" spans="1:10" ht="16.5">
      <c r="A184" s="50">
        <v>181</v>
      </c>
      <c r="B184" s="74">
        <v>5</v>
      </c>
      <c r="C184" s="92" t="s">
        <v>1552</v>
      </c>
      <c r="D184" s="50" t="s">
        <v>33</v>
      </c>
      <c r="E184" s="57">
        <v>12000000</v>
      </c>
      <c r="F184" s="51" t="s">
        <v>326</v>
      </c>
      <c r="G184" s="50" t="s">
        <v>498</v>
      </c>
      <c r="H184" s="75" t="s">
        <v>499</v>
      </c>
      <c r="I184" s="51">
        <v>202607</v>
      </c>
      <c r="J184" s="11"/>
    </row>
    <row r="185" spans="1:10" ht="16.5">
      <c r="A185" s="50">
        <v>182</v>
      </c>
      <c r="B185" s="74">
        <v>5</v>
      </c>
      <c r="C185" s="92" t="s">
        <v>1553</v>
      </c>
      <c r="D185" s="50" t="s">
        <v>146</v>
      </c>
      <c r="E185" s="57">
        <v>16600000</v>
      </c>
      <c r="F185" s="51" t="s">
        <v>152</v>
      </c>
      <c r="G185" s="50" t="s">
        <v>345</v>
      </c>
      <c r="H185" s="75" t="s">
        <v>347</v>
      </c>
      <c r="I185" s="51">
        <v>202612</v>
      </c>
      <c r="J185" s="11"/>
    </row>
    <row r="186" spans="1:10" ht="16.5">
      <c r="A186" s="50">
        <v>183</v>
      </c>
      <c r="B186" s="74">
        <v>5</v>
      </c>
      <c r="C186" s="92" t="s">
        <v>1554</v>
      </c>
      <c r="D186" s="50" t="s">
        <v>33</v>
      </c>
      <c r="E186" s="57">
        <v>23700000</v>
      </c>
      <c r="F186" s="51" t="s">
        <v>321</v>
      </c>
      <c r="G186" s="50" t="s">
        <v>166</v>
      </c>
      <c r="H186" s="75" t="s">
        <v>2279</v>
      </c>
      <c r="I186" s="51">
        <v>202706</v>
      </c>
      <c r="J186" s="11"/>
    </row>
    <row r="187" spans="1:10" ht="16.5">
      <c r="A187" s="50">
        <v>184</v>
      </c>
      <c r="B187" s="74">
        <v>5</v>
      </c>
      <c r="C187" s="92" t="s">
        <v>1555</v>
      </c>
      <c r="D187" s="50" t="s">
        <v>33</v>
      </c>
      <c r="E187" s="57">
        <v>26000000</v>
      </c>
      <c r="F187" s="51" t="s">
        <v>453</v>
      </c>
      <c r="G187" s="50" t="s">
        <v>322</v>
      </c>
      <c r="H187" s="75" t="s">
        <v>2280</v>
      </c>
      <c r="I187" s="51">
        <v>202606</v>
      </c>
      <c r="J187" s="11"/>
    </row>
    <row r="188" spans="1:10" ht="16.5">
      <c r="A188" s="50">
        <v>185</v>
      </c>
      <c r="B188" s="74">
        <v>5</v>
      </c>
      <c r="C188" s="92" t="s">
        <v>1556</v>
      </c>
      <c r="D188" s="50" t="s">
        <v>33</v>
      </c>
      <c r="E188" s="57">
        <v>31000000</v>
      </c>
      <c r="F188" s="51" t="s">
        <v>321</v>
      </c>
      <c r="G188" s="50" t="s">
        <v>166</v>
      </c>
      <c r="H188" s="75" t="s">
        <v>2279</v>
      </c>
      <c r="I188" s="51">
        <v>202706</v>
      </c>
      <c r="J188" s="11"/>
    </row>
    <row r="189" spans="1:10" ht="16.5">
      <c r="A189" s="50">
        <v>186</v>
      </c>
      <c r="B189" s="74">
        <v>5</v>
      </c>
      <c r="C189" s="92" t="s">
        <v>1557</v>
      </c>
      <c r="D189" s="50" t="s">
        <v>146</v>
      </c>
      <c r="E189" s="57">
        <v>36800000</v>
      </c>
      <c r="F189" s="51" t="s">
        <v>2223</v>
      </c>
      <c r="G189" s="50" t="s">
        <v>2224</v>
      </c>
      <c r="H189" s="75" t="s">
        <v>2281</v>
      </c>
      <c r="I189" s="51">
        <v>202606</v>
      </c>
      <c r="J189" s="11"/>
    </row>
    <row r="190" spans="1:10" ht="16.5">
      <c r="A190" s="50">
        <v>187</v>
      </c>
      <c r="B190" s="74">
        <v>5</v>
      </c>
      <c r="C190" s="92" t="s">
        <v>1558</v>
      </c>
      <c r="D190" s="50" t="s">
        <v>37</v>
      </c>
      <c r="E190" s="57">
        <v>40000000</v>
      </c>
      <c r="F190" s="51" t="s">
        <v>371</v>
      </c>
      <c r="G190" s="50" t="s">
        <v>372</v>
      </c>
      <c r="H190" s="75" t="s">
        <v>373</v>
      </c>
      <c r="I190" s="51" t="s">
        <v>280</v>
      </c>
      <c r="J190" s="11"/>
    </row>
    <row r="191" spans="1:10" ht="16.5">
      <c r="A191" s="50">
        <v>188</v>
      </c>
      <c r="B191" s="74">
        <v>5</v>
      </c>
      <c r="C191" s="92" t="s">
        <v>1559</v>
      </c>
      <c r="D191" s="50" t="s">
        <v>33</v>
      </c>
      <c r="E191" s="57">
        <v>40000000</v>
      </c>
      <c r="F191" s="51" t="s">
        <v>410</v>
      </c>
      <c r="G191" s="50" t="s">
        <v>2230</v>
      </c>
      <c r="H191" s="75" t="s">
        <v>2231</v>
      </c>
      <c r="I191" s="51">
        <v>202612</v>
      </c>
      <c r="J191" s="11"/>
    </row>
    <row r="192" spans="1:10" ht="16.5">
      <c r="A192" s="50">
        <v>189</v>
      </c>
      <c r="B192" s="74">
        <v>5</v>
      </c>
      <c r="C192" s="92" t="s">
        <v>1560</v>
      </c>
      <c r="D192" s="50" t="s">
        <v>37</v>
      </c>
      <c r="E192" s="57">
        <v>42000000</v>
      </c>
      <c r="F192" s="51" t="s">
        <v>326</v>
      </c>
      <c r="G192" s="50" t="s">
        <v>330</v>
      </c>
      <c r="H192" s="75" t="s">
        <v>331</v>
      </c>
      <c r="I192" s="51">
        <v>202612</v>
      </c>
      <c r="J192" s="11"/>
    </row>
    <row r="193" spans="1:10" ht="16.5">
      <c r="A193" s="50">
        <v>190</v>
      </c>
      <c r="B193" s="74">
        <v>5</v>
      </c>
      <c r="C193" s="92" t="s">
        <v>1561</v>
      </c>
      <c r="D193" s="50" t="s">
        <v>33</v>
      </c>
      <c r="E193" s="57">
        <v>45050000</v>
      </c>
      <c r="F193" s="51" t="s">
        <v>496</v>
      </c>
      <c r="G193" s="50" t="s">
        <v>2240</v>
      </c>
      <c r="H193" s="75" t="s">
        <v>2282</v>
      </c>
      <c r="I193" s="51">
        <v>202609</v>
      </c>
      <c r="J193" s="11"/>
    </row>
    <row r="194" spans="1:10" ht="16.5">
      <c r="A194" s="50">
        <v>191</v>
      </c>
      <c r="B194" s="74">
        <v>5</v>
      </c>
      <c r="C194" s="92" t="s">
        <v>1562</v>
      </c>
      <c r="D194" s="50" t="s">
        <v>146</v>
      </c>
      <c r="E194" s="57">
        <v>48000000</v>
      </c>
      <c r="F194" s="51" t="s">
        <v>410</v>
      </c>
      <c r="G194" s="50" t="s">
        <v>413</v>
      </c>
      <c r="H194" s="75" t="s">
        <v>2283</v>
      </c>
      <c r="I194" s="51">
        <v>202703</v>
      </c>
      <c r="J194" s="11"/>
    </row>
    <row r="195" spans="1:10" ht="16.5">
      <c r="A195" s="50">
        <v>192</v>
      </c>
      <c r="B195" s="74">
        <v>5</v>
      </c>
      <c r="C195" s="92" t="s">
        <v>1563</v>
      </c>
      <c r="D195" s="50" t="s">
        <v>146</v>
      </c>
      <c r="E195" s="57">
        <v>49000000</v>
      </c>
      <c r="F195" s="51" t="s">
        <v>321</v>
      </c>
      <c r="G195" s="50" t="s">
        <v>166</v>
      </c>
      <c r="H195" s="75" t="s">
        <v>2284</v>
      </c>
      <c r="I195" s="51">
        <v>202807</v>
      </c>
      <c r="J195" s="32"/>
    </row>
    <row r="196" spans="1:10" ht="16.5">
      <c r="A196" s="50">
        <v>193</v>
      </c>
      <c r="B196" s="74">
        <v>5</v>
      </c>
      <c r="C196" s="92" t="s">
        <v>1564</v>
      </c>
      <c r="D196" s="50" t="s">
        <v>146</v>
      </c>
      <c r="E196" s="57">
        <v>50000000</v>
      </c>
      <c r="F196" s="51" t="s">
        <v>371</v>
      </c>
      <c r="G196" s="50" t="s">
        <v>372</v>
      </c>
      <c r="H196" s="75" t="s">
        <v>2285</v>
      </c>
      <c r="I196" s="51">
        <v>202607</v>
      </c>
      <c r="J196" s="11"/>
    </row>
    <row r="197" spans="1:10" ht="16.5">
      <c r="A197" s="50">
        <v>194</v>
      </c>
      <c r="B197" s="74">
        <v>5</v>
      </c>
      <c r="C197" s="92" t="s">
        <v>1527</v>
      </c>
      <c r="D197" s="50" t="s">
        <v>33</v>
      </c>
      <c r="E197" s="57">
        <v>59000000</v>
      </c>
      <c r="F197" s="51" t="s">
        <v>153</v>
      </c>
      <c r="G197" s="50" t="s">
        <v>345</v>
      </c>
      <c r="H197" s="75" t="s">
        <v>514</v>
      </c>
      <c r="I197" s="51">
        <v>202612</v>
      </c>
      <c r="J197" s="24"/>
    </row>
    <row r="198" spans="1:10" ht="16.5">
      <c r="A198" s="50">
        <v>195</v>
      </c>
      <c r="B198" s="74">
        <v>5</v>
      </c>
      <c r="C198" s="92" t="s">
        <v>1565</v>
      </c>
      <c r="D198" s="50" t="s">
        <v>146</v>
      </c>
      <c r="E198" s="57">
        <v>60000000</v>
      </c>
      <c r="F198" s="51" t="s">
        <v>401</v>
      </c>
      <c r="G198" s="50" t="s">
        <v>404</v>
      </c>
      <c r="H198" s="75" t="s">
        <v>407</v>
      </c>
      <c r="I198" s="51">
        <v>202612</v>
      </c>
      <c r="J198" s="24"/>
    </row>
    <row r="199" spans="1:10" ht="16.5">
      <c r="A199" s="50">
        <v>196</v>
      </c>
      <c r="B199" s="74">
        <v>5</v>
      </c>
      <c r="C199" s="92" t="s">
        <v>1566</v>
      </c>
      <c r="D199" s="50" t="s">
        <v>146</v>
      </c>
      <c r="E199" s="57">
        <v>70000000</v>
      </c>
      <c r="F199" s="51" t="s">
        <v>321</v>
      </c>
      <c r="G199" s="50" t="s">
        <v>322</v>
      </c>
      <c r="H199" s="75" t="s">
        <v>2261</v>
      </c>
      <c r="I199" s="51">
        <v>202707</v>
      </c>
      <c r="J199" s="11"/>
    </row>
    <row r="200" spans="1:10" ht="16.5">
      <c r="A200" s="50">
        <v>197</v>
      </c>
      <c r="B200" s="74">
        <v>5</v>
      </c>
      <c r="C200" s="92" t="s">
        <v>1567</v>
      </c>
      <c r="D200" s="50" t="s">
        <v>33</v>
      </c>
      <c r="E200" s="57">
        <v>74800000</v>
      </c>
      <c r="F200" s="51" t="s">
        <v>496</v>
      </c>
      <c r="G200" s="50" t="s">
        <v>2248</v>
      </c>
      <c r="H200" s="75" t="s">
        <v>2286</v>
      </c>
      <c r="I200" s="51">
        <v>202611</v>
      </c>
      <c r="J200" s="11"/>
    </row>
    <row r="201" spans="1:10" ht="16.5">
      <c r="A201" s="50">
        <v>198</v>
      </c>
      <c r="B201" s="74">
        <v>5</v>
      </c>
      <c r="C201" s="92" t="s">
        <v>1568</v>
      </c>
      <c r="D201" s="50" t="s">
        <v>146</v>
      </c>
      <c r="E201" s="57">
        <v>96000000</v>
      </c>
      <c r="F201" s="51" t="s">
        <v>410</v>
      </c>
      <c r="G201" s="50" t="s">
        <v>413</v>
      </c>
      <c r="H201" s="75" t="s">
        <v>530</v>
      </c>
      <c r="I201" s="51">
        <v>202609</v>
      </c>
      <c r="J201" s="32"/>
    </row>
    <row r="202" spans="1:10" ht="16.5">
      <c r="A202" s="50">
        <v>199</v>
      </c>
      <c r="B202" s="74">
        <v>5</v>
      </c>
      <c r="C202" s="92" t="s">
        <v>1569</v>
      </c>
      <c r="D202" s="50" t="s">
        <v>33</v>
      </c>
      <c r="E202" s="57">
        <v>127600000</v>
      </c>
      <c r="F202" s="51" t="s">
        <v>321</v>
      </c>
      <c r="G202" s="50" t="s">
        <v>166</v>
      </c>
      <c r="H202" s="75" t="s">
        <v>2279</v>
      </c>
      <c r="I202" s="51">
        <v>202706</v>
      </c>
      <c r="J202" s="11"/>
    </row>
    <row r="203" spans="1:10" ht="16.5">
      <c r="A203" s="50">
        <v>200</v>
      </c>
      <c r="B203" s="74">
        <v>5</v>
      </c>
      <c r="C203" s="92" t="s">
        <v>1570</v>
      </c>
      <c r="D203" s="50" t="s">
        <v>33</v>
      </c>
      <c r="E203" s="57">
        <v>150000000</v>
      </c>
      <c r="F203" s="51" t="s">
        <v>326</v>
      </c>
      <c r="G203" s="50" t="s">
        <v>327</v>
      </c>
      <c r="H203" s="75" t="s">
        <v>328</v>
      </c>
      <c r="I203" s="51">
        <v>202712</v>
      </c>
      <c r="J203" s="11"/>
    </row>
    <row r="204" spans="1:10" ht="16.5">
      <c r="A204" s="50">
        <v>201</v>
      </c>
      <c r="B204" s="74">
        <v>5</v>
      </c>
      <c r="C204" s="92" t="s">
        <v>1571</v>
      </c>
      <c r="D204" s="50" t="s">
        <v>146</v>
      </c>
      <c r="E204" s="57">
        <v>200000000</v>
      </c>
      <c r="F204" s="51" t="s">
        <v>401</v>
      </c>
      <c r="G204" s="50" t="s">
        <v>404</v>
      </c>
      <c r="H204" s="75" t="s">
        <v>407</v>
      </c>
      <c r="I204" s="51">
        <v>202611</v>
      </c>
      <c r="J204" s="11"/>
    </row>
    <row r="205" spans="1:10" ht="16.5">
      <c r="A205" s="50">
        <v>202</v>
      </c>
      <c r="B205" s="74">
        <v>5</v>
      </c>
      <c r="C205" s="92" t="s">
        <v>1572</v>
      </c>
      <c r="D205" s="50" t="s">
        <v>33</v>
      </c>
      <c r="E205" s="57">
        <f>183000000*1.1</f>
        <v>201300000.00000003</v>
      </c>
      <c r="F205" s="51" t="s">
        <v>2250</v>
      </c>
      <c r="G205" s="50" t="s">
        <v>2287</v>
      </c>
      <c r="H205" s="75" t="s">
        <v>2288</v>
      </c>
      <c r="I205" s="51">
        <v>202611</v>
      </c>
      <c r="J205" s="11"/>
    </row>
    <row r="206" spans="1:10" ht="16.5">
      <c r="A206" s="50">
        <v>203</v>
      </c>
      <c r="B206" s="74">
        <v>5</v>
      </c>
      <c r="C206" s="92" t="s">
        <v>1573</v>
      </c>
      <c r="D206" s="50" t="s">
        <v>33</v>
      </c>
      <c r="E206" s="57">
        <f>440000000*1.1</f>
        <v>484000000.00000006</v>
      </c>
      <c r="F206" s="51" t="s">
        <v>2250</v>
      </c>
      <c r="G206" s="50" t="s">
        <v>2287</v>
      </c>
      <c r="H206" s="75" t="s">
        <v>2288</v>
      </c>
      <c r="I206" s="51">
        <v>202612</v>
      </c>
      <c r="J206" s="11"/>
    </row>
    <row r="207" spans="1:10" s="44" customFormat="1" ht="16.5">
      <c r="A207" s="50">
        <v>204</v>
      </c>
      <c r="B207" s="74">
        <v>5</v>
      </c>
      <c r="C207" s="92" t="s">
        <v>1574</v>
      </c>
      <c r="D207" s="50" t="s">
        <v>147</v>
      </c>
      <c r="E207" s="57">
        <v>70000000000</v>
      </c>
      <c r="F207" s="51" t="s">
        <v>410</v>
      </c>
      <c r="G207" s="50" t="s">
        <v>413</v>
      </c>
      <c r="H207" s="75" t="s">
        <v>414</v>
      </c>
      <c r="I207" s="51">
        <v>202704</v>
      </c>
      <c r="J207" s="11"/>
    </row>
    <row r="208" spans="1:10" ht="16.5">
      <c r="A208" s="50">
        <v>205</v>
      </c>
      <c r="B208" s="50">
        <v>6</v>
      </c>
      <c r="C208" s="92" t="s">
        <v>1575</v>
      </c>
      <c r="D208" s="50" t="s">
        <v>33</v>
      </c>
      <c r="E208" s="57">
        <v>10000000</v>
      </c>
      <c r="F208" s="51" t="s">
        <v>164</v>
      </c>
      <c r="G208" s="50" t="s">
        <v>168</v>
      </c>
      <c r="H208" s="75" t="s">
        <v>264</v>
      </c>
      <c r="I208" s="51" t="s">
        <v>280</v>
      </c>
      <c r="J208" s="32"/>
    </row>
    <row r="209" spans="1:10" ht="16.5">
      <c r="A209" s="50">
        <v>206</v>
      </c>
      <c r="B209" s="50">
        <v>6</v>
      </c>
      <c r="C209" s="92" t="s">
        <v>1576</v>
      </c>
      <c r="D209" s="50" t="s">
        <v>33</v>
      </c>
      <c r="E209" s="57">
        <v>10000000</v>
      </c>
      <c r="F209" s="51" t="s">
        <v>321</v>
      </c>
      <c r="G209" s="50" t="s">
        <v>345</v>
      </c>
      <c r="H209" s="75" t="s">
        <v>2245</v>
      </c>
      <c r="I209" s="51">
        <v>202606</v>
      </c>
      <c r="J209" s="11"/>
    </row>
    <row r="210" spans="1:10" ht="16.5">
      <c r="A210" s="50">
        <v>207</v>
      </c>
      <c r="B210" s="50">
        <v>6</v>
      </c>
      <c r="C210" s="92" t="s">
        <v>1577</v>
      </c>
      <c r="D210" s="50" t="s">
        <v>33</v>
      </c>
      <c r="E210" s="57">
        <v>12100000</v>
      </c>
      <c r="F210" s="51" t="s">
        <v>154</v>
      </c>
      <c r="G210" s="50" t="s">
        <v>168</v>
      </c>
      <c r="H210" s="75" t="s">
        <v>207</v>
      </c>
      <c r="I210" s="51">
        <v>202612</v>
      </c>
      <c r="J210" s="11"/>
    </row>
    <row r="211" spans="1:10" ht="16.5">
      <c r="A211" s="50">
        <v>208</v>
      </c>
      <c r="B211" s="50">
        <v>6</v>
      </c>
      <c r="C211" s="92" t="s">
        <v>1578</v>
      </c>
      <c r="D211" s="50" t="s">
        <v>146</v>
      </c>
      <c r="E211" s="57">
        <v>16000000</v>
      </c>
      <c r="F211" s="51" t="s">
        <v>151</v>
      </c>
      <c r="G211" s="50" t="s">
        <v>173</v>
      </c>
      <c r="H211" s="75" t="s">
        <v>507</v>
      </c>
      <c r="I211" s="51">
        <v>202611</v>
      </c>
      <c r="J211" s="11"/>
    </row>
    <row r="212" spans="1:10" ht="16.5">
      <c r="A212" s="50">
        <v>209</v>
      </c>
      <c r="B212" s="50">
        <v>6</v>
      </c>
      <c r="C212" s="92" t="s">
        <v>1579</v>
      </c>
      <c r="D212" s="50" t="s">
        <v>146</v>
      </c>
      <c r="E212" s="57">
        <f>ROUND(15600000*1.1,-6)</f>
        <v>17000000</v>
      </c>
      <c r="F212" s="51" t="s">
        <v>160</v>
      </c>
      <c r="G212" s="50" t="s">
        <v>168</v>
      </c>
      <c r="H212" s="75" t="s">
        <v>242</v>
      </c>
      <c r="I212" s="51">
        <v>202706</v>
      </c>
      <c r="J212" s="11"/>
    </row>
    <row r="213" spans="1:10" ht="16.5">
      <c r="A213" s="50">
        <v>210</v>
      </c>
      <c r="B213" s="50">
        <v>6</v>
      </c>
      <c r="C213" s="92" t="s">
        <v>1580</v>
      </c>
      <c r="D213" s="50" t="s">
        <v>146</v>
      </c>
      <c r="E213" s="57">
        <v>19000000</v>
      </c>
      <c r="F213" s="51" t="s">
        <v>457</v>
      </c>
      <c r="G213" s="50" t="s">
        <v>461</v>
      </c>
      <c r="H213" s="75" t="s">
        <v>462</v>
      </c>
      <c r="I213" s="51" t="s">
        <v>284</v>
      </c>
      <c r="J213" s="11"/>
    </row>
    <row r="214" spans="1:10" ht="16.5">
      <c r="A214" s="50">
        <v>211</v>
      </c>
      <c r="B214" s="50">
        <v>6</v>
      </c>
      <c r="C214" s="92" t="s">
        <v>1581</v>
      </c>
      <c r="D214" s="50" t="s">
        <v>33</v>
      </c>
      <c r="E214" s="57">
        <v>20000000</v>
      </c>
      <c r="F214" s="51" t="s">
        <v>164</v>
      </c>
      <c r="G214" s="50" t="s">
        <v>168</v>
      </c>
      <c r="H214" s="75" t="s">
        <v>264</v>
      </c>
      <c r="I214" s="51">
        <v>202612</v>
      </c>
      <c r="J214" s="11"/>
    </row>
    <row r="215" spans="1:10" ht="16.5">
      <c r="A215" s="50">
        <v>212</v>
      </c>
      <c r="B215" s="50">
        <v>6</v>
      </c>
      <c r="C215" s="92" t="s">
        <v>1582</v>
      </c>
      <c r="D215" s="50" t="s">
        <v>33</v>
      </c>
      <c r="E215" s="57">
        <v>26400000</v>
      </c>
      <c r="F215" s="51" t="s">
        <v>153</v>
      </c>
      <c r="G215" s="50" t="s">
        <v>167</v>
      </c>
      <c r="H215" s="75" t="s">
        <v>2235</v>
      </c>
      <c r="I215" s="51">
        <v>202703</v>
      </c>
      <c r="J215" s="11"/>
    </row>
    <row r="216" spans="1:10" ht="16.5">
      <c r="A216" s="50">
        <v>213</v>
      </c>
      <c r="B216" s="50">
        <v>6</v>
      </c>
      <c r="C216" s="92" t="s">
        <v>1583</v>
      </c>
      <c r="D216" s="50" t="s">
        <v>146</v>
      </c>
      <c r="E216" s="57">
        <v>30000000</v>
      </c>
      <c r="F216" s="51" t="s">
        <v>151</v>
      </c>
      <c r="G216" s="50" t="s">
        <v>324</v>
      </c>
      <c r="H216" s="75" t="s">
        <v>342</v>
      </c>
      <c r="I216" s="51">
        <v>202806</v>
      </c>
      <c r="J216" s="11"/>
    </row>
    <row r="217" spans="1:10" ht="16.5">
      <c r="A217" s="50">
        <v>214</v>
      </c>
      <c r="B217" s="50">
        <v>6</v>
      </c>
      <c r="C217" s="92" t="s">
        <v>1584</v>
      </c>
      <c r="D217" s="50" t="s">
        <v>33</v>
      </c>
      <c r="E217" s="57">
        <v>31000000</v>
      </c>
      <c r="F217" s="51" t="s">
        <v>410</v>
      </c>
      <c r="G217" s="50" t="s">
        <v>411</v>
      </c>
      <c r="H217" s="75" t="s">
        <v>2289</v>
      </c>
      <c r="I217" s="51">
        <v>202708</v>
      </c>
      <c r="J217" s="11"/>
    </row>
    <row r="218" spans="1:10" ht="16.5">
      <c r="A218" s="50">
        <v>215</v>
      </c>
      <c r="B218" s="50">
        <v>6</v>
      </c>
      <c r="C218" s="92" t="s">
        <v>318</v>
      </c>
      <c r="D218" s="50" t="s">
        <v>319</v>
      </c>
      <c r="E218" s="57">
        <v>33000000.000000004</v>
      </c>
      <c r="F218" s="51" t="s">
        <v>481</v>
      </c>
      <c r="G218" s="50" t="s">
        <v>504</v>
      </c>
      <c r="H218" s="75" t="s">
        <v>2278</v>
      </c>
      <c r="I218" s="51">
        <v>202611</v>
      </c>
      <c r="J218" s="11"/>
    </row>
    <row r="219" spans="1:10" ht="16.5">
      <c r="A219" s="50">
        <v>216</v>
      </c>
      <c r="B219" s="50">
        <v>6</v>
      </c>
      <c r="C219" s="92" t="s">
        <v>1585</v>
      </c>
      <c r="D219" s="50" t="s">
        <v>146</v>
      </c>
      <c r="E219" s="57">
        <v>35000000</v>
      </c>
      <c r="F219" s="51" t="s">
        <v>154</v>
      </c>
      <c r="G219" s="50" t="s">
        <v>322</v>
      </c>
      <c r="H219" s="75" t="s">
        <v>353</v>
      </c>
      <c r="I219" s="51">
        <v>202909</v>
      </c>
      <c r="J219" s="11"/>
    </row>
    <row r="220" spans="1:10" ht="16.5">
      <c r="A220" s="50">
        <v>217</v>
      </c>
      <c r="B220" s="50">
        <v>6</v>
      </c>
      <c r="C220" s="92" t="s">
        <v>1586</v>
      </c>
      <c r="D220" s="50" t="s">
        <v>33</v>
      </c>
      <c r="E220" s="57">
        <v>39000000</v>
      </c>
      <c r="F220" s="51" t="s">
        <v>453</v>
      </c>
      <c r="G220" s="50" t="s">
        <v>166</v>
      </c>
      <c r="H220" s="75" t="s">
        <v>542</v>
      </c>
      <c r="I220" s="51">
        <v>202612</v>
      </c>
      <c r="J220" s="11"/>
    </row>
    <row r="221" spans="1:10" ht="16.5">
      <c r="A221" s="50">
        <v>218</v>
      </c>
      <c r="B221" s="50">
        <v>6</v>
      </c>
      <c r="C221" s="92" t="s">
        <v>1587</v>
      </c>
      <c r="D221" s="50" t="s">
        <v>146</v>
      </c>
      <c r="E221" s="57">
        <v>50000000</v>
      </c>
      <c r="F221" s="51" t="s">
        <v>371</v>
      </c>
      <c r="G221" s="50" t="s">
        <v>372</v>
      </c>
      <c r="H221" s="75" t="s">
        <v>2285</v>
      </c>
      <c r="I221" s="51">
        <v>202608</v>
      </c>
      <c r="J221" s="11"/>
    </row>
    <row r="222" spans="1:10" ht="16.5">
      <c r="A222" s="50">
        <v>219</v>
      </c>
      <c r="B222" s="50">
        <v>6</v>
      </c>
      <c r="C222" s="92" t="s">
        <v>1588</v>
      </c>
      <c r="D222" s="50" t="s">
        <v>146</v>
      </c>
      <c r="E222" s="57">
        <v>50000000</v>
      </c>
      <c r="F222" s="51" t="s">
        <v>410</v>
      </c>
      <c r="G222" s="50" t="s">
        <v>411</v>
      </c>
      <c r="H222" s="75" t="s">
        <v>2289</v>
      </c>
      <c r="I222" s="51">
        <v>202609</v>
      </c>
      <c r="J222" s="11"/>
    </row>
    <row r="223" spans="1:10" ht="16.5">
      <c r="A223" s="50">
        <v>220</v>
      </c>
      <c r="B223" s="50">
        <v>6</v>
      </c>
      <c r="C223" s="92" t="s">
        <v>1589</v>
      </c>
      <c r="D223" s="50" t="s">
        <v>146</v>
      </c>
      <c r="E223" s="57">
        <v>50000000</v>
      </c>
      <c r="F223" s="51" t="s">
        <v>156</v>
      </c>
      <c r="G223" s="50" t="s">
        <v>166</v>
      </c>
      <c r="H223" s="75" t="s">
        <v>216</v>
      </c>
      <c r="I223" s="51">
        <v>202612</v>
      </c>
      <c r="J223" s="11"/>
    </row>
    <row r="224" spans="1:10" ht="16.5">
      <c r="A224" s="50">
        <v>221</v>
      </c>
      <c r="B224" s="50">
        <v>6</v>
      </c>
      <c r="C224" s="92" t="s">
        <v>1590</v>
      </c>
      <c r="D224" s="50" t="s">
        <v>146</v>
      </c>
      <c r="E224" s="57">
        <v>62000000</v>
      </c>
      <c r="F224" s="51" t="s">
        <v>160</v>
      </c>
      <c r="G224" s="50" t="s">
        <v>322</v>
      </c>
      <c r="H224" s="75" t="s">
        <v>369</v>
      </c>
      <c r="I224" s="51" t="s">
        <v>296</v>
      </c>
      <c r="J224" s="11"/>
    </row>
    <row r="225" spans="1:10" ht="16.5">
      <c r="A225" s="50">
        <v>222</v>
      </c>
      <c r="B225" s="50">
        <v>6</v>
      </c>
      <c r="C225" s="92" t="s">
        <v>1591</v>
      </c>
      <c r="D225" s="50" t="s">
        <v>146</v>
      </c>
      <c r="E225" s="57">
        <v>65000000</v>
      </c>
      <c r="F225" s="51" t="s">
        <v>321</v>
      </c>
      <c r="G225" s="50" t="s">
        <v>166</v>
      </c>
      <c r="H225" s="75" t="s">
        <v>2239</v>
      </c>
      <c r="I225" s="51">
        <v>202610</v>
      </c>
      <c r="J225" s="11"/>
    </row>
    <row r="226" spans="1:10" ht="16.5">
      <c r="A226" s="50">
        <v>223</v>
      </c>
      <c r="B226" s="50">
        <v>6</v>
      </c>
      <c r="C226" s="92" t="s">
        <v>1592</v>
      </c>
      <c r="D226" s="50" t="s">
        <v>146</v>
      </c>
      <c r="E226" s="57">
        <v>104677000</v>
      </c>
      <c r="F226" s="51" t="s">
        <v>495</v>
      </c>
      <c r="G226" s="50" t="s">
        <v>442</v>
      </c>
      <c r="H226" s="75" t="s">
        <v>443</v>
      </c>
      <c r="I226" s="51">
        <v>202805</v>
      </c>
      <c r="J226" s="11"/>
    </row>
    <row r="227" spans="1:10" ht="16.5">
      <c r="A227" s="50">
        <v>224</v>
      </c>
      <c r="B227" s="50">
        <v>6</v>
      </c>
      <c r="C227" s="92" t="s">
        <v>1593</v>
      </c>
      <c r="D227" s="50" t="s">
        <v>146</v>
      </c>
      <c r="E227" s="57">
        <v>128000000</v>
      </c>
      <c r="F227" s="51" t="s">
        <v>386</v>
      </c>
      <c r="G227" s="50" t="s">
        <v>387</v>
      </c>
      <c r="H227" s="75" t="s">
        <v>390</v>
      </c>
      <c r="I227" s="51" t="s">
        <v>280</v>
      </c>
      <c r="J227" s="11"/>
    </row>
    <row r="228" spans="1:10" ht="16.5">
      <c r="A228" s="50">
        <v>225</v>
      </c>
      <c r="B228" s="50">
        <v>6</v>
      </c>
      <c r="C228" s="92" t="s">
        <v>1594</v>
      </c>
      <c r="D228" s="50" t="s">
        <v>146</v>
      </c>
      <c r="E228" s="57">
        <f>118800000*1.1</f>
        <v>130680000.00000001</v>
      </c>
      <c r="F228" s="51" t="s">
        <v>151</v>
      </c>
      <c r="G228" s="50" t="s">
        <v>166</v>
      </c>
      <c r="H228" s="75" t="s">
        <v>183</v>
      </c>
      <c r="I228" s="51">
        <v>202612</v>
      </c>
      <c r="J228" s="11"/>
    </row>
    <row r="229" spans="1:10" ht="16.5">
      <c r="A229" s="50">
        <v>226</v>
      </c>
      <c r="B229" s="50">
        <v>6</v>
      </c>
      <c r="C229" s="92" t="s">
        <v>1595</v>
      </c>
      <c r="D229" s="50" t="s">
        <v>147</v>
      </c>
      <c r="E229" s="57">
        <v>220000000</v>
      </c>
      <c r="F229" s="51" t="s">
        <v>156</v>
      </c>
      <c r="G229" s="50" t="s">
        <v>173</v>
      </c>
      <c r="H229" s="75" t="s">
        <v>218</v>
      </c>
      <c r="I229" s="51">
        <v>202612</v>
      </c>
      <c r="J229" s="11"/>
    </row>
    <row r="230" spans="1:10" ht="16.5">
      <c r="A230" s="50">
        <v>227</v>
      </c>
      <c r="B230" s="50">
        <v>6</v>
      </c>
      <c r="C230" s="92" t="s">
        <v>1596</v>
      </c>
      <c r="D230" s="50" t="s">
        <v>33</v>
      </c>
      <c r="E230" s="57">
        <v>224000000</v>
      </c>
      <c r="F230" s="51" t="s">
        <v>2250</v>
      </c>
      <c r="G230" s="50" t="s">
        <v>2253</v>
      </c>
      <c r="H230" s="75" t="s">
        <v>2290</v>
      </c>
      <c r="I230" s="51">
        <v>202703</v>
      </c>
      <c r="J230" s="11"/>
    </row>
    <row r="231" spans="1:10" ht="16.5">
      <c r="A231" s="50">
        <v>228</v>
      </c>
      <c r="B231" s="50">
        <v>6</v>
      </c>
      <c r="C231" s="92" t="s">
        <v>1597</v>
      </c>
      <c r="D231" s="50" t="s">
        <v>33</v>
      </c>
      <c r="E231" s="57">
        <v>227000000</v>
      </c>
      <c r="F231" s="51" t="s">
        <v>2250</v>
      </c>
      <c r="G231" s="50" t="s">
        <v>2253</v>
      </c>
      <c r="H231" s="75" t="s">
        <v>2291</v>
      </c>
      <c r="I231" s="51">
        <v>202702</v>
      </c>
      <c r="J231" s="11"/>
    </row>
    <row r="232" spans="1:10" ht="16.5">
      <c r="A232" s="50">
        <v>229</v>
      </c>
      <c r="B232" s="50">
        <v>6</v>
      </c>
      <c r="C232" s="92" t="s">
        <v>1598</v>
      </c>
      <c r="D232" s="50" t="s">
        <v>33</v>
      </c>
      <c r="E232" s="57">
        <v>500000000</v>
      </c>
      <c r="F232" s="51" t="s">
        <v>164</v>
      </c>
      <c r="G232" s="50" t="s">
        <v>168</v>
      </c>
      <c r="H232" s="75" t="s">
        <v>264</v>
      </c>
      <c r="I232" s="51">
        <v>202612</v>
      </c>
      <c r="J232" s="11"/>
    </row>
    <row r="233" spans="1:10" ht="16.5">
      <c r="A233" s="50">
        <v>230</v>
      </c>
      <c r="B233" s="50">
        <v>6</v>
      </c>
      <c r="C233" s="92" t="s">
        <v>1599</v>
      </c>
      <c r="D233" s="50" t="s">
        <v>149</v>
      </c>
      <c r="E233" s="57">
        <f>ROUND(1174000000*1.1,-6)</f>
        <v>1291000000</v>
      </c>
      <c r="F233" s="51" t="s">
        <v>160</v>
      </c>
      <c r="G233" s="50" t="s">
        <v>168</v>
      </c>
      <c r="H233" s="75" t="s">
        <v>242</v>
      </c>
      <c r="I233" s="51">
        <v>202706</v>
      </c>
      <c r="J233" s="11"/>
    </row>
    <row r="234" spans="1:10" ht="16.5">
      <c r="A234" s="50">
        <v>231</v>
      </c>
      <c r="B234" s="50">
        <v>6</v>
      </c>
      <c r="C234" s="92" t="s">
        <v>1600</v>
      </c>
      <c r="D234" s="50" t="s">
        <v>33</v>
      </c>
      <c r="E234" s="57">
        <v>1410000000</v>
      </c>
      <c r="F234" s="51" t="s">
        <v>2250</v>
      </c>
      <c r="G234" s="50" t="s">
        <v>2253</v>
      </c>
      <c r="H234" s="75" t="s">
        <v>2291</v>
      </c>
      <c r="I234" s="51">
        <v>202706</v>
      </c>
      <c r="J234" s="24"/>
    </row>
    <row r="235" spans="1:10" ht="16.5">
      <c r="A235" s="50">
        <v>232</v>
      </c>
      <c r="B235" s="50">
        <v>6</v>
      </c>
      <c r="C235" s="92" t="s">
        <v>1601</v>
      </c>
      <c r="D235" s="50" t="s">
        <v>33</v>
      </c>
      <c r="E235" s="57">
        <v>2157000000</v>
      </c>
      <c r="F235" s="51" t="s">
        <v>2250</v>
      </c>
      <c r="G235" s="50" t="s">
        <v>2253</v>
      </c>
      <c r="H235" s="75" t="s">
        <v>2290</v>
      </c>
      <c r="I235" s="51">
        <v>202703</v>
      </c>
      <c r="J235" s="11"/>
    </row>
    <row r="236" spans="1:10" ht="16.5">
      <c r="A236" s="50">
        <v>233</v>
      </c>
      <c r="B236" s="50">
        <v>6</v>
      </c>
      <c r="C236" s="92" t="s">
        <v>1602</v>
      </c>
      <c r="D236" s="50" t="s">
        <v>33</v>
      </c>
      <c r="E236" s="57">
        <v>2233000000</v>
      </c>
      <c r="F236" s="51" t="s">
        <v>2250</v>
      </c>
      <c r="G236" s="50" t="s">
        <v>2253</v>
      </c>
      <c r="H236" s="75" t="s">
        <v>2292</v>
      </c>
      <c r="I236" s="51">
        <v>202706</v>
      </c>
      <c r="J236" s="11"/>
    </row>
    <row r="237" spans="1:10" ht="16.5">
      <c r="A237" s="50">
        <v>234</v>
      </c>
      <c r="B237" s="50">
        <v>6</v>
      </c>
      <c r="C237" s="92" t="s">
        <v>1603</v>
      </c>
      <c r="D237" s="50" t="s">
        <v>33</v>
      </c>
      <c r="E237" s="57">
        <v>3019500000</v>
      </c>
      <c r="F237" s="51" t="s">
        <v>2250</v>
      </c>
      <c r="G237" s="50" t="s">
        <v>2293</v>
      </c>
      <c r="H237" s="75" t="s">
        <v>2294</v>
      </c>
      <c r="I237" s="51" t="s">
        <v>490</v>
      </c>
      <c r="J237" s="11"/>
    </row>
    <row r="238" spans="1:10" ht="16.5">
      <c r="A238" s="50">
        <v>235</v>
      </c>
      <c r="B238" s="50">
        <v>6</v>
      </c>
      <c r="C238" s="92" t="s">
        <v>1604</v>
      </c>
      <c r="D238" s="50" t="s">
        <v>33</v>
      </c>
      <c r="E238" s="57">
        <v>7040000000</v>
      </c>
      <c r="F238" s="51" t="s">
        <v>2250</v>
      </c>
      <c r="G238" s="50" t="s">
        <v>2253</v>
      </c>
      <c r="H238" s="75" t="s">
        <v>2292</v>
      </c>
      <c r="I238" s="51">
        <v>202806</v>
      </c>
      <c r="J238" s="11"/>
    </row>
    <row r="239" spans="1:10" ht="16.5">
      <c r="A239" s="50">
        <v>236</v>
      </c>
      <c r="B239" s="52">
        <v>7</v>
      </c>
      <c r="C239" s="92" t="s">
        <v>1605</v>
      </c>
      <c r="D239" s="50" t="s">
        <v>33</v>
      </c>
      <c r="E239" s="57">
        <v>6400000</v>
      </c>
      <c r="F239" s="51" t="s">
        <v>321</v>
      </c>
      <c r="G239" s="50" t="s">
        <v>165</v>
      </c>
      <c r="H239" s="75" t="s">
        <v>2295</v>
      </c>
      <c r="I239" s="51">
        <v>202609</v>
      </c>
      <c r="J239" s="11"/>
    </row>
    <row r="240" spans="1:10" ht="16.5">
      <c r="A240" s="50">
        <v>237</v>
      </c>
      <c r="B240" s="52">
        <v>7</v>
      </c>
      <c r="C240" s="92" t="s">
        <v>1606</v>
      </c>
      <c r="D240" s="50" t="s">
        <v>147</v>
      </c>
      <c r="E240" s="57">
        <v>9000000</v>
      </c>
      <c r="F240" s="51" t="s">
        <v>326</v>
      </c>
      <c r="G240" s="50" t="s">
        <v>498</v>
      </c>
      <c r="H240" s="75" t="s">
        <v>501</v>
      </c>
      <c r="I240" s="51">
        <v>202608</v>
      </c>
      <c r="J240" s="11"/>
    </row>
    <row r="241" spans="1:10" ht="16.5">
      <c r="A241" s="50">
        <v>238</v>
      </c>
      <c r="B241" s="52">
        <v>7</v>
      </c>
      <c r="C241" s="92" t="s">
        <v>1607</v>
      </c>
      <c r="D241" s="50" t="s">
        <v>146</v>
      </c>
      <c r="E241" s="57">
        <v>14000000</v>
      </c>
      <c r="F241" s="51" t="s">
        <v>360</v>
      </c>
      <c r="G241" s="50" t="s">
        <v>361</v>
      </c>
      <c r="H241" s="75" t="s">
        <v>363</v>
      </c>
      <c r="I241" s="51">
        <v>202707</v>
      </c>
      <c r="J241" s="11"/>
    </row>
    <row r="242" spans="1:10" ht="16.5">
      <c r="A242" s="50">
        <v>239</v>
      </c>
      <c r="B242" s="52">
        <v>7</v>
      </c>
      <c r="C242" s="92" t="s">
        <v>1608</v>
      </c>
      <c r="D242" s="50" t="s">
        <v>146</v>
      </c>
      <c r="E242" s="57">
        <v>14000000</v>
      </c>
      <c r="F242" s="51" t="s">
        <v>378</v>
      </c>
      <c r="G242" s="50" t="s">
        <v>538</v>
      </c>
      <c r="H242" s="75" t="s">
        <v>539</v>
      </c>
      <c r="I242" s="51">
        <v>202611</v>
      </c>
      <c r="J242" s="24"/>
    </row>
    <row r="243" spans="1:10" ht="16.5">
      <c r="A243" s="50">
        <v>240</v>
      </c>
      <c r="B243" s="52">
        <v>7</v>
      </c>
      <c r="C243" s="92" t="s">
        <v>1609</v>
      </c>
      <c r="D243" s="50" t="s">
        <v>37</v>
      </c>
      <c r="E243" s="57">
        <v>15000000</v>
      </c>
      <c r="F243" s="51" t="s">
        <v>410</v>
      </c>
      <c r="G243" s="50" t="s">
        <v>2230</v>
      </c>
      <c r="H243" s="75" t="s">
        <v>2266</v>
      </c>
      <c r="I243" s="51">
        <v>202612</v>
      </c>
      <c r="J243" s="11"/>
    </row>
    <row r="244" spans="1:10" ht="16.5">
      <c r="A244" s="50">
        <v>241</v>
      </c>
      <c r="B244" s="52">
        <v>7</v>
      </c>
      <c r="C244" s="92" t="s">
        <v>1610</v>
      </c>
      <c r="D244" s="50" t="s">
        <v>33</v>
      </c>
      <c r="E244" s="57">
        <v>21450000</v>
      </c>
      <c r="F244" s="51" t="s">
        <v>401</v>
      </c>
      <c r="G244" s="50" t="s">
        <v>404</v>
      </c>
      <c r="H244" s="75" t="s">
        <v>405</v>
      </c>
      <c r="I244" s="51" t="s">
        <v>284</v>
      </c>
      <c r="J244" s="11"/>
    </row>
    <row r="245" spans="1:10" ht="16.5">
      <c r="A245" s="50">
        <v>242</v>
      </c>
      <c r="B245" s="52">
        <v>7</v>
      </c>
      <c r="C245" s="92" t="s">
        <v>1611</v>
      </c>
      <c r="D245" s="50" t="s">
        <v>37</v>
      </c>
      <c r="E245" s="57">
        <v>25000000</v>
      </c>
      <c r="F245" s="51" t="s">
        <v>326</v>
      </c>
      <c r="G245" s="50" t="s">
        <v>330</v>
      </c>
      <c r="H245" s="75" t="s">
        <v>331</v>
      </c>
      <c r="I245" s="51">
        <v>202807</v>
      </c>
      <c r="J245" s="24"/>
    </row>
    <row r="246" spans="1:10" ht="16.5">
      <c r="A246" s="50">
        <v>243</v>
      </c>
      <c r="B246" s="52">
        <v>7</v>
      </c>
      <c r="C246" s="92" t="s">
        <v>1612</v>
      </c>
      <c r="D246" s="50" t="s">
        <v>146</v>
      </c>
      <c r="E246" s="57">
        <v>26620000</v>
      </c>
      <c r="F246" s="51" t="s">
        <v>156</v>
      </c>
      <c r="G246" s="50" t="s">
        <v>345</v>
      </c>
      <c r="H246" s="75" t="s">
        <v>519</v>
      </c>
      <c r="I246" s="51" t="s">
        <v>274</v>
      </c>
      <c r="J246" s="11"/>
    </row>
    <row r="247" spans="1:10" ht="16.5">
      <c r="A247" s="50">
        <v>244</v>
      </c>
      <c r="B247" s="52">
        <v>7</v>
      </c>
      <c r="C247" s="92" t="s">
        <v>1613</v>
      </c>
      <c r="D247" s="50" t="s">
        <v>37</v>
      </c>
      <c r="E247" s="57">
        <v>30000000</v>
      </c>
      <c r="F247" s="51" t="s">
        <v>496</v>
      </c>
      <c r="G247" s="50" t="s">
        <v>2296</v>
      </c>
      <c r="H247" s="75" t="s">
        <v>2297</v>
      </c>
      <c r="I247" s="51">
        <v>202907</v>
      </c>
      <c r="J247" s="11"/>
    </row>
    <row r="248" spans="1:10" ht="16.5">
      <c r="A248" s="50">
        <v>245</v>
      </c>
      <c r="B248" s="52">
        <v>7</v>
      </c>
      <c r="C248" s="92" t="s">
        <v>1614</v>
      </c>
      <c r="D248" s="50" t="s">
        <v>146</v>
      </c>
      <c r="E248" s="57">
        <v>43500000</v>
      </c>
      <c r="F248" s="51" t="s">
        <v>360</v>
      </c>
      <c r="G248" s="50" t="s">
        <v>361</v>
      </c>
      <c r="H248" s="75" t="s">
        <v>363</v>
      </c>
      <c r="I248" s="51">
        <v>202707</v>
      </c>
      <c r="J248" s="11"/>
    </row>
    <row r="249" spans="1:10" ht="16.5">
      <c r="A249" s="50">
        <v>246</v>
      </c>
      <c r="B249" s="52">
        <v>7</v>
      </c>
      <c r="C249" s="92" t="s">
        <v>1615</v>
      </c>
      <c r="D249" s="50" t="s">
        <v>33</v>
      </c>
      <c r="E249" s="57">
        <v>45000000</v>
      </c>
      <c r="F249" s="51" t="s">
        <v>161</v>
      </c>
      <c r="G249" s="50" t="s">
        <v>322</v>
      </c>
      <c r="H249" s="75" t="s">
        <v>377</v>
      </c>
      <c r="I249" s="51">
        <v>202709</v>
      </c>
      <c r="J249" s="11"/>
    </row>
    <row r="250" spans="1:10" ht="16.5">
      <c r="A250" s="50">
        <v>247</v>
      </c>
      <c r="B250" s="52">
        <v>7</v>
      </c>
      <c r="C250" s="92" t="s">
        <v>1616</v>
      </c>
      <c r="D250" s="50" t="s">
        <v>33</v>
      </c>
      <c r="E250" s="57">
        <v>45000000</v>
      </c>
      <c r="F250" s="51" t="s">
        <v>162</v>
      </c>
      <c r="G250" s="50" t="s">
        <v>322</v>
      </c>
      <c r="H250" s="75" t="s">
        <v>385</v>
      </c>
      <c r="I250" s="51">
        <v>202709</v>
      </c>
      <c r="J250" s="11"/>
    </row>
    <row r="251" spans="1:10" ht="16.5">
      <c r="A251" s="50">
        <v>248</v>
      </c>
      <c r="B251" s="52">
        <v>7</v>
      </c>
      <c r="C251" s="92" t="s">
        <v>1617</v>
      </c>
      <c r="D251" s="50" t="s">
        <v>33</v>
      </c>
      <c r="E251" s="57">
        <v>48220898</v>
      </c>
      <c r="F251" s="51" t="s">
        <v>326</v>
      </c>
      <c r="G251" s="50" t="s">
        <v>333</v>
      </c>
      <c r="H251" s="75" t="s">
        <v>334</v>
      </c>
      <c r="I251" s="51">
        <v>202708</v>
      </c>
      <c r="J251" s="11"/>
    </row>
    <row r="252" spans="1:10" ht="16.5">
      <c r="A252" s="50">
        <v>249</v>
      </c>
      <c r="B252" s="52">
        <v>7</v>
      </c>
      <c r="C252" s="92" t="s">
        <v>1618</v>
      </c>
      <c r="D252" s="50" t="s">
        <v>33</v>
      </c>
      <c r="E252" s="57">
        <v>50000000</v>
      </c>
      <c r="F252" s="51" t="s">
        <v>152</v>
      </c>
      <c r="G252" s="50" t="s">
        <v>322</v>
      </c>
      <c r="H252" s="75" t="s">
        <v>348</v>
      </c>
      <c r="I252" s="51" t="s">
        <v>484</v>
      </c>
      <c r="J252" s="11"/>
    </row>
    <row r="253" spans="1:10" ht="16.5">
      <c r="A253" s="50">
        <v>250</v>
      </c>
      <c r="B253" s="52">
        <v>7</v>
      </c>
      <c r="C253" s="92" t="s">
        <v>1619</v>
      </c>
      <c r="D253" s="50" t="s">
        <v>37</v>
      </c>
      <c r="E253" s="57">
        <v>60000000</v>
      </c>
      <c r="F253" s="51" t="s">
        <v>496</v>
      </c>
      <c r="G253" s="50" t="s">
        <v>2240</v>
      </c>
      <c r="H253" s="75" t="s">
        <v>2298</v>
      </c>
      <c r="I253" s="51">
        <v>202707</v>
      </c>
      <c r="J253" s="24"/>
    </row>
    <row r="254" spans="1:10" ht="16.5">
      <c r="A254" s="50">
        <v>251</v>
      </c>
      <c r="B254" s="52">
        <v>7</v>
      </c>
      <c r="C254" s="92" t="s">
        <v>1620</v>
      </c>
      <c r="D254" s="50" t="s">
        <v>146</v>
      </c>
      <c r="E254" s="57">
        <v>85000000</v>
      </c>
      <c r="F254" s="51" t="s">
        <v>360</v>
      </c>
      <c r="G254" s="50" t="s">
        <v>361</v>
      </c>
      <c r="H254" s="75" t="s">
        <v>362</v>
      </c>
      <c r="I254" s="51">
        <v>202707</v>
      </c>
      <c r="J254" s="11"/>
    </row>
    <row r="255" spans="1:10" ht="16.5">
      <c r="A255" s="50">
        <v>252</v>
      </c>
      <c r="B255" s="52">
        <v>7</v>
      </c>
      <c r="C255" s="92" t="s">
        <v>1621</v>
      </c>
      <c r="D255" s="50" t="s">
        <v>33</v>
      </c>
      <c r="E255" s="57">
        <v>190000000</v>
      </c>
      <c r="F255" s="51" t="s">
        <v>386</v>
      </c>
      <c r="G255" s="50" t="s">
        <v>392</v>
      </c>
      <c r="H255" s="75" t="s">
        <v>395</v>
      </c>
      <c r="I255" s="51" t="s">
        <v>296</v>
      </c>
      <c r="J255" s="11"/>
    </row>
    <row r="256" spans="1:10" ht="16.5">
      <c r="A256" s="50">
        <v>253</v>
      </c>
      <c r="B256" s="52">
        <v>7</v>
      </c>
      <c r="C256" s="92" t="s">
        <v>1622</v>
      </c>
      <c r="D256" s="50" t="s">
        <v>33</v>
      </c>
      <c r="E256" s="57">
        <v>200000000</v>
      </c>
      <c r="F256" s="51" t="s">
        <v>158</v>
      </c>
      <c r="G256" s="50" t="s">
        <v>522</v>
      </c>
      <c r="H256" s="75" t="s">
        <v>525</v>
      </c>
      <c r="I256" s="51">
        <v>202612</v>
      </c>
      <c r="J256" s="11"/>
    </row>
    <row r="257" spans="1:10" ht="16.5">
      <c r="A257" s="50">
        <v>254</v>
      </c>
      <c r="B257" s="52">
        <v>7</v>
      </c>
      <c r="C257" s="92" t="s">
        <v>1623</v>
      </c>
      <c r="D257" s="50" t="s">
        <v>33</v>
      </c>
      <c r="E257" s="57">
        <v>210000000</v>
      </c>
      <c r="F257" s="51" t="s">
        <v>386</v>
      </c>
      <c r="G257" s="50" t="s">
        <v>392</v>
      </c>
      <c r="H257" s="75" t="s">
        <v>394</v>
      </c>
      <c r="I257" s="51" t="s">
        <v>296</v>
      </c>
      <c r="J257" s="11"/>
    </row>
    <row r="258" spans="1:10" ht="16.5">
      <c r="A258" s="50">
        <v>255</v>
      </c>
      <c r="B258" s="52">
        <v>7</v>
      </c>
      <c r="C258" s="92" t="s">
        <v>1624</v>
      </c>
      <c r="D258" s="50" t="s">
        <v>33</v>
      </c>
      <c r="E258" s="57">
        <v>246818947</v>
      </c>
      <c r="F258" s="51" t="s">
        <v>473</v>
      </c>
      <c r="G258" s="50" t="s">
        <v>477</v>
      </c>
      <c r="H258" s="75" t="s">
        <v>478</v>
      </c>
      <c r="I258" s="51" t="s">
        <v>493</v>
      </c>
      <c r="J258" s="32"/>
    </row>
    <row r="259" spans="1:10" ht="16.5">
      <c r="A259" s="50">
        <v>256</v>
      </c>
      <c r="B259" s="52">
        <v>7</v>
      </c>
      <c r="C259" s="92" t="s">
        <v>1613</v>
      </c>
      <c r="D259" s="50" t="s">
        <v>37</v>
      </c>
      <c r="E259" s="57">
        <v>280000000</v>
      </c>
      <c r="F259" s="51" t="s">
        <v>496</v>
      </c>
      <c r="G259" s="50" t="s">
        <v>2296</v>
      </c>
      <c r="H259" s="75" t="s">
        <v>2297</v>
      </c>
      <c r="I259" s="51">
        <v>202907</v>
      </c>
      <c r="J259" s="11"/>
    </row>
    <row r="260" spans="1:10" ht="16.5">
      <c r="A260" s="50">
        <v>257</v>
      </c>
      <c r="B260" s="52">
        <v>7</v>
      </c>
      <c r="C260" s="92" t="s">
        <v>1625</v>
      </c>
      <c r="D260" s="50" t="s">
        <v>33</v>
      </c>
      <c r="E260" s="57">
        <v>294000000</v>
      </c>
      <c r="F260" s="51" t="s">
        <v>2250</v>
      </c>
      <c r="G260" s="50" t="s">
        <v>2253</v>
      </c>
      <c r="H260" s="75" t="s">
        <v>2292</v>
      </c>
      <c r="I260" s="51">
        <v>202612</v>
      </c>
      <c r="J260" s="11"/>
    </row>
    <row r="261" spans="1:10" ht="16.5">
      <c r="A261" s="50">
        <v>258</v>
      </c>
      <c r="B261" s="52">
        <v>7</v>
      </c>
      <c r="C261" s="92" t="s">
        <v>1626</v>
      </c>
      <c r="D261" s="50" t="s">
        <v>33</v>
      </c>
      <c r="E261" s="57">
        <v>360000000</v>
      </c>
      <c r="F261" s="51" t="s">
        <v>158</v>
      </c>
      <c r="G261" s="50" t="s">
        <v>522</v>
      </c>
      <c r="H261" s="75" t="s">
        <v>523</v>
      </c>
      <c r="I261" s="51">
        <v>202612</v>
      </c>
      <c r="J261" s="11"/>
    </row>
    <row r="262" spans="1:10" ht="16.5">
      <c r="A262" s="50">
        <v>259</v>
      </c>
      <c r="B262" s="52">
        <v>7</v>
      </c>
      <c r="C262" s="92" t="s">
        <v>1627</v>
      </c>
      <c r="D262" s="50" t="s">
        <v>28</v>
      </c>
      <c r="E262" s="57">
        <v>402000000</v>
      </c>
      <c r="F262" s="51" t="s">
        <v>410</v>
      </c>
      <c r="G262" s="50" t="s">
        <v>411</v>
      </c>
      <c r="H262" s="75" t="s">
        <v>2289</v>
      </c>
      <c r="I262" s="51">
        <v>202807</v>
      </c>
      <c r="J262" s="11"/>
    </row>
    <row r="263" spans="1:10" ht="16.5">
      <c r="A263" s="50">
        <v>260</v>
      </c>
      <c r="B263" s="52">
        <v>7</v>
      </c>
      <c r="C263" s="92" t="s">
        <v>1628</v>
      </c>
      <c r="D263" s="50" t="s">
        <v>37</v>
      </c>
      <c r="E263" s="57">
        <v>405000000</v>
      </c>
      <c r="F263" s="51" t="s">
        <v>473</v>
      </c>
      <c r="G263" s="50" t="s">
        <v>474</v>
      </c>
      <c r="H263" s="75" t="s">
        <v>476</v>
      </c>
      <c r="I263" s="51" t="s">
        <v>283</v>
      </c>
      <c r="J263" s="11"/>
    </row>
    <row r="264" spans="1:10" ht="16.5">
      <c r="A264" s="50">
        <v>261</v>
      </c>
      <c r="B264" s="52">
        <v>7</v>
      </c>
      <c r="C264" s="92" t="s">
        <v>1629</v>
      </c>
      <c r="D264" s="50" t="s">
        <v>146</v>
      </c>
      <c r="E264" s="57">
        <v>500000000</v>
      </c>
      <c r="F264" s="51" t="s">
        <v>434</v>
      </c>
      <c r="G264" s="50" t="s">
        <v>2299</v>
      </c>
      <c r="H264" s="75" t="s">
        <v>2300</v>
      </c>
      <c r="I264" s="51">
        <v>202806</v>
      </c>
      <c r="J264" s="11"/>
    </row>
    <row r="265" spans="1:10" ht="16.5">
      <c r="A265" s="50">
        <v>262</v>
      </c>
      <c r="B265" s="52">
        <v>7</v>
      </c>
      <c r="C265" s="92" t="s">
        <v>1630</v>
      </c>
      <c r="D265" s="50" t="s">
        <v>28</v>
      </c>
      <c r="E265" s="57">
        <v>630000000</v>
      </c>
      <c r="F265" s="51" t="s">
        <v>2258</v>
      </c>
      <c r="G265" s="50" t="s">
        <v>2301</v>
      </c>
      <c r="H265" s="75" t="s">
        <v>2302</v>
      </c>
      <c r="I265" s="51">
        <v>202812</v>
      </c>
      <c r="J265" s="11"/>
    </row>
    <row r="266" spans="1:10" ht="16.5">
      <c r="A266" s="50">
        <v>263</v>
      </c>
      <c r="B266" s="52">
        <v>7</v>
      </c>
      <c r="C266" s="92" t="s">
        <v>1631</v>
      </c>
      <c r="D266" s="50" t="s">
        <v>28</v>
      </c>
      <c r="E266" s="57">
        <v>760000000</v>
      </c>
      <c r="F266" s="51" t="s">
        <v>410</v>
      </c>
      <c r="G266" s="50" t="s">
        <v>2230</v>
      </c>
      <c r="H266" s="75" t="s">
        <v>2266</v>
      </c>
      <c r="I266" s="51">
        <v>202612</v>
      </c>
      <c r="J266" s="11"/>
    </row>
    <row r="267" spans="1:10" ht="16.5">
      <c r="A267" s="50">
        <v>264</v>
      </c>
      <c r="B267" s="52">
        <v>7</v>
      </c>
      <c r="C267" s="92" t="s">
        <v>1613</v>
      </c>
      <c r="D267" s="50" t="s">
        <v>28</v>
      </c>
      <c r="E267" s="57">
        <v>1900000000</v>
      </c>
      <c r="F267" s="51" t="s">
        <v>496</v>
      </c>
      <c r="G267" s="50" t="s">
        <v>2296</v>
      </c>
      <c r="H267" s="75" t="s">
        <v>2297</v>
      </c>
      <c r="I267" s="51">
        <v>202907</v>
      </c>
      <c r="J267" s="11"/>
    </row>
    <row r="268" spans="1:10" ht="16.5">
      <c r="A268" s="50">
        <v>265</v>
      </c>
      <c r="B268" s="50">
        <v>8</v>
      </c>
      <c r="C268" s="92" t="s">
        <v>1552</v>
      </c>
      <c r="D268" s="50" t="s">
        <v>146</v>
      </c>
      <c r="E268" s="57">
        <v>13000000</v>
      </c>
      <c r="F268" s="51" t="s">
        <v>326</v>
      </c>
      <c r="G268" s="50" t="s">
        <v>498</v>
      </c>
      <c r="H268" s="75" t="s">
        <v>500</v>
      </c>
      <c r="I268" s="51">
        <v>202610</v>
      </c>
      <c r="J268" s="11"/>
    </row>
    <row r="269" spans="1:10" ht="16.5">
      <c r="A269" s="50">
        <v>266</v>
      </c>
      <c r="B269" s="50">
        <v>8</v>
      </c>
      <c r="C269" s="92" t="s">
        <v>1632</v>
      </c>
      <c r="D269" s="50" t="s">
        <v>146</v>
      </c>
      <c r="E269" s="57">
        <v>20000000</v>
      </c>
      <c r="F269" s="51" t="s">
        <v>401</v>
      </c>
      <c r="G269" s="50" t="s">
        <v>408</v>
      </c>
      <c r="H269" s="75" t="s">
        <v>409</v>
      </c>
      <c r="I269" s="51" t="s">
        <v>280</v>
      </c>
      <c r="J269" s="35"/>
    </row>
    <row r="270" spans="1:10" ht="16.5">
      <c r="A270" s="50">
        <v>267</v>
      </c>
      <c r="B270" s="50">
        <v>8</v>
      </c>
      <c r="C270" s="92" t="s">
        <v>1633</v>
      </c>
      <c r="D270" s="50" t="s">
        <v>146</v>
      </c>
      <c r="E270" s="57">
        <v>20800000</v>
      </c>
      <c r="F270" s="51" t="s">
        <v>444</v>
      </c>
      <c r="G270" s="50" t="s">
        <v>445</v>
      </c>
      <c r="H270" s="75" t="s">
        <v>447</v>
      </c>
      <c r="I270" s="51">
        <v>202709</v>
      </c>
      <c r="J270" s="45"/>
    </row>
    <row r="271" spans="1:10" ht="16.5">
      <c r="A271" s="50">
        <v>268</v>
      </c>
      <c r="B271" s="50">
        <v>8</v>
      </c>
      <c r="C271" s="92" t="s">
        <v>1634</v>
      </c>
      <c r="D271" s="50" t="s">
        <v>146</v>
      </c>
      <c r="E271" s="57">
        <v>30000000</v>
      </c>
      <c r="F271" s="51" t="s">
        <v>321</v>
      </c>
      <c r="G271" s="50" t="s">
        <v>166</v>
      </c>
      <c r="H271" s="75" t="s">
        <v>2239</v>
      </c>
      <c r="I271" s="51">
        <v>202611</v>
      </c>
      <c r="J271" s="11"/>
    </row>
    <row r="272" spans="1:10" ht="16.5">
      <c r="A272" s="50">
        <v>269</v>
      </c>
      <c r="B272" s="50">
        <v>8</v>
      </c>
      <c r="C272" s="92" t="s">
        <v>1635</v>
      </c>
      <c r="D272" s="50" t="s">
        <v>33</v>
      </c>
      <c r="E272" s="57">
        <v>35000000</v>
      </c>
      <c r="F272" s="51" t="s">
        <v>164</v>
      </c>
      <c r="G272" s="50" t="s">
        <v>167</v>
      </c>
      <c r="H272" s="75" t="s">
        <v>546</v>
      </c>
      <c r="I272" s="51">
        <v>202612</v>
      </c>
      <c r="J272" s="11"/>
    </row>
    <row r="273" spans="1:10" ht="16.5">
      <c r="A273" s="50">
        <v>270</v>
      </c>
      <c r="B273" s="50">
        <v>8</v>
      </c>
      <c r="C273" s="92" t="s">
        <v>1636</v>
      </c>
      <c r="D273" s="50" t="s">
        <v>147</v>
      </c>
      <c r="E273" s="57">
        <v>60000000</v>
      </c>
      <c r="F273" s="51" t="s">
        <v>151</v>
      </c>
      <c r="G273" s="50" t="s">
        <v>165</v>
      </c>
      <c r="H273" s="75" t="s">
        <v>343</v>
      </c>
      <c r="I273" s="51">
        <v>202612</v>
      </c>
      <c r="J273" s="11"/>
    </row>
    <row r="274" spans="1:10" ht="16.5">
      <c r="A274" s="50">
        <v>271</v>
      </c>
      <c r="B274" s="50">
        <v>8</v>
      </c>
      <c r="C274" s="92" t="s">
        <v>1637</v>
      </c>
      <c r="D274" s="50" t="s">
        <v>33</v>
      </c>
      <c r="E274" s="57">
        <v>70000000</v>
      </c>
      <c r="F274" s="51" t="s">
        <v>152</v>
      </c>
      <c r="G274" s="50" t="s">
        <v>322</v>
      </c>
      <c r="H274" s="75" t="s">
        <v>348</v>
      </c>
      <c r="I274" s="51">
        <v>202710</v>
      </c>
      <c r="J274" s="11"/>
    </row>
    <row r="275" spans="1:10" ht="16.5">
      <c r="A275" s="50">
        <v>272</v>
      </c>
      <c r="B275" s="50">
        <v>8</v>
      </c>
      <c r="C275" s="92" t="s">
        <v>1638</v>
      </c>
      <c r="D275" s="50" t="s">
        <v>33</v>
      </c>
      <c r="E275" s="57">
        <v>77000000</v>
      </c>
      <c r="F275" s="51" t="s">
        <v>386</v>
      </c>
      <c r="G275" s="50" t="s">
        <v>392</v>
      </c>
      <c r="H275" s="75" t="s">
        <v>397</v>
      </c>
      <c r="I275" s="51" t="s">
        <v>277</v>
      </c>
      <c r="J275" s="11"/>
    </row>
    <row r="276" spans="1:10" ht="16.5">
      <c r="A276" s="50">
        <v>273</v>
      </c>
      <c r="B276" s="50">
        <v>8</v>
      </c>
      <c r="C276" s="92" t="s">
        <v>1639</v>
      </c>
      <c r="D276" s="50" t="s">
        <v>33</v>
      </c>
      <c r="E276" s="57">
        <v>117000000</v>
      </c>
      <c r="F276" s="51" t="s">
        <v>2250</v>
      </c>
      <c r="G276" s="50" t="s">
        <v>2253</v>
      </c>
      <c r="H276" s="75" t="s">
        <v>2303</v>
      </c>
      <c r="I276" s="51">
        <v>202610</v>
      </c>
      <c r="J276" s="11"/>
    </row>
    <row r="277" spans="1:10" ht="16.5">
      <c r="A277" s="50">
        <v>274</v>
      </c>
      <c r="B277" s="50">
        <v>8</v>
      </c>
      <c r="C277" s="92" t="s">
        <v>1640</v>
      </c>
      <c r="D277" s="50" t="s">
        <v>33</v>
      </c>
      <c r="E277" s="57">
        <v>133000000</v>
      </c>
      <c r="F277" s="51" t="s">
        <v>158</v>
      </c>
      <c r="G277" s="50" t="s">
        <v>522</v>
      </c>
      <c r="H277" s="75" t="s">
        <v>524</v>
      </c>
      <c r="I277" s="51">
        <v>202612</v>
      </c>
      <c r="J277" s="32"/>
    </row>
    <row r="278" spans="1:10" ht="16.5">
      <c r="A278" s="50">
        <v>275</v>
      </c>
      <c r="B278" s="50">
        <v>8</v>
      </c>
      <c r="C278" s="92" t="s">
        <v>1641</v>
      </c>
      <c r="D278" s="50" t="s">
        <v>33</v>
      </c>
      <c r="E278" s="57">
        <v>160000000</v>
      </c>
      <c r="F278" s="51" t="s">
        <v>386</v>
      </c>
      <c r="G278" s="50" t="s">
        <v>392</v>
      </c>
      <c r="H278" s="75" t="s">
        <v>396</v>
      </c>
      <c r="I278" s="51">
        <v>202707</v>
      </c>
      <c r="J278" s="11"/>
    </row>
    <row r="279" spans="1:10" ht="16.5">
      <c r="A279" s="50">
        <v>276</v>
      </c>
      <c r="B279" s="50">
        <v>8</v>
      </c>
      <c r="C279" s="92" t="s">
        <v>1642</v>
      </c>
      <c r="D279" s="50" t="s">
        <v>33</v>
      </c>
      <c r="E279" s="57">
        <v>402436501.50000006</v>
      </c>
      <c r="F279" s="51" t="s">
        <v>420</v>
      </c>
      <c r="G279" s="50" t="s">
        <v>423</v>
      </c>
      <c r="H279" s="75" t="s">
        <v>424</v>
      </c>
      <c r="I279" s="51" t="s">
        <v>488</v>
      </c>
      <c r="J279" s="11"/>
    </row>
    <row r="280" spans="1:10" ht="16.5">
      <c r="A280" s="50">
        <v>277</v>
      </c>
      <c r="B280" s="50">
        <v>8</v>
      </c>
      <c r="C280" s="92" t="s">
        <v>1643</v>
      </c>
      <c r="D280" s="50" t="s">
        <v>146</v>
      </c>
      <c r="E280" s="57">
        <v>1379000000</v>
      </c>
      <c r="F280" s="51" t="s">
        <v>152</v>
      </c>
      <c r="G280" s="50" t="s">
        <v>168</v>
      </c>
      <c r="H280" s="75" t="s">
        <v>190</v>
      </c>
      <c r="I280" s="51">
        <v>202612</v>
      </c>
      <c r="J280" s="11"/>
    </row>
    <row r="281" spans="1:10" ht="16.5">
      <c r="A281" s="50">
        <v>278</v>
      </c>
      <c r="B281" s="54">
        <v>9</v>
      </c>
      <c r="C281" s="92" t="s">
        <v>314</v>
      </c>
      <c r="D281" s="50" t="s">
        <v>320</v>
      </c>
      <c r="E281" s="57">
        <v>13000000</v>
      </c>
      <c r="F281" s="51" t="s">
        <v>481</v>
      </c>
      <c r="G281" s="50" t="s">
        <v>504</v>
      </c>
      <c r="H281" s="75" t="s">
        <v>505</v>
      </c>
      <c r="I281" s="51">
        <v>202611</v>
      </c>
      <c r="J281" s="32"/>
    </row>
    <row r="282" spans="1:10" ht="16.5">
      <c r="A282" s="50">
        <v>279</v>
      </c>
      <c r="B282" s="54">
        <v>9</v>
      </c>
      <c r="C282" s="92" t="s">
        <v>1644</v>
      </c>
      <c r="D282" s="50" t="s">
        <v>33</v>
      </c>
      <c r="E282" s="57">
        <v>13000000</v>
      </c>
      <c r="F282" s="51" t="s">
        <v>161</v>
      </c>
      <c r="G282" s="50" t="s">
        <v>345</v>
      </c>
      <c r="H282" s="75" t="s">
        <v>2304</v>
      </c>
      <c r="I282" s="51">
        <v>202612</v>
      </c>
      <c r="J282" s="11"/>
    </row>
    <row r="283" spans="1:10" ht="16.5">
      <c r="A283" s="50">
        <v>280</v>
      </c>
      <c r="B283" s="54">
        <v>9</v>
      </c>
      <c r="C283" s="92" t="s">
        <v>1645</v>
      </c>
      <c r="D283" s="50" t="s">
        <v>146</v>
      </c>
      <c r="E283" s="57">
        <v>36000000</v>
      </c>
      <c r="F283" s="51" t="s">
        <v>152</v>
      </c>
      <c r="G283" s="50" t="s">
        <v>168</v>
      </c>
      <c r="H283" s="75" t="s">
        <v>190</v>
      </c>
      <c r="I283" s="51">
        <v>202711</v>
      </c>
      <c r="J283" s="11"/>
    </row>
    <row r="284" spans="1:10" ht="16.5">
      <c r="A284" s="50">
        <v>281</v>
      </c>
      <c r="B284" s="54">
        <v>9</v>
      </c>
      <c r="C284" s="92" t="s">
        <v>1646</v>
      </c>
      <c r="D284" s="50" t="s">
        <v>33</v>
      </c>
      <c r="E284" s="57">
        <v>75000000</v>
      </c>
      <c r="F284" s="51" t="s">
        <v>453</v>
      </c>
      <c r="G284" s="50" t="s">
        <v>2305</v>
      </c>
      <c r="H284" s="75" t="s">
        <v>2306</v>
      </c>
      <c r="I284" s="51" t="s">
        <v>2307</v>
      </c>
      <c r="J284" s="11"/>
    </row>
    <row r="285" spans="1:10" ht="16.5">
      <c r="A285" s="50">
        <v>282</v>
      </c>
      <c r="B285" s="54">
        <v>9</v>
      </c>
      <c r="C285" s="92" t="s">
        <v>1647</v>
      </c>
      <c r="D285" s="50" t="s">
        <v>37</v>
      </c>
      <c r="E285" s="57">
        <v>80300000</v>
      </c>
      <c r="F285" s="51" t="s">
        <v>453</v>
      </c>
      <c r="G285" s="50" t="s">
        <v>165</v>
      </c>
      <c r="H285" s="75" t="s">
        <v>2227</v>
      </c>
      <c r="I285" s="51">
        <v>202710</v>
      </c>
      <c r="J285" s="11"/>
    </row>
    <row r="286" spans="1:10" ht="16.5">
      <c r="A286" s="50">
        <v>283</v>
      </c>
      <c r="B286" s="54">
        <v>9</v>
      </c>
      <c r="C286" s="92" t="s">
        <v>1648</v>
      </c>
      <c r="D286" s="50" t="s">
        <v>37</v>
      </c>
      <c r="E286" s="57">
        <v>100000000</v>
      </c>
      <c r="F286" s="51" t="s">
        <v>386</v>
      </c>
      <c r="G286" s="50" t="s">
        <v>392</v>
      </c>
      <c r="H286" s="75" t="s">
        <v>400</v>
      </c>
      <c r="I286" s="51" t="s">
        <v>489</v>
      </c>
      <c r="J286" s="11"/>
    </row>
    <row r="287" spans="1:10" ht="16.5">
      <c r="A287" s="50">
        <v>284</v>
      </c>
      <c r="B287" s="54">
        <v>9</v>
      </c>
      <c r="C287" s="92" t="s">
        <v>1649</v>
      </c>
      <c r="D287" s="50" t="s">
        <v>33</v>
      </c>
      <c r="E287" s="57">
        <v>100000000</v>
      </c>
      <c r="F287" s="51" t="s">
        <v>326</v>
      </c>
      <c r="G287" s="50" t="s">
        <v>330</v>
      </c>
      <c r="H287" s="75" t="s">
        <v>332</v>
      </c>
      <c r="I287" s="51">
        <v>202704</v>
      </c>
      <c r="J287" s="11"/>
    </row>
    <row r="288" spans="1:10" ht="16.5">
      <c r="A288" s="50">
        <v>285</v>
      </c>
      <c r="B288" s="54">
        <v>9</v>
      </c>
      <c r="C288" s="92" t="s">
        <v>1650</v>
      </c>
      <c r="D288" s="50" t="s">
        <v>146</v>
      </c>
      <c r="E288" s="57">
        <v>100000000</v>
      </c>
      <c r="F288" s="51" t="s">
        <v>152</v>
      </c>
      <c r="G288" s="50" t="s">
        <v>345</v>
      </c>
      <c r="H288" s="75" t="s">
        <v>508</v>
      </c>
      <c r="I288" s="51">
        <v>202712</v>
      </c>
      <c r="J288" s="11"/>
    </row>
    <row r="289" spans="1:10" ht="16.5">
      <c r="A289" s="50">
        <v>286</v>
      </c>
      <c r="B289" s="54">
        <v>9</v>
      </c>
      <c r="C289" s="92" t="s">
        <v>1651</v>
      </c>
      <c r="D289" s="50" t="s">
        <v>146</v>
      </c>
      <c r="E289" s="57">
        <v>143400000</v>
      </c>
      <c r="F289" s="51" t="s">
        <v>386</v>
      </c>
      <c r="G289" s="50" t="s">
        <v>398</v>
      </c>
      <c r="H289" s="75" t="s">
        <v>399</v>
      </c>
      <c r="I289" s="51">
        <v>202712</v>
      </c>
      <c r="J289" s="11"/>
    </row>
    <row r="290" spans="1:10" ht="16.5">
      <c r="A290" s="50">
        <v>287</v>
      </c>
      <c r="B290" s="54">
        <v>9</v>
      </c>
      <c r="C290" s="92" t="s">
        <v>1652</v>
      </c>
      <c r="D290" s="50" t="s">
        <v>33</v>
      </c>
      <c r="E290" s="57">
        <v>200000000</v>
      </c>
      <c r="F290" s="51" t="s">
        <v>386</v>
      </c>
      <c r="G290" s="50" t="s">
        <v>392</v>
      </c>
      <c r="H290" s="75" t="s">
        <v>400</v>
      </c>
      <c r="I290" s="51" t="s">
        <v>296</v>
      </c>
      <c r="J290" s="11"/>
    </row>
    <row r="291" spans="1:10" ht="16.5">
      <c r="A291" s="50">
        <v>288</v>
      </c>
      <c r="B291" s="54">
        <v>9</v>
      </c>
      <c r="C291" s="92" t="s">
        <v>1653</v>
      </c>
      <c r="D291" s="50" t="s">
        <v>28</v>
      </c>
      <c r="E291" s="57">
        <v>400000000</v>
      </c>
      <c r="F291" s="51" t="s">
        <v>371</v>
      </c>
      <c r="G291" s="50" t="s">
        <v>372</v>
      </c>
      <c r="H291" s="75" t="s">
        <v>374</v>
      </c>
      <c r="I291" s="51" t="s">
        <v>292</v>
      </c>
      <c r="J291" s="11"/>
    </row>
    <row r="292" spans="1:10" ht="16.5">
      <c r="A292" s="50">
        <v>289</v>
      </c>
      <c r="B292" s="54">
        <v>9</v>
      </c>
      <c r="C292" s="92" t="s">
        <v>1654</v>
      </c>
      <c r="D292" s="50" t="s">
        <v>33</v>
      </c>
      <c r="E292" s="57">
        <v>800000000</v>
      </c>
      <c r="F292" s="51" t="s">
        <v>386</v>
      </c>
      <c r="G292" s="50" t="s">
        <v>392</v>
      </c>
      <c r="H292" s="75" t="s">
        <v>400</v>
      </c>
      <c r="I292" s="51" t="s">
        <v>489</v>
      </c>
      <c r="J292" s="11"/>
    </row>
    <row r="293" spans="1:10" ht="16.5">
      <c r="A293" s="50">
        <v>290</v>
      </c>
      <c r="B293" s="54">
        <v>9</v>
      </c>
      <c r="C293" s="92" t="s">
        <v>1655</v>
      </c>
      <c r="D293" s="50" t="s">
        <v>149</v>
      </c>
      <c r="E293" s="57">
        <v>1000000000</v>
      </c>
      <c r="F293" s="51" t="s">
        <v>410</v>
      </c>
      <c r="G293" s="50" t="s">
        <v>411</v>
      </c>
      <c r="H293" s="75" t="s">
        <v>415</v>
      </c>
      <c r="I293" s="51">
        <v>202812</v>
      </c>
      <c r="J293" s="11"/>
    </row>
    <row r="294" spans="1:10" ht="16.5">
      <c r="A294" s="50">
        <v>291</v>
      </c>
      <c r="B294" s="54">
        <v>10</v>
      </c>
      <c r="C294" s="92" t="s">
        <v>1656</v>
      </c>
      <c r="D294" s="50" t="s">
        <v>37</v>
      </c>
      <c r="E294" s="57">
        <v>16000000</v>
      </c>
      <c r="F294" s="51" t="s">
        <v>466</v>
      </c>
      <c r="G294" s="50" t="s">
        <v>467</v>
      </c>
      <c r="H294" s="75" t="s">
        <v>468</v>
      </c>
      <c r="I294" s="51" t="s">
        <v>282</v>
      </c>
      <c r="J294" s="35"/>
    </row>
    <row r="295" spans="1:10" ht="16.5">
      <c r="A295" s="50">
        <v>292</v>
      </c>
      <c r="B295" s="54">
        <v>10</v>
      </c>
      <c r="C295" s="92" t="s">
        <v>1657</v>
      </c>
      <c r="D295" s="50" t="s">
        <v>146</v>
      </c>
      <c r="E295" s="57">
        <v>20000000</v>
      </c>
      <c r="F295" s="51" t="s">
        <v>321</v>
      </c>
      <c r="G295" s="50" t="s">
        <v>324</v>
      </c>
      <c r="H295" s="75" t="s">
        <v>325</v>
      </c>
      <c r="I295" s="51">
        <v>202812</v>
      </c>
      <c r="J295" s="11"/>
    </row>
    <row r="296" spans="1:10" ht="16.5">
      <c r="A296" s="50">
        <v>293</v>
      </c>
      <c r="B296" s="54">
        <v>10</v>
      </c>
      <c r="C296" s="92" t="s">
        <v>1658</v>
      </c>
      <c r="D296" s="50" t="s">
        <v>146</v>
      </c>
      <c r="E296" s="57">
        <v>25080000</v>
      </c>
      <c r="F296" s="51" t="s">
        <v>152</v>
      </c>
      <c r="G296" s="50" t="s">
        <v>168</v>
      </c>
      <c r="H296" s="75" t="s">
        <v>190</v>
      </c>
      <c r="I296" s="51">
        <v>202712</v>
      </c>
      <c r="J296" s="11"/>
    </row>
    <row r="297" spans="1:10" ht="16.5">
      <c r="A297" s="50">
        <v>294</v>
      </c>
      <c r="B297" s="54">
        <v>10</v>
      </c>
      <c r="C297" s="92" t="s">
        <v>1659</v>
      </c>
      <c r="D297" s="50" t="s">
        <v>146</v>
      </c>
      <c r="E297" s="57">
        <v>35000000</v>
      </c>
      <c r="F297" s="51" t="s">
        <v>360</v>
      </c>
      <c r="G297" s="50" t="s">
        <v>361</v>
      </c>
      <c r="H297" s="75" t="s">
        <v>362</v>
      </c>
      <c r="I297" s="51">
        <v>202710</v>
      </c>
      <c r="J297" s="33"/>
    </row>
    <row r="298" spans="1:10" ht="16.5">
      <c r="A298" s="50">
        <v>295</v>
      </c>
      <c r="B298" s="54">
        <v>10</v>
      </c>
      <c r="C298" s="92" t="s">
        <v>1660</v>
      </c>
      <c r="D298" s="50" t="s">
        <v>33</v>
      </c>
      <c r="E298" s="57">
        <v>43000000</v>
      </c>
      <c r="F298" s="51" t="s">
        <v>425</v>
      </c>
      <c r="G298" s="50" t="s">
        <v>428</v>
      </c>
      <c r="H298" s="75" t="s">
        <v>429</v>
      </c>
      <c r="I298" s="51" t="s">
        <v>490</v>
      </c>
      <c r="J298" s="11"/>
    </row>
    <row r="299" spans="1:10" ht="16.5">
      <c r="A299" s="50">
        <v>296</v>
      </c>
      <c r="B299" s="54">
        <v>10</v>
      </c>
      <c r="C299" s="92" t="s">
        <v>1661</v>
      </c>
      <c r="D299" s="50" t="s">
        <v>146</v>
      </c>
      <c r="E299" s="57">
        <v>52000000</v>
      </c>
      <c r="F299" s="51" t="s">
        <v>360</v>
      </c>
      <c r="G299" s="50" t="s">
        <v>361</v>
      </c>
      <c r="H299" s="75" t="s">
        <v>362</v>
      </c>
      <c r="I299" s="51">
        <v>202710</v>
      </c>
      <c r="J299" s="11"/>
    </row>
    <row r="300" spans="1:10" ht="16.5">
      <c r="A300" s="50">
        <v>297</v>
      </c>
      <c r="B300" s="54">
        <v>10</v>
      </c>
      <c r="C300" s="92" t="s">
        <v>1662</v>
      </c>
      <c r="D300" s="50" t="s">
        <v>146</v>
      </c>
      <c r="E300" s="57">
        <v>62000000</v>
      </c>
      <c r="F300" s="51" t="s">
        <v>161</v>
      </c>
      <c r="G300" s="50" t="s">
        <v>322</v>
      </c>
      <c r="H300" s="75" t="s">
        <v>377</v>
      </c>
      <c r="I300" s="51">
        <v>202712</v>
      </c>
      <c r="J300" s="11"/>
    </row>
    <row r="301" spans="1:10" ht="16.5">
      <c r="A301" s="50">
        <v>298</v>
      </c>
      <c r="B301" s="54">
        <v>10</v>
      </c>
      <c r="C301" s="92" t="s">
        <v>1663</v>
      </c>
      <c r="D301" s="50" t="s">
        <v>33</v>
      </c>
      <c r="E301" s="57">
        <v>66000000</v>
      </c>
      <c r="F301" s="51" t="s">
        <v>152</v>
      </c>
      <c r="G301" s="50" t="s">
        <v>168</v>
      </c>
      <c r="H301" s="75" t="s">
        <v>344</v>
      </c>
      <c r="I301" s="51">
        <v>202612</v>
      </c>
      <c r="J301" s="11"/>
    </row>
    <row r="302" spans="1:10" ht="16.5">
      <c r="A302" s="50">
        <v>299</v>
      </c>
      <c r="B302" s="54">
        <v>10</v>
      </c>
      <c r="C302" s="92" t="s">
        <v>1664</v>
      </c>
      <c r="D302" s="50" t="s">
        <v>146</v>
      </c>
      <c r="E302" s="57">
        <v>90000000</v>
      </c>
      <c r="F302" s="51" t="s">
        <v>321</v>
      </c>
      <c r="G302" s="50" t="s">
        <v>322</v>
      </c>
      <c r="H302" s="75" t="s">
        <v>323</v>
      </c>
      <c r="I302" s="51">
        <v>202812</v>
      </c>
      <c r="J302" s="11"/>
    </row>
    <row r="303" spans="1:10" ht="16.5">
      <c r="A303" s="50">
        <v>300</v>
      </c>
      <c r="B303" s="54">
        <v>10</v>
      </c>
      <c r="C303" s="92" t="s">
        <v>1665</v>
      </c>
      <c r="D303" s="50" t="s">
        <v>146</v>
      </c>
      <c r="E303" s="57">
        <v>100000000</v>
      </c>
      <c r="F303" s="51" t="s">
        <v>371</v>
      </c>
      <c r="G303" s="50" t="s">
        <v>372</v>
      </c>
      <c r="H303" s="75" t="s">
        <v>2285</v>
      </c>
      <c r="I303" s="51">
        <v>202701</v>
      </c>
      <c r="J303" s="11"/>
    </row>
    <row r="304" spans="1:10" ht="16.5">
      <c r="A304" s="50">
        <v>301</v>
      </c>
      <c r="B304" s="54">
        <v>10</v>
      </c>
      <c r="C304" s="92" t="s">
        <v>1666</v>
      </c>
      <c r="D304" s="50" t="s">
        <v>33</v>
      </c>
      <c r="E304" s="57">
        <v>210800000</v>
      </c>
      <c r="F304" s="51" t="s">
        <v>2250</v>
      </c>
      <c r="G304" s="50" t="s">
        <v>2253</v>
      </c>
      <c r="H304" s="75" t="s">
        <v>2292</v>
      </c>
      <c r="I304" s="51">
        <v>202706</v>
      </c>
      <c r="J304" s="24"/>
    </row>
    <row r="305" spans="1:10" ht="16.5">
      <c r="A305" s="50">
        <v>302</v>
      </c>
      <c r="B305" s="54">
        <v>10</v>
      </c>
      <c r="C305" s="92" t="s">
        <v>1667</v>
      </c>
      <c r="D305" s="50" t="s">
        <v>45</v>
      </c>
      <c r="E305" s="57">
        <v>300649000</v>
      </c>
      <c r="F305" s="51" t="s">
        <v>481</v>
      </c>
      <c r="G305" s="50" t="s">
        <v>482</v>
      </c>
      <c r="H305" s="75" t="s">
        <v>2308</v>
      </c>
      <c r="I305" s="51">
        <v>202711</v>
      </c>
      <c r="J305" s="11"/>
    </row>
    <row r="306" spans="1:10" ht="16.5">
      <c r="A306" s="50">
        <v>303</v>
      </c>
      <c r="B306" s="54">
        <v>10</v>
      </c>
      <c r="C306" s="92" t="s">
        <v>1668</v>
      </c>
      <c r="D306" s="50" t="s">
        <v>33</v>
      </c>
      <c r="E306" s="57">
        <v>314000000</v>
      </c>
      <c r="F306" s="51" t="s">
        <v>2250</v>
      </c>
      <c r="G306" s="50" t="s">
        <v>2253</v>
      </c>
      <c r="H306" s="75" t="s">
        <v>2309</v>
      </c>
      <c r="I306" s="51">
        <v>202705</v>
      </c>
      <c r="J306" s="34"/>
    </row>
    <row r="307" spans="1:10" ht="16.5">
      <c r="A307" s="50">
        <v>304</v>
      </c>
      <c r="B307" s="54">
        <v>10</v>
      </c>
      <c r="C307" s="92" t="s">
        <v>1669</v>
      </c>
      <c r="D307" s="50" t="s">
        <v>146</v>
      </c>
      <c r="E307" s="57">
        <v>320000000</v>
      </c>
      <c r="F307" s="51" t="s">
        <v>321</v>
      </c>
      <c r="G307" s="50" t="s">
        <v>322</v>
      </c>
      <c r="H307" s="75" t="s">
        <v>323</v>
      </c>
      <c r="I307" s="51">
        <v>202812</v>
      </c>
      <c r="J307" s="11"/>
    </row>
    <row r="308" spans="1:10" ht="16.5">
      <c r="A308" s="50">
        <v>305</v>
      </c>
      <c r="B308" s="54">
        <v>10</v>
      </c>
      <c r="C308" s="92" t="s">
        <v>1670</v>
      </c>
      <c r="D308" s="50" t="s">
        <v>146</v>
      </c>
      <c r="E308" s="57">
        <v>550000000</v>
      </c>
      <c r="F308" s="51" t="s">
        <v>321</v>
      </c>
      <c r="G308" s="50" t="s">
        <v>322</v>
      </c>
      <c r="H308" s="75" t="s">
        <v>323</v>
      </c>
      <c r="I308" s="51">
        <v>202812</v>
      </c>
      <c r="J308" s="11"/>
    </row>
    <row r="309" spans="1:10" ht="16.5">
      <c r="A309" s="50">
        <v>306</v>
      </c>
      <c r="B309" s="54">
        <v>10</v>
      </c>
      <c r="C309" s="92" t="s">
        <v>1671</v>
      </c>
      <c r="D309" s="50" t="s">
        <v>146</v>
      </c>
      <c r="E309" s="57">
        <f>ROUND(855000000*1.1,-6)</f>
        <v>941000000</v>
      </c>
      <c r="F309" s="51" t="s">
        <v>160</v>
      </c>
      <c r="G309" s="50" t="s">
        <v>168</v>
      </c>
      <c r="H309" s="75" t="s">
        <v>242</v>
      </c>
      <c r="I309" s="51">
        <v>202705</v>
      </c>
      <c r="J309" s="33"/>
    </row>
    <row r="310" spans="1:10" ht="16.5">
      <c r="A310" s="50">
        <v>307</v>
      </c>
      <c r="B310" s="54">
        <v>10</v>
      </c>
      <c r="C310" s="92" t="s">
        <v>1672</v>
      </c>
      <c r="D310" s="50" t="s">
        <v>149</v>
      </c>
      <c r="E310" s="57">
        <v>971893287.53066659</v>
      </c>
      <c r="F310" s="51" t="s">
        <v>410</v>
      </c>
      <c r="G310" s="50" t="s">
        <v>411</v>
      </c>
      <c r="H310" s="75" t="s">
        <v>412</v>
      </c>
      <c r="I310" s="51">
        <v>202712</v>
      </c>
      <c r="J310" s="11"/>
    </row>
    <row r="311" spans="1:10" ht="16.5">
      <c r="A311" s="50">
        <v>308</v>
      </c>
      <c r="B311" s="52">
        <v>11</v>
      </c>
      <c r="C311" s="92" t="s">
        <v>1673</v>
      </c>
      <c r="D311" s="50" t="s">
        <v>146</v>
      </c>
      <c r="E311" s="57">
        <v>16000000</v>
      </c>
      <c r="F311" s="51" t="s">
        <v>2258</v>
      </c>
      <c r="G311" s="50" t="s">
        <v>324</v>
      </c>
      <c r="H311" s="75" t="s">
        <v>2259</v>
      </c>
      <c r="I311" s="51">
        <v>202811</v>
      </c>
      <c r="J311" s="11"/>
    </row>
    <row r="312" spans="1:10" ht="16.5">
      <c r="A312" s="50">
        <v>309</v>
      </c>
      <c r="B312" s="52">
        <v>11</v>
      </c>
      <c r="C312" s="92" t="s">
        <v>1674</v>
      </c>
      <c r="D312" s="50" t="s">
        <v>147</v>
      </c>
      <c r="E312" s="57">
        <v>18100000</v>
      </c>
      <c r="F312" s="51" t="s">
        <v>410</v>
      </c>
      <c r="G312" s="50" t="s">
        <v>413</v>
      </c>
      <c r="H312" s="75" t="s">
        <v>2283</v>
      </c>
      <c r="I312" s="51">
        <v>202701</v>
      </c>
      <c r="J312" s="11"/>
    </row>
    <row r="313" spans="1:10" ht="16.5">
      <c r="A313" s="50">
        <v>310</v>
      </c>
      <c r="B313" s="52">
        <v>11</v>
      </c>
      <c r="C313" s="92" t="s">
        <v>1675</v>
      </c>
      <c r="D313" s="50" t="s">
        <v>147</v>
      </c>
      <c r="E313" s="57">
        <v>20000000</v>
      </c>
      <c r="F313" s="51" t="s">
        <v>466</v>
      </c>
      <c r="G313" s="50" t="s">
        <v>471</v>
      </c>
      <c r="H313" s="75" t="s">
        <v>472</v>
      </c>
      <c r="I313" s="51">
        <v>202712</v>
      </c>
      <c r="J313" s="11"/>
    </row>
    <row r="314" spans="1:10" ht="16.5">
      <c r="A314" s="50">
        <v>311</v>
      </c>
      <c r="B314" s="52">
        <v>11</v>
      </c>
      <c r="C314" s="92" t="s">
        <v>1676</v>
      </c>
      <c r="D314" s="50" t="s">
        <v>147</v>
      </c>
      <c r="E314" s="57">
        <v>20700000</v>
      </c>
      <c r="F314" s="51" t="s">
        <v>410</v>
      </c>
      <c r="G314" s="50" t="s">
        <v>413</v>
      </c>
      <c r="H314" s="75" t="s">
        <v>2283</v>
      </c>
      <c r="I314" s="51">
        <v>202701</v>
      </c>
      <c r="J314" s="11"/>
    </row>
    <row r="315" spans="1:10" ht="16.5">
      <c r="A315" s="50">
        <v>312</v>
      </c>
      <c r="B315" s="52">
        <v>11</v>
      </c>
      <c r="C315" s="92" t="s">
        <v>1677</v>
      </c>
      <c r="D315" s="50" t="s">
        <v>148</v>
      </c>
      <c r="E315" s="57">
        <v>34452000</v>
      </c>
      <c r="F315" s="51" t="s">
        <v>371</v>
      </c>
      <c r="G315" s="50" t="s">
        <v>375</v>
      </c>
      <c r="H315" s="75" t="s">
        <v>376</v>
      </c>
      <c r="I315" s="51" t="s">
        <v>488</v>
      </c>
      <c r="J315" s="24"/>
    </row>
    <row r="316" spans="1:10" ht="16.5">
      <c r="A316" s="50">
        <v>313</v>
      </c>
      <c r="B316" s="52">
        <v>11</v>
      </c>
      <c r="C316" s="92" t="s">
        <v>1678</v>
      </c>
      <c r="D316" s="50" t="s">
        <v>148</v>
      </c>
      <c r="E316" s="57">
        <v>38280000</v>
      </c>
      <c r="F316" s="51" t="s">
        <v>371</v>
      </c>
      <c r="G316" s="50" t="s">
        <v>375</v>
      </c>
      <c r="H316" s="75" t="s">
        <v>376</v>
      </c>
      <c r="I316" s="51">
        <v>202812</v>
      </c>
      <c r="J316" s="11"/>
    </row>
    <row r="317" spans="1:10" ht="16.5">
      <c r="A317" s="50">
        <v>314</v>
      </c>
      <c r="B317" s="52">
        <v>11</v>
      </c>
      <c r="C317" s="92" t="s">
        <v>1679</v>
      </c>
      <c r="D317" s="50" t="s">
        <v>146</v>
      </c>
      <c r="E317" s="57">
        <v>65000000</v>
      </c>
      <c r="F317" s="51" t="s">
        <v>154</v>
      </c>
      <c r="G317" s="50" t="s">
        <v>322</v>
      </c>
      <c r="H317" s="75" t="s">
        <v>354</v>
      </c>
      <c r="I317" s="51">
        <v>202801</v>
      </c>
      <c r="J317" s="11"/>
    </row>
    <row r="318" spans="1:10" ht="16.5">
      <c r="A318" s="50">
        <v>315</v>
      </c>
      <c r="B318" s="52">
        <v>11</v>
      </c>
      <c r="C318" s="92" t="s">
        <v>1680</v>
      </c>
      <c r="D318" s="50" t="s">
        <v>37</v>
      </c>
      <c r="E318" s="57">
        <v>147491626</v>
      </c>
      <c r="F318" s="51" t="s">
        <v>164</v>
      </c>
      <c r="G318" s="50" t="s">
        <v>479</v>
      </c>
      <c r="H318" s="75" t="s">
        <v>480</v>
      </c>
      <c r="I318" s="51" t="s">
        <v>283</v>
      </c>
      <c r="J318" s="24"/>
    </row>
    <row r="319" spans="1:10" ht="16.5">
      <c r="A319" s="50">
        <v>316</v>
      </c>
      <c r="B319" s="52">
        <v>11</v>
      </c>
      <c r="C319" s="92" t="s">
        <v>1681</v>
      </c>
      <c r="D319" s="50" t="s">
        <v>146</v>
      </c>
      <c r="E319" s="57">
        <v>468198000</v>
      </c>
      <c r="F319" s="51" t="s">
        <v>378</v>
      </c>
      <c r="G319" s="50" t="s">
        <v>382</v>
      </c>
      <c r="H319" s="75" t="s">
        <v>456</v>
      </c>
      <c r="I319" s="51">
        <v>202812</v>
      </c>
      <c r="J319" s="11"/>
    </row>
    <row r="320" spans="1:10" ht="16.5">
      <c r="A320" s="50">
        <v>317</v>
      </c>
      <c r="B320" s="52">
        <v>11</v>
      </c>
      <c r="C320" s="92" t="s">
        <v>1682</v>
      </c>
      <c r="D320" s="50" t="s">
        <v>146</v>
      </c>
      <c r="E320" s="57">
        <v>500000000</v>
      </c>
      <c r="F320" s="51" t="s">
        <v>378</v>
      </c>
      <c r="G320" s="50" t="s">
        <v>379</v>
      </c>
      <c r="H320" s="75" t="s">
        <v>381</v>
      </c>
      <c r="I320" s="51">
        <v>202903</v>
      </c>
      <c r="J320" s="11"/>
    </row>
    <row r="321" spans="1:10" ht="16.5">
      <c r="A321" s="50">
        <v>318</v>
      </c>
      <c r="B321" s="52">
        <v>11</v>
      </c>
      <c r="C321" s="92" t="s">
        <v>1683</v>
      </c>
      <c r="D321" s="50" t="s">
        <v>33</v>
      </c>
      <c r="E321" s="57">
        <v>887000000</v>
      </c>
      <c r="F321" s="51" t="s">
        <v>154</v>
      </c>
      <c r="G321" s="50" t="s">
        <v>168</v>
      </c>
      <c r="H321" s="75" t="s">
        <v>356</v>
      </c>
      <c r="I321" s="51">
        <v>202707</v>
      </c>
      <c r="J321" s="32"/>
    </row>
    <row r="322" spans="1:10" ht="16.5">
      <c r="A322" s="50">
        <v>319</v>
      </c>
      <c r="B322" s="54">
        <v>12</v>
      </c>
      <c r="C322" s="92" t="s">
        <v>1684</v>
      </c>
      <c r="D322" s="50" t="s">
        <v>33</v>
      </c>
      <c r="E322" s="57">
        <v>10000000</v>
      </c>
      <c r="F322" s="51" t="s">
        <v>321</v>
      </c>
      <c r="G322" s="50" t="s">
        <v>345</v>
      </c>
      <c r="H322" s="75" t="s">
        <v>2245</v>
      </c>
      <c r="I322" s="51">
        <v>202612</v>
      </c>
      <c r="J322" s="11"/>
    </row>
    <row r="323" spans="1:10" ht="16.5">
      <c r="A323" s="50">
        <v>320</v>
      </c>
      <c r="B323" s="54">
        <v>12</v>
      </c>
      <c r="C323" s="92" t="s">
        <v>1685</v>
      </c>
      <c r="D323" s="50" t="s">
        <v>147</v>
      </c>
      <c r="E323" s="57">
        <v>15000000</v>
      </c>
      <c r="F323" s="51" t="s">
        <v>152</v>
      </c>
      <c r="G323" s="50" t="s">
        <v>322</v>
      </c>
      <c r="H323" s="75" t="s">
        <v>349</v>
      </c>
      <c r="I323" s="51">
        <v>202612</v>
      </c>
      <c r="J323" s="11"/>
    </row>
    <row r="324" spans="1:10" ht="16.5">
      <c r="A324" s="50">
        <v>321</v>
      </c>
      <c r="B324" s="54">
        <v>12</v>
      </c>
      <c r="C324" s="92" t="s">
        <v>1686</v>
      </c>
      <c r="D324" s="50" t="s">
        <v>33</v>
      </c>
      <c r="E324" s="57">
        <v>22000000</v>
      </c>
      <c r="F324" s="51" t="s">
        <v>2236</v>
      </c>
      <c r="G324" s="50" t="s">
        <v>345</v>
      </c>
      <c r="H324" s="75" t="s">
        <v>2310</v>
      </c>
      <c r="I324" s="51">
        <v>202712</v>
      </c>
      <c r="J324" s="11"/>
    </row>
    <row r="325" spans="1:10" ht="16.5">
      <c r="A325" s="50">
        <v>322</v>
      </c>
      <c r="B325" s="54">
        <v>12</v>
      </c>
      <c r="C325" s="92" t="s">
        <v>1687</v>
      </c>
      <c r="D325" s="50" t="s">
        <v>37</v>
      </c>
      <c r="E325" s="57">
        <v>33000000</v>
      </c>
      <c r="F325" s="51" t="s">
        <v>326</v>
      </c>
      <c r="G325" s="50" t="s">
        <v>335</v>
      </c>
      <c r="H325" s="75" t="s">
        <v>337</v>
      </c>
      <c r="I325" s="51">
        <v>202812</v>
      </c>
      <c r="J325" s="11"/>
    </row>
    <row r="326" spans="1:10" ht="16.5">
      <c r="A326" s="50">
        <v>323</v>
      </c>
      <c r="B326" s="54">
        <v>12</v>
      </c>
      <c r="C326" s="92" t="s">
        <v>1688</v>
      </c>
      <c r="D326" s="50" t="s">
        <v>33</v>
      </c>
      <c r="E326" s="57">
        <v>186000000</v>
      </c>
      <c r="F326" s="51" t="s">
        <v>159</v>
      </c>
      <c r="G326" s="50" t="s">
        <v>168</v>
      </c>
      <c r="H326" s="75" t="s">
        <v>526</v>
      </c>
      <c r="I326" s="51">
        <v>202812</v>
      </c>
      <c r="J326" s="11"/>
    </row>
    <row r="327" spans="1:10" ht="16.5">
      <c r="A327" s="50">
        <v>324</v>
      </c>
      <c r="B327" s="54">
        <v>12</v>
      </c>
      <c r="C327" s="92" t="s">
        <v>1689</v>
      </c>
      <c r="D327" s="50" t="s">
        <v>33</v>
      </c>
      <c r="E327" s="57">
        <v>250000000</v>
      </c>
      <c r="F327" s="51" t="s">
        <v>386</v>
      </c>
      <c r="G327" s="50" t="s">
        <v>392</v>
      </c>
      <c r="H327" s="75" t="s">
        <v>397</v>
      </c>
      <c r="I327" s="51" t="s">
        <v>298</v>
      </c>
      <c r="J327" s="11"/>
    </row>
  </sheetData>
  <sortState ref="A4:K330">
    <sortCondition ref="B4:B330"/>
    <sortCondition ref="E4:E330"/>
  </sortState>
  <mergeCells count="1">
    <mergeCell ref="A1:J1"/>
  </mergeCells>
  <phoneticPr fontId="49" type="noConversion"/>
  <dataValidations count="1">
    <dataValidation type="list" allowBlank="1" showInputMessage="1" showErrorMessage="1" sqref="D132:D134">
      <formula1>"일반경쟁, 제한경쟁, 지명경쟁, 수의계약"</formula1>
    </dataValidation>
  </dataValidations>
  <pageMargins left="0.26" right="0.15748031496062992" top="0.77" bottom="0.66" header="0.51181102362204722" footer="0.31"/>
  <pageSetup paperSize="8" fitToHeight="0" orientation="landscape" horizontalDpi="4294967292" r:id="rId1"/>
  <headerFooter alignWithMargins="0">
    <oddFooter>&amp;C&amp;P/&amp;N</oddFooter>
  </headerFooter>
  <rowBreaks count="1" manualBreakCount="1">
    <brk id="297" max="9" man="1"/>
  </rowBreaks>
  <extLst>
    <ext xmlns:x14="http://schemas.microsoft.com/office/spreadsheetml/2009/9/main" uri="{CCE6A557-97BC-4b89-ADB6-D9C93CAAB3DF}">
      <x14:dataValidations xmlns:xm="http://schemas.microsoft.com/office/excel/2006/main" count="55">
        <x14:dataValidation type="list" allowBlank="1" showInputMessage="1" showErrorMessage="1">
          <x14:formula1>
            <xm:f>'K:\부서공유함\상생협력처 공사용역계약부\13 계약 발주계획\2026년 발주계획\2. 취합\첨부. 2026년 발주계획_전북지역본부\[발주계획_업로드양식_일반용역_전북.xlsx]Sheet1'!#REF!</xm:f>
          </x14:formula1>
          <xm:sqref>D74:D78</xm:sqref>
        </x14:dataValidation>
        <x14:dataValidation type="list" allowBlank="1" showInputMessage="1" showErrorMessage="1">
          <x14:formula1>
            <xm:f>'K:\개인문서함\새 폴더\[발주계획_업로드양식_일반용역_대전충청 관로보전부.xlsx]Sheet1'!#REF!</xm:f>
          </x14:formula1>
          <xm:sqref>D202</xm:sqref>
        </x14:dataValidation>
        <x14:dataValidation type="list" allowBlank="1" showInputMessage="1" showErrorMessage="1">
          <x14:formula1>
            <xm:f>'K:\개인문서함\새 폴더\[발주계획_업로드양식_일반용역(박선아).xlsx]Sheet1'!#REF!</xm:f>
          </x14:formula1>
          <xm:sqref>D203</xm:sqref>
        </x14:dataValidation>
        <x14:dataValidation type="list" allowBlank="1" showInputMessage="1" showErrorMessage="1">
          <x14:formula1>
            <xm:f>'J:\[발주계획_일반용역 (염시경).xlsx]Sheet1'!#REF!</xm:f>
          </x14:formula1>
          <xm:sqref>D206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취합\[발주계획(안)_해외사업기획처(일반용역).xlsx]Sheet1'!#REF!</xm:f>
          </x14:formula1>
          <xm:sqref>D194:D197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취합\[발주계획_전략기획처(일반용역).xlsx]Sheet1'!#REF!</xm:f>
          </x14:formula1>
          <xm:sqref>D189:D190</xm:sqref>
        </x14:dataValidation>
        <x14:dataValidation type="list" allowBlank="1" showInputMessage="1" showErrorMessage="1">
          <x14:formula1>
            <xm:f>[발주계획_일반용역_기획조정부.xlsx]Sheet1!#REF!</xm:f>
          </x14:formula1>
          <xm:sqref>D191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취합\[발주계획_LNG사업처(일반용역).xlsx]Sheet1'!#REF!</xm:f>
          </x14:formula1>
          <xm:sqref>D185</xm:sqref>
        </x14:dataValidation>
        <x14:dataValidation type="list" allowBlank="1" showInputMessage="1" showErrorMessage="1">
          <x14:formula1>
            <xm:f>'[발주계획_업로드양식_일반용역-저압.xlsx]Sheet1'!#REF!</xm:f>
          </x14:formula1>
          <xm:sqref>D177:D178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취합\[발주계획_사이버보안실(일반용역).xlsx]Sheet1'!#REF!</xm:f>
          </x14:formula1>
          <xm:sqref>D176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취합\[발주계획_비상안전부.xlsx]Sheet1'!#REF!</xm:f>
          </x14:formula1>
          <xm:sqref>D170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취합\[발주계획_공급운영처(일반용역).xlsx]Sheet1'!#REF!</xm:f>
          </x14:formula1>
          <xm:sqref>D161:D167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취합\[발주계획_경영관리처(일반용역).xlsx]Sheet1'!#REF!</xm:f>
          </x14:formula1>
          <xm:sqref>D153</xm:sqref>
        </x14:dataValidation>
        <x14:dataValidation type="list" allowBlank="1" showInputMessage="1" showErrorMessage="1">
          <x14:formula1>
            <xm:f>'K:\개인문서함\5. 해야할 서무\발주계획(안)\[★발주계획_일반용역_성과평가부.xlsx]Sheet1'!#REF!</xm:f>
          </x14:formula1>
          <xm:sqref>D154</xm:sqref>
        </x14:dataValidation>
        <x14:dataValidation type="list" allowBlank="1" showInputMessage="1" showErrorMessage="1">
          <x14:formula1>
            <xm:f>'K:\개인문서함\5. 해야할 서무\발주계획(안)\[발주계획_업로드양식_일반용역_자체청렴도 용역 포함.xlsx]Sheet1'!#REF!</xm:f>
          </x14:formula1>
          <xm:sqref>D156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취합\[첨부2. 발주계획_일반용역_사이버보안실.xlsx]Sheet1'!#REF!</xm:f>
          </x14:formula1>
          <xm:sqref>D152</xm:sqref>
        </x14:dataValidation>
        <x14:dataValidation type="list" allowBlank="1" showInputMessage="1" showErrorMessage="1">
          <x14:formula1>
            <xm:f>'K:\개인문서함\[발주계획_업로드양식_일반용역_정보보안.xlsx]Sheet1'!#REF!</xm:f>
          </x14:formula1>
          <xm:sqref>D151 D175</xm:sqref>
        </x14:dataValidation>
        <x14:dataValidation type="list" allowBlank="1" showInputMessage="1" showErrorMessage="1">
          <x14:formula1>
            <xm:f>'C:\Users\20170086\Desktop\[발주계획_업로드양식_일반용역_인사부.xlsx]Sheet1'!#REF!</xm:f>
          </x14:formula1>
          <xm:sqref>D150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취합\[발주계획_상생협력처.xlsx]Sheet1'!#REF!</xm:f>
          </x14:formula1>
          <xm:sqref>D122</xm:sqref>
        </x14:dataValidation>
        <x14:dataValidation type="list" allowBlank="1" showInputMessage="1" showErrorMessage="1">
          <x14:formula1>
            <xm:f>'K:\개인문서함\[발주계획_업로드양식_일반용역.xlsx]Sheet1'!#REF!</xm:f>
          </x14:formula1>
          <xm:sqref>D123</xm:sqref>
        </x14:dataValidation>
        <x14:dataValidation type="list" allowBlank="1" showInputMessage="1" showErrorMessage="1">
          <x14:formula1>
            <xm:f>'K:\개인문서함\_임시저장\발주계획\[발주계획_업로드양식_일반용역_공정거래심사부.xlsx]Sheet1'!#REF!</xm:f>
          </x14:formula1>
          <xm:sqref>D126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취합\[발주계획_홍보실.xlsx]Sheet1'!#REF!</xm:f>
          </x14:formula1>
          <xm:sqref>D112:D119</xm:sqref>
        </x14:dataValidation>
        <x14:dataValidation type="list" allowBlank="1" showInputMessage="1" showErrorMessage="1">
          <x14:formula1>
            <xm:f>'K:\개인문서함\0.홍보부 업무 백업\2026년 발주계획\2026년 발주계획 제출\[발주계획_비상설전시회_최민정.xlsx]Sheet1'!#REF!</xm:f>
          </x14:formula1>
          <xm:sqref>D105</xm:sqref>
        </x14:dataValidation>
        <x14:dataValidation type="list" allowBlank="1" showInputMessage="1" showErrorMessage="1">
          <x14:formula1>
            <xm:f>'K:\개인문서함\[발주계획_업로드양식_일반용역_안전부.xlsx]Sheet1'!#REF!</xm:f>
          </x14:formula1>
          <xm:sqref>D103</xm:sqref>
        </x14:dataValidation>
        <x14:dataValidation type="list" allowBlank="1" showInputMessage="1" showErrorMessage="1">
          <x14:formula1>
            <xm:f>'K:\개인문서함\[발주계획_업로드양식_공사(신규)_양주보전부 CCTV.xlsx]Sheet1'!#REF!</xm:f>
          </x14:formula1>
          <xm:sqref>D104</xm:sqref>
        </x14:dataValidation>
        <x14:dataValidation type="list" allowBlank="1" showInputMessage="1" showErrorMessage="1">
          <x14:formula1>
            <xm:f>'J:\2026년도 발주계획 제출\취합자료\[발주계획_업로드양식_일반용역_남진규.xlsx]Sheet1'!#REF!</xm:f>
          </x14:formula1>
          <xm:sqref>D102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취합\[발주계획_LNG구매처(일반용역).xlsx]Sheet1'!#REF!</xm:f>
          </x14:formula1>
          <xm:sqref>D90:D93</xm:sqref>
        </x14:dataValidation>
        <x14:dataValidation type="list" allowBlank="1" showInputMessage="1" showErrorMessage="1">
          <x14:formula1>
            <xm:f>'K:\부서공유함\LNG구매처 전략계약부\900. 서무 (업무보고, 인사, 기타)\980. LNG구매처 취합\2025년\251226 2026년도 발주계획(안) 제출 요청\[발주계획_업로드양식_일반용역_계약이행통관부.xlsx]Sheet1'!#REF!</xm:f>
          </x14:formula1>
          <xm:sqref>D95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취합\붙임. 2026년도 AI디지털혁신처_수정필요\[발주계획_업로드양식_일반용역.xlsx]Sheet1'!#REF!</xm:f>
          </x14:formula1>
          <xm:sqref>D52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취합\발주계획(인천기지본부)\[발주계획_일반용역_(인천기지본부).xlsx]Sheet1'!#REF!</xm:f>
          </x14:formula1>
          <xm:sqref>D49</xm:sqref>
        </x14:dataValidation>
        <x14:dataValidation type="list" allowBlank="1" showInputMessage="1" showErrorMessage="1">
          <x14:formula1>
            <xm:f>'K:\부서공유함\경기지역본부 관리부\장철수 문서함\09 요청자료\2025년 요청자료\25.12.23 2026년도 발주계획(안) 제출 요청, 공사용역계약부\회신본\관리부\[발주계획_업로드양식_일반용역(김현실).xlsx]Sheet1'!#REF!</xm:f>
          </x14:formula1>
          <xm:sqref>D43</xm:sqref>
        </x14:dataValidation>
        <x14:dataValidation type="list" allowBlank="1" showInputMessage="1" showErrorMessage="1">
          <x14:formula1>
            <xm:f>'[3. 발주계획_업로드양식_일반용역(설비보전부).xlsx]Sheet1'!#REF!</xm:f>
          </x14:formula1>
          <xm:sqref>D46</xm:sqref>
        </x14:dataValidation>
        <x14:dataValidation type="list" allowBlank="1" showInputMessage="1" showErrorMessage="1">
          <x14:formula1>
            <xm:f>[발주계획_업로드양식_일반용역_관로보전부.xlsx]Sheet1!#REF!</xm:f>
          </x14:formula1>
          <xm:sqref>D48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취합\2026년도 발주계획(시설운영안전부)\[발주계획_업로드양식_일반용역(시설운영안전부).xlsx]Sheet1'!#REF!</xm:f>
          </x14:formula1>
          <xm:sqref>D30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취합\2026년 발주계획안_가스연구원\[발주계획_업로드양식_일반용역(가스연구원).xlsx]Sheet1'!#REF!</xm:f>
          </x14:formula1>
          <xm:sqref>D12:D20</xm:sqref>
        </x14:dataValidation>
        <x14:dataValidation type="list" allowBlank="1" showInputMessage="1" showErrorMessage="1">
          <x14:formula1>
            <xm:f>'[발주계획_업로드양식_일반용역_한상진 (1).xlsx]Sheet1'!#REF!</xm:f>
          </x14:formula1>
          <xm:sqref>D327</xm:sqref>
        </x14:dataValidation>
        <x14:dataValidation type="list" allowBlank="1" showInputMessage="1" showErrorMessage="1">
          <x14:formula1>
            <xm:f>'J:\기타 취합\26년도 발주계획\[발주계획_업로드양식_기술용역_대전충청 관로보전부.xlsx]Sheet1'!#REF!</xm:f>
          </x14:formula1>
          <xm:sqref>D315:D316</xm:sqref>
        </x14:dataValidation>
        <x14:dataValidation type="list" allowBlank="1" showInputMessage="1" showErrorMessage="1">
          <x14:formula1>
            <xm:f>'K:\개인문서함\[발주계획_업로드양식_기술용역(환경).xlsx]Sheet1'!#REF!</xm:f>
          </x14:formula1>
          <xm:sqref>D318</xm:sqref>
        </x14:dataValidation>
        <x14:dataValidation type="list" allowBlank="1" showInputMessage="1" showErrorMessage="1">
          <x14:formula1>
            <xm:f>'K:\개인문서함\[발주계획_업로드양식_기술용역(이원진).xlsx]Sheet1'!#REF!</xm:f>
          </x14:formula1>
          <xm:sqref>D317</xm:sqref>
        </x14:dataValidation>
        <x14:dataValidation type="list" allowBlank="1" showInputMessage="1" showErrorMessage="1">
          <x14:formula1>
            <xm:f>'K:\부서공유함\대전충청지역본부 설비보전부\공무(기타)\2025년\251219_26년 발주계획\취팝\[토건_발주계획_업로드양식_기술용역.xlsx]Sheet1'!#REF!</xm:f>
          </x14:formula1>
          <xm:sqref>D319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취합\[발주계획_평택기지본부(기술용역).xlsx]Sheet1'!#REF!</xm:f>
          </x14:formula1>
          <xm:sqref>D303:D305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취합\[발주계획_시설이용협력실(기술용역).xlsx]Sheet1'!#REF!</xm:f>
          </x14:formula1>
          <xm:sqref>D301</xm:sqref>
        </x14:dataValidation>
        <x14:dataValidation type="list" allowBlank="1" showInputMessage="1" showErrorMessage="1">
          <x14:formula1>
            <xm:f>'C:\Users\20120135\AppData\Local\Temp\BNZ.695cb8801af007c\[발주계획_업로드양식_기술용역.xlsx]Sheet1'!#REF!</xm:f>
          </x14:formula1>
          <xm:sqref>D298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취합\[발주계획_공급운영처(기술용역).xlsx]Sheet1'!#REF!</xm:f>
          </x14:formula1>
          <xm:sqref>D285:D290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취합\첨부. 2026년 발주계획_전북지역본부\[발주계획_업로드양식_기술용역_전북.xlsx]Sheet1'!#REF!</xm:f>
          </x14:formula1>
          <xm:sqref>D271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취합\첨부. 2026년 발주계획(수소사업처)\취합\[발주계획_기술용역_수소사업기획부 및 수소인프라부.xlsx]Sheet1'!#REF!</xm:f>
          </x14:formula1>
          <xm:sqref>D267:D270</xm:sqref>
        </x14:dataValidation>
        <x14:dataValidation type="list" allowBlank="1" showInputMessage="1" showErrorMessage="1">
          <x14:formula1>
            <xm:f>'K:\부서공유함\경기지역본부 관리부\장철수 문서함\09 요청자료\2025년 요청자료\25.12.23 2026년도 발주계획(안) 제출 요청, 공사용역계약부\회신본\2. 안전부\[첨부. 2026년 안전부 발주계획.xlsx]Sheet1'!#REF!</xm:f>
          </x14:formula1>
          <xm:sqref>D252</xm:sqref>
        </x14:dataValidation>
        <x14:dataValidation type="list" allowBlank="1" showInputMessage="1" showErrorMessage="1">
          <x14:formula1>
            <xm:f>'[발주계획_업로드양식_기술용역(백지현_매설배관, ECDA).xlsx]Sheet1'!#REF!</xm:f>
          </x14:formula1>
          <xm:sqref>D259:D260</xm:sqref>
        </x14:dataValidation>
        <x14:dataValidation type="list" allowBlank="1" showInputMessage="1" showErrorMessage="1">
          <x14:formula1>
            <xm:f>'K:\개인문서함\scan\[2026년 발주계획_업로드양식_기술용역_방식분야_20251223-1 (1).xlsx]Sheet1'!#REF!</xm:f>
          </x14:formula1>
          <xm:sqref>D258</xm:sqref>
        </x14:dataValidation>
        <x14:dataValidation type="list" allowBlank="1" showInputMessage="1" showErrorMessage="1">
          <x14:formula1>
            <xm:f>'C:\Users\20190215\AppData\Local\Temp\BNZ.694b99ca1e97545\[발주계획_업로드양식_기술용역_관로보전부.xlsx]Sheet1'!#REF!</xm:f>
          </x14:formula1>
          <xm:sqref>D272:D273 D254:D257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취합\공사, 용역, 물품 발주계획(부산경남)\[발주계획_기술용역_최종.xlsx]Sheet1'!#REF!</xm:f>
          </x14:formula1>
          <xm:sqref>D241</xm:sqref>
        </x14:dataValidation>
        <x14:dataValidation type="list" allowBlank="1" showInputMessage="1" showErrorMessage="1">
          <x14:formula1>
            <xm:f>'[발주계획_업로드양식_기술용역(관로관리).xlsx]Sheet1'!#REF!</xm:f>
          </x14:formula1>
          <xm:sqref>D243</xm:sqref>
        </x14:dataValidation>
        <x14:dataValidation type="list" allowBlank="1" showInputMessage="1" showErrorMessage="1">
          <x14:formula1>
            <xm:f>'K:\개인문서함\1. 공사용역\7. 요청자료\2026\2026년 발주계획\[발주계획_기술용역(부산경남 안전부).xlsx]Sheet1'!#REF!</xm:f>
          </x14:formula1>
          <xm:sqref>D248:D251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취합\2026년도 발주계획(안)_광주전남_수정필요\[발주계획_업로드양식_기술용역_광주전남.xlsx]Sheet1'!#REF!</xm:f>
          </x14:formula1>
          <xm:sqref>D226:D229 D221 D210 D201 D199 D192:D193 D186 D180 D173 D155 D143 D137:D140 D131 D127 D120 D109:D110 D94 D89 D84 D56 D59 D64 D50:D51 D47 D39</xm:sqref>
        </x14:dataValidation>
        <x14:dataValidation type="list" allowBlank="1" showInputMessage="1" showErrorMessage="1">
          <x14:formula1>
            <xm:f>'K:\부서공유함\상생협력처 공사용역계약부\13 계약 발주계획\2026년 발주계획\2. 취합\2026년 발주계획안_가스연구원\[발주계획_업로드양식_기술용역(가스연구원).xlsx]Sheet1'!#REF!</xm:f>
          </x14:formula1>
          <xm:sqref>D222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workbookViewId="0">
      <selection activeCell="F6" sqref="F6"/>
    </sheetView>
  </sheetViews>
  <sheetFormatPr defaultRowHeight="13.5"/>
  <cols>
    <col min="1" max="1" width="16" customWidth="1"/>
    <col min="2" max="2" width="29.33203125" style="70" customWidth="1"/>
    <col min="3" max="3" width="12.6640625" style="70" customWidth="1"/>
    <col min="6" max="6" width="17.6640625" bestFit="1" customWidth="1"/>
  </cols>
  <sheetData>
    <row r="3" spans="1:7">
      <c r="A3" s="68" t="s">
        <v>303</v>
      </c>
      <c r="B3" s="70" t="s">
        <v>554</v>
      </c>
      <c r="C3" s="70" t="s">
        <v>555</v>
      </c>
    </row>
    <row r="4" spans="1:7">
      <c r="A4" s="69" t="s">
        <v>157</v>
      </c>
      <c r="B4" s="70">
        <v>20443600000</v>
      </c>
      <c r="C4" s="70">
        <v>16</v>
      </c>
    </row>
    <row r="5" spans="1:7">
      <c r="A5" s="69" t="s">
        <v>102</v>
      </c>
      <c r="B5" s="70">
        <v>712732000</v>
      </c>
      <c r="C5" s="70">
        <v>7</v>
      </c>
      <c r="E5" s="71" t="s">
        <v>306</v>
      </c>
      <c r="F5" s="72">
        <f>SUM(B4,B5,B6,B11,B13,B14,B15,B17,B18,B21,B24,B25,B27,B28,B30,B31,B32,B33,B34,B35,B38,B39,B44,B45)</f>
        <v>184787303729.03067</v>
      </c>
      <c r="G5" s="72">
        <f>SUM(C4,C5,C6,C11,C13,C14,C15,C17,C18,C21,C24,C25,C27,C28,C30,C31,C32,C33,C34,C35,C38,C39,C44,C45)</f>
        <v>149</v>
      </c>
    </row>
    <row r="6" spans="1:7">
      <c r="A6" s="69" t="s">
        <v>104</v>
      </c>
      <c r="B6" s="70">
        <v>136800000</v>
      </c>
      <c r="C6" s="70">
        <v>2</v>
      </c>
      <c r="E6" s="71" t="s">
        <v>305</v>
      </c>
      <c r="F6" s="72">
        <f>SUM(B7,B8,B9,B10,B12,B16,B19,B20,B23,B22,B26,B29,B36,B37,B40,B41,B42,B43)</f>
        <v>35388471477</v>
      </c>
      <c r="G6" s="72">
        <f>SUM(C7,C8,C9,C10,C12,C16,C19,C20,C23,C22,C26,C29,C36,C37,C40,C41,C42,C43)</f>
        <v>175</v>
      </c>
    </row>
    <row r="7" spans="1:7">
      <c r="A7" s="69" t="s">
        <v>63</v>
      </c>
      <c r="B7" s="70">
        <v>828614221</v>
      </c>
      <c r="C7" s="70">
        <v>13</v>
      </c>
      <c r="F7" s="70">
        <f>SUM(F5:F6)</f>
        <v>220175775206.03067</v>
      </c>
      <c r="G7" s="70">
        <f>SUM(G5:G6)</f>
        <v>324</v>
      </c>
    </row>
    <row r="8" spans="1:7">
      <c r="A8" s="69" t="s">
        <v>57</v>
      </c>
      <c r="B8" s="70">
        <v>304612390</v>
      </c>
      <c r="C8" s="70">
        <v>6</v>
      </c>
    </row>
    <row r="9" spans="1:7">
      <c r="A9" s="69" t="s">
        <v>101</v>
      </c>
      <c r="B9" s="70">
        <v>7572944000</v>
      </c>
      <c r="C9" s="70">
        <v>6</v>
      </c>
    </row>
    <row r="10" spans="1:7">
      <c r="A10" s="69" t="s">
        <v>548</v>
      </c>
      <c r="B10" s="70">
        <v>1107163000</v>
      </c>
      <c r="C10" s="70">
        <v>4</v>
      </c>
    </row>
    <row r="11" spans="1:7">
      <c r="A11" s="69" t="s">
        <v>72</v>
      </c>
      <c r="B11" s="70">
        <v>701800000</v>
      </c>
      <c r="C11" s="70">
        <v>1</v>
      </c>
    </row>
    <row r="12" spans="1:7">
      <c r="A12" s="69" t="s">
        <v>62</v>
      </c>
      <c r="B12" s="70">
        <v>3695167240</v>
      </c>
      <c r="C12" s="70">
        <v>16</v>
      </c>
    </row>
    <row r="13" spans="1:7">
      <c r="A13" s="69" t="s">
        <v>70</v>
      </c>
      <c r="B13" s="70">
        <v>659000000</v>
      </c>
      <c r="C13" s="70">
        <v>4</v>
      </c>
    </row>
    <row r="14" spans="1:7">
      <c r="A14" s="69" t="s">
        <v>95</v>
      </c>
      <c r="B14" s="70">
        <v>79875693287.53067</v>
      </c>
      <c r="C14" s="70">
        <v>25</v>
      </c>
    </row>
    <row r="15" spans="1:7">
      <c r="A15" s="69" t="s">
        <v>58</v>
      </c>
      <c r="B15" s="70">
        <v>8701418700</v>
      </c>
      <c r="C15" s="70">
        <v>13</v>
      </c>
    </row>
    <row r="16" spans="1:7">
      <c r="A16" s="69" t="s">
        <v>64</v>
      </c>
      <c r="B16" s="70">
        <v>34000000</v>
      </c>
      <c r="C16" s="70">
        <v>2</v>
      </c>
    </row>
    <row r="17" spans="1:3">
      <c r="A17" s="69" t="s">
        <v>549</v>
      </c>
      <c r="B17" s="70">
        <v>1747174814</v>
      </c>
      <c r="C17" s="70">
        <v>2</v>
      </c>
    </row>
    <row r="18" spans="1:3">
      <c r="A18" s="69" t="s">
        <v>99</v>
      </c>
      <c r="B18" s="70">
        <v>2089460000</v>
      </c>
      <c r="C18" s="70">
        <v>12</v>
      </c>
    </row>
    <row r="19" spans="1:3">
      <c r="A19" s="69" t="s">
        <v>61</v>
      </c>
      <c r="B19" s="70">
        <v>6989960000</v>
      </c>
      <c r="C19" s="70">
        <v>16</v>
      </c>
    </row>
    <row r="20" spans="1:3">
      <c r="A20" s="69" t="s">
        <v>52</v>
      </c>
      <c r="B20" s="70">
        <v>1238491626</v>
      </c>
      <c r="C20" s="70">
        <v>11</v>
      </c>
    </row>
    <row r="21" spans="1:3">
      <c r="A21" s="69" t="s">
        <v>77</v>
      </c>
      <c r="B21" s="70">
        <v>860818947</v>
      </c>
      <c r="C21" s="70">
        <v>3</v>
      </c>
    </row>
    <row r="22" spans="1:3">
      <c r="A22" s="69" t="s">
        <v>47</v>
      </c>
      <c r="B22" s="70">
        <v>2522970000</v>
      </c>
      <c r="C22" s="70">
        <v>11</v>
      </c>
    </row>
    <row r="23" spans="1:3">
      <c r="A23" s="69" t="s">
        <v>117</v>
      </c>
      <c r="B23" s="70">
        <v>70000000</v>
      </c>
      <c r="C23" s="70">
        <v>1</v>
      </c>
    </row>
    <row r="24" spans="1:3">
      <c r="A24" s="69" t="s">
        <v>114</v>
      </c>
      <c r="B24" s="70">
        <v>37331933579</v>
      </c>
      <c r="C24" s="70">
        <v>2</v>
      </c>
    </row>
    <row r="25" spans="1:3">
      <c r="A25" s="69" t="s">
        <v>550</v>
      </c>
      <c r="B25" s="70">
        <v>416836501.50000006</v>
      </c>
      <c r="C25" s="70">
        <v>2</v>
      </c>
    </row>
    <row r="26" spans="1:3">
      <c r="A26" s="69" t="s">
        <v>67</v>
      </c>
      <c r="B26" s="70">
        <v>1618700000</v>
      </c>
      <c r="C26" s="70">
        <v>22</v>
      </c>
    </row>
    <row r="27" spans="1:3">
      <c r="A27" s="69" t="s">
        <v>69</v>
      </c>
      <c r="B27" s="70">
        <v>529450000</v>
      </c>
      <c r="C27" s="70">
        <v>6</v>
      </c>
    </row>
    <row r="28" spans="1:3">
      <c r="A28" s="69" t="s">
        <v>65</v>
      </c>
      <c r="B28" s="70">
        <v>1729480600</v>
      </c>
      <c r="C28" s="70">
        <v>5</v>
      </c>
    </row>
    <row r="29" spans="1:3">
      <c r="A29" s="69" t="s">
        <v>48</v>
      </c>
      <c r="B29" s="70">
        <v>2863000000</v>
      </c>
      <c r="C29" s="70">
        <v>5</v>
      </c>
    </row>
    <row r="30" spans="1:3">
      <c r="A30" s="69" t="s">
        <v>97</v>
      </c>
      <c r="B30" s="70">
        <v>743391000</v>
      </c>
      <c r="C30" s="70">
        <v>4</v>
      </c>
    </row>
    <row r="31" spans="1:3">
      <c r="A31" s="69" t="s">
        <v>551</v>
      </c>
      <c r="B31" s="70">
        <v>257500000</v>
      </c>
      <c r="C31" s="70">
        <v>7</v>
      </c>
    </row>
    <row r="32" spans="1:3">
      <c r="A32" s="69" t="s">
        <v>552</v>
      </c>
      <c r="B32" s="70">
        <v>50000000</v>
      </c>
      <c r="C32" s="70">
        <v>1</v>
      </c>
    </row>
    <row r="33" spans="1:3">
      <c r="A33" s="69" t="s">
        <v>553</v>
      </c>
      <c r="B33" s="70">
        <v>400000000</v>
      </c>
      <c r="C33" s="70">
        <v>1</v>
      </c>
    </row>
    <row r="34" spans="1:3">
      <c r="A34" s="69" t="s">
        <v>98</v>
      </c>
      <c r="B34" s="70">
        <v>1019188000</v>
      </c>
      <c r="C34" s="70">
        <v>5</v>
      </c>
    </row>
    <row r="35" spans="1:3">
      <c r="A35" s="69" t="s">
        <v>106</v>
      </c>
      <c r="B35" s="70">
        <v>20769026300.000004</v>
      </c>
      <c r="C35" s="70">
        <v>3</v>
      </c>
    </row>
    <row r="36" spans="1:3">
      <c r="A36" s="69" t="s">
        <v>49</v>
      </c>
      <c r="B36" s="70">
        <v>699142000</v>
      </c>
      <c r="C36" s="70">
        <v>8</v>
      </c>
    </row>
    <row r="37" spans="1:3">
      <c r="A37" s="69" t="s">
        <v>66</v>
      </c>
      <c r="B37" s="70">
        <v>2321080000</v>
      </c>
      <c r="C37" s="70">
        <v>15</v>
      </c>
    </row>
    <row r="38" spans="1:3">
      <c r="A38" s="69" t="s">
        <v>100</v>
      </c>
      <c r="B38" s="70">
        <v>802000000</v>
      </c>
      <c r="C38" s="70">
        <v>4</v>
      </c>
    </row>
    <row r="39" spans="1:3">
      <c r="A39" s="69" t="s">
        <v>116</v>
      </c>
      <c r="B39" s="70">
        <v>646000000</v>
      </c>
      <c r="C39" s="70">
        <v>3</v>
      </c>
    </row>
    <row r="40" spans="1:3">
      <c r="A40" s="69" t="s">
        <v>59</v>
      </c>
      <c r="B40" s="70">
        <v>479080000</v>
      </c>
      <c r="C40" s="70">
        <v>11</v>
      </c>
    </row>
    <row r="41" spans="1:3">
      <c r="A41" s="69" t="s">
        <v>60</v>
      </c>
      <c r="B41" s="70">
        <v>683300000</v>
      </c>
      <c r="C41" s="70">
        <v>4</v>
      </c>
    </row>
    <row r="42" spans="1:3">
      <c r="A42" s="69" t="s">
        <v>55</v>
      </c>
      <c r="B42" s="70">
        <v>469860000</v>
      </c>
      <c r="C42" s="70">
        <v>7</v>
      </c>
    </row>
    <row r="43" spans="1:3">
      <c r="A43" s="69" t="s">
        <v>53</v>
      </c>
      <c r="B43" s="70">
        <v>1890387000</v>
      </c>
      <c r="C43" s="70">
        <v>17</v>
      </c>
    </row>
    <row r="44" spans="1:3">
      <c r="A44" s="69" t="s">
        <v>103</v>
      </c>
      <c r="B44" s="70">
        <v>66000000</v>
      </c>
      <c r="C44" s="70">
        <v>5</v>
      </c>
    </row>
    <row r="45" spans="1:3">
      <c r="A45" s="69" t="s">
        <v>107</v>
      </c>
      <c r="B45" s="70">
        <v>4098000000</v>
      </c>
      <c r="C45" s="70">
        <v>16</v>
      </c>
    </row>
    <row r="46" spans="1:3">
      <c r="A46" s="69" t="s">
        <v>304</v>
      </c>
      <c r="B46" s="70">
        <v>220175775206.03067</v>
      </c>
      <c r="C46" s="70">
        <v>324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54"/>
  <sheetViews>
    <sheetView view="pageBreakPreview" zoomScale="85" zoomScaleNormal="85" zoomScaleSheetLayoutView="85" workbookViewId="0">
      <pane ySplit="3" topLeftCell="A412" activePane="bottomLeft" state="frozen"/>
      <selection pane="bottomLeft" activeCell="G433" sqref="G433"/>
    </sheetView>
  </sheetViews>
  <sheetFormatPr defaultRowHeight="13.5"/>
  <cols>
    <col min="1" max="1" width="5.109375" style="1" customWidth="1"/>
    <col min="2" max="2" width="7.5546875" style="1" bestFit="1" customWidth="1"/>
    <col min="3" max="3" width="52" style="99" customWidth="1"/>
    <col min="4" max="4" width="8.88671875" style="6" customWidth="1"/>
    <col min="5" max="5" width="14.21875" style="7" customWidth="1"/>
    <col min="6" max="6" width="18.77734375" style="6" customWidth="1"/>
    <col min="7" max="7" width="19.44140625" style="6" bestFit="1" customWidth="1"/>
    <col min="8" max="8" width="9" style="6" bestFit="1" customWidth="1"/>
    <col min="9" max="9" width="6.33203125" style="6" bestFit="1" customWidth="1"/>
    <col min="10" max="10" width="18.21875" style="14" customWidth="1"/>
    <col min="11" max="11" width="17" style="8" bestFit="1" customWidth="1"/>
    <col min="12" max="12" width="21.21875" style="6" bestFit="1" customWidth="1"/>
    <col min="13" max="13" width="12.109375" style="6" customWidth="1"/>
    <col min="14" max="14" width="16.6640625" style="48" bestFit="1" customWidth="1"/>
    <col min="15" max="16384" width="8.88671875" style="1"/>
  </cols>
  <sheetData>
    <row r="1" spans="1:15" ht="27">
      <c r="A1" s="100" t="s">
        <v>122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35"/>
    </row>
    <row r="2" spans="1:15" ht="20.25">
      <c r="A2" s="5" t="s">
        <v>12</v>
      </c>
      <c r="B2" s="46"/>
      <c r="C2" s="98"/>
      <c r="D2" s="83"/>
      <c r="E2" s="84"/>
      <c r="F2" s="83"/>
      <c r="G2" s="83"/>
      <c r="H2" s="83"/>
      <c r="I2" s="83"/>
      <c r="J2" s="85"/>
      <c r="K2" s="86"/>
      <c r="L2" s="83"/>
      <c r="M2" s="83"/>
      <c r="N2" s="87"/>
    </row>
    <row r="3" spans="1:15" ht="30.75" customHeight="1">
      <c r="A3" s="17" t="s">
        <v>24</v>
      </c>
      <c r="B3" s="17" t="s">
        <v>9</v>
      </c>
      <c r="C3" s="22" t="s">
        <v>13</v>
      </c>
      <c r="D3" s="22" t="s">
        <v>14</v>
      </c>
      <c r="E3" s="22" t="s">
        <v>15</v>
      </c>
      <c r="F3" s="22" t="s">
        <v>16</v>
      </c>
      <c r="G3" s="22" t="s">
        <v>17</v>
      </c>
      <c r="H3" s="22" t="s">
        <v>18</v>
      </c>
      <c r="I3" s="22" t="s">
        <v>19</v>
      </c>
      <c r="J3" s="47" t="s">
        <v>121</v>
      </c>
      <c r="K3" s="23" t="s">
        <v>20</v>
      </c>
      <c r="L3" s="22" t="s">
        <v>21</v>
      </c>
      <c r="M3" s="22" t="s">
        <v>22</v>
      </c>
      <c r="N3" s="22" t="s">
        <v>23</v>
      </c>
    </row>
    <row r="4" spans="1:15" ht="16.5">
      <c r="A4" s="50">
        <v>1</v>
      </c>
      <c r="B4" s="90">
        <v>1</v>
      </c>
      <c r="C4" s="95" t="s">
        <v>2340</v>
      </c>
      <c r="D4" s="90" t="s">
        <v>319</v>
      </c>
      <c r="E4" s="90">
        <v>4111462401</v>
      </c>
      <c r="F4" s="90" t="s">
        <v>2022</v>
      </c>
      <c r="G4" s="90" t="s">
        <v>2021</v>
      </c>
      <c r="H4" s="97">
        <v>1</v>
      </c>
      <c r="I4" s="90" t="s">
        <v>944</v>
      </c>
      <c r="J4" s="96">
        <v>2205850</v>
      </c>
      <c r="K4" s="90" t="s">
        <v>972</v>
      </c>
      <c r="L4" s="90" t="s">
        <v>986</v>
      </c>
      <c r="M4" s="91" t="s">
        <v>1901</v>
      </c>
      <c r="N4" s="90">
        <v>202605</v>
      </c>
      <c r="O4" s="11"/>
    </row>
    <row r="5" spans="1:15" s="11" customFormat="1" ht="16.5">
      <c r="A5" s="50">
        <v>2</v>
      </c>
      <c r="B5" s="90">
        <v>1</v>
      </c>
      <c r="C5" s="95" t="s">
        <v>1186</v>
      </c>
      <c r="D5" s="90" t="s">
        <v>570</v>
      </c>
      <c r="E5" s="90">
        <v>4323300401</v>
      </c>
      <c r="F5" s="90" t="s">
        <v>720</v>
      </c>
      <c r="G5" s="90" t="s">
        <v>895</v>
      </c>
      <c r="H5" s="97">
        <v>24</v>
      </c>
      <c r="I5" s="90" t="s">
        <v>956</v>
      </c>
      <c r="J5" s="96">
        <v>4908000</v>
      </c>
      <c r="K5" s="90" t="s">
        <v>974</v>
      </c>
      <c r="L5" s="90" t="s">
        <v>1078</v>
      </c>
      <c r="M5" s="91" t="s">
        <v>1079</v>
      </c>
      <c r="N5" s="90">
        <v>202602</v>
      </c>
    </row>
    <row r="6" spans="1:15" s="11" customFormat="1" ht="16.5">
      <c r="A6" s="50">
        <v>3</v>
      </c>
      <c r="B6" s="90">
        <v>1</v>
      </c>
      <c r="C6" s="95" t="s">
        <v>2330</v>
      </c>
      <c r="D6" s="90" t="s">
        <v>319</v>
      </c>
      <c r="E6" s="90">
        <v>5512170402</v>
      </c>
      <c r="F6" s="90" t="s">
        <v>2001</v>
      </c>
      <c r="G6" s="90" t="s">
        <v>2002</v>
      </c>
      <c r="H6" s="97">
        <v>82</v>
      </c>
      <c r="I6" s="90" t="s">
        <v>946</v>
      </c>
      <c r="J6" s="96">
        <v>6017500</v>
      </c>
      <c r="K6" s="90" t="s">
        <v>1890</v>
      </c>
      <c r="L6" s="90" t="s">
        <v>1024</v>
      </c>
      <c r="M6" s="91" t="s">
        <v>1892</v>
      </c>
      <c r="N6" s="90">
        <v>202603</v>
      </c>
    </row>
    <row r="7" spans="1:15" s="11" customFormat="1" ht="16.5">
      <c r="A7" s="50">
        <v>4</v>
      </c>
      <c r="B7" s="90">
        <v>1</v>
      </c>
      <c r="C7" s="95" t="s">
        <v>1164</v>
      </c>
      <c r="D7" s="90" t="s">
        <v>319</v>
      </c>
      <c r="E7" s="90">
        <v>3010320101</v>
      </c>
      <c r="F7" s="90" t="s">
        <v>638</v>
      </c>
      <c r="G7" s="90" t="s">
        <v>833</v>
      </c>
      <c r="H7" s="97">
        <v>305</v>
      </c>
      <c r="I7" s="90" t="s">
        <v>946</v>
      </c>
      <c r="J7" s="96">
        <v>6039000</v>
      </c>
      <c r="K7" s="90" t="s">
        <v>963</v>
      </c>
      <c r="L7" s="90" t="s">
        <v>1882</v>
      </c>
      <c r="M7" s="91" t="s">
        <v>1010</v>
      </c>
      <c r="N7" s="90">
        <v>202604</v>
      </c>
    </row>
    <row r="8" spans="1:15" s="11" customFormat="1" ht="16.5">
      <c r="A8" s="50">
        <v>5</v>
      </c>
      <c r="B8" s="90">
        <v>1</v>
      </c>
      <c r="C8" s="95" t="s">
        <v>2311</v>
      </c>
      <c r="D8" s="90" t="s">
        <v>320</v>
      </c>
      <c r="E8" s="90">
        <v>4015160101</v>
      </c>
      <c r="F8" s="90" t="s">
        <v>1970</v>
      </c>
      <c r="G8" s="90" t="s">
        <v>808</v>
      </c>
      <c r="H8" s="97">
        <v>1</v>
      </c>
      <c r="I8" s="90" t="s">
        <v>944</v>
      </c>
      <c r="J8" s="96">
        <v>7500000</v>
      </c>
      <c r="K8" s="90" t="s">
        <v>1874</v>
      </c>
      <c r="L8" s="90" t="s">
        <v>1030</v>
      </c>
      <c r="M8" s="91" t="s">
        <v>1875</v>
      </c>
      <c r="N8" s="90">
        <v>202604</v>
      </c>
    </row>
    <row r="9" spans="1:15" s="11" customFormat="1" ht="16.5">
      <c r="A9" s="50">
        <v>6</v>
      </c>
      <c r="B9" s="90">
        <v>1</v>
      </c>
      <c r="C9" s="95" t="s">
        <v>1182</v>
      </c>
      <c r="D9" s="90" t="s">
        <v>320</v>
      </c>
      <c r="E9" s="90">
        <v>4111311801</v>
      </c>
      <c r="F9" s="90" t="s">
        <v>687</v>
      </c>
      <c r="G9" s="90" t="s">
        <v>848</v>
      </c>
      <c r="H9" s="97">
        <v>1</v>
      </c>
      <c r="I9" s="90" t="s">
        <v>945</v>
      </c>
      <c r="J9" s="96">
        <v>9400000</v>
      </c>
      <c r="K9" s="90" t="s">
        <v>969</v>
      </c>
      <c r="L9" s="90" t="s">
        <v>1030</v>
      </c>
      <c r="M9" s="91" t="s">
        <v>1057</v>
      </c>
      <c r="N9" s="90">
        <v>202604</v>
      </c>
    </row>
    <row r="10" spans="1:15" s="11" customFormat="1" ht="16.5">
      <c r="A10" s="50">
        <v>7</v>
      </c>
      <c r="B10" s="90">
        <v>1</v>
      </c>
      <c r="C10" s="95" t="s">
        <v>2327</v>
      </c>
      <c r="D10" s="90" t="s">
        <v>319</v>
      </c>
      <c r="E10" s="90">
        <v>4014209801</v>
      </c>
      <c r="F10" s="90" t="s">
        <v>716</v>
      </c>
      <c r="G10" s="90" t="s">
        <v>1996</v>
      </c>
      <c r="H10" s="97">
        <v>1</v>
      </c>
      <c r="I10" s="90" t="s">
        <v>946</v>
      </c>
      <c r="J10" s="96">
        <v>10000000</v>
      </c>
      <c r="K10" s="90" t="s">
        <v>967</v>
      </c>
      <c r="L10" s="90" t="s">
        <v>1887</v>
      </c>
      <c r="M10" s="91" t="s">
        <v>1888</v>
      </c>
      <c r="N10" s="90">
        <v>202605</v>
      </c>
    </row>
    <row r="11" spans="1:15" s="11" customFormat="1" ht="16.5">
      <c r="A11" s="50">
        <v>8</v>
      </c>
      <c r="B11" s="90">
        <v>1</v>
      </c>
      <c r="C11" s="95" t="s">
        <v>1165</v>
      </c>
      <c r="D11" s="90" t="s">
        <v>319</v>
      </c>
      <c r="E11" s="90">
        <v>3017169801</v>
      </c>
      <c r="F11" s="90" t="s">
        <v>716</v>
      </c>
      <c r="G11" s="90" t="s">
        <v>834</v>
      </c>
      <c r="H11" s="97">
        <v>7</v>
      </c>
      <c r="I11" s="90" t="s">
        <v>946</v>
      </c>
      <c r="J11" s="96">
        <f>3937208+479755+6023474</f>
        <v>10440437</v>
      </c>
      <c r="K11" s="90" t="s">
        <v>962</v>
      </c>
      <c r="L11" s="90" t="s">
        <v>1011</v>
      </c>
      <c r="M11" s="91" t="s">
        <v>1012</v>
      </c>
      <c r="N11" s="90">
        <v>202609</v>
      </c>
    </row>
    <row r="12" spans="1:15" s="11" customFormat="1" ht="16.5">
      <c r="A12" s="50">
        <v>9</v>
      </c>
      <c r="B12" s="90">
        <v>1</v>
      </c>
      <c r="C12" s="95" t="s">
        <v>2331</v>
      </c>
      <c r="D12" s="90" t="s">
        <v>319</v>
      </c>
      <c r="E12" s="90">
        <v>4617162101</v>
      </c>
      <c r="F12" s="90" t="s">
        <v>2004</v>
      </c>
      <c r="G12" s="90" t="s">
        <v>2005</v>
      </c>
      <c r="H12" s="97">
        <v>1</v>
      </c>
      <c r="I12" s="90" t="s">
        <v>944</v>
      </c>
      <c r="J12" s="96">
        <v>10800000</v>
      </c>
      <c r="K12" s="90" t="s">
        <v>968</v>
      </c>
      <c r="L12" s="90" t="s">
        <v>1030</v>
      </c>
      <c r="M12" s="91" t="s">
        <v>1893</v>
      </c>
      <c r="N12" s="90">
        <v>202603</v>
      </c>
    </row>
    <row r="13" spans="1:15" s="11" customFormat="1" ht="16.5">
      <c r="A13" s="50">
        <v>10</v>
      </c>
      <c r="B13" s="90">
        <v>1</v>
      </c>
      <c r="C13" s="95" t="s">
        <v>1189</v>
      </c>
      <c r="D13" s="90" t="s">
        <v>319</v>
      </c>
      <c r="E13" s="90">
        <v>4014231201</v>
      </c>
      <c r="F13" s="90" t="s">
        <v>731</v>
      </c>
      <c r="G13" s="90" t="s">
        <v>906</v>
      </c>
      <c r="H13" s="97">
        <v>1</v>
      </c>
      <c r="I13" s="90" t="s">
        <v>945</v>
      </c>
      <c r="J13" s="96">
        <v>11710000</v>
      </c>
      <c r="K13" s="90" t="s">
        <v>977</v>
      </c>
      <c r="L13" s="90" t="s">
        <v>997</v>
      </c>
      <c r="M13" s="91" t="s">
        <v>1092</v>
      </c>
      <c r="N13" s="90">
        <v>202606</v>
      </c>
    </row>
    <row r="14" spans="1:15" s="11" customFormat="1" ht="16.5">
      <c r="A14" s="50">
        <v>11</v>
      </c>
      <c r="B14" s="90">
        <v>1</v>
      </c>
      <c r="C14" s="95" t="s">
        <v>2316</v>
      </c>
      <c r="D14" s="90" t="s">
        <v>320</v>
      </c>
      <c r="E14" s="90">
        <v>2610173601</v>
      </c>
      <c r="F14" s="90" t="s">
        <v>1978</v>
      </c>
      <c r="G14" s="90" t="s">
        <v>824</v>
      </c>
      <c r="H14" s="97">
        <v>1</v>
      </c>
      <c r="I14" s="90" t="s">
        <v>944</v>
      </c>
      <c r="J14" s="96">
        <v>12339700</v>
      </c>
      <c r="K14" s="90" t="s">
        <v>961</v>
      </c>
      <c r="L14" s="90" t="s">
        <v>997</v>
      </c>
      <c r="M14" s="91" t="s">
        <v>1878</v>
      </c>
      <c r="N14" s="90">
        <v>202602</v>
      </c>
    </row>
    <row r="15" spans="1:15" s="11" customFormat="1" ht="16.5">
      <c r="A15" s="50">
        <v>12</v>
      </c>
      <c r="B15" s="90">
        <v>1</v>
      </c>
      <c r="C15" s="95" t="s">
        <v>2314</v>
      </c>
      <c r="D15" s="90" t="s">
        <v>319</v>
      </c>
      <c r="E15" s="90">
        <v>4111241001</v>
      </c>
      <c r="F15" s="90" t="s">
        <v>1975</v>
      </c>
      <c r="G15" s="90" t="s">
        <v>1976</v>
      </c>
      <c r="H15" s="97">
        <v>1</v>
      </c>
      <c r="I15" s="90" t="s">
        <v>944</v>
      </c>
      <c r="J15" s="96">
        <v>13200000</v>
      </c>
      <c r="K15" s="90" t="s">
        <v>1874</v>
      </c>
      <c r="L15" s="90" t="s">
        <v>1030</v>
      </c>
      <c r="M15" s="91" t="s">
        <v>1877</v>
      </c>
      <c r="N15" s="90">
        <v>202605</v>
      </c>
    </row>
    <row r="16" spans="1:15" s="11" customFormat="1" ht="16.5">
      <c r="A16" s="50">
        <v>13</v>
      </c>
      <c r="B16" s="89">
        <v>1</v>
      </c>
      <c r="C16" s="94" t="s">
        <v>2431</v>
      </c>
      <c r="D16" s="80" t="s">
        <v>320</v>
      </c>
      <c r="E16" s="80" t="s">
        <v>1147</v>
      </c>
      <c r="F16" s="80" t="s">
        <v>2196</v>
      </c>
      <c r="G16" s="80" t="s">
        <v>2197</v>
      </c>
      <c r="H16" s="88">
        <v>26</v>
      </c>
      <c r="I16" s="80" t="s">
        <v>946</v>
      </c>
      <c r="J16" s="82">
        <v>14850000.000000002</v>
      </c>
      <c r="K16" s="80" t="s">
        <v>977</v>
      </c>
      <c r="L16" s="80" t="s">
        <v>997</v>
      </c>
      <c r="M16" s="81" t="s">
        <v>1091</v>
      </c>
      <c r="N16" s="80">
        <v>202704</v>
      </c>
      <c r="O16" s="44"/>
    </row>
    <row r="17" spans="1:14" s="11" customFormat="1" ht="16.5">
      <c r="A17" s="50">
        <v>14</v>
      </c>
      <c r="B17" s="90">
        <v>1</v>
      </c>
      <c r="C17" s="95" t="s">
        <v>1193</v>
      </c>
      <c r="D17" s="90" t="s">
        <v>320</v>
      </c>
      <c r="E17" s="90">
        <v>4323260801</v>
      </c>
      <c r="F17" s="90" t="s">
        <v>735</v>
      </c>
      <c r="G17" s="90" t="s">
        <v>908</v>
      </c>
      <c r="H17" s="97">
        <v>1</v>
      </c>
      <c r="I17" s="90" t="s">
        <v>944</v>
      </c>
      <c r="J17" s="96">
        <v>16500000</v>
      </c>
      <c r="K17" s="90" t="s">
        <v>977</v>
      </c>
      <c r="L17" s="90" t="s">
        <v>986</v>
      </c>
      <c r="M17" s="91" t="s">
        <v>1095</v>
      </c>
      <c r="N17" s="90">
        <v>202603</v>
      </c>
    </row>
    <row r="18" spans="1:14" s="11" customFormat="1" ht="16.5">
      <c r="A18" s="50">
        <v>15</v>
      </c>
      <c r="B18" s="90">
        <v>1</v>
      </c>
      <c r="C18" s="95" t="s">
        <v>1168</v>
      </c>
      <c r="D18" s="90" t="s">
        <v>319</v>
      </c>
      <c r="E18" s="90">
        <v>4111241001</v>
      </c>
      <c r="F18" s="90" t="s">
        <v>640</v>
      </c>
      <c r="G18" s="90" t="s">
        <v>836</v>
      </c>
      <c r="H18" s="97">
        <v>1</v>
      </c>
      <c r="I18" s="90" t="s">
        <v>944</v>
      </c>
      <c r="J18" s="96">
        <v>18040000</v>
      </c>
      <c r="K18" s="90" t="s">
        <v>964</v>
      </c>
      <c r="L18" s="90" t="s">
        <v>986</v>
      </c>
      <c r="M18" s="91" t="s">
        <v>1013</v>
      </c>
      <c r="N18" s="90">
        <v>202605</v>
      </c>
    </row>
    <row r="19" spans="1:14" s="11" customFormat="1" ht="16.5">
      <c r="A19" s="50">
        <v>16</v>
      </c>
      <c r="B19" s="90">
        <v>1</v>
      </c>
      <c r="C19" s="95" t="s">
        <v>2322</v>
      </c>
      <c r="D19" s="90" t="s">
        <v>320</v>
      </c>
      <c r="E19" s="90">
        <v>2610173601</v>
      </c>
      <c r="F19" s="90" t="s">
        <v>1987</v>
      </c>
      <c r="G19" s="90" t="s">
        <v>1988</v>
      </c>
      <c r="H19" s="97">
        <v>1</v>
      </c>
      <c r="I19" s="90" t="s">
        <v>944</v>
      </c>
      <c r="J19" s="96">
        <v>20000000</v>
      </c>
      <c r="K19" s="90" t="s">
        <v>961</v>
      </c>
      <c r="L19" s="90" t="s">
        <v>997</v>
      </c>
      <c r="M19" s="91" t="s">
        <v>1881</v>
      </c>
      <c r="N19" s="90">
        <v>202606</v>
      </c>
    </row>
    <row r="20" spans="1:14" s="11" customFormat="1" ht="16.5">
      <c r="A20" s="50">
        <v>17</v>
      </c>
      <c r="B20" s="90">
        <v>1</v>
      </c>
      <c r="C20" s="95" t="s">
        <v>1163</v>
      </c>
      <c r="D20" s="90" t="s">
        <v>319</v>
      </c>
      <c r="E20" s="90">
        <v>3015200105</v>
      </c>
      <c r="F20" s="90" t="s">
        <v>609</v>
      </c>
      <c r="G20" s="90" t="s">
        <v>824</v>
      </c>
      <c r="H20" s="97">
        <v>1</v>
      </c>
      <c r="I20" s="90" t="s">
        <v>944</v>
      </c>
      <c r="J20" s="96">
        <v>20359450</v>
      </c>
      <c r="K20" s="90" t="s">
        <v>962</v>
      </c>
      <c r="L20" s="90" t="s">
        <v>1005</v>
      </c>
      <c r="M20" s="91" t="s">
        <v>1006</v>
      </c>
      <c r="N20" s="90">
        <v>202604</v>
      </c>
    </row>
    <row r="21" spans="1:14" s="11" customFormat="1" ht="16.5">
      <c r="A21" s="50">
        <v>18</v>
      </c>
      <c r="B21" s="90">
        <v>1</v>
      </c>
      <c r="C21" s="95" t="s">
        <v>1156</v>
      </c>
      <c r="D21" s="90" t="s">
        <v>570</v>
      </c>
      <c r="E21" s="90">
        <v>4323300101</v>
      </c>
      <c r="F21" s="90" t="s">
        <v>575</v>
      </c>
      <c r="G21" s="90" t="s">
        <v>806</v>
      </c>
      <c r="H21" s="97">
        <v>1</v>
      </c>
      <c r="I21" s="90" t="s">
        <v>945</v>
      </c>
      <c r="J21" s="96">
        <v>21835000</v>
      </c>
      <c r="K21" s="90" t="s">
        <v>961</v>
      </c>
      <c r="L21" s="90" t="s">
        <v>986</v>
      </c>
      <c r="M21" s="91" t="s">
        <v>988</v>
      </c>
      <c r="N21" s="90">
        <v>202602</v>
      </c>
    </row>
    <row r="22" spans="1:14" s="11" customFormat="1" ht="16.5">
      <c r="A22" s="50">
        <v>19</v>
      </c>
      <c r="B22" s="90">
        <v>1</v>
      </c>
      <c r="C22" s="95" t="s">
        <v>1187</v>
      </c>
      <c r="D22" s="90" t="s">
        <v>320</v>
      </c>
      <c r="E22" s="90">
        <v>4616170601</v>
      </c>
      <c r="F22" s="90" t="s">
        <v>721</v>
      </c>
      <c r="G22" s="90" t="s">
        <v>897</v>
      </c>
      <c r="H22" s="97">
        <v>1</v>
      </c>
      <c r="I22" s="90" t="s">
        <v>944</v>
      </c>
      <c r="J22" s="96">
        <v>22000000</v>
      </c>
      <c r="K22" s="90" t="s">
        <v>975</v>
      </c>
      <c r="L22" s="90" t="s">
        <v>1082</v>
      </c>
      <c r="M22" s="91" t="s">
        <v>1083</v>
      </c>
      <c r="N22" s="90">
        <v>202602</v>
      </c>
    </row>
    <row r="23" spans="1:14" s="11" customFormat="1" ht="16.5">
      <c r="A23" s="50">
        <v>20</v>
      </c>
      <c r="B23" s="90">
        <v>1</v>
      </c>
      <c r="C23" s="95" t="s">
        <v>1176</v>
      </c>
      <c r="D23" s="90" t="s">
        <v>319</v>
      </c>
      <c r="E23" s="90">
        <v>1214200501</v>
      </c>
      <c r="F23" s="90" t="s">
        <v>666</v>
      </c>
      <c r="G23" s="90" t="s">
        <v>856</v>
      </c>
      <c r="H23" s="97">
        <v>50</v>
      </c>
      <c r="I23" s="90" t="s">
        <v>949</v>
      </c>
      <c r="J23" s="96">
        <v>24475000</v>
      </c>
      <c r="K23" s="90" t="s">
        <v>966</v>
      </c>
      <c r="L23" s="90" t="s">
        <v>1030</v>
      </c>
      <c r="M23" s="91" t="s">
        <v>1034</v>
      </c>
      <c r="N23" s="90">
        <v>202612</v>
      </c>
    </row>
    <row r="24" spans="1:14" s="11" customFormat="1" ht="16.5">
      <c r="A24" s="50">
        <v>21</v>
      </c>
      <c r="B24" s="90">
        <v>1</v>
      </c>
      <c r="C24" s="95" t="s">
        <v>2313</v>
      </c>
      <c r="D24" s="90" t="s">
        <v>320</v>
      </c>
      <c r="E24" s="90">
        <v>2610111501</v>
      </c>
      <c r="F24" s="90" t="s">
        <v>1973</v>
      </c>
      <c r="G24" s="90" t="s">
        <v>1974</v>
      </c>
      <c r="H24" s="97">
        <v>1</v>
      </c>
      <c r="I24" s="90" t="s">
        <v>944</v>
      </c>
      <c r="J24" s="96">
        <v>25100000</v>
      </c>
      <c r="K24" s="90" t="s">
        <v>1874</v>
      </c>
      <c r="L24" s="90" t="s">
        <v>1030</v>
      </c>
      <c r="M24" s="91" t="s">
        <v>1876</v>
      </c>
      <c r="N24" s="90">
        <v>202604</v>
      </c>
    </row>
    <row r="25" spans="1:14" s="11" customFormat="1" ht="16.5">
      <c r="A25" s="50">
        <v>22</v>
      </c>
      <c r="B25" s="90">
        <v>1</v>
      </c>
      <c r="C25" s="95" t="s">
        <v>1186</v>
      </c>
      <c r="D25" s="90" t="s">
        <v>570</v>
      </c>
      <c r="E25" s="90">
        <v>4321150701</v>
      </c>
      <c r="F25" s="90" t="s">
        <v>719</v>
      </c>
      <c r="G25" s="90" t="s">
        <v>894</v>
      </c>
      <c r="H25" s="97">
        <v>24</v>
      </c>
      <c r="I25" s="90" t="s">
        <v>956</v>
      </c>
      <c r="J25" s="96">
        <v>25308000</v>
      </c>
      <c r="K25" s="90" t="s">
        <v>974</v>
      </c>
      <c r="L25" s="90" t="s">
        <v>1078</v>
      </c>
      <c r="M25" s="91" t="s">
        <v>1079</v>
      </c>
      <c r="N25" s="90">
        <v>202602</v>
      </c>
    </row>
    <row r="26" spans="1:14" s="11" customFormat="1" ht="16.5">
      <c r="A26" s="50">
        <v>23</v>
      </c>
      <c r="B26" s="90">
        <v>1</v>
      </c>
      <c r="C26" s="95" t="s">
        <v>1162</v>
      </c>
      <c r="D26" s="90" t="s">
        <v>319</v>
      </c>
      <c r="E26" s="90">
        <v>4014160701</v>
      </c>
      <c r="F26" s="90" t="s">
        <v>593</v>
      </c>
      <c r="G26" s="90" t="s">
        <v>809</v>
      </c>
      <c r="H26" s="97">
        <v>43</v>
      </c>
      <c r="I26" s="90" t="s">
        <v>946</v>
      </c>
      <c r="J26" s="96">
        <v>26000000</v>
      </c>
      <c r="K26" s="90" t="s">
        <v>961</v>
      </c>
      <c r="L26" s="90" t="s">
        <v>997</v>
      </c>
      <c r="M26" s="91" t="s">
        <v>998</v>
      </c>
      <c r="N26" s="90">
        <v>202605</v>
      </c>
    </row>
    <row r="27" spans="1:14" s="11" customFormat="1" ht="16.5">
      <c r="A27" s="50">
        <v>24</v>
      </c>
      <c r="B27" s="90">
        <v>1</v>
      </c>
      <c r="C27" s="95" t="s">
        <v>1177</v>
      </c>
      <c r="D27" s="90" t="s">
        <v>319</v>
      </c>
      <c r="E27" s="90">
        <v>4321150701</v>
      </c>
      <c r="F27" s="90" t="s">
        <v>672</v>
      </c>
      <c r="G27" s="90" t="s">
        <v>862</v>
      </c>
      <c r="H27" s="97">
        <v>1</v>
      </c>
      <c r="I27" s="90" t="s">
        <v>944</v>
      </c>
      <c r="J27" s="96">
        <v>29500000</v>
      </c>
      <c r="K27" s="90" t="s">
        <v>967</v>
      </c>
      <c r="L27" s="90" t="s">
        <v>1039</v>
      </c>
      <c r="M27" s="91" t="s">
        <v>1040</v>
      </c>
      <c r="N27" s="90">
        <v>202604</v>
      </c>
    </row>
    <row r="28" spans="1:14" s="11" customFormat="1" ht="16.5">
      <c r="A28" s="50">
        <v>25</v>
      </c>
      <c r="B28" s="90">
        <v>1</v>
      </c>
      <c r="C28" s="95" t="s">
        <v>1166</v>
      </c>
      <c r="D28" s="90" t="s">
        <v>319</v>
      </c>
      <c r="E28" s="90">
        <v>3015200103</v>
      </c>
      <c r="F28" s="90" t="s">
        <v>716</v>
      </c>
      <c r="G28" s="90" t="s">
        <v>834</v>
      </c>
      <c r="H28" s="97">
        <v>1</v>
      </c>
      <c r="I28" s="90" t="s">
        <v>944</v>
      </c>
      <c r="J28" s="96">
        <v>29788950</v>
      </c>
      <c r="K28" s="90" t="s">
        <v>962</v>
      </c>
      <c r="L28" s="90" t="s">
        <v>1011</v>
      </c>
      <c r="M28" s="91" t="s">
        <v>1870</v>
      </c>
      <c r="N28" s="90">
        <v>202609</v>
      </c>
    </row>
    <row r="29" spans="1:14" s="11" customFormat="1" ht="16.5">
      <c r="A29" s="50">
        <v>26</v>
      </c>
      <c r="B29" s="90">
        <v>1</v>
      </c>
      <c r="C29" s="95" t="s">
        <v>2326</v>
      </c>
      <c r="D29" s="90" t="s">
        <v>319</v>
      </c>
      <c r="E29" s="90">
        <v>4110402201</v>
      </c>
      <c r="F29" s="90" t="s">
        <v>1994</v>
      </c>
      <c r="G29" s="90" t="s">
        <v>1995</v>
      </c>
      <c r="H29" s="97">
        <v>170</v>
      </c>
      <c r="I29" s="90" t="s">
        <v>946</v>
      </c>
      <c r="J29" s="96">
        <v>30000000</v>
      </c>
      <c r="K29" s="90" t="s">
        <v>967</v>
      </c>
      <c r="L29" s="90" t="s">
        <v>1887</v>
      </c>
      <c r="M29" s="91" t="s">
        <v>1888</v>
      </c>
      <c r="N29" s="90">
        <v>202605</v>
      </c>
    </row>
    <row r="30" spans="1:14" s="11" customFormat="1" ht="16.5">
      <c r="A30" s="50">
        <v>27</v>
      </c>
      <c r="B30" s="90">
        <v>1</v>
      </c>
      <c r="C30" s="95" t="s">
        <v>1151</v>
      </c>
      <c r="D30" s="90" t="s">
        <v>319</v>
      </c>
      <c r="E30" s="90">
        <v>4015152601</v>
      </c>
      <c r="F30" s="90" t="s">
        <v>727</v>
      </c>
      <c r="G30" s="90" t="s">
        <v>902</v>
      </c>
      <c r="H30" s="97">
        <v>92</v>
      </c>
      <c r="I30" s="90" t="s">
        <v>946</v>
      </c>
      <c r="J30" s="96">
        <v>30800000.000000004</v>
      </c>
      <c r="K30" s="90" t="s">
        <v>977</v>
      </c>
      <c r="L30" s="90" t="s">
        <v>997</v>
      </c>
      <c r="M30" s="91" t="s">
        <v>1090</v>
      </c>
      <c r="N30" s="90">
        <v>202703</v>
      </c>
    </row>
    <row r="31" spans="1:14" s="11" customFormat="1" ht="16.5">
      <c r="A31" s="50">
        <v>28</v>
      </c>
      <c r="B31" s="90">
        <v>1</v>
      </c>
      <c r="C31" s="95" t="s">
        <v>1173</v>
      </c>
      <c r="D31" s="90" t="s">
        <v>319</v>
      </c>
      <c r="E31" s="90">
        <v>1510150501</v>
      </c>
      <c r="F31" s="90" t="s">
        <v>561</v>
      </c>
      <c r="G31" s="90" t="s">
        <v>841</v>
      </c>
      <c r="H31" s="97">
        <v>20000</v>
      </c>
      <c r="I31" s="90" t="s">
        <v>947</v>
      </c>
      <c r="J31" s="96">
        <v>31966000</v>
      </c>
      <c r="K31" s="90" t="s">
        <v>964</v>
      </c>
      <c r="L31" s="90" t="s">
        <v>1017</v>
      </c>
      <c r="M31" s="91" t="s">
        <v>1018</v>
      </c>
      <c r="N31" s="90">
        <v>202602</v>
      </c>
    </row>
    <row r="32" spans="1:14" s="11" customFormat="1" ht="16.5">
      <c r="A32" s="50">
        <v>29</v>
      </c>
      <c r="B32" s="90">
        <v>1</v>
      </c>
      <c r="C32" s="95" t="s">
        <v>2342</v>
      </c>
      <c r="D32" s="90" t="s">
        <v>319</v>
      </c>
      <c r="E32" s="90">
        <v>4322250101</v>
      </c>
      <c r="F32" s="90" t="s">
        <v>766</v>
      </c>
      <c r="G32" s="90" t="s">
        <v>2025</v>
      </c>
      <c r="H32" s="97">
        <v>1</v>
      </c>
      <c r="I32" s="90" t="s">
        <v>944</v>
      </c>
      <c r="J32" s="96">
        <v>32428000.000000007</v>
      </c>
      <c r="K32" s="90" t="s">
        <v>978</v>
      </c>
      <c r="L32" s="90" t="s">
        <v>1119</v>
      </c>
      <c r="M32" s="91" t="s">
        <v>1905</v>
      </c>
      <c r="N32" s="90">
        <v>202606</v>
      </c>
    </row>
    <row r="33" spans="1:15" s="11" customFormat="1" ht="16.5">
      <c r="A33" s="50">
        <v>30</v>
      </c>
      <c r="B33" s="90">
        <v>1</v>
      </c>
      <c r="C33" s="95" t="s">
        <v>1154</v>
      </c>
      <c r="D33" s="90" t="s">
        <v>320</v>
      </c>
      <c r="E33" s="90">
        <v>4015152601</v>
      </c>
      <c r="F33" s="90" t="s">
        <v>730</v>
      </c>
      <c r="G33" s="90" t="s">
        <v>905</v>
      </c>
      <c r="H33" s="97">
        <v>178</v>
      </c>
      <c r="I33" s="90" t="s">
        <v>946</v>
      </c>
      <c r="J33" s="96">
        <v>32582000</v>
      </c>
      <c r="K33" s="90" t="s">
        <v>977</v>
      </c>
      <c r="L33" s="90" t="s">
        <v>997</v>
      </c>
      <c r="M33" s="91" t="s">
        <v>1091</v>
      </c>
      <c r="N33" s="90">
        <v>202705</v>
      </c>
    </row>
    <row r="34" spans="1:15" s="11" customFormat="1" ht="16.5">
      <c r="A34" s="50">
        <v>31</v>
      </c>
      <c r="B34" s="90">
        <v>1</v>
      </c>
      <c r="C34" s="95" t="s">
        <v>1165</v>
      </c>
      <c r="D34" s="90" t="s">
        <v>319</v>
      </c>
      <c r="E34" s="90">
        <v>3015200105</v>
      </c>
      <c r="F34" s="90" t="s">
        <v>716</v>
      </c>
      <c r="G34" s="90" t="s">
        <v>834</v>
      </c>
      <c r="H34" s="97">
        <v>61</v>
      </c>
      <c r="I34" s="90" t="s">
        <v>946</v>
      </c>
      <c r="J34" s="96">
        <v>33855000</v>
      </c>
      <c r="K34" s="90" t="s">
        <v>962</v>
      </c>
      <c r="L34" s="90" t="s">
        <v>1011</v>
      </c>
      <c r="M34" s="91" t="s">
        <v>1012</v>
      </c>
      <c r="N34" s="90">
        <v>202609</v>
      </c>
    </row>
    <row r="35" spans="1:15" s="11" customFormat="1" ht="16.5">
      <c r="A35" s="50">
        <v>32</v>
      </c>
      <c r="B35" s="90">
        <v>1</v>
      </c>
      <c r="C35" s="95" t="s">
        <v>2337</v>
      </c>
      <c r="D35" s="90" t="s">
        <v>320</v>
      </c>
      <c r="E35" s="90">
        <v>3115160302</v>
      </c>
      <c r="F35" s="90" t="s">
        <v>707</v>
      </c>
      <c r="G35" s="90" t="s">
        <v>2015</v>
      </c>
      <c r="H35" s="97">
        <v>1</v>
      </c>
      <c r="I35" s="90" t="s">
        <v>944</v>
      </c>
      <c r="J35" s="96">
        <v>34700000</v>
      </c>
      <c r="K35" s="90" t="s">
        <v>972</v>
      </c>
      <c r="L35" s="90" t="s">
        <v>997</v>
      </c>
      <c r="M35" s="91" t="s">
        <v>1898</v>
      </c>
      <c r="N35" s="90">
        <v>202605</v>
      </c>
    </row>
    <row r="36" spans="1:15" s="11" customFormat="1" ht="16.5">
      <c r="A36" s="50">
        <v>33</v>
      </c>
      <c r="B36" s="90">
        <v>1</v>
      </c>
      <c r="C36" s="95" t="s">
        <v>2320</v>
      </c>
      <c r="D36" s="90" t="s">
        <v>319</v>
      </c>
      <c r="E36" s="90">
        <v>4015154801</v>
      </c>
      <c r="F36" s="90" t="s">
        <v>1983</v>
      </c>
      <c r="G36" s="90" t="s">
        <v>1984</v>
      </c>
      <c r="H36" s="97">
        <v>51</v>
      </c>
      <c r="I36" s="90" t="s">
        <v>944</v>
      </c>
      <c r="J36" s="96">
        <v>35700000</v>
      </c>
      <c r="K36" s="90" t="s">
        <v>961</v>
      </c>
      <c r="L36" s="90" t="s">
        <v>997</v>
      </c>
      <c r="M36" s="91" t="s">
        <v>1879</v>
      </c>
      <c r="N36" s="90">
        <v>202610</v>
      </c>
    </row>
    <row r="37" spans="1:15" s="11" customFormat="1" ht="16.5">
      <c r="A37" s="50">
        <v>34</v>
      </c>
      <c r="B37" s="90">
        <v>1</v>
      </c>
      <c r="C37" s="95" t="s">
        <v>1152</v>
      </c>
      <c r="D37" s="90" t="s">
        <v>319</v>
      </c>
      <c r="E37" s="90">
        <v>4015152601</v>
      </c>
      <c r="F37" s="90" t="s">
        <v>728</v>
      </c>
      <c r="G37" s="90" t="s">
        <v>903</v>
      </c>
      <c r="H37" s="97">
        <v>11</v>
      </c>
      <c r="I37" s="90" t="s">
        <v>946</v>
      </c>
      <c r="J37" s="96">
        <v>36300000</v>
      </c>
      <c r="K37" s="90" t="s">
        <v>977</v>
      </c>
      <c r="L37" s="90" t="s">
        <v>997</v>
      </c>
      <c r="M37" s="91" t="s">
        <v>1091</v>
      </c>
      <c r="N37" s="90">
        <v>202703</v>
      </c>
    </row>
    <row r="38" spans="1:15" s="11" customFormat="1" ht="16.5">
      <c r="A38" s="50">
        <v>35</v>
      </c>
      <c r="B38" s="90">
        <v>1</v>
      </c>
      <c r="C38" s="95" t="s">
        <v>1165</v>
      </c>
      <c r="D38" s="90" t="s">
        <v>319</v>
      </c>
      <c r="E38" s="90">
        <v>3015200103</v>
      </c>
      <c r="F38" s="90" t="s">
        <v>716</v>
      </c>
      <c r="G38" s="90" t="s">
        <v>834</v>
      </c>
      <c r="H38" s="97">
        <v>95</v>
      </c>
      <c r="I38" s="90" t="s">
        <v>946</v>
      </c>
      <c r="J38" s="96">
        <f>34694859+1815534</f>
        <v>36510393</v>
      </c>
      <c r="K38" s="90" t="s">
        <v>962</v>
      </c>
      <c r="L38" s="90" t="s">
        <v>1011</v>
      </c>
      <c r="M38" s="91" t="s">
        <v>1012</v>
      </c>
      <c r="N38" s="90">
        <v>202609</v>
      </c>
    </row>
    <row r="39" spans="1:15" s="11" customFormat="1" ht="16.5">
      <c r="A39" s="50">
        <v>36</v>
      </c>
      <c r="B39" s="90">
        <v>1</v>
      </c>
      <c r="C39" s="95" t="s">
        <v>1188</v>
      </c>
      <c r="D39" s="90" t="s">
        <v>320</v>
      </c>
      <c r="E39" s="90">
        <v>5310300101</v>
      </c>
      <c r="F39" s="90" t="s">
        <v>722</v>
      </c>
      <c r="G39" s="90" t="s">
        <v>898</v>
      </c>
      <c r="H39" s="97">
        <v>1</v>
      </c>
      <c r="I39" s="90" t="s">
        <v>944</v>
      </c>
      <c r="J39" s="96">
        <v>40000000</v>
      </c>
      <c r="K39" s="90" t="s">
        <v>976</v>
      </c>
      <c r="L39" s="90" t="s">
        <v>1084</v>
      </c>
      <c r="M39" s="91" t="s">
        <v>1085</v>
      </c>
      <c r="N39" s="90">
        <v>202602</v>
      </c>
    </row>
    <row r="40" spans="1:15" s="11" customFormat="1" ht="16.5">
      <c r="A40" s="50">
        <v>37</v>
      </c>
      <c r="B40" s="90">
        <v>1</v>
      </c>
      <c r="C40" s="95" t="s">
        <v>2312</v>
      </c>
      <c r="D40" s="90" t="s">
        <v>319</v>
      </c>
      <c r="E40" s="90">
        <v>2610111501</v>
      </c>
      <c r="F40" s="90" t="s">
        <v>1971</v>
      </c>
      <c r="G40" s="90" t="s">
        <v>1972</v>
      </c>
      <c r="H40" s="97">
        <v>1</v>
      </c>
      <c r="I40" s="90" t="s">
        <v>944</v>
      </c>
      <c r="J40" s="96">
        <v>40600000</v>
      </c>
      <c r="K40" s="90" t="s">
        <v>1874</v>
      </c>
      <c r="L40" s="90" t="s">
        <v>1030</v>
      </c>
      <c r="M40" s="91" t="s">
        <v>1876</v>
      </c>
      <c r="N40" s="90">
        <v>202604</v>
      </c>
    </row>
    <row r="41" spans="1:15" s="11" customFormat="1" ht="16.5">
      <c r="A41" s="50">
        <v>38</v>
      </c>
      <c r="B41" s="90">
        <v>1</v>
      </c>
      <c r="C41" s="95" t="s">
        <v>2340</v>
      </c>
      <c r="D41" s="90" t="s">
        <v>319</v>
      </c>
      <c r="E41" s="90">
        <v>4111462401</v>
      </c>
      <c r="F41" s="90" t="s">
        <v>2020</v>
      </c>
      <c r="G41" s="90" t="s">
        <v>2021</v>
      </c>
      <c r="H41" s="97">
        <v>1</v>
      </c>
      <c r="I41" s="90" t="s">
        <v>944</v>
      </c>
      <c r="J41" s="96">
        <v>42593637</v>
      </c>
      <c r="K41" s="90" t="s">
        <v>972</v>
      </c>
      <c r="L41" s="90" t="s">
        <v>986</v>
      </c>
      <c r="M41" s="91" t="s">
        <v>1901</v>
      </c>
      <c r="N41" s="90">
        <v>202605</v>
      </c>
    </row>
    <row r="42" spans="1:15" s="11" customFormat="1" ht="16.5">
      <c r="A42" s="50">
        <v>39</v>
      </c>
      <c r="B42" s="90">
        <v>1</v>
      </c>
      <c r="C42" s="95" t="s">
        <v>1149</v>
      </c>
      <c r="D42" s="90" t="s">
        <v>319</v>
      </c>
      <c r="E42" s="90">
        <v>3118150601</v>
      </c>
      <c r="F42" s="90" t="s">
        <v>689</v>
      </c>
      <c r="G42" s="90" t="s">
        <v>873</v>
      </c>
      <c r="H42" s="97">
        <v>1</v>
      </c>
      <c r="I42" s="90" t="s">
        <v>944</v>
      </c>
      <c r="J42" s="96">
        <v>44000000</v>
      </c>
      <c r="K42" s="90" t="s">
        <v>970</v>
      </c>
      <c r="L42" s="90" t="s">
        <v>1030</v>
      </c>
      <c r="M42" s="91" t="s">
        <v>1058</v>
      </c>
      <c r="N42" s="90">
        <v>202606</v>
      </c>
    </row>
    <row r="43" spans="1:15" s="11" customFormat="1" ht="16.5">
      <c r="A43" s="50">
        <v>40</v>
      </c>
      <c r="B43" s="89">
        <v>1</v>
      </c>
      <c r="C43" s="94" t="s">
        <v>2451</v>
      </c>
      <c r="D43" s="80" t="s">
        <v>319</v>
      </c>
      <c r="E43" s="80">
        <v>4322172401</v>
      </c>
      <c r="F43" s="80" t="s">
        <v>2213</v>
      </c>
      <c r="G43" s="80" t="s">
        <v>2101</v>
      </c>
      <c r="H43" s="88">
        <v>4</v>
      </c>
      <c r="I43" s="80" t="s">
        <v>946</v>
      </c>
      <c r="J43" s="82">
        <v>44000000</v>
      </c>
      <c r="K43" s="80" t="s">
        <v>1907</v>
      </c>
      <c r="L43" s="80" t="s">
        <v>1908</v>
      </c>
      <c r="M43" s="81" t="s">
        <v>1939</v>
      </c>
      <c r="N43" s="80">
        <v>202612</v>
      </c>
      <c r="O43" s="44"/>
    </row>
    <row r="44" spans="1:15" s="11" customFormat="1" ht="16.5">
      <c r="A44" s="50">
        <v>41</v>
      </c>
      <c r="B44" s="90">
        <v>1</v>
      </c>
      <c r="C44" s="95" t="s">
        <v>1166</v>
      </c>
      <c r="D44" s="90" t="s">
        <v>319</v>
      </c>
      <c r="E44" s="90">
        <v>3015200105</v>
      </c>
      <c r="F44" s="90" t="s">
        <v>716</v>
      </c>
      <c r="G44" s="90" t="s">
        <v>834</v>
      </c>
      <c r="H44" s="97">
        <v>1</v>
      </c>
      <c r="I44" s="90" t="s">
        <v>944</v>
      </c>
      <c r="J44" s="96">
        <v>44586080</v>
      </c>
      <c r="K44" s="90" t="s">
        <v>962</v>
      </c>
      <c r="L44" s="90" t="s">
        <v>1011</v>
      </c>
      <c r="M44" s="91" t="s">
        <v>1870</v>
      </c>
      <c r="N44" s="90">
        <v>202609</v>
      </c>
    </row>
    <row r="45" spans="1:15" s="11" customFormat="1" ht="16.5">
      <c r="A45" s="50">
        <v>42</v>
      </c>
      <c r="B45" s="90">
        <v>1</v>
      </c>
      <c r="C45" s="95" t="s">
        <v>2003</v>
      </c>
      <c r="D45" s="90" t="s">
        <v>571</v>
      </c>
      <c r="E45" s="90">
        <v>3912110301</v>
      </c>
      <c r="F45" s="90" t="s">
        <v>680</v>
      </c>
      <c r="G45" s="90" t="s">
        <v>2003</v>
      </c>
      <c r="H45" s="97">
        <v>1</v>
      </c>
      <c r="I45" s="90" t="s">
        <v>944</v>
      </c>
      <c r="J45" s="96">
        <v>54000000</v>
      </c>
      <c r="K45" s="90" t="s">
        <v>968</v>
      </c>
      <c r="L45" s="90" t="s">
        <v>1048</v>
      </c>
      <c r="M45" s="91" t="s">
        <v>1051</v>
      </c>
      <c r="N45" s="90">
        <v>202607</v>
      </c>
    </row>
    <row r="46" spans="1:15" s="11" customFormat="1" ht="16.5">
      <c r="A46" s="50">
        <v>43</v>
      </c>
      <c r="B46" s="90">
        <v>1</v>
      </c>
      <c r="C46" s="95" t="s">
        <v>1180</v>
      </c>
      <c r="D46" s="90" t="s">
        <v>319</v>
      </c>
      <c r="E46" s="90">
        <v>4617162201</v>
      </c>
      <c r="F46" s="90" t="s">
        <v>681</v>
      </c>
      <c r="G46" s="90" t="s">
        <v>870</v>
      </c>
      <c r="H46" s="97">
        <v>1</v>
      </c>
      <c r="I46" s="90" t="s">
        <v>944</v>
      </c>
      <c r="J46" s="96">
        <v>55000000</v>
      </c>
      <c r="K46" s="90" t="s">
        <v>968</v>
      </c>
      <c r="L46" s="90" t="s">
        <v>1030</v>
      </c>
      <c r="M46" s="91" t="s">
        <v>1052</v>
      </c>
      <c r="N46" s="90">
        <v>202603</v>
      </c>
    </row>
    <row r="47" spans="1:15" s="11" customFormat="1" ht="16.5">
      <c r="A47" s="50">
        <v>44</v>
      </c>
      <c r="B47" s="90">
        <v>1</v>
      </c>
      <c r="C47" s="95" t="s">
        <v>1190</v>
      </c>
      <c r="D47" s="90" t="s">
        <v>319</v>
      </c>
      <c r="E47" s="90">
        <v>3010220601</v>
      </c>
      <c r="F47" s="90" t="s">
        <v>732</v>
      </c>
      <c r="G47" s="90" t="s">
        <v>907</v>
      </c>
      <c r="H47" s="97">
        <v>158</v>
      </c>
      <c r="I47" s="90" t="s">
        <v>946</v>
      </c>
      <c r="J47" s="96">
        <v>55000000</v>
      </c>
      <c r="K47" s="90" t="s">
        <v>977</v>
      </c>
      <c r="L47" s="90" t="s">
        <v>997</v>
      </c>
      <c r="M47" s="91" t="s">
        <v>1092</v>
      </c>
      <c r="N47" s="90">
        <v>202606</v>
      </c>
    </row>
    <row r="48" spans="1:15" s="11" customFormat="1" ht="16.5">
      <c r="A48" s="50">
        <v>45</v>
      </c>
      <c r="B48" s="89">
        <v>1</v>
      </c>
      <c r="C48" s="94" t="s">
        <v>2430</v>
      </c>
      <c r="D48" s="80" t="s">
        <v>320</v>
      </c>
      <c r="E48" s="80" t="s">
        <v>1147</v>
      </c>
      <c r="F48" s="80" t="s">
        <v>2194</v>
      </c>
      <c r="G48" s="80" t="s">
        <v>2195</v>
      </c>
      <c r="H48" s="88">
        <v>9</v>
      </c>
      <c r="I48" s="80" t="s">
        <v>946</v>
      </c>
      <c r="J48" s="82">
        <v>59400000.000000007</v>
      </c>
      <c r="K48" s="80" t="s">
        <v>977</v>
      </c>
      <c r="L48" s="80" t="s">
        <v>997</v>
      </c>
      <c r="M48" s="81" t="s">
        <v>1090</v>
      </c>
      <c r="N48" s="80">
        <v>202710</v>
      </c>
      <c r="O48" s="44"/>
    </row>
    <row r="49" spans="1:15" s="11" customFormat="1" ht="16.5">
      <c r="A49" s="50">
        <v>46</v>
      </c>
      <c r="B49" s="90">
        <v>1</v>
      </c>
      <c r="C49" s="95" t="s">
        <v>2336</v>
      </c>
      <c r="D49" s="90" t="s">
        <v>319</v>
      </c>
      <c r="E49" s="90">
        <v>4014162001</v>
      </c>
      <c r="F49" s="90" t="s">
        <v>2013</v>
      </c>
      <c r="G49" s="90" t="s">
        <v>2014</v>
      </c>
      <c r="H49" s="97">
        <v>1</v>
      </c>
      <c r="I49" s="90" t="s">
        <v>944</v>
      </c>
      <c r="J49" s="96">
        <v>60500000</v>
      </c>
      <c r="K49" s="90" t="s">
        <v>972</v>
      </c>
      <c r="L49" s="90" t="s">
        <v>997</v>
      </c>
      <c r="M49" s="91" t="s">
        <v>1898</v>
      </c>
      <c r="N49" s="90">
        <v>202606</v>
      </c>
    </row>
    <row r="50" spans="1:15" s="11" customFormat="1" ht="16.5">
      <c r="A50" s="50">
        <v>47</v>
      </c>
      <c r="B50" s="90">
        <v>1</v>
      </c>
      <c r="C50" s="95" t="s">
        <v>1158</v>
      </c>
      <c r="D50" s="90" t="s">
        <v>319</v>
      </c>
      <c r="E50" s="90">
        <v>4321150102</v>
      </c>
      <c r="F50" s="90" t="s">
        <v>578</v>
      </c>
      <c r="G50" s="90" t="s">
        <v>807</v>
      </c>
      <c r="H50" s="97">
        <v>1</v>
      </c>
      <c r="I50" s="90" t="s">
        <v>944</v>
      </c>
      <c r="J50" s="96">
        <v>61000000</v>
      </c>
      <c r="K50" s="90" t="s">
        <v>961</v>
      </c>
      <c r="L50" s="90" t="s">
        <v>986</v>
      </c>
      <c r="M50" s="91" t="s">
        <v>990</v>
      </c>
      <c r="N50" s="90">
        <v>202603</v>
      </c>
    </row>
    <row r="51" spans="1:15" s="11" customFormat="1" ht="16.5">
      <c r="A51" s="50">
        <v>48</v>
      </c>
      <c r="B51" s="90">
        <v>1</v>
      </c>
      <c r="C51" s="95" t="s">
        <v>1178</v>
      </c>
      <c r="D51" s="90" t="s">
        <v>571</v>
      </c>
      <c r="E51" s="90">
        <v>4010178702</v>
      </c>
      <c r="F51" s="90" t="s">
        <v>674</v>
      </c>
      <c r="G51" s="90" t="s">
        <v>824</v>
      </c>
      <c r="H51" s="97">
        <v>1</v>
      </c>
      <c r="I51" s="90" t="s">
        <v>944</v>
      </c>
      <c r="J51" s="96">
        <v>67760000</v>
      </c>
      <c r="K51" s="90" t="s">
        <v>967</v>
      </c>
      <c r="L51" s="90" t="s">
        <v>1044</v>
      </c>
      <c r="M51" s="91" t="s">
        <v>1045</v>
      </c>
      <c r="N51" s="90">
        <v>202606</v>
      </c>
    </row>
    <row r="52" spans="1:15" s="11" customFormat="1" ht="16.5">
      <c r="A52" s="50">
        <v>49</v>
      </c>
      <c r="B52" s="90">
        <v>1</v>
      </c>
      <c r="C52" s="95" t="s">
        <v>2319</v>
      </c>
      <c r="D52" s="90" t="s">
        <v>319</v>
      </c>
      <c r="E52" s="90">
        <v>4014231201</v>
      </c>
      <c r="F52" s="90" t="s">
        <v>1982</v>
      </c>
      <c r="G52" s="90" t="s">
        <v>1980</v>
      </c>
      <c r="H52" s="97">
        <v>4</v>
      </c>
      <c r="I52" s="90" t="s">
        <v>944</v>
      </c>
      <c r="J52" s="96">
        <v>68000000</v>
      </c>
      <c r="K52" s="90" t="s">
        <v>961</v>
      </c>
      <c r="L52" s="90" t="s">
        <v>997</v>
      </c>
      <c r="M52" s="91" t="s">
        <v>1879</v>
      </c>
      <c r="N52" s="90">
        <v>202610</v>
      </c>
    </row>
    <row r="53" spans="1:15" s="11" customFormat="1" ht="16.5">
      <c r="A53" s="50">
        <v>50</v>
      </c>
      <c r="B53" s="90">
        <v>1</v>
      </c>
      <c r="C53" s="95" t="s">
        <v>1164</v>
      </c>
      <c r="D53" s="90" t="s">
        <v>319</v>
      </c>
      <c r="E53" s="90">
        <v>3010320101</v>
      </c>
      <c r="F53" s="90" t="s">
        <v>637</v>
      </c>
      <c r="G53" s="90" t="s">
        <v>832</v>
      </c>
      <c r="H53" s="97">
        <v>750</v>
      </c>
      <c r="I53" s="90" t="s">
        <v>946</v>
      </c>
      <c r="J53" s="96">
        <v>72405000</v>
      </c>
      <c r="K53" s="90" t="s">
        <v>963</v>
      </c>
      <c r="L53" s="90" t="s">
        <v>1882</v>
      </c>
      <c r="M53" s="91" t="s">
        <v>1010</v>
      </c>
      <c r="N53" s="90">
        <v>202604</v>
      </c>
    </row>
    <row r="54" spans="1:15" s="11" customFormat="1" ht="16.5">
      <c r="A54" s="50">
        <v>51</v>
      </c>
      <c r="B54" s="90">
        <v>1</v>
      </c>
      <c r="C54" s="95" t="s">
        <v>1161</v>
      </c>
      <c r="D54" s="90" t="s">
        <v>319</v>
      </c>
      <c r="E54" s="90">
        <v>2711280801</v>
      </c>
      <c r="F54" s="90" t="s">
        <v>716</v>
      </c>
      <c r="G54" s="90" t="s">
        <v>808</v>
      </c>
      <c r="H54" s="97">
        <v>96</v>
      </c>
      <c r="I54" s="90" t="s">
        <v>946</v>
      </c>
      <c r="J54" s="96">
        <v>80000000</v>
      </c>
      <c r="K54" s="90" t="s">
        <v>961</v>
      </c>
      <c r="L54" s="90" t="s">
        <v>997</v>
      </c>
      <c r="M54" s="91" t="s">
        <v>998</v>
      </c>
      <c r="N54" s="90">
        <v>202603</v>
      </c>
    </row>
    <row r="55" spans="1:15" s="11" customFormat="1" ht="16.5">
      <c r="A55" s="50">
        <v>52</v>
      </c>
      <c r="B55" s="90">
        <v>1</v>
      </c>
      <c r="C55" s="95" t="s">
        <v>2321</v>
      </c>
      <c r="D55" s="90" t="s">
        <v>319</v>
      </c>
      <c r="E55" s="90">
        <v>4710998701</v>
      </c>
      <c r="F55" s="90" t="s">
        <v>1985</v>
      </c>
      <c r="G55" s="90" t="s">
        <v>1986</v>
      </c>
      <c r="H55" s="97">
        <v>1</v>
      </c>
      <c r="I55" s="90" t="s">
        <v>944</v>
      </c>
      <c r="J55" s="96">
        <v>85470000</v>
      </c>
      <c r="K55" s="90" t="s">
        <v>961</v>
      </c>
      <c r="L55" s="90" t="s">
        <v>997</v>
      </c>
      <c r="M55" s="91" t="s">
        <v>1880</v>
      </c>
      <c r="N55" s="90">
        <v>202604</v>
      </c>
    </row>
    <row r="56" spans="1:15" s="11" customFormat="1" ht="16.5">
      <c r="A56" s="50">
        <v>53</v>
      </c>
      <c r="B56" s="90">
        <v>1</v>
      </c>
      <c r="C56" s="95" t="s">
        <v>1153</v>
      </c>
      <c r="D56" s="90" t="s">
        <v>319</v>
      </c>
      <c r="E56" s="90">
        <v>4015152601</v>
      </c>
      <c r="F56" s="90" t="s">
        <v>729</v>
      </c>
      <c r="G56" s="90" t="s">
        <v>904</v>
      </c>
      <c r="H56" s="97">
        <v>252</v>
      </c>
      <c r="I56" s="90" t="s">
        <v>946</v>
      </c>
      <c r="J56" s="96">
        <v>88000000</v>
      </c>
      <c r="K56" s="90" t="s">
        <v>977</v>
      </c>
      <c r="L56" s="90" t="s">
        <v>997</v>
      </c>
      <c r="M56" s="91" t="s">
        <v>1090</v>
      </c>
      <c r="N56" s="90">
        <v>202704</v>
      </c>
    </row>
    <row r="57" spans="1:15" s="11" customFormat="1" ht="16.5">
      <c r="A57" s="50">
        <v>54</v>
      </c>
      <c r="B57" s="90">
        <v>1</v>
      </c>
      <c r="C57" s="95" t="s">
        <v>2324</v>
      </c>
      <c r="D57" s="90" t="s">
        <v>319</v>
      </c>
      <c r="E57" s="90">
        <v>4014231201</v>
      </c>
      <c r="F57" s="90" t="s">
        <v>1991</v>
      </c>
      <c r="G57" s="90" t="s">
        <v>1992</v>
      </c>
      <c r="H57" s="97">
        <v>1</v>
      </c>
      <c r="I57" s="90" t="s">
        <v>944</v>
      </c>
      <c r="J57" s="96">
        <v>97500000</v>
      </c>
      <c r="K57" s="90" t="s">
        <v>964</v>
      </c>
      <c r="L57" s="90" t="s">
        <v>997</v>
      </c>
      <c r="M57" s="91" t="s">
        <v>1885</v>
      </c>
      <c r="N57" s="90">
        <v>202609</v>
      </c>
    </row>
    <row r="58" spans="1:15" s="11" customFormat="1" ht="16.5">
      <c r="A58" s="50">
        <v>55</v>
      </c>
      <c r="B58" s="90">
        <v>1</v>
      </c>
      <c r="C58" s="95" t="s">
        <v>1160</v>
      </c>
      <c r="D58" s="90" t="s">
        <v>319</v>
      </c>
      <c r="E58" s="90">
        <v>4015173001</v>
      </c>
      <c r="F58" s="90" t="s">
        <v>716</v>
      </c>
      <c r="G58" s="90" t="s">
        <v>808</v>
      </c>
      <c r="H58" s="97">
        <v>87</v>
      </c>
      <c r="I58" s="90" t="s">
        <v>946</v>
      </c>
      <c r="J58" s="96">
        <v>100000000</v>
      </c>
      <c r="K58" s="90" t="s">
        <v>961</v>
      </c>
      <c r="L58" s="90" t="s">
        <v>997</v>
      </c>
      <c r="M58" s="91" t="s">
        <v>998</v>
      </c>
      <c r="N58" s="90">
        <v>202603</v>
      </c>
    </row>
    <row r="59" spans="1:15" s="11" customFormat="1" ht="16.5">
      <c r="A59" s="50">
        <v>56</v>
      </c>
      <c r="B59" s="90">
        <v>1</v>
      </c>
      <c r="C59" s="95" t="s">
        <v>2325</v>
      </c>
      <c r="D59" s="90" t="s">
        <v>319</v>
      </c>
      <c r="E59" s="90">
        <v>2610172701</v>
      </c>
      <c r="F59" s="90" t="s">
        <v>1993</v>
      </c>
      <c r="G59" s="90" t="s">
        <v>808</v>
      </c>
      <c r="H59" s="97">
        <v>1</v>
      </c>
      <c r="I59" s="90" t="s">
        <v>944</v>
      </c>
      <c r="J59" s="96">
        <v>100000000</v>
      </c>
      <c r="K59" s="90" t="s">
        <v>964</v>
      </c>
      <c r="L59" s="90" t="s">
        <v>997</v>
      </c>
      <c r="M59" s="91" t="s">
        <v>1886</v>
      </c>
      <c r="N59" s="90">
        <v>202604</v>
      </c>
    </row>
    <row r="60" spans="1:15" s="11" customFormat="1" ht="16.5">
      <c r="A60" s="50">
        <v>57</v>
      </c>
      <c r="B60" s="89">
        <v>1</v>
      </c>
      <c r="C60" s="94" t="s">
        <v>2433</v>
      </c>
      <c r="D60" s="80" t="s">
        <v>571</v>
      </c>
      <c r="E60" s="80">
        <v>4014160401</v>
      </c>
      <c r="F60" s="80" t="s">
        <v>2200</v>
      </c>
      <c r="G60" s="80" t="s">
        <v>871</v>
      </c>
      <c r="H60" s="88">
        <v>7</v>
      </c>
      <c r="I60" s="80" t="s">
        <v>946</v>
      </c>
      <c r="J60" s="82">
        <v>100000000</v>
      </c>
      <c r="K60" s="80" t="s">
        <v>1907</v>
      </c>
      <c r="L60" s="80" t="s">
        <v>1943</v>
      </c>
      <c r="M60" s="81" t="s">
        <v>1967</v>
      </c>
      <c r="N60" s="80">
        <v>202609</v>
      </c>
      <c r="O60" s="44"/>
    </row>
    <row r="61" spans="1:15" s="11" customFormat="1" ht="16.5">
      <c r="A61" s="50">
        <v>58</v>
      </c>
      <c r="B61" s="90">
        <v>1</v>
      </c>
      <c r="C61" s="95" t="s">
        <v>1175</v>
      </c>
      <c r="D61" s="90" t="s">
        <v>319</v>
      </c>
      <c r="E61" s="90">
        <v>4619160202</v>
      </c>
      <c r="F61" s="90" t="s">
        <v>662</v>
      </c>
      <c r="G61" s="90" t="s">
        <v>854</v>
      </c>
      <c r="H61" s="97">
        <v>178</v>
      </c>
      <c r="I61" s="90" t="s">
        <v>946</v>
      </c>
      <c r="J61" s="96">
        <v>101000000</v>
      </c>
      <c r="K61" s="90" t="s">
        <v>966</v>
      </c>
      <c r="L61" s="90" t="s">
        <v>1030</v>
      </c>
      <c r="M61" s="91" t="s">
        <v>1032</v>
      </c>
      <c r="N61" s="90">
        <v>202606</v>
      </c>
    </row>
    <row r="62" spans="1:15" s="11" customFormat="1" ht="16.5">
      <c r="A62" s="50">
        <v>59</v>
      </c>
      <c r="B62" s="90">
        <v>1</v>
      </c>
      <c r="C62" s="95" t="s">
        <v>1197</v>
      </c>
      <c r="D62" s="90" t="s">
        <v>319</v>
      </c>
      <c r="E62" s="90">
        <v>4111249801</v>
      </c>
      <c r="F62" s="90" t="s">
        <v>716</v>
      </c>
      <c r="G62" s="90" t="s">
        <v>940</v>
      </c>
      <c r="H62" s="97">
        <v>2</v>
      </c>
      <c r="I62" s="90" t="s">
        <v>945</v>
      </c>
      <c r="J62" s="96">
        <f>96000000*1.1</f>
        <v>105600000.00000001</v>
      </c>
      <c r="K62" s="90" t="s">
        <v>983</v>
      </c>
      <c r="L62" s="90" t="s">
        <v>1030</v>
      </c>
      <c r="M62" s="91" t="s">
        <v>1141</v>
      </c>
      <c r="N62" s="90">
        <v>202605</v>
      </c>
    </row>
    <row r="63" spans="1:15" s="11" customFormat="1" ht="16.5">
      <c r="A63" s="50">
        <v>60</v>
      </c>
      <c r="B63" s="90">
        <v>1</v>
      </c>
      <c r="C63" s="95" t="s">
        <v>2343</v>
      </c>
      <c r="D63" s="90" t="s">
        <v>319</v>
      </c>
      <c r="E63" s="90">
        <v>4323320501</v>
      </c>
      <c r="F63" s="90" t="s">
        <v>767</v>
      </c>
      <c r="G63" s="90" t="s">
        <v>2026</v>
      </c>
      <c r="H63" s="97">
        <v>2</v>
      </c>
      <c r="I63" s="90" t="s">
        <v>944</v>
      </c>
      <c r="J63" s="96">
        <v>106000000</v>
      </c>
      <c r="K63" s="90" t="s">
        <v>978</v>
      </c>
      <c r="L63" s="90" t="s">
        <v>1119</v>
      </c>
      <c r="M63" s="91" t="s">
        <v>1906</v>
      </c>
      <c r="N63" s="90">
        <v>202603</v>
      </c>
    </row>
    <row r="64" spans="1:15" s="11" customFormat="1" ht="16.5">
      <c r="A64" s="50">
        <v>61</v>
      </c>
      <c r="B64" s="89">
        <v>1</v>
      </c>
      <c r="C64" s="94" t="s">
        <v>2434</v>
      </c>
      <c r="D64" s="80" t="s">
        <v>571</v>
      </c>
      <c r="E64" s="80">
        <v>3912172101</v>
      </c>
      <c r="F64" s="80" t="s">
        <v>2201</v>
      </c>
      <c r="G64" s="80" t="s">
        <v>871</v>
      </c>
      <c r="H64" s="88">
        <v>32</v>
      </c>
      <c r="I64" s="80" t="s">
        <v>946</v>
      </c>
      <c r="J64" s="82">
        <v>110000000</v>
      </c>
      <c r="K64" s="80" t="s">
        <v>1907</v>
      </c>
      <c r="L64" s="80" t="s">
        <v>1943</v>
      </c>
      <c r="M64" s="81" t="s">
        <v>1967</v>
      </c>
      <c r="N64" s="80">
        <v>202609</v>
      </c>
      <c r="O64" s="44"/>
    </row>
    <row r="65" spans="1:14" s="11" customFormat="1" ht="16.5">
      <c r="A65" s="50">
        <v>62</v>
      </c>
      <c r="B65" s="90">
        <v>1</v>
      </c>
      <c r="C65" s="95" t="s">
        <v>1179</v>
      </c>
      <c r="D65" s="90" t="s">
        <v>320</v>
      </c>
      <c r="E65" s="90">
        <v>4617162201</v>
      </c>
      <c r="F65" s="90" t="s">
        <v>678</v>
      </c>
      <c r="G65" s="90" t="s">
        <v>867</v>
      </c>
      <c r="H65" s="97">
        <v>3</v>
      </c>
      <c r="I65" s="90" t="s">
        <v>944</v>
      </c>
      <c r="J65" s="96">
        <v>112000000</v>
      </c>
      <c r="K65" s="90" t="s">
        <v>968</v>
      </c>
      <c r="L65" s="90" t="s">
        <v>1048</v>
      </c>
      <c r="M65" s="91" t="s">
        <v>1050</v>
      </c>
      <c r="N65" s="90">
        <v>202606</v>
      </c>
    </row>
    <row r="66" spans="1:14" s="11" customFormat="1" ht="16.5">
      <c r="A66" s="50">
        <v>63</v>
      </c>
      <c r="B66" s="90">
        <v>1</v>
      </c>
      <c r="C66" s="95" t="s">
        <v>1198</v>
      </c>
      <c r="D66" s="90" t="s">
        <v>319</v>
      </c>
      <c r="E66" s="90">
        <v>4016151401</v>
      </c>
      <c r="F66" s="90" t="s">
        <v>802</v>
      </c>
      <c r="G66" s="90" t="s">
        <v>943</v>
      </c>
      <c r="H66" s="97">
        <v>2</v>
      </c>
      <c r="I66" s="90" t="s">
        <v>946</v>
      </c>
      <c r="J66" s="96">
        <v>112000000</v>
      </c>
      <c r="K66" s="90" t="s">
        <v>983</v>
      </c>
      <c r="L66" s="90" t="s">
        <v>1030</v>
      </c>
      <c r="M66" s="91" t="s">
        <v>1143</v>
      </c>
      <c r="N66" s="90">
        <v>202707</v>
      </c>
    </row>
    <row r="67" spans="1:14" s="11" customFormat="1" ht="16.5">
      <c r="A67" s="50">
        <v>64</v>
      </c>
      <c r="B67" s="90">
        <v>1</v>
      </c>
      <c r="C67" s="95" t="s">
        <v>2335</v>
      </c>
      <c r="D67" s="90" t="s">
        <v>320</v>
      </c>
      <c r="E67" s="90">
        <v>3118159901</v>
      </c>
      <c r="F67" s="90" t="s">
        <v>2012</v>
      </c>
      <c r="G67" s="90" t="s">
        <v>2009</v>
      </c>
      <c r="H67" s="97">
        <v>1</v>
      </c>
      <c r="I67" s="90" t="s">
        <v>944</v>
      </c>
      <c r="J67" s="96">
        <v>114000000</v>
      </c>
      <c r="K67" s="90" t="s">
        <v>972</v>
      </c>
      <c r="L67" s="90" t="s">
        <v>997</v>
      </c>
      <c r="M67" s="91" t="s">
        <v>1897</v>
      </c>
      <c r="N67" s="90">
        <v>202604</v>
      </c>
    </row>
    <row r="68" spans="1:14" s="11" customFormat="1" ht="16.5">
      <c r="A68" s="50">
        <v>65</v>
      </c>
      <c r="B68" s="90">
        <v>1</v>
      </c>
      <c r="C68" s="95" t="s">
        <v>1194</v>
      </c>
      <c r="D68" s="90" t="s">
        <v>319</v>
      </c>
      <c r="E68" s="90">
        <v>4111410701</v>
      </c>
      <c r="F68" s="90" t="s">
        <v>736</v>
      </c>
      <c r="G68" s="90" t="s">
        <v>908</v>
      </c>
      <c r="H68" s="97">
        <v>1</v>
      </c>
      <c r="I68" s="90" t="s">
        <v>944</v>
      </c>
      <c r="J68" s="96">
        <v>116000000</v>
      </c>
      <c r="K68" s="90" t="s">
        <v>977</v>
      </c>
      <c r="L68" s="90" t="s">
        <v>986</v>
      </c>
      <c r="M68" s="91" t="s">
        <v>1096</v>
      </c>
      <c r="N68" s="90">
        <v>202610</v>
      </c>
    </row>
    <row r="69" spans="1:14" s="11" customFormat="1" ht="16.5">
      <c r="A69" s="50">
        <v>66</v>
      </c>
      <c r="B69" s="90">
        <v>1</v>
      </c>
      <c r="C69" s="95" t="s">
        <v>1174</v>
      </c>
      <c r="D69" s="90" t="s">
        <v>319</v>
      </c>
      <c r="E69" s="90">
        <v>4111251601</v>
      </c>
      <c r="F69" s="90" t="s">
        <v>646</v>
      </c>
      <c r="G69" s="90" t="s">
        <v>842</v>
      </c>
      <c r="H69" s="97">
        <v>1</v>
      </c>
      <c r="I69" s="90" t="s">
        <v>944</v>
      </c>
      <c r="J69" s="96">
        <v>119900000</v>
      </c>
      <c r="K69" s="90" t="s">
        <v>964</v>
      </c>
      <c r="L69" s="90" t="s">
        <v>986</v>
      </c>
      <c r="M69" s="91" t="s">
        <v>1019</v>
      </c>
      <c r="N69" s="90">
        <v>202609</v>
      </c>
    </row>
    <row r="70" spans="1:14" s="11" customFormat="1" ht="16.5">
      <c r="A70" s="50">
        <v>67</v>
      </c>
      <c r="B70" s="90">
        <v>1</v>
      </c>
      <c r="C70" s="95" t="s">
        <v>1150</v>
      </c>
      <c r="D70" s="90" t="s">
        <v>319</v>
      </c>
      <c r="E70" s="90">
        <v>4014160601</v>
      </c>
      <c r="F70" s="90" t="s">
        <v>690</v>
      </c>
      <c r="G70" s="90" t="s">
        <v>874</v>
      </c>
      <c r="H70" s="97">
        <v>1</v>
      </c>
      <c r="I70" s="90" t="s">
        <v>944</v>
      </c>
      <c r="J70" s="96">
        <v>120000000</v>
      </c>
      <c r="K70" s="90" t="s">
        <v>970</v>
      </c>
      <c r="L70" s="90" t="s">
        <v>1030</v>
      </c>
      <c r="M70" s="91" t="s">
        <v>1058</v>
      </c>
      <c r="N70" s="90">
        <v>202606</v>
      </c>
    </row>
    <row r="71" spans="1:14" s="11" customFormat="1" ht="16.5">
      <c r="A71" s="50">
        <v>68</v>
      </c>
      <c r="B71" s="90">
        <v>1</v>
      </c>
      <c r="C71" s="95" t="s">
        <v>1170</v>
      </c>
      <c r="D71" s="90" t="s">
        <v>319</v>
      </c>
      <c r="E71" s="90">
        <v>4111241101</v>
      </c>
      <c r="F71" s="90" t="s">
        <v>642</v>
      </c>
      <c r="G71" s="90" t="s">
        <v>838</v>
      </c>
      <c r="H71" s="97">
        <v>1</v>
      </c>
      <c r="I71" s="90" t="s">
        <v>944</v>
      </c>
      <c r="J71" s="96">
        <v>121300000</v>
      </c>
      <c r="K71" s="90" t="s">
        <v>964</v>
      </c>
      <c r="L71" s="90" t="s">
        <v>986</v>
      </c>
      <c r="M71" s="91" t="s">
        <v>1019</v>
      </c>
      <c r="N71" s="90">
        <v>202609</v>
      </c>
    </row>
    <row r="72" spans="1:14" s="11" customFormat="1" ht="16.5">
      <c r="A72" s="50">
        <v>69</v>
      </c>
      <c r="B72" s="90">
        <v>1</v>
      </c>
      <c r="C72" s="95" t="s">
        <v>1185</v>
      </c>
      <c r="D72" s="90" t="s">
        <v>319</v>
      </c>
      <c r="E72" s="90">
        <v>3912101101</v>
      </c>
      <c r="F72" s="90" t="s">
        <v>703</v>
      </c>
      <c r="G72" s="90" t="s">
        <v>824</v>
      </c>
      <c r="H72" s="97">
        <v>1</v>
      </c>
      <c r="I72" s="90" t="s">
        <v>944</v>
      </c>
      <c r="J72" s="96">
        <v>125000000</v>
      </c>
      <c r="K72" s="90" t="s">
        <v>971</v>
      </c>
      <c r="L72" s="90" t="s">
        <v>1030</v>
      </c>
      <c r="M72" s="91" t="s">
        <v>1065</v>
      </c>
      <c r="N72" s="90">
        <v>202608</v>
      </c>
    </row>
    <row r="73" spans="1:14" s="11" customFormat="1" ht="16.5">
      <c r="A73" s="50">
        <v>70</v>
      </c>
      <c r="B73" s="90">
        <v>1</v>
      </c>
      <c r="C73" s="95" t="s">
        <v>2333</v>
      </c>
      <c r="D73" s="90" t="s">
        <v>319</v>
      </c>
      <c r="E73" s="90">
        <v>3117150401</v>
      </c>
      <c r="F73" s="90" t="s">
        <v>2008</v>
      </c>
      <c r="G73" s="90" t="s">
        <v>2009</v>
      </c>
      <c r="H73" s="97">
        <v>1</v>
      </c>
      <c r="I73" s="90" t="s">
        <v>944</v>
      </c>
      <c r="J73" s="96">
        <v>130000000</v>
      </c>
      <c r="K73" s="90" t="s">
        <v>972</v>
      </c>
      <c r="L73" s="90" t="s">
        <v>997</v>
      </c>
      <c r="M73" s="91" t="s">
        <v>1895</v>
      </c>
      <c r="N73" s="90">
        <v>202604</v>
      </c>
    </row>
    <row r="74" spans="1:14" s="11" customFormat="1" ht="16.5">
      <c r="A74" s="50">
        <v>71</v>
      </c>
      <c r="B74" s="90">
        <v>1</v>
      </c>
      <c r="C74" s="95" t="s">
        <v>1184</v>
      </c>
      <c r="D74" s="90" t="s">
        <v>320</v>
      </c>
      <c r="E74" s="90">
        <v>3912180101</v>
      </c>
      <c r="F74" s="90" t="s">
        <v>702</v>
      </c>
      <c r="G74" s="90" t="s">
        <v>824</v>
      </c>
      <c r="H74" s="97">
        <v>1</v>
      </c>
      <c r="I74" s="90" t="s">
        <v>944</v>
      </c>
      <c r="J74" s="96">
        <v>130717338</v>
      </c>
      <c r="K74" s="90" t="s">
        <v>971</v>
      </c>
      <c r="L74" s="90" t="s">
        <v>1030</v>
      </c>
      <c r="M74" s="91" t="s">
        <v>1065</v>
      </c>
      <c r="N74" s="90">
        <v>202603</v>
      </c>
    </row>
    <row r="75" spans="1:14" s="11" customFormat="1" ht="16.5">
      <c r="A75" s="50">
        <v>72</v>
      </c>
      <c r="B75" s="90">
        <v>1</v>
      </c>
      <c r="C75" s="95" t="s">
        <v>1181</v>
      </c>
      <c r="D75" s="90" t="s">
        <v>571</v>
      </c>
      <c r="E75" s="90">
        <v>4111311801</v>
      </c>
      <c r="F75" s="90" t="s">
        <v>687</v>
      </c>
      <c r="G75" s="90" t="s">
        <v>848</v>
      </c>
      <c r="H75" s="97">
        <v>1</v>
      </c>
      <c r="I75" s="90" t="s">
        <v>945</v>
      </c>
      <c r="J75" s="96">
        <v>137000000</v>
      </c>
      <c r="K75" s="90" t="s">
        <v>969</v>
      </c>
      <c r="L75" s="90" t="s">
        <v>1030</v>
      </c>
      <c r="M75" s="91" t="s">
        <v>1056</v>
      </c>
      <c r="N75" s="90">
        <v>202611</v>
      </c>
    </row>
    <row r="76" spans="1:14" s="11" customFormat="1" ht="16.5">
      <c r="A76" s="50">
        <v>73</v>
      </c>
      <c r="B76" s="90">
        <v>1</v>
      </c>
      <c r="C76" s="95" t="s">
        <v>2317</v>
      </c>
      <c r="D76" s="90" t="s">
        <v>319</v>
      </c>
      <c r="E76" s="90">
        <v>4014162001</v>
      </c>
      <c r="F76" s="90" t="s">
        <v>1979</v>
      </c>
      <c r="G76" s="90" t="s">
        <v>1980</v>
      </c>
      <c r="H76" s="97">
        <v>3</v>
      </c>
      <c r="I76" s="90" t="s">
        <v>944</v>
      </c>
      <c r="J76" s="96">
        <v>138000000</v>
      </c>
      <c r="K76" s="90" t="s">
        <v>961</v>
      </c>
      <c r="L76" s="90" t="s">
        <v>997</v>
      </c>
      <c r="M76" s="91" t="s">
        <v>1879</v>
      </c>
      <c r="N76" s="90">
        <v>202610</v>
      </c>
    </row>
    <row r="77" spans="1:14" s="11" customFormat="1" ht="16.5">
      <c r="A77" s="50">
        <v>74</v>
      </c>
      <c r="B77" s="90">
        <v>1</v>
      </c>
      <c r="C77" s="95" t="s">
        <v>1157</v>
      </c>
      <c r="D77" s="90" t="s">
        <v>319</v>
      </c>
      <c r="E77" s="90">
        <v>3912154801</v>
      </c>
      <c r="F77" s="90" t="s">
        <v>576</v>
      </c>
      <c r="G77" s="90" t="s">
        <v>807</v>
      </c>
      <c r="H77" s="97">
        <v>68</v>
      </c>
      <c r="I77" s="90" t="s">
        <v>945</v>
      </c>
      <c r="J77" s="96">
        <v>141788000</v>
      </c>
      <c r="K77" s="90" t="s">
        <v>961</v>
      </c>
      <c r="L77" s="90" t="s">
        <v>986</v>
      </c>
      <c r="M77" s="91" t="s">
        <v>989</v>
      </c>
      <c r="N77" s="90">
        <v>202606</v>
      </c>
    </row>
    <row r="78" spans="1:14" s="11" customFormat="1" ht="16.5">
      <c r="A78" s="50">
        <v>75</v>
      </c>
      <c r="B78" s="90">
        <v>1</v>
      </c>
      <c r="C78" s="95" t="s">
        <v>2323</v>
      </c>
      <c r="D78" s="90" t="s">
        <v>319</v>
      </c>
      <c r="E78" s="90">
        <v>4010186001</v>
      </c>
      <c r="F78" s="90" t="s">
        <v>1989</v>
      </c>
      <c r="G78" s="90" t="s">
        <v>1990</v>
      </c>
      <c r="H78" s="97">
        <v>1</v>
      </c>
      <c r="I78" s="90" t="s">
        <v>945</v>
      </c>
      <c r="J78" s="96">
        <v>161300000</v>
      </c>
      <c r="K78" s="90" t="s">
        <v>1883</v>
      </c>
      <c r="L78" s="90" t="s">
        <v>1030</v>
      </c>
      <c r="M78" s="91" t="s">
        <v>1884</v>
      </c>
      <c r="N78" s="90">
        <v>202609</v>
      </c>
    </row>
    <row r="79" spans="1:14" s="11" customFormat="1" ht="16.5">
      <c r="A79" s="50">
        <v>76</v>
      </c>
      <c r="B79" s="90">
        <v>1</v>
      </c>
      <c r="C79" s="95" t="s">
        <v>2332</v>
      </c>
      <c r="D79" s="90" t="s">
        <v>571</v>
      </c>
      <c r="E79" s="90">
        <v>4111250101</v>
      </c>
      <c r="F79" s="90" t="s">
        <v>2006</v>
      </c>
      <c r="G79" s="90" t="s">
        <v>2007</v>
      </c>
      <c r="H79" s="97">
        <v>1</v>
      </c>
      <c r="I79" s="90" t="s">
        <v>944</v>
      </c>
      <c r="J79" s="96">
        <v>170857500</v>
      </c>
      <c r="K79" s="90" t="s">
        <v>968</v>
      </c>
      <c r="L79" s="90" t="s">
        <v>1030</v>
      </c>
      <c r="M79" s="91" t="s">
        <v>1894</v>
      </c>
      <c r="N79" s="90">
        <v>202612</v>
      </c>
    </row>
    <row r="80" spans="1:14" s="11" customFormat="1" ht="16.5">
      <c r="A80" s="50">
        <v>77</v>
      </c>
      <c r="B80" s="90">
        <v>1</v>
      </c>
      <c r="C80" s="95" t="s">
        <v>1192</v>
      </c>
      <c r="D80" s="90" t="s">
        <v>319</v>
      </c>
      <c r="E80" s="90">
        <v>9955121901</v>
      </c>
      <c r="F80" s="90" t="s">
        <v>734</v>
      </c>
      <c r="G80" s="90" t="s">
        <v>908</v>
      </c>
      <c r="H80" s="97">
        <v>1</v>
      </c>
      <c r="I80" s="90" t="s">
        <v>944</v>
      </c>
      <c r="J80" s="96">
        <v>176200000</v>
      </c>
      <c r="K80" s="90" t="s">
        <v>977</v>
      </c>
      <c r="L80" s="90" t="s">
        <v>986</v>
      </c>
      <c r="M80" s="91" t="s">
        <v>1094</v>
      </c>
      <c r="N80" s="90">
        <v>202612</v>
      </c>
    </row>
    <row r="81" spans="1:14" s="11" customFormat="1" ht="16.5">
      <c r="A81" s="50">
        <v>78</v>
      </c>
      <c r="B81" s="90">
        <v>1</v>
      </c>
      <c r="C81" s="95" t="s">
        <v>2318</v>
      </c>
      <c r="D81" s="90" t="s">
        <v>319</v>
      </c>
      <c r="E81" s="90">
        <v>4014163701</v>
      </c>
      <c r="F81" s="90" t="s">
        <v>1981</v>
      </c>
      <c r="G81" s="90" t="s">
        <v>1980</v>
      </c>
      <c r="H81" s="97">
        <v>4</v>
      </c>
      <c r="I81" s="90" t="s">
        <v>944</v>
      </c>
      <c r="J81" s="96">
        <v>180000000</v>
      </c>
      <c r="K81" s="90" t="s">
        <v>961</v>
      </c>
      <c r="L81" s="90" t="s">
        <v>997</v>
      </c>
      <c r="M81" s="91" t="s">
        <v>1879</v>
      </c>
      <c r="N81" s="90">
        <v>202610</v>
      </c>
    </row>
    <row r="82" spans="1:14" s="11" customFormat="1" ht="16.5">
      <c r="A82" s="50">
        <v>79</v>
      </c>
      <c r="B82" s="90">
        <v>1</v>
      </c>
      <c r="C82" s="95" t="s">
        <v>1171</v>
      </c>
      <c r="D82" s="90" t="s">
        <v>570</v>
      </c>
      <c r="E82" s="90">
        <v>4323320501</v>
      </c>
      <c r="F82" s="90" t="s">
        <v>644</v>
      </c>
      <c r="G82" s="90" t="s">
        <v>840</v>
      </c>
      <c r="H82" s="97">
        <v>4</v>
      </c>
      <c r="I82" s="90" t="s">
        <v>946</v>
      </c>
      <c r="J82" s="96">
        <v>196000000</v>
      </c>
      <c r="K82" s="90" t="s">
        <v>964</v>
      </c>
      <c r="L82" s="90" t="s">
        <v>986</v>
      </c>
      <c r="M82" s="91" t="s">
        <v>1015</v>
      </c>
      <c r="N82" s="90">
        <v>202612</v>
      </c>
    </row>
    <row r="83" spans="1:14" s="11" customFormat="1" ht="16.5">
      <c r="A83" s="50">
        <v>80</v>
      </c>
      <c r="B83" s="90">
        <v>1</v>
      </c>
      <c r="C83" s="95" t="s">
        <v>1172</v>
      </c>
      <c r="D83" s="90" t="s">
        <v>571</v>
      </c>
      <c r="E83" s="90">
        <v>4111311801</v>
      </c>
      <c r="F83" s="90" t="s">
        <v>645</v>
      </c>
      <c r="G83" s="90" t="s">
        <v>687</v>
      </c>
      <c r="H83" s="97">
        <v>1</v>
      </c>
      <c r="I83" s="90" t="s">
        <v>946</v>
      </c>
      <c r="J83" s="96">
        <v>200000000</v>
      </c>
      <c r="K83" s="90" t="s">
        <v>964</v>
      </c>
      <c r="L83" s="90" t="s">
        <v>986</v>
      </c>
      <c r="M83" s="91" t="s">
        <v>1016</v>
      </c>
      <c r="N83" s="90">
        <v>202612</v>
      </c>
    </row>
    <row r="84" spans="1:14" s="11" customFormat="1" ht="16.5">
      <c r="A84" s="50">
        <v>81</v>
      </c>
      <c r="B84" s="90">
        <v>1</v>
      </c>
      <c r="C84" s="95" t="s">
        <v>2346</v>
      </c>
      <c r="D84" s="90" t="s">
        <v>320</v>
      </c>
      <c r="E84" s="90">
        <v>3017169801</v>
      </c>
      <c r="F84" s="90" t="s">
        <v>2031</v>
      </c>
      <c r="G84" s="90" t="s">
        <v>2032</v>
      </c>
      <c r="H84" s="97">
        <v>1</v>
      </c>
      <c r="I84" s="90" t="s">
        <v>944</v>
      </c>
      <c r="J84" s="96">
        <v>200000000</v>
      </c>
      <c r="K84" s="90" t="s">
        <v>1910</v>
      </c>
      <c r="L84" s="90" t="s">
        <v>1911</v>
      </c>
      <c r="M84" s="91" t="s">
        <v>1912</v>
      </c>
      <c r="N84" s="90">
        <v>202604</v>
      </c>
    </row>
    <row r="85" spans="1:14" s="11" customFormat="1" ht="16.5">
      <c r="A85" s="50">
        <v>82</v>
      </c>
      <c r="B85" s="90">
        <v>1</v>
      </c>
      <c r="C85" s="95" t="s">
        <v>1191</v>
      </c>
      <c r="D85" s="90" t="s">
        <v>319</v>
      </c>
      <c r="E85" s="90">
        <v>4111249801</v>
      </c>
      <c r="F85" s="90" t="s">
        <v>733</v>
      </c>
      <c r="G85" s="90" t="s">
        <v>908</v>
      </c>
      <c r="H85" s="97">
        <v>1</v>
      </c>
      <c r="I85" s="90" t="s">
        <v>944</v>
      </c>
      <c r="J85" s="96">
        <v>201804000</v>
      </c>
      <c r="K85" s="90" t="s">
        <v>977</v>
      </c>
      <c r="L85" s="90" t="s">
        <v>986</v>
      </c>
      <c r="M85" s="91" t="s">
        <v>1093</v>
      </c>
      <c r="N85" s="90">
        <v>202606</v>
      </c>
    </row>
    <row r="86" spans="1:14" s="11" customFormat="1" ht="16.5">
      <c r="A86" s="50">
        <v>83</v>
      </c>
      <c r="B86" s="90">
        <v>1</v>
      </c>
      <c r="C86" s="95" t="s">
        <v>2329</v>
      </c>
      <c r="D86" s="90" t="s">
        <v>319</v>
      </c>
      <c r="E86" s="90">
        <v>4016151401</v>
      </c>
      <c r="F86" s="90" t="s">
        <v>1999</v>
      </c>
      <c r="G86" s="90" t="s">
        <v>2000</v>
      </c>
      <c r="H86" s="97">
        <v>1359</v>
      </c>
      <c r="I86" s="90" t="s">
        <v>946</v>
      </c>
      <c r="J86" s="96">
        <v>224907000</v>
      </c>
      <c r="K86" s="90" t="s">
        <v>1890</v>
      </c>
      <c r="L86" s="90" t="s">
        <v>1030</v>
      </c>
      <c r="M86" s="91" t="s">
        <v>1891</v>
      </c>
      <c r="N86" s="90">
        <v>202605</v>
      </c>
    </row>
    <row r="87" spans="1:14" s="11" customFormat="1" ht="16.5">
      <c r="A87" s="50">
        <v>84</v>
      </c>
      <c r="B87" s="90">
        <v>1</v>
      </c>
      <c r="C87" s="95" t="s">
        <v>2338</v>
      </c>
      <c r="D87" s="90" t="s">
        <v>320</v>
      </c>
      <c r="E87" s="90">
        <v>4015161201</v>
      </c>
      <c r="F87" s="90" t="s">
        <v>2016</v>
      </c>
      <c r="G87" s="90" t="s">
        <v>2017</v>
      </c>
      <c r="H87" s="97">
        <v>1</v>
      </c>
      <c r="I87" s="90" t="s">
        <v>944</v>
      </c>
      <c r="J87" s="96">
        <v>250000000</v>
      </c>
      <c r="K87" s="90" t="s">
        <v>972</v>
      </c>
      <c r="L87" s="90" t="s">
        <v>997</v>
      </c>
      <c r="M87" s="91" t="s">
        <v>1899</v>
      </c>
      <c r="N87" s="90">
        <v>202605</v>
      </c>
    </row>
    <row r="88" spans="1:14" s="11" customFormat="1" ht="16.5">
      <c r="A88" s="50">
        <v>85</v>
      </c>
      <c r="B88" s="90">
        <v>1</v>
      </c>
      <c r="C88" s="95" t="s">
        <v>1169</v>
      </c>
      <c r="D88" s="90" t="s">
        <v>570</v>
      </c>
      <c r="E88" s="90">
        <v>3125150501</v>
      </c>
      <c r="F88" s="90" t="s">
        <v>641</v>
      </c>
      <c r="G88" s="90" t="s">
        <v>837</v>
      </c>
      <c r="H88" s="97">
        <v>1</v>
      </c>
      <c r="I88" s="90" t="s">
        <v>944</v>
      </c>
      <c r="J88" s="96">
        <v>324500000</v>
      </c>
      <c r="K88" s="90" t="s">
        <v>964</v>
      </c>
      <c r="L88" s="90" t="s">
        <v>986</v>
      </c>
      <c r="M88" s="91" t="s">
        <v>1020</v>
      </c>
      <c r="N88" s="90">
        <v>202612</v>
      </c>
    </row>
    <row r="89" spans="1:14" s="11" customFormat="1" ht="16.5">
      <c r="A89" s="50">
        <v>86</v>
      </c>
      <c r="B89" s="90">
        <v>1</v>
      </c>
      <c r="C89" s="95" t="s">
        <v>1169</v>
      </c>
      <c r="D89" s="90" t="s">
        <v>570</v>
      </c>
      <c r="E89" s="90">
        <v>3125150501</v>
      </c>
      <c r="F89" s="90" t="s">
        <v>641</v>
      </c>
      <c r="G89" s="90" t="s">
        <v>837</v>
      </c>
      <c r="H89" s="97">
        <v>1</v>
      </c>
      <c r="I89" s="90" t="s">
        <v>944</v>
      </c>
      <c r="J89" s="96">
        <v>324500000</v>
      </c>
      <c r="K89" s="90" t="s">
        <v>964</v>
      </c>
      <c r="L89" s="90" t="s">
        <v>986</v>
      </c>
      <c r="M89" s="91" t="s">
        <v>1014</v>
      </c>
      <c r="N89" s="90">
        <v>202612</v>
      </c>
    </row>
    <row r="90" spans="1:14" s="11" customFormat="1" ht="16.5">
      <c r="A90" s="50">
        <v>87</v>
      </c>
      <c r="B90" s="90">
        <v>1</v>
      </c>
      <c r="C90" s="95" t="s">
        <v>1195</v>
      </c>
      <c r="D90" s="90" t="s">
        <v>319</v>
      </c>
      <c r="E90" s="90">
        <v>4321150102</v>
      </c>
      <c r="F90" s="90" t="s">
        <v>764</v>
      </c>
      <c r="G90" s="90" t="s">
        <v>923</v>
      </c>
      <c r="H90" s="97">
        <v>16</v>
      </c>
      <c r="I90" s="90" t="s">
        <v>944</v>
      </c>
      <c r="J90" s="96">
        <v>334466000</v>
      </c>
      <c r="K90" s="90" t="s">
        <v>978</v>
      </c>
      <c r="L90" s="90" t="s">
        <v>1119</v>
      </c>
      <c r="M90" s="91" t="s">
        <v>1120</v>
      </c>
      <c r="N90" s="90">
        <v>202605</v>
      </c>
    </row>
    <row r="91" spans="1:14" s="11" customFormat="1" ht="16.5">
      <c r="A91" s="50">
        <v>88</v>
      </c>
      <c r="B91" s="90">
        <v>1</v>
      </c>
      <c r="C91" s="95" t="s">
        <v>1159</v>
      </c>
      <c r="D91" s="90" t="s">
        <v>571</v>
      </c>
      <c r="E91" s="90">
        <v>4111570301</v>
      </c>
      <c r="F91" s="90" t="s">
        <v>1977</v>
      </c>
      <c r="G91" s="90" t="s">
        <v>807</v>
      </c>
      <c r="H91" s="97">
        <v>1</v>
      </c>
      <c r="I91" s="90" t="s">
        <v>944</v>
      </c>
      <c r="J91" s="96">
        <v>368000000</v>
      </c>
      <c r="K91" s="90" t="s">
        <v>961</v>
      </c>
      <c r="L91" s="90" t="s">
        <v>986</v>
      </c>
      <c r="M91" s="91" t="s">
        <v>996</v>
      </c>
      <c r="N91" s="90">
        <v>202612</v>
      </c>
    </row>
    <row r="92" spans="1:14" s="11" customFormat="1" ht="16.5">
      <c r="A92" s="50">
        <v>89</v>
      </c>
      <c r="B92" s="90">
        <v>1</v>
      </c>
      <c r="C92" s="95" t="s">
        <v>1196</v>
      </c>
      <c r="D92" s="90" t="s">
        <v>570</v>
      </c>
      <c r="E92" s="90">
        <v>4323320501</v>
      </c>
      <c r="F92" s="90" t="s">
        <v>765</v>
      </c>
      <c r="G92" s="90" t="s">
        <v>923</v>
      </c>
      <c r="H92" s="97">
        <v>15</v>
      </c>
      <c r="I92" s="90" t="s">
        <v>944</v>
      </c>
      <c r="J92" s="96">
        <v>388740000</v>
      </c>
      <c r="K92" s="90" t="s">
        <v>978</v>
      </c>
      <c r="L92" s="90" t="s">
        <v>1119</v>
      </c>
      <c r="M92" s="91" t="s">
        <v>1120</v>
      </c>
      <c r="N92" s="90">
        <v>202605</v>
      </c>
    </row>
    <row r="93" spans="1:14" s="11" customFormat="1" ht="16.5">
      <c r="A93" s="50">
        <v>90</v>
      </c>
      <c r="B93" s="90">
        <v>1</v>
      </c>
      <c r="C93" s="95" t="s">
        <v>2344</v>
      </c>
      <c r="D93" s="90" t="s">
        <v>319</v>
      </c>
      <c r="E93" s="90">
        <v>9941111801</v>
      </c>
      <c r="F93" s="90" t="s">
        <v>2027</v>
      </c>
      <c r="G93" s="90" t="s">
        <v>2028</v>
      </c>
      <c r="H93" s="97">
        <v>1</v>
      </c>
      <c r="I93" s="90" t="s">
        <v>944</v>
      </c>
      <c r="J93" s="96">
        <v>400000000</v>
      </c>
      <c r="K93" s="90" t="s">
        <v>1907</v>
      </c>
      <c r="L93" s="90" t="s">
        <v>1908</v>
      </c>
      <c r="M93" s="91" t="s">
        <v>1909</v>
      </c>
      <c r="N93" s="90">
        <v>202612</v>
      </c>
    </row>
    <row r="94" spans="1:14" s="11" customFormat="1" ht="16.5">
      <c r="A94" s="50">
        <v>91</v>
      </c>
      <c r="B94" s="90">
        <v>1</v>
      </c>
      <c r="C94" s="95" t="s">
        <v>2334</v>
      </c>
      <c r="D94" s="90" t="s">
        <v>320</v>
      </c>
      <c r="E94" s="90">
        <v>4015161201</v>
      </c>
      <c r="F94" s="90" t="s">
        <v>2010</v>
      </c>
      <c r="G94" s="90" t="s">
        <v>2011</v>
      </c>
      <c r="H94" s="97">
        <v>1</v>
      </c>
      <c r="I94" s="90" t="s">
        <v>944</v>
      </c>
      <c r="J94" s="96">
        <v>401196620</v>
      </c>
      <c r="K94" s="90" t="s">
        <v>972</v>
      </c>
      <c r="L94" s="90" t="s">
        <v>997</v>
      </c>
      <c r="M94" s="91" t="s">
        <v>1896</v>
      </c>
      <c r="N94" s="90">
        <v>202610</v>
      </c>
    </row>
    <row r="95" spans="1:14" s="11" customFormat="1" ht="16.5">
      <c r="A95" s="50">
        <v>92</v>
      </c>
      <c r="B95" s="90">
        <v>1</v>
      </c>
      <c r="C95" s="95" t="s">
        <v>1167</v>
      </c>
      <c r="D95" s="90" t="s">
        <v>320</v>
      </c>
      <c r="E95" s="90">
        <v>4111240703</v>
      </c>
      <c r="F95" s="90" t="s">
        <v>639</v>
      </c>
      <c r="G95" s="90" t="s">
        <v>835</v>
      </c>
      <c r="H95" s="97">
        <v>1</v>
      </c>
      <c r="I95" s="90" t="s">
        <v>944</v>
      </c>
      <c r="J95" s="96">
        <v>462000000</v>
      </c>
      <c r="K95" s="90" t="s">
        <v>964</v>
      </c>
      <c r="L95" s="90" t="s">
        <v>986</v>
      </c>
      <c r="M95" s="91" t="s">
        <v>1013</v>
      </c>
      <c r="N95" s="90">
        <v>202608</v>
      </c>
    </row>
    <row r="96" spans="1:14" s="11" customFormat="1" ht="16.5">
      <c r="A96" s="50">
        <v>93</v>
      </c>
      <c r="B96" s="90">
        <v>1</v>
      </c>
      <c r="C96" s="95" t="s">
        <v>1171</v>
      </c>
      <c r="D96" s="90" t="s">
        <v>320</v>
      </c>
      <c r="E96" s="90">
        <v>4323260801</v>
      </c>
      <c r="F96" s="90" t="s">
        <v>643</v>
      </c>
      <c r="G96" s="90" t="s">
        <v>839</v>
      </c>
      <c r="H96" s="97">
        <v>1</v>
      </c>
      <c r="I96" s="90" t="s">
        <v>944</v>
      </c>
      <c r="J96" s="96">
        <v>602040000</v>
      </c>
      <c r="K96" s="90" t="s">
        <v>964</v>
      </c>
      <c r="L96" s="90" t="s">
        <v>986</v>
      </c>
      <c r="M96" s="91" t="s">
        <v>1015</v>
      </c>
      <c r="N96" s="90">
        <v>202612</v>
      </c>
    </row>
    <row r="97" spans="1:15" s="11" customFormat="1" ht="16.5">
      <c r="A97" s="50">
        <v>94</v>
      </c>
      <c r="B97" s="90">
        <v>1</v>
      </c>
      <c r="C97" s="95" t="s">
        <v>1183</v>
      </c>
      <c r="D97" s="90" t="s">
        <v>320</v>
      </c>
      <c r="E97" s="90">
        <v>3118150601</v>
      </c>
      <c r="F97" s="90" t="s">
        <v>693</v>
      </c>
      <c r="G97" s="90" t="s">
        <v>848</v>
      </c>
      <c r="H97" s="97">
        <v>414</v>
      </c>
      <c r="I97" s="90" t="s">
        <v>946</v>
      </c>
      <c r="J97" s="96">
        <v>650000000</v>
      </c>
      <c r="K97" s="90" t="s">
        <v>970</v>
      </c>
      <c r="L97" s="90" t="s">
        <v>1030</v>
      </c>
      <c r="M97" s="91" t="s">
        <v>1059</v>
      </c>
      <c r="N97" s="90">
        <v>202612</v>
      </c>
    </row>
    <row r="98" spans="1:15" s="11" customFormat="1" ht="16.5">
      <c r="A98" s="50">
        <v>95</v>
      </c>
      <c r="B98" s="90">
        <v>1</v>
      </c>
      <c r="C98" s="95" t="s">
        <v>2315</v>
      </c>
      <c r="D98" s="90" t="s">
        <v>319</v>
      </c>
      <c r="E98" s="90">
        <v>3125150501</v>
      </c>
      <c r="F98" s="90" t="s">
        <v>591</v>
      </c>
      <c r="G98" s="90" t="s">
        <v>807</v>
      </c>
      <c r="H98" s="97">
        <v>6</v>
      </c>
      <c r="I98" s="90" t="s">
        <v>944</v>
      </c>
      <c r="J98" s="96">
        <v>680276110</v>
      </c>
      <c r="K98" s="90" t="s">
        <v>961</v>
      </c>
      <c r="L98" s="90" t="s">
        <v>986</v>
      </c>
      <c r="M98" s="91" t="s">
        <v>992</v>
      </c>
      <c r="N98" s="90">
        <v>202610</v>
      </c>
    </row>
    <row r="99" spans="1:15" s="11" customFormat="1" ht="16.5">
      <c r="A99" s="50">
        <v>96</v>
      </c>
      <c r="B99" s="90">
        <v>1</v>
      </c>
      <c r="C99" s="95" t="s">
        <v>1199</v>
      </c>
      <c r="D99" s="90" t="s">
        <v>319</v>
      </c>
      <c r="E99" s="90">
        <v>4010186001</v>
      </c>
      <c r="F99" s="90" t="s">
        <v>803</v>
      </c>
      <c r="G99" s="90" t="s">
        <v>943</v>
      </c>
      <c r="H99" s="97">
        <v>2</v>
      </c>
      <c r="I99" s="90" t="s">
        <v>946</v>
      </c>
      <c r="J99" s="96">
        <v>720000000</v>
      </c>
      <c r="K99" s="90" t="s">
        <v>983</v>
      </c>
      <c r="L99" s="90" t="s">
        <v>1030</v>
      </c>
      <c r="M99" s="91" t="s">
        <v>1143</v>
      </c>
      <c r="N99" s="90">
        <v>202707</v>
      </c>
    </row>
    <row r="100" spans="1:15" s="11" customFormat="1" ht="16.5">
      <c r="A100" s="50">
        <v>97</v>
      </c>
      <c r="B100" s="90">
        <v>1</v>
      </c>
      <c r="C100" s="95" t="s">
        <v>2328</v>
      </c>
      <c r="D100" s="90" t="s">
        <v>319</v>
      </c>
      <c r="E100" s="90">
        <v>4111460801</v>
      </c>
      <c r="F100" s="90" t="s">
        <v>1997</v>
      </c>
      <c r="G100" s="90" t="s">
        <v>1998</v>
      </c>
      <c r="H100" s="97">
        <v>1</v>
      </c>
      <c r="I100" s="90" t="s">
        <v>945</v>
      </c>
      <c r="J100" s="96">
        <v>741000000</v>
      </c>
      <c r="K100" s="90" t="s">
        <v>967</v>
      </c>
      <c r="L100" s="90" t="s">
        <v>1887</v>
      </c>
      <c r="M100" s="91" t="s">
        <v>1889</v>
      </c>
      <c r="N100" s="90">
        <v>202612</v>
      </c>
    </row>
    <row r="101" spans="1:15" s="11" customFormat="1" ht="16.5">
      <c r="A101" s="50">
        <v>98</v>
      </c>
      <c r="B101" s="90">
        <v>1</v>
      </c>
      <c r="C101" s="95" t="s">
        <v>2345</v>
      </c>
      <c r="D101" s="90" t="s">
        <v>570</v>
      </c>
      <c r="E101" s="90">
        <v>3015200103</v>
      </c>
      <c r="F101" s="90" t="s">
        <v>2029</v>
      </c>
      <c r="G101" s="90" t="s">
        <v>2030</v>
      </c>
      <c r="H101" s="97">
        <v>1</v>
      </c>
      <c r="I101" s="90" t="s">
        <v>944</v>
      </c>
      <c r="J101" s="96">
        <v>1000000000</v>
      </c>
      <c r="K101" s="90" t="s">
        <v>1910</v>
      </c>
      <c r="L101" s="90" t="s">
        <v>1911</v>
      </c>
      <c r="M101" s="91" t="s">
        <v>1912</v>
      </c>
      <c r="N101" s="90">
        <v>202607</v>
      </c>
    </row>
    <row r="102" spans="1:15" s="11" customFormat="1" ht="16.5">
      <c r="A102" s="50">
        <v>99</v>
      </c>
      <c r="B102" s="89">
        <v>1</v>
      </c>
      <c r="C102" s="94" t="s">
        <v>1378</v>
      </c>
      <c r="D102" s="80" t="s">
        <v>320</v>
      </c>
      <c r="E102" s="80" t="s">
        <v>1145</v>
      </c>
      <c r="F102" s="80" t="s">
        <v>2191</v>
      </c>
      <c r="G102" s="80" t="s">
        <v>2192</v>
      </c>
      <c r="H102" s="88">
        <v>269</v>
      </c>
      <c r="I102" s="80" t="s">
        <v>956</v>
      </c>
      <c r="J102" s="82">
        <v>1004300000</v>
      </c>
      <c r="K102" s="80" t="s">
        <v>966</v>
      </c>
      <c r="L102" s="80" t="s">
        <v>1030</v>
      </c>
      <c r="M102" s="81" t="s">
        <v>1965</v>
      </c>
      <c r="N102" s="80">
        <v>202612</v>
      </c>
      <c r="O102" s="44"/>
    </row>
    <row r="103" spans="1:15" s="11" customFormat="1" ht="16.5">
      <c r="A103" s="50">
        <v>100</v>
      </c>
      <c r="B103" s="90">
        <v>1</v>
      </c>
      <c r="C103" s="95" t="s">
        <v>2341</v>
      </c>
      <c r="D103" s="90" t="s">
        <v>320</v>
      </c>
      <c r="E103" s="90">
        <v>4323300101</v>
      </c>
      <c r="F103" s="90" t="s">
        <v>2023</v>
      </c>
      <c r="G103" s="90" t="s">
        <v>2024</v>
      </c>
      <c r="H103" s="97">
        <v>1</v>
      </c>
      <c r="I103" s="90" t="s">
        <v>944</v>
      </c>
      <c r="J103" s="96">
        <v>1168200000</v>
      </c>
      <c r="K103" s="90" t="s">
        <v>1902</v>
      </c>
      <c r="L103" s="90" t="s">
        <v>1903</v>
      </c>
      <c r="M103" s="91" t="s">
        <v>1904</v>
      </c>
      <c r="N103" s="90">
        <v>202608</v>
      </c>
    </row>
    <row r="104" spans="1:15" s="11" customFormat="1" ht="16.5">
      <c r="A104" s="50">
        <v>101</v>
      </c>
      <c r="B104" s="90">
        <v>1</v>
      </c>
      <c r="C104" s="95" t="s">
        <v>2339</v>
      </c>
      <c r="D104" s="90" t="s">
        <v>320</v>
      </c>
      <c r="E104" s="90">
        <v>4321150102</v>
      </c>
      <c r="F104" s="90" t="s">
        <v>2018</v>
      </c>
      <c r="G104" s="90" t="s">
        <v>2019</v>
      </c>
      <c r="H104" s="97">
        <v>1</v>
      </c>
      <c r="I104" s="90" t="s">
        <v>944</v>
      </c>
      <c r="J104" s="96">
        <v>1324000000</v>
      </c>
      <c r="K104" s="90" t="s">
        <v>972</v>
      </c>
      <c r="L104" s="90" t="s">
        <v>986</v>
      </c>
      <c r="M104" s="91" t="s">
        <v>1900</v>
      </c>
      <c r="N104" s="90">
        <v>202607</v>
      </c>
    </row>
    <row r="105" spans="1:15" s="11" customFormat="1" ht="16.5">
      <c r="A105" s="50">
        <v>102</v>
      </c>
      <c r="B105" s="90">
        <v>1</v>
      </c>
      <c r="C105" s="95" t="s">
        <v>1155</v>
      </c>
      <c r="D105" s="90" t="s">
        <v>320</v>
      </c>
      <c r="E105" s="90">
        <v>3912118901</v>
      </c>
      <c r="F105" s="90" t="s">
        <v>573</v>
      </c>
      <c r="G105" s="90" t="s">
        <v>805</v>
      </c>
      <c r="H105" s="97">
        <v>1</v>
      </c>
      <c r="I105" s="90" t="s">
        <v>945</v>
      </c>
      <c r="J105" s="96">
        <v>2100000000</v>
      </c>
      <c r="K105" s="90" t="s">
        <v>961</v>
      </c>
      <c r="L105" s="90" t="s">
        <v>986</v>
      </c>
      <c r="M105" s="91" t="s">
        <v>987</v>
      </c>
      <c r="N105" s="90">
        <v>202606</v>
      </c>
    </row>
    <row r="106" spans="1:15" s="11" customFormat="1" ht="16.5">
      <c r="A106" s="50">
        <v>103</v>
      </c>
      <c r="B106" s="90">
        <v>2</v>
      </c>
      <c r="C106" s="95" t="s">
        <v>1208</v>
      </c>
      <c r="D106" s="90" t="s">
        <v>570</v>
      </c>
      <c r="E106" s="90">
        <v>3013150301</v>
      </c>
      <c r="F106" s="90" t="s">
        <v>632</v>
      </c>
      <c r="G106" s="90" t="s">
        <v>827</v>
      </c>
      <c r="H106" s="97">
        <v>24</v>
      </c>
      <c r="I106" s="90" t="s">
        <v>946</v>
      </c>
      <c r="J106" s="96">
        <v>309600</v>
      </c>
      <c r="K106" s="90" t="s">
        <v>962</v>
      </c>
      <c r="L106" s="90" t="s">
        <v>1009</v>
      </c>
      <c r="M106" s="91" t="s">
        <v>1871</v>
      </c>
      <c r="N106" s="90">
        <v>202607</v>
      </c>
    </row>
    <row r="107" spans="1:15" s="11" customFormat="1" ht="16.5">
      <c r="A107" s="50">
        <v>104</v>
      </c>
      <c r="B107" s="90">
        <v>2</v>
      </c>
      <c r="C107" s="95" t="s">
        <v>1208</v>
      </c>
      <c r="D107" s="90" t="s">
        <v>570</v>
      </c>
      <c r="E107" s="90">
        <v>3013150301</v>
      </c>
      <c r="F107" s="90" t="s">
        <v>631</v>
      </c>
      <c r="G107" s="90" t="s">
        <v>827</v>
      </c>
      <c r="H107" s="97">
        <v>17</v>
      </c>
      <c r="I107" s="90" t="s">
        <v>946</v>
      </c>
      <c r="J107" s="96">
        <v>523600</v>
      </c>
      <c r="K107" s="90" t="s">
        <v>962</v>
      </c>
      <c r="L107" s="90" t="s">
        <v>1009</v>
      </c>
      <c r="M107" s="91" t="s">
        <v>1871</v>
      </c>
      <c r="N107" s="90">
        <v>202607</v>
      </c>
    </row>
    <row r="108" spans="1:15" s="11" customFormat="1" ht="16.5">
      <c r="A108" s="50">
        <v>105</v>
      </c>
      <c r="B108" s="90">
        <v>2</v>
      </c>
      <c r="C108" s="95" t="s">
        <v>1208</v>
      </c>
      <c r="D108" s="90" t="s">
        <v>570</v>
      </c>
      <c r="E108" s="90">
        <v>3013150301</v>
      </c>
      <c r="F108" s="90" t="s">
        <v>634</v>
      </c>
      <c r="G108" s="90" t="s">
        <v>828</v>
      </c>
      <c r="H108" s="97">
        <v>450</v>
      </c>
      <c r="I108" s="90" t="s">
        <v>946</v>
      </c>
      <c r="J108" s="96">
        <v>6165000</v>
      </c>
      <c r="K108" s="90" t="s">
        <v>962</v>
      </c>
      <c r="L108" s="90" t="s">
        <v>1009</v>
      </c>
      <c r="M108" s="91" t="s">
        <v>1871</v>
      </c>
      <c r="N108" s="90">
        <v>202607</v>
      </c>
    </row>
    <row r="109" spans="1:15" s="11" customFormat="1" ht="16.5">
      <c r="A109" s="50">
        <v>106</v>
      </c>
      <c r="B109" s="90">
        <v>2</v>
      </c>
      <c r="C109" s="95" t="s">
        <v>2359</v>
      </c>
      <c r="D109" s="90" t="s">
        <v>570</v>
      </c>
      <c r="E109" s="90">
        <v>4323210201</v>
      </c>
      <c r="F109" s="90" t="s">
        <v>2056</v>
      </c>
      <c r="G109" s="90" t="s">
        <v>2057</v>
      </c>
      <c r="H109" s="97">
        <v>3</v>
      </c>
      <c r="I109" s="90" t="s">
        <v>946</v>
      </c>
      <c r="J109" s="96">
        <v>8820000</v>
      </c>
      <c r="K109" s="90" t="s">
        <v>1907</v>
      </c>
      <c r="L109" s="90" t="s">
        <v>1908</v>
      </c>
      <c r="M109" s="91" t="s">
        <v>1923</v>
      </c>
      <c r="N109" s="90">
        <v>202604</v>
      </c>
    </row>
    <row r="110" spans="1:15" s="11" customFormat="1" ht="16.5">
      <c r="A110" s="50">
        <v>107</v>
      </c>
      <c r="B110" s="90">
        <v>2</v>
      </c>
      <c r="C110" s="95" t="s">
        <v>2349</v>
      </c>
      <c r="D110" s="90" t="s">
        <v>319</v>
      </c>
      <c r="E110" s="90">
        <v>3911161102</v>
      </c>
      <c r="F110" s="90" t="s">
        <v>2037</v>
      </c>
      <c r="G110" s="90" t="s">
        <v>824</v>
      </c>
      <c r="H110" s="97">
        <v>1</v>
      </c>
      <c r="I110" s="90" t="s">
        <v>944</v>
      </c>
      <c r="J110" s="96">
        <v>11100000</v>
      </c>
      <c r="K110" s="90" t="s">
        <v>1874</v>
      </c>
      <c r="L110" s="90" t="s">
        <v>1030</v>
      </c>
      <c r="M110" s="91" t="s">
        <v>1876</v>
      </c>
      <c r="N110" s="90">
        <v>202605</v>
      </c>
    </row>
    <row r="111" spans="1:15" s="11" customFormat="1" ht="16.5">
      <c r="A111" s="50">
        <v>108</v>
      </c>
      <c r="B111" s="90">
        <v>2</v>
      </c>
      <c r="C111" s="95" t="s">
        <v>1232</v>
      </c>
      <c r="D111" s="90" t="s">
        <v>320</v>
      </c>
      <c r="E111" s="90">
        <v>4323320501</v>
      </c>
      <c r="F111" s="90" t="s">
        <v>769</v>
      </c>
      <c r="G111" s="90" t="s">
        <v>924</v>
      </c>
      <c r="H111" s="97">
        <v>1</v>
      </c>
      <c r="I111" s="90" t="s">
        <v>946</v>
      </c>
      <c r="J111" s="96">
        <v>15400000</v>
      </c>
      <c r="K111" s="90" t="s">
        <v>978</v>
      </c>
      <c r="L111" s="90" t="s">
        <v>1121</v>
      </c>
      <c r="M111" s="91" t="s">
        <v>1122</v>
      </c>
      <c r="N111" s="90">
        <v>202605</v>
      </c>
    </row>
    <row r="112" spans="1:15" s="11" customFormat="1" ht="16.5">
      <c r="A112" s="50">
        <v>109</v>
      </c>
      <c r="B112" s="90">
        <v>2</v>
      </c>
      <c r="C112" s="95" t="s">
        <v>1235</v>
      </c>
      <c r="D112" s="90" t="s">
        <v>319</v>
      </c>
      <c r="E112" s="90">
        <v>3118150601</v>
      </c>
      <c r="F112" s="90" t="s">
        <v>564</v>
      </c>
      <c r="G112" s="90" t="s">
        <v>934</v>
      </c>
      <c r="H112" s="97">
        <v>1</v>
      </c>
      <c r="I112" s="90" t="s">
        <v>944</v>
      </c>
      <c r="J112" s="96">
        <v>16000000</v>
      </c>
      <c r="K112" s="90" t="s">
        <v>983</v>
      </c>
      <c r="L112" s="90" t="s">
        <v>1030</v>
      </c>
      <c r="M112" s="91" t="s">
        <v>1136</v>
      </c>
      <c r="N112" s="90">
        <v>202604</v>
      </c>
    </row>
    <row r="113" spans="1:14" s="11" customFormat="1" ht="16.5">
      <c r="A113" s="50">
        <v>110</v>
      </c>
      <c r="B113" s="90">
        <v>2</v>
      </c>
      <c r="C113" s="95" t="s">
        <v>2350</v>
      </c>
      <c r="D113" s="90" t="s">
        <v>319</v>
      </c>
      <c r="E113" s="90">
        <v>2610996201</v>
      </c>
      <c r="F113" s="90" t="s">
        <v>2038</v>
      </c>
      <c r="G113" s="90" t="s">
        <v>2039</v>
      </c>
      <c r="H113" s="97">
        <v>1</v>
      </c>
      <c r="I113" s="90" t="s">
        <v>944</v>
      </c>
      <c r="J113" s="96">
        <v>18150000</v>
      </c>
      <c r="K113" s="90" t="s">
        <v>1874</v>
      </c>
      <c r="L113" s="90" t="s">
        <v>1030</v>
      </c>
      <c r="M113" s="91" t="s">
        <v>1876</v>
      </c>
      <c r="N113" s="90">
        <v>202605</v>
      </c>
    </row>
    <row r="114" spans="1:14" s="11" customFormat="1" ht="16.5">
      <c r="A114" s="50">
        <v>111</v>
      </c>
      <c r="B114" s="90">
        <v>2</v>
      </c>
      <c r="C114" s="95" t="s">
        <v>1232</v>
      </c>
      <c r="D114" s="90" t="s">
        <v>570</v>
      </c>
      <c r="E114" s="90">
        <v>4323320501</v>
      </c>
      <c r="F114" s="90" t="s">
        <v>768</v>
      </c>
      <c r="G114" s="90" t="s">
        <v>924</v>
      </c>
      <c r="H114" s="97">
        <v>3</v>
      </c>
      <c r="I114" s="90" t="s">
        <v>946</v>
      </c>
      <c r="J114" s="96">
        <v>18150000</v>
      </c>
      <c r="K114" s="90" t="s">
        <v>978</v>
      </c>
      <c r="L114" s="90" t="s">
        <v>1121</v>
      </c>
      <c r="M114" s="91" t="s">
        <v>1122</v>
      </c>
      <c r="N114" s="90">
        <v>202605</v>
      </c>
    </row>
    <row r="115" spans="1:14" s="11" customFormat="1" ht="16.5">
      <c r="A115" s="50">
        <v>112</v>
      </c>
      <c r="B115" s="90">
        <v>2</v>
      </c>
      <c r="C115" s="95" t="s">
        <v>1208</v>
      </c>
      <c r="D115" s="90" t="s">
        <v>570</v>
      </c>
      <c r="E115" s="90">
        <v>3013150301</v>
      </c>
      <c r="F115" s="90" t="s">
        <v>633</v>
      </c>
      <c r="G115" s="90" t="s">
        <v>827</v>
      </c>
      <c r="H115" s="97">
        <v>439</v>
      </c>
      <c r="I115" s="90" t="s">
        <v>946</v>
      </c>
      <c r="J115" s="96">
        <v>22871900</v>
      </c>
      <c r="K115" s="90" t="s">
        <v>962</v>
      </c>
      <c r="L115" s="90" t="s">
        <v>1009</v>
      </c>
      <c r="M115" s="91" t="s">
        <v>1871</v>
      </c>
      <c r="N115" s="90">
        <v>202607</v>
      </c>
    </row>
    <row r="116" spans="1:14" s="11" customFormat="1" ht="16.5">
      <c r="A116" s="50">
        <v>113</v>
      </c>
      <c r="B116" s="90">
        <v>2</v>
      </c>
      <c r="C116" s="95" t="s">
        <v>1224</v>
      </c>
      <c r="D116" s="90" t="s">
        <v>319</v>
      </c>
      <c r="E116" s="90">
        <v>4512150401</v>
      </c>
      <c r="F116" s="90" t="s">
        <v>723</v>
      </c>
      <c r="G116" s="90" t="s">
        <v>899</v>
      </c>
      <c r="H116" s="97">
        <v>1</v>
      </c>
      <c r="I116" s="90" t="s">
        <v>944</v>
      </c>
      <c r="J116" s="96">
        <v>25000000</v>
      </c>
      <c r="K116" s="90" t="s">
        <v>976</v>
      </c>
      <c r="L116" s="90" t="s">
        <v>1086</v>
      </c>
      <c r="M116" s="91" t="s">
        <v>1087</v>
      </c>
      <c r="N116" s="90">
        <v>202605</v>
      </c>
    </row>
    <row r="117" spans="1:14" s="11" customFormat="1" ht="16.5">
      <c r="A117" s="50">
        <v>114</v>
      </c>
      <c r="B117" s="90">
        <v>2</v>
      </c>
      <c r="C117" s="95" t="s">
        <v>2354</v>
      </c>
      <c r="D117" s="90" t="s">
        <v>319</v>
      </c>
      <c r="E117" s="90">
        <v>4511189301</v>
      </c>
      <c r="F117" s="90" t="s">
        <v>2046</v>
      </c>
      <c r="G117" s="90" t="s">
        <v>848</v>
      </c>
      <c r="H117" s="97">
        <v>2</v>
      </c>
      <c r="I117" s="90" t="s">
        <v>945</v>
      </c>
      <c r="J117" s="96">
        <v>28100000</v>
      </c>
      <c r="K117" s="90" t="s">
        <v>1890</v>
      </c>
      <c r="L117" s="90" t="s">
        <v>1030</v>
      </c>
      <c r="M117" s="91" t="s">
        <v>1917</v>
      </c>
      <c r="N117" s="90">
        <v>202604</v>
      </c>
    </row>
    <row r="118" spans="1:14" s="11" customFormat="1" ht="16.5">
      <c r="A118" s="50">
        <v>115</v>
      </c>
      <c r="B118" s="90">
        <v>2</v>
      </c>
      <c r="C118" s="95" t="s">
        <v>1202</v>
      </c>
      <c r="D118" s="90" t="s">
        <v>319</v>
      </c>
      <c r="E118" s="90">
        <v>4617161002</v>
      </c>
      <c r="F118" s="90" t="s">
        <v>579</v>
      </c>
      <c r="G118" s="90" t="s">
        <v>807</v>
      </c>
      <c r="H118" s="97">
        <v>1</v>
      </c>
      <c r="I118" s="90" t="s">
        <v>944</v>
      </c>
      <c r="J118" s="96">
        <v>28806000</v>
      </c>
      <c r="K118" s="90" t="s">
        <v>961</v>
      </c>
      <c r="L118" s="90" t="s">
        <v>986</v>
      </c>
      <c r="M118" s="91" t="s">
        <v>990</v>
      </c>
      <c r="N118" s="90">
        <v>202604</v>
      </c>
    </row>
    <row r="119" spans="1:14" s="11" customFormat="1" ht="16.5">
      <c r="A119" s="50">
        <v>116</v>
      </c>
      <c r="B119" s="90">
        <v>2</v>
      </c>
      <c r="C119" s="95" t="s">
        <v>1208</v>
      </c>
      <c r="D119" s="90" t="s">
        <v>570</v>
      </c>
      <c r="E119" s="90">
        <v>3013150301</v>
      </c>
      <c r="F119" s="90" t="s">
        <v>630</v>
      </c>
      <c r="G119" s="90" t="s">
        <v>827</v>
      </c>
      <c r="H119" s="97">
        <v>998</v>
      </c>
      <c r="I119" s="90" t="s">
        <v>946</v>
      </c>
      <c r="J119" s="96">
        <v>29241400</v>
      </c>
      <c r="K119" s="90" t="s">
        <v>962</v>
      </c>
      <c r="L119" s="90" t="s">
        <v>1009</v>
      </c>
      <c r="M119" s="91" t="s">
        <v>1871</v>
      </c>
      <c r="N119" s="90">
        <v>202607</v>
      </c>
    </row>
    <row r="120" spans="1:14" s="11" customFormat="1" ht="16.5">
      <c r="A120" s="50">
        <v>117</v>
      </c>
      <c r="B120" s="90">
        <v>2</v>
      </c>
      <c r="C120" s="95" t="s">
        <v>2054</v>
      </c>
      <c r="D120" s="90" t="s">
        <v>319</v>
      </c>
      <c r="E120" s="90">
        <v>4323159901</v>
      </c>
      <c r="F120" s="90" t="s">
        <v>2053</v>
      </c>
      <c r="G120" s="90" t="s">
        <v>2054</v>
      </c>
      <c r="H120" s="97">
        <v>1</v>
      </c>
      <c r="I120" s="90" t="s">
        <v>944</v>
      </c>
      <c r="J120" s="96">
        <v>30000000</v>
      </c>
      <c r="K120" s="90" t="s">
        <v>1902</v>
      </c>
      <c r="L120" s="90" t="s">
        <v>1920</v>
      </c>
      <c r="M120" s="91" t="s">
        <v>1921</v>
      </c>
      <c r="N120" s="90">
        <v>202608</v>
      </c>
    </row>
    <row r="121" spans="1:14" s="11" customFormat="1" ht="16.5">
      <c r="A121" s="50">
        <v>118</v>
      </c>
      <c r="B121" s="90">
        <v>2</v>
      </c>
      <c r="C121" s="95" t="s">
        <v>1225</v>
      </c>
      <c r="D121" s="90" t="s">
        <v>319</v>
      </c>
      <c r="E121" s="90">
        <v>5313170201</v>
      </c>
      <c r="F121" s="90" t="s">
        <v>724</v>
      </c>
      <c r="G121" s="90" t="s">
        <v>900</v>
      </c>
      <c r="H121" s="97">
        <v>1000</v>
      </c>
      <c r="I121" s="90" t="s">
        <v>956</v>
      </c>
      <c r="J121" s="96">
        <v>30000000</v>
      </c>
      <c r="K121" s="90" t="s">
        <v>976</v>
      </c>
      <c r="L121" s="90" t="s">
        <v>1086</v>
      </c>
      <c r="M121" s="91" t="s">
        <v>1088</v>
      </c>
      <c r="N121" s="90">
        <v>202603</v>
      </c>
    </row>
    <row r="122" spans="1:14" s="11" customFormat="1" ht="16.5">
      <c r="A122" s="50">
        <v>119</v>
      </c>
      <c r="B122" s="90">
        <v>2</v>
      </c>
      <c r="C122" s="95" t="s">
        <v>1221</v>
      </c>
      <c r="D122" s="90" t="s">
        <v>320</v>
      </c>
      <c r="E122" s="90">
        <v>3118150601</v>
      </c>
      <c r="F122" s="90" t="s">
        <v>708</v>
      </c>
      <c r="G122" s="90" t="s">
        <v>2050</v>
      </c>
      <c r="H122" s="97">
        <v>1</v>
      </c>
      <c r="I122" s="90" t="s">
        <v>944</v>
      </c>
      <c r="J122" s="96">
        <v>39317800</v>
      </c>
      <c r="K122" s="90" t="s">
        <v>972</v>
      </c>
      <c r="L122" s="90" t="s">
        <v>997</v>
      </c>
      <c r="M122" s="91" t="s">
        <v>1898</v>
      </c>
      <c r="N122" s="90">
        <v>202603</v>
      </c>
    </row>
    <row r="123" spans="1:14" s="11" customFormat="1" ht="16.5">
      <c r="A123" s="50">
        <v>120</v>
      </c>
      <c r="B123" s="90">
        <v>2</v>
      </c>
      <c r="C123" s="95" t="s">
        <v>1203</v>
      </c>
      <c r="D123" s="90" t="s">
        <v>319</v>
      </c>
      <c r="E123" s="90">
        <v>2410168903</v>
      </c>
      <c r="F123" s="90" t="s">
        <v>580</v>
      </c>
      <c r="G123" s="90" t="s">
        <v>807</v>
      </c>
      <c r="H123" s="97">
        <v>1</v>
      </c>
      <c r="I123" s="90" t="s">
        <v>944</v>
      </c>
      <c r="J123" s="96">
        <v>42740140</v>
      </c>
      <c r="K123" s="90" t="s">
        <v>961</v>
      </c>
      <c r="L123" s="90" t="s">
        <v>986</v>
      </c>
      <c r="M123" s="91" t="s">
        <v>990</v>
      </c>
      <c r="N123" s="90">
        <v>202604</v>
      </c>
    </row>
    <row r="124" spans="1:14" s="11" customFormat="1" ht="16.5">
      <c r="A124" s="50">
        <v>121</v>
      </c>
      <c r="B124" s="90">
        <v>2</v>
      </c>
      <c r="C124" s="95" t="s">
        <v>1208</v>
      </c>
      <c r="D124" s="90" t="s">
        <v>570</v>
      </c>
      <c r="E124" s="90">
        <v>3015159001</v>
      </c>
      <c r="F124" s="90" t="s">
        <v>1872</v>
      </c>
      <c r="G124" s="90" t="s">
        <v>830</v>
      </c>
      <c r="H124" s="97">
        <v>19029</v>
      </c>
      <c r="I124" s="90" t="s">
        <v>944</v>
      </c>
      <c r="J124" s="96">
        <v>45525972</v>
      </c>
      <c r="K124" s="90" t="s">
        <v>962</v>
      </c>
      <c r="L124" s="90" t="s">
        <v>1009</v>
      </c>
      <c r="M124" s="91" t="s">
        <v>1871</v>
      </c>
      <c r="N124" s="90">
        <v>202607</v>
      </c>
    </row>
    <row r="125" spans="1:14" s="11" customFormat="1" ht="16.5">
      <c r="A125" s="50">
        <v>122</v>
      </c>
      <c r="B125" s="90">
        <v>2</v>
      </c>
      <c r="C125" s="95" t="s">
        <v>1218</v>
      </c>
      <c r="D125" s="90" t="s">
        <v>320</v>
      </c>
      <c r="E125" s="90">
        <v>4617161301</v>
      </c>
      <c r="F125" s="90" t="s">
        <v>665</v>
      </c>
      <c r="G125" s="90" t="s">
        <v>855</v>
      </c>
      <c r="H125" s="97">
        <v>63</v>
      </c>
      <c r="I125" s="90" t="s">
        <v>946</v>
      </c>
      <c r="J125" s="96">
        <v>48070000</v>
      </c>
      <c r="K125" s="90" t="s">
        <v>966</v>
      </c>
      <c r="L125" s="90" t="s">
        <v>1030</v>
      </c>
      <c r="M125" s="91" t="s">
        <v>1033</v>
      </c>
      <c r="N125" s="90">
        <v>202612</v>
      </c>
    </row>
    <row r="126" spans="1:14" s="11" customFormat="1" ht="16.5">
      <c r="A126" s="50">
        <v>123</v>
      </c>
      <c r="B126" s="90">
        <v>2</v>
      </c>
      <c r="C126" s="95" t="s">
        <v>1209</v>
      </c>
      <c r="D126" s="90" t="s">
        <v>319</v>
      </c>
      <c r="E126" s="90">
        <v>2610998301</v>
      </c>
      <c r="F126" s="90" t="s">
        <v>647</v>
      </c>
      <c r="G126" s="90" t="s">
        <v>837</v>
      </c>
      <c r="H126" s="97">
        <v>1</v>
      </c>
      <c r="I126" s="90" t="s">
        <v>944</v>
      </c>
      <c r="J126" s="96">
        <v>50000000</v>
      </c>
      <c r="K126" s="90" t="s">
        <v>964</v>
      </c>
      <c r="L126" s="90" t="s">
        <v>986</v>
      </c>
      <c r="M126" s="91" t="s">
        <v>1013</v>
      </c>
      <c r="N126" s="90">
        <v>202608</v>
      </c>
    </row>
    <row r="127" spans="1:14" s="11" customFormat="1" ht="16.5">
      <c r="A127" s="50">
        <v>124</v>
      </c>
      <c r="B127" s="90">
        <v>2</v>
      </c>
      <c r="C127" s="95" t="s">
        <v>1205</v>
      </c>
      <c r="D127" s="90" t="s">
        <v>319</v>
      </c>
      <c r="E127" s="90">
        <v>4111363901</v>
      </c>
      <c r="F127" s="90" t="s">
        <v>590</v>
      </c>
      <c r="G127" s="90" t="s">
        <v>807</v>
      </c>
      <c r="H127" s="97">
        <v>20</v>
      </c>
      <c r="I127" s="90" t="s">
        <v>946</v>
      </c>
      <c r="J127" s="96">
        <v>60000000</v>
      </c>
      <c r="K127" s="90" t="s">
        <v>961</v>
      </c>
      <c r="L127" s="90" t="s">
        <v>986</v>
      </c>
      <c r="M127" s="91" t="s">
        <v>990</v>
      </c>
      <c r="N127" s="90">
        <v>202606</v>
      </c>
    </row>
    <row r="128" spans="1:14" s="11" customFormat="1" ht="16.5">
      <c r="A128" s="50">
        <v>125</v>
      </c>
      <c r="B128" s="90">
        <v>2</v>
      </c>
      <c r="C128" s="95" t="s">
        <v>2356</v>
      </c>
      <c r="D128" s="90" t="s">
        <v>319</v>
      </c>
      <c r="E128" s="90">
        <v>3117160501</v>
      </c>
      <c r="F128" s="90" t="s">
        <v>2049</v>
      </c>
      <c r="G128" s="90" t="s">
        <v>2009</v>
      </c>
      <c r="H128" s="97">
        <v>1</v>
      </c>
      <c r="I128" s="90" t="s">
        <v>944</v>
      </c>
      <c r="J128" s="96">
        <v>62000000</v>
      </c>
      <c r="K128" s="90" t="s">
        <v>972</v>
      </c>
      <c r="L128" s="90" t="s">
        <v>997</v>
      </c>
      <c r="M128" s="91" t="s">
        <v>1895</v>
      </c>
      <c r="N128" s="90">
        <v>202603</v>
      </c>
    </row>
    <row r="129" spans="1:15" s="11" customFormat="1" ht="16.5">
      <c r="A129" s="50">
        <v>126</v>
      </c>
      <c r="B129" s="90">
        <v>2</v>
      </c>
      <c r="C129" s="95" t="s">
        <v>1228</v>
      </c>
      <c r="D129" s="90" t="s">
        <v>320</v>
      </c>
      <c r="E129" s="90">
        <v>4321159401</v>
      </c>
      <c r="F129" s="90" t="s">
        <v>739</v>
      </c>
      <c r="G129" s="90" t="s">
        <v>908</v>
      </c>
      <c r="H129" s="97">
        <v>1</v>
      </c>
      <c r="I129" s="90" t="s">
        <v>944</v>
      </c>
      <c r="J129" s="96">
        <v>62700000</v>
      </c>
      <c r="K129" s="90" t="s">
        <v>977</v>
      </c>
      <c r="L129" s="90" t="s">
        <v>986</v>
      </c>
      <c r="M129" s="91" t="s">
        <v>1099</v>
      </c>
      <c r="N129" s="90">
        <v>202609</v>
      </c>
    </row>
    <row r="130" spans="1:15" s="11" customFormat="1" ht="16.5">
      <c r="A130" s="50">
        <v>127</v>
      </c>
      <c r="B130" s="90">
        <v>2</v>
      </c>
      <c r="C130" s="95" t="s">
        <v>1227</v>
      </c>
      <c r="D130" s="90" t="s">
        <v>319</v>
      </c>
      <c r="E130" s="90">
        <v>4014168801</v>
      </c>
      <c r="F130" s="90" t="s">
        <v>738</v>
      </c>
      <c r="G130" s="90" t="s">
        <v>910</v>
      </c>
      <c r="H130" s="97">
        <v>2</v>
      </c>
      <c r="I130" s="90" t="s">
        <v>946</v>
      </c>
      <c r="J130" s="96">
        <v>67600000</v>
      </c>
      <c r="K130" s="90" t="s">
        <v>977</v>
      </c>
      <c r="L130" s="90" t="s">
        <v>997</v>
      </c>
      <c r="M130" s="91" t="s">
        <v>1098</v>
      </c>
      <c r="N130" s="90">
        <v>202606</v>
      </c>
    </row>
    <row r="131" spans="1:15" s="11" customFormat="1" ht="16.5">
      <c r="A131" s="50">
        <v>128</v>
      </c>
      <c r="B131" s="90">
        <v>2</v>
      </c>
      <c r="C131" s="95" t="s">
        <v>1220</v>
      </c>
      <c r="D131" s="90" t="s">
        <v>319</v>
      </c>
      <c r="E131" s="90">
        <v>3912221001</v>
      </c>
      <c r="F131" s="90" t="s">
        <v>716</v>
      </c>
      <c r="G131" s="90" t="s">
        <v>824</v>
      </c>
      <c r="H131" s="97">
        <v>1</v>
      </c>
      <c r="I131" s="90" t="s">
        <v>944</v>
      </c>
      <c r="J131" s="96">
        <v>69000000</v>
      </c>
      <c r="K131" s="90" t="s">
        <v>971</v>
      </c>
      <c r="L131" s="90" t="s">
        <v>1030</v>
      </c>
      <c r="M131" s="91" t="s">
        <v>1065</v>
      </c>
      <c r="N131" s="90">
        <v>202606</v>
      </c>
    </row>
    <row r="132" spans="1:15" s="11" customFormat="1" ht="16.5">
      <c r="A132" s="50">
        <v>129</v>
      </c>
      <c r="B132" s="90">
        <v>2</v>
      </c>
      <c r="C132" s="95" t="s">
        <v>1208</v>
      </c>
      <c r="D132" s="90" t="s">
        <v>570</v>
      </c>
      <c r="E132" s="90">
        <v>3015159001</v>
      </c>
      <c r="F132" s="90" t="s">
        <v>1873</v>
      </c>
      <c r="G132" s="90" t="s">
        <v>830</v>
      </c>
      <c r="H132" s="97">
        <v>10009</v>
      </c>
      <c r="I132" s="90" t="s">
        <v>944</v>
      </c>
      <c r="J132" s="96">
        <v>72207266</v>
      </c>
      <c r="K132" s="90" t="s">
        <v>962</v>
      </c>
      <c r="L132" s="90" t="s">
        <v>1009</v>
      </c>
      <c r="M132" s="91" t="s">
        <v>1871</v>
      </c>
      <c r="N132" s="90">
        <v>202607</v>
      </c>
    </row>
    <row r="133" spans="1:15" s="11" customFormat="1" ht="16.5">
      <c r="A133" s="50">
        <v>130</v>
      </c>
      <c r="B133" s="90">
        <v>2</v>
      </c>
      <c r="C133" s="95" t="s">
        <v>2347</v>
      </c>
      <c r="D133" s="90" t="s">
        <v>319</v>
      </c>
      <c r="E133" s="90">
        <v>2410165301</v>
      </c>
      <c r="F133" s="90" t="s">
        <v>2033</v>
      </c>
      <c r="G133" s="90" t="s">
        <v>2034</v>
      </c>
      <c r="H133" s="97">
        <v>1</v>
      </c>
      <c r="I133" s="90" t="s">
        <v>944</v>
      </c>
      <c r="J133" s="96">
        <v>80000000</v>
      </c>
      <c r="K133" s="90" t="s">
        <v>1874</v>
      </c>
      <c r="L133" s="90" t="s">
        <v>1030</v>
      </c>
      <c r="M133" s="91" t="s">
        <v>1913</v>
      </c>
      <c r="N133" s="90">
        <v>202606</v>
      </c>
    </row>
    <row r="134" spans="1:15" s="11" customFormat="1" ht="16.5">
      <c r="A134" s="50">
        <v>131</v>
      </c>
      <c r="B134" s="90">
        <v>2</v>
      </c>
      <c r="C134" s="95" t="s">
        <v>1208</v>
      </c>
      <c r="D134" s="90" t="s">
        <v>570</v>
      </c>
      <c r="E134" s="90">
        <v>3015200105</v>
      </c>
      <c r="F134" s="90" t="s">
        <v>635</v>
      </c>
      <c r="G134" s="90" t="s">
        <v>829</v>
      </c>
      <c r="H134" s="97">
        <v>132</v>
      </c>
      <c r="I134" s="90" t="s">
        <v>953</v>
      </c>
      <c r="J134" s="96">
        <v>85800000</v>
      </c>
      <c r="K134" s="90" t="s">
        <v>962</v>
      </c>
      <c r="L134" s="90" t="s">
        <v>1009</v>
      </c>
      <c r="M134" s="91" t="s">
        <v>1871</v>
      </c>
      <c r="N134" s="90">
        <v>202607</v>
      </c>
    </row>
    <row r="135" spans="1:15" s="11" customFormat="1" ht="16.5">
      <c r="A135" s="50">
        <v>132</v>
      </c>
      <c r="B135" s="90">
        <v>2</v>
      </c>
      <c r="C135" s="95" t="s">
        <v>2362</v>
      </c>
      <c r="D135" s="90" t="s">
        <v>320</v>
      </c>
      <c r="E135" s="90">
        <v>4323260501</v>
      </c>
      <c r="F135" s="90" t="s">
        <v>2061</v>
      </c>
      <c r="G135" s="90" t="s">
        <v>2062</v>
      </c>
      <c r="H135" s="97">
        <v>1</v>
      </c>
      <c r="I135" s="90" t="s">
        <v>944</v>
      </c>
      <c r="J135" s="96">
        <v>90000000</v>
      </c>
      <c r="K135" s="90" t="s">
        <v>979</v>
      </c>
      <c r="L135" s="90" t="s">
        <v>1926</v>
      </c>
      <c r="M135" s="91" t="s">
        <v>1927</v>
      </c>
      <c r="N135" s="90">
        <v>202606</v>
      </c>
    </row>
    <row r="136" spans="1:15" s="11" customFormat="1" ht="16.5">
      <c r="A136" s="50">
        <v>133</v>
      </c>
      <c r="B136" s="90">
        <v>2</v>
      </c>
      <c r="C136" s="95" t="s">
        <v>1204</v>
      </c>
      <c r="D136" s="90" t="s">
        <v>319</v>
      </c>
      <c r="E136" s="90">
        <v>2410165401</v>
      </c>
      <c r="F136" s="90" t="s">
        <v>585</v>
      </c>
      <c r="G136" s="90" t="s">
        <v>807</v>
      </c>
      <c r="H136" s="97">
        <v>1</v>
      </c>
      <c r="I136" s="90" t="s">
        <v>944</v>
      </c>
      <c r="J136" s="96">
        <v>90957000</v>
      </c>
      <c r="K136" s="90" t="s">
        <v>961</v>
      </c>
      <c r="L136" s="90" t="s">
        <v>986</v>
      </c>
      <c r="M136" s="91" t="s">
        <v>990</v>
      </c>
      <c r="N136" s="90">
        <v>202604</v>
      </c>
    </row>
    <row r="137" spans="1:15" s="11" customFormat="1" ht="16.5">
      <c r="A137" s="50">
        <v>134</v>
      </c>
      <c r="B137" s="90">
        <v>2</v>
      </c>
      <c r="C137" s="95" t="s">
        <v>2352</v>
      </c>
      <c r="D137" s="90" t="s">
        <v>319</v>
      </c>
      <c r="E137" s="90">
        <v>3125150501</v>
      </c>
      <c r="F137" s="90" t="s">
        <v>2041</v>
      </c>
      <c r="G137" s="90" t="s">
        <v>1990</v>
      </c>
      <c r="H137" s="97">
        <v>17</v>
      </c>
      <c r="I137" s="90" t="s">
        <v>946</v>
      </c>
      <c r="J137" s="96">
        <v>96900000</v>
      </c>
      <c r="K137" s="90" t="s">
        <v>1883</v>
      </c>
      <c r="L137" s="90" t="s">
        <v>1030</v>
      </c>
      <c r="M137" s="91" t="s">
        <v>1915</v>
      </c>
      <c r="N137" s="90">
        <v>202611</v>
      </c>
    </row>
    <row r="138" spans="1:15" s="11" customFormat="1" ht="16.5">
      <c r="A138" s="50">
        <v>135</v>
      </c>
      <c r="B138" s="90">
        <v>2</v>
      </c>
      <c r="C138" s="95" t="s">
        <v>1212</v>
      </c>
      <c r="D138" s="90" t="s">
        <v>319</v>
      </c>
      <c r="E138" s="90">
        <v>3125150501</v>
      </c>
      <c r="F138" s="90" t="s">
        <v>650</v>
      </c>
      <c r="G138" s="90" t="s">
        <v>837</v>
      </c>
      <c r="H138" s="97">
        <v>1</v>
      </c>
      <c r="I138" s="90" t="s">
        <v>944</v>
      </c>
      <c r="J138" s="96">
        <v>100000000</v>
      </c>
      <c r="K138" s="90" t="s">
        <v>964</v>
      </c>
      <c r="L138" s="90" t="s">
        <v>986</v>
      </c>
      <c r="M138" s="91" t="s">
        <v>1021</v>
      </c>
      <c r="N138" s="90">
        <v>202609</v>
      </c>
    </row>
    <row r="139" spans="1:15" s="11" customFormat="1" ht="16.5">
      <c r="A139" s="50">
        <v>136</v>
      </c>
      <c r="B139" s="90">
        <v>2</v>
      </c>
      <c r="C139" s="95" t="s">
        <v>2353</v>
      </c>
      <c r="D139" s="90" t="s">
        <v>320</v>
      </c>
      <c r="E139" s="90">
        <v>4014160401</v>
      </c>
      <c r="F139" s="90" t="s">
        <v>2042</v>
      </c>
      <c r="G139" s="90" t="s">
        <v>2043</v>
      </c>
      <c r="H139" s="97">
        <v>15</v>
      </c>
      <c r="I139" s="90" t="s">
        <v>945</v>
      </c>
      <c r="J139" s="96">
        <v>100000000</v>
      </c>
      <c r="K139" s="90" t="s">
        <v>964</v>
      </c>
      <c r="L139" s="90" t="s">
        <v>997</v>
      </c>
      <c r="M139" s="91" t="s">
        <v>1916</v>
      </c>
      <c r="N139" s="90">
        <v>202606</v>
      </c>
    </row>
    <row r="140" spans="1:15" s="11" customFormat="1" ht="16.5">
      <c r="A140" s="50">
        <v>137</v>
      </c>
      <c r="B140" s="90">
        <v>2</v>
      </c>
      <c r="C140" s="95" t="s">
        <v>1211</v>
      </c>
      <c r="D140" s="90" t="s">
        <v>319</v>
      </c>
      <c r="E140" s="90">
        <v>4619160201</v>
      </c>
      <c r="F140" s="90" t="s">
        <v>649</v>
      </c>
      <c r="G140" s="90" t="s">
        <v>844</v>
      </c>
      <c r="H140" s="97">
        <v>1</v>
      </c>
      <c r="I140" s="90" t="s">
        <v>944</v>
      </c>
      <c r="J140" s="96">
        <v>105600000</v>
      </c>
      <c r="K140" s="90" t="s">
        <v>964</v>
      </c>
      <c r="L140" s="90" t="s">
        <v>986</v>
      </c>
      <c r="M140" s="91" t="s">
        <v>1020</v>
      </c>
      <c r="N140" s="90">
        <v>202612</v>
      </c>
    </row>
    <row r="141" spans="1:15" s="11" customFormat="1" ht="16.5">
      <c r="A141" s="50">
        <v>138</v>
      </c>
      <c r="B141" s="90">
        <v>2</v>
      </c>
      <c r="C141" s="95" t="s">
        <v>1200</v>
      </c>
      <c r="D141" s="90" t="s">
        <v>319</v>
      </c>
      <c r="E141" s="90">
        <v>4010171501</v>
      </c>
      <c r="F141" s="90" t="s">
        <v>572</v>
      </c>
      <c r="G141" s="90" t="s">
        <v>804</v>
      </c>
      <c r="H141" s="97">
        <v>1</v>
      </c>
      <c r="I141" s="90" t="s">
        <v>944</v>
      </c>
      <c r="J141" s="96">
        <v>120000000</v>
      </c>
      <c r="K141" s="90" t="s">
        <v>961</v>
      </c>
      <c r="L141" s="90" t="s">
        <v>984</v>
      </c>
      <c r="M141" s="91" t="s">
        <v>985</v>
      </c>
      <c r="N141" s="90">
        <v>202605</v>
      </c>
    </row>
    <row r="142" spans="1:15" s="11" customFormat="1" ht="16.5">
      <c r="A142" s="50">
        <v>139</v>
      </c>
      <c r="B142" s="90">
        <v>2</v>
      </c>
      <c r="C142" s="95" t="s">
        <v>1223</v>
      </c>
      <c r="D142" s="90" t="s">
        <v>320</v>
      </c>
      <c r="E142" s="90">
        <v>3118150601</v>
      </c>
      <c r="F142" s="90" t="s">
        <v>718</v>
      </c>
      <c r="G142" s="90" t="s">
        <v>891</v>
      </c>
      <c r="H142" s="97">
        <v>769</v>
      </c>
      <c r="I142" s="90" t="s">
        <v>946</v>
      </c>
      <c r="J142" s="96">
        <v>120000000</v>
      </c>
      <c r="K142" s="90" t="s">
        <v>973</v>
      </c>
      <c r="L142" s="90" t="s">
        <v>1030</v>
      </c>
      <c r="M142" s="91" t="s">
        <v>1070</v>
      </c>
      <c r="N142" s="90">
        <v>202611</v>
      </c>
    </row>
    <row r="143" spans="1:15" s="11" customFormat="1" ht="16.5">
      <c r="A143" s="50">
        <v>140</v>
      </c>
      <c r="B143" s="90">
        <v>2</v>
      </c>
      <c r="C143" s="95" t="s">
        <v>1230</v>
      </c>
      <c r="D143" s="90" t="s">
        <v>319</v>
      </c>
      <c r="E143" s="90">
        <v>3912119801</v>
      </c>
      <c r="F143" s="90" t="s">
        <v>566</v>
      </c>
      <c r="G143" s="90" t="s">
        <v>908</v>
      </c>
      <c r="H143" s="97">
        <v>1</v>
      </c>
      <c r="I143" s="90" t="s">
        <v>944</v>
      </c>
      <c r="J143" s="96">
        <v>125070000</v>
      </c>
      <c r="K143" s="90" t="s">
        <v>977</v>
      </c>
      <c r="L143" s="90" t="s">
        <v>986</v>
      </c>
      <c r="M143" s="91" t="s">
        <v>1101</v>
      </c>
      <c r="N143" s="90">
        <v>202610</v>
      </c>
    </row>
    <row r="144" spans="1:15" s="11" customFormat="1" ht="16.5">
      <c r="A144" s="50">
        <v>141</v>
      </c>
      <c r="B144" s="89">
        <v>2</v>
      </c>
      <c r="C144" s="94" t="s">
        <v>2452</v>
      </c>
      <c r="D144" s="80" t="s">
        <v>319</v>
      </c>
      <c r="E144" s="80">
        <v>2520170701</v>
      </c>
      <c r="F144" s="80" t="s">
        <v>2214</v>
      </c>
      <c r="G144" s="80" t="s">
        <v>2101</v>
      </c>
      <c r="H144" s="88">
        <v>2</v>
      </c>
      <c r="I144" s="80" t="s">
        <v>946</v>
      </c>
      <c r="J144" s="82">
        <v>125560000</v>
      </c>
      <c r="K144" s="80" t="s">
        <v>1907</v>
      </c>
      <c r="L144" s="80" t="s">
        <v>1908</v>
      </c>
      <c r="M144" s="81" t="s">
        <v>1939</v>
      </c>
      <c r="N144" s="80">
        <v>202612</v>
      </c>
      <c r="O144" s="44"/>
    </row>
    <row r="145" spans="1:14" s="11" customFormat="1" ht="16.5">
      <c r="A145" s="50">
        <v>142</v>
      </c>
      <c r="B145" s="90">
        <v>2</v>
      </c>
      <c r="C145" s="95" t="s">
        <v>1233</v>
      </c>
      <c r="D145" s="90" t="s">
        <v>319</v>
      </c>
      <c r="E145" s="90">
        <v>5610153001</v>
      </c>
      <c r="F145" s="90" t="s">
        <v>786</v>
      </c>
      <c r="G145" s="90" t="s">
        <v>928</v>
      </c>
      <c r="H145" s="97">
        <v>1</v>
      </c>
      <c r="I145" s="90" t="s">
        <v>944</v>
      </c>
      <c r="J145" s="96">
        <v>130000000</v>
      </c>
      <c r="K145" s="90" t="s">
        <v>980</v>
      </c>
      <c r="L145" s="90" t="s">
        <v>1129</v>
      </c>
      <c r="M145" s="91" t="s">
        <v>1130</v>
      </c>
      <c r="N145" s="90">
        <v>202612</v>
      </c>
    </row>
    <row r="146" spans="1:14" s="11" customFormat="1" ht="16.5">
      <c r="A146" s="50">
        <v>143</v>
      </c>
      <c r="B146" s="90">
        <v>2</v>
      </c>
      <c r="C146" s="95" t="s">
        <v>1217</v>
      </c>
      <c r="D146" s="90" t="s">
        <v>320</v>
      </c>
      <c r="E146" s="90">
        <v>4617161301</v>
      </c>
      <c r="F146" s="90" t="s">
        <v>664</v>
      </c>
      <c r="G146" s="90" t="s">
        <v>855</v>
      </c>
      <c r="H146" s="97">
        <v>310</v>
      </c>
      <c r="I146" s="90" t="s">
        <v>946</v>
      </c>
      <c r="J146" s="96">
        <v>135104200</v>
      </c>
      <c r="K146" s="90" t="s">
        <v>966</v>
      </c>
      <c r="L146" s="90" t="s">
        <v>1030</v>
      </c>
      <c r="M146" s="91" t="s">
        <v>1033</v>
      </c>
      <c r="N146" s="90">
        <v>202612</v>
      </c>
    </row>
    <row r="147" spans="1:14" s="11" customFormat="1" ht="16.5">
      <c r="A147" s="50">
        <v>144</v>
      </c>
      <c r="B147" s="90">
        <v>2</v>
      </c>
      <c r="C147" s="95" t="s">
        <v>1208</v>
      </c>
      <c r="D147" s="90" t="s">
        <v>570</v>
      </c>
      <c r="E147" s="90">
        <v>3013170201</v>
      </c>
      <c r="F147" s="90" t="s">
        <v>636</v>
      </c>
      <c r="G147" s="90" t="s">
        <v>831</v>
      </c>
      <c r="H147" s="97">
        <v>94751</v>
      </c>
      <c r="I147" s="90" t="s">
        <v>944</v>
      </c>
      <c r="J147" s="96">
        <v>142126500</v>
      </c>
      <c r="K147" s="90" t="s">
        <v>962</v>
      </c>
      <c r="L147" s="90" t="s">
        <v>1009</v>
      </c>
      <c r="M147" s="91" t="s">
        <v>1871</v>
      </c>
      <c r="N147" s="90">
        <v>202607</v>
      </c>
    </row>
    <row r="148" spans="1:14" s="11" customFormat="1" ht="16.5">
      <c r="A148" s="50">
        <v>145</v>
      </c>
      <c r="B148" s="90">
        <v>2</v>
      </c>
      <c r="C148" s="95" t="s">
        <v>1222</v>
      </c>
      <c r="D148" s="90" t="s">
        <v>319</v>
      </c>
      <c r="E148" s="90">
        <v>3125150501</v>
      </c>
      <c r="F148" s="90" t="s">
        <v>716</v>
      </c>
      <c r="G148" s="90" t="s">
        <v>885</v>
      </c>
      <c r="H148" s="97">
        <v>26</v>
      </c>
      <c r="I148" s="90" t="s">
        <v>946</v>
      </c>
      <c r="J148" s="96">
        <v>149000000</v>
      </c>
      <c r="K148" s="90" t="s">
        <v>973</v>
      </c>
      <c r="L148" s="90" t="s">
        <v>1030</v>
      </c>
      <c r="M148" s="91" t="s">
        <v>1072</v>
      </c>
      <c r="N148" s="90">
        <v>202611</v>
      </c>
    </row>
    <row r="149" spans="1:14" s="11" customFormat="1" ht="16.5">
      <c r="A149" s="50">
        <v>146</v>
      </c>
      <c r="B149" s="90">
        <v>2</v>
      </c>
      <c r="C149" s="95" t="s">
        <v>1216</v>
      </c>
      <c r="D149" s="90" t="s">
        <v>319</v>
      </c>
      <c r="E149" s="90">
        <v>4617161301</v>
      </c>
      <c r="F149" s="90" t="s">
        <v>663</v>
      </c>
      <c r="G149" s="90" t="s">
        <v>855</v>
      </c>
      <c r="H149" s="97">
        <v>87</v>
      </c>
      <c r="I149" s="90" t="s">
        <v>946</v>
      </c>
      <c r="J149" s="96">
        <v>160776000</v>
      </c>
      <c r="K149" s="90" t="s">
        <v>966</v>
      </c>
      <c r="L149" s="90" t="s">
        <v>1030</v>
      </c>
      <c r="M149" s="91" t="s">
        <v>1033</v>
      </c>
      <c r="N149" s="90">
        <v>202612</v>
      </c>
    </row>
    <row r="150" spans="1:14" s="11" customFormat="1" ht="16.5">
      <c r="A150" s="50">
        <v>147</v>
      </c>
      <c r="B150" s="90">
        <v>2</v>
      </c>
      <c r="C150" s="95" t="s">
        <v>2360</v>
      </c>
      <c r="D150" s="90" t="s">
        <v>319</v>
      </c>
      <c r="E150" s="90">
        <v>3010990201</v>
      </c>
      <c r="F150" s="90" t="s">
        <v>2058</v>
      </c>
      <c r="G150" s="90" t="s">
        <v>2059</v>
      </c>
      <c r="H150" s="97">
        <v>1</v>
      </c>
      <c r="I150" s="90" t="s">
        <v>944</v>
      </c>
      <c r="J150" s="96">
        <v>212862904</v>
      </c>
      <c r="K150" s="90" t="s">
        <v>1910</v>
      </c>
      <c r="L150" s="90" t="s">
        <v>1911</v>
      </c>
      <c r="M150" s="91" t="s">
        <v>1924</v>
      </c>
      <c r="N150" s="90">
        <v>202606</v>
      </c>
    </row>
    <row r="151" spans="1:14" s="11" customFormat="1" ht="16.5">
      <c r="A151" s="50">
        <v>148</v>
      </c>
      <c r="B151" s="90">
        <v>2</v>
      </c>
      <c r="C151" s="95" t="s">
        <v>2351</v>
      </c>
      <c r="D151" s="90" t="s">
        <v>319</v>
      </c>
      <c r="E151" s="90">
        <v>3912101101</v>
      </c>
      <c r="F151" s="90" t="s">
        <v>2040</v>
      </c>
      <c r="G151" s="90" t="s">
        <v>1990</v>
      </c>
      <c r="H151" s="97">
        <v>4</v>
      </c>
      <c r="I151" s="90" t="s">
        <v>945</v>
      </c>
      <c r="J151" s="96">
        <v>214000000</v>
      </c>
      <c r="K151" s="90" t="s">
        <v>1883</v>
      </c>
      <c r="L151" s="90" t="s">
        <v>1030</v>
      </c>
      <c r="M151" s="91" t="s">
        <v>1915</v>
      </c>
      <c r="N151" s="90">
        <v>202611</v>
      </c>
    </row>
    <row r="152" spans="1:14" s="11" customFormat="1" ht="16.5">
      <c r="A152" s="50">
        <v>149</v>
      </c>
      <c r="B152" s="90">
        <v>2</v>
      </c>
      <c r="C152" s="95" t="s">
        <v>1219</v>
      </c>
      <c r="D152" s="90" t="s">
        <v>319</v>
      </c>
      <c r="E152" s="90">
        <v>4111570301</v>
      </c>
      <c r="F152" s="90" t="s">
        <v>670</v>
      </c>
      <c r="G152" s="90" t="s">
        <v>860</v>
      </c>
      <c r="H152" s="97">
        <v>1</v>
      </c>
      <c r="I152" s="90" t="s">
        <v>944</v>
      </c>
      <c r="J152" s="96">
        <v>220000000</v>
      </c>
      <c r="K152" s="90" t="s">
        <v>967</v>
      </c>
      <c r="L152" s="90" t="s">
        <v>1035</v>
      </c>
      <c r="M152" s="91" t="s">
        <v>1038</v>
      </c>
      <c r="N152" s="90">
        <v>202612</v>
      </c>
    </row>
    <row r="153" spans="1:14" s="11" customFormat="1" ht="16.5">
      <c r="A153" s="50">
        <v>150</v>
      </c>
      <c r="B153" s="90">
        <v>2</v>
      </c>
      <c r="C153" s="95" t="s">
        <v>1201</v>
      </c>
      <c r="D153" s="90" t="s">
        <v>320</v>
      </c>
      <c r="E153" s="90">
        <v>3912161301</v>
      </c>
      <c r="F153" s="90" t="s">
        <v>574</v>
      </c>
      <c r="G153" s="90" t="s">
        <v>556</v>
      </c>
      <c r="H153" s="97">
        <v>1</v>
      </c>
      <c r="I153" s="90" t="s">
        <v>945</v>
      </c>
      <c r="J153" s="96">
        <v>260000000</v>
      </c>
      <c r="K153" s="90" t="s">
        <v>961</v>
      </c>
      <c r="L153" s="90" t="s">
        <v>986</v>
      </c>
      <c r="M153" s="91" t="s">
        <v>987</v>
      </c>
      <c r="N153" s="90">
        <v>202606</v>
      </c>
    </row>
    <row r="154" spans="1:14" s="11" customFormat="1" ht="16.5">
      <c r="A154" s="50">
        <v>151</v>
      </c>
      <c r="B154" s="90">
        <v>2</v>
      </c>
      <c r="C154" s="95" t="s">
        <v>2355</v>
      </c>
      <c r="D154" s="90" t="s">
        <v>571</v>
      </c>
      <c r="E154" s="90">
        <v>4111311801</v>
      </c>
      <c r="F154" s="90" t="s">
        <v>2047</v>
      </c>
      <c r="G154" s="90" t="s">
        <v>2048</v>
      </c>
      <c r="H154" s="97">
        <v>2</v>
      </c>
      <c r="I154" s="90" t="s">
        <v>945</v>
      </c>
      <c r="J154" s="96">
        <v>267300000.00000003</v>
      </c>
      <c r="K154" s="90" t="s">
        <v>971</v>
      </c>
      <c r="L154" s="90" t="s">
        <v>1030</v>
      </c>
      <c r="M154" s="91" t="s">
        <v>1918</v>
      </c>
      <c r="N154" s="90">
        <v>202711</v>
      </c>
    </row>
    <row r="155" spans="1:14" s="11" customFormat="1" ht="16.5">
      <c r="A155" s="50">
        <v>152</v>
      </c>
      <c r="B155" s="90">
        <v>2</v>
      </c>
      <c r="C155" s="95" t="s">
        <v>1229</v>
      </c>
      <c r="D155" s="90" t="s">
        <v>319</v>
      </c>
      <c r="E155" s="90">
        <v>4617161901</v>
      </c>
      <c r="F155" s="90" t="s">
        <v>565</v>
      </c>
      <c r="G155" s="90" t="s">
        <v>908</v>
      </c>
      <c r="H155" s="97">
        <v>1</v>
      </c>
      <c r="I155" s="90" t="s">
        <v>944</v>
      </c>
      <c r="J155" s="96">
        <v>384296000</v>
      </c>
      <c r="K155" s="90" t="s">
        <v>977</v>
      </c>
      <c r="L155" s="90" t="s">
        <v>986</v>
      </c>
      <c r="M155" s="91" t="s">
        <v>1100</v>
      </c>
      <c r="N155" s="90">
        <v>202610</v>
      </c>
    </row>
    <row r="156" spans="1:14" s="11" customFormat="1" ht="16.5">
      <c r="A156" s="50">
        <v>153</v>
      </c>
      <c r="B156" s="90">
        <v>2</v>
      </c>
      <c r="C156" s="95" t="s">
        <v>1215</v>
      </c>
      <c r="D156" s="90" t="s">
        <v>319</v>
      </c>
      <c r="E156" s="90">
        <v>3912101101</v>
      </c>
      <c r="F156" s="90" t="s">
        <v>661</v>
      </c>
      <c r="G156" s="90" t="s">
        <v>853</v>
      </c>
      <c r="H156" s="97">
        <v>5</v>
      </c>
      <c r="I156" s="90" t="s">
        <v>946</v>
      </c>
      <c r="J156" s="96">
        <v>387000000</v>
      </c>
      <c r="K156" s="90" t="s">
        <v>966</v>
      </c>
      <c r="L156" s="90" t="s">
        <v>1030</v>
      </c>
      <c r="M156" s="91" t="s">
        <v>1032</v>
      </c>
      <c r="N156" s="90">
        <v>202611</v>
      </c>
    </row>
    <row r="157" spans="1:14" s="11" customFormat="1" ht="16.5">
      <c r="A157" s="50">
        <v>154</v>
      </c>
      <c r="B157" s="90">
        <v>2</v>
      </c>
      <c r="C157" s="95" t="s">
        <v>1210</v>
      </c>
      <c r="D157" s="90" t="s">
        <v>570</v>
      </c>
      <c r="E157" s="90">
        <v>4111456901</v>
      </c>
      <c r="F157" s="90" t="s">
        <v>648</v>
      </c>
      <c r="G157" s="90" t="s">
        <v>843</v>
      </c>
      <c r="H157" s="97">
        <v>1</v>
      </c>
      <c r="I157" s="90" t="s">
        <v>944</v>
      </c>
      <c r="J157" s="96">
        <v>437800000</v>
      </c>
      <c r="K157" s="90" t="s">
        <v>964</v>
      </c>
      <c r="L157" s="90" t="s">
        <v>986</v>
      </c>
      <c r="M157" s="91" t="s">
        <v>1020</v>
      </c>
      <c r="N157" s="90">
        <v>202612</v>
      </c>
    </row>
    <row r="158" spans="1:14" s="11" customFormat="1" ht="16.5">
      <c r="A158" s="50">
        <v>155</v>
      </c>
      <c r="B158" s="90">
        <v>2</v>
      </c>
      <c r="C158" s="95" t="s">
        <v>1206</v>
      </c>
      <c r="D158" s="90" t="s">
        <v>319</v>
      </c>
      <c r="E158" s="90">
        <v>4014161301</v>
      </c>
      <c r="F158" s="90" t="s">
        <v>594</v>
      </c>
      <c r="G158" s="90" t="s">
        <v>810</v>
      </c>
      <c r="H158" s="97">
        <v>2</v>
      </c>
      <c r="I158" s="90" t="s">
        <v>946</v>
      </c>
      <c r="J158" s="96">
        <v>441000000</v>
      </c>
      <c r="K158" s="90" t="s">
        <v>961</v>
      </c>
      <c r="L158" s="90" t="s">
        <v>997</v>
      </c>
      <c r="M158" s="91" t="s">
        <v>999</v>
      </c>
      <c r="N158" s="90">
        <v>202612</v>
      </c>
    </row>
    <row r="159" spans="1:14" s="11" customFormat="1" ht="16.5">
      <c r="A159" s="50">
        <v>156</v>
      </c>
      <c r="B159" s="90">
        <v>2</v>
      </c>
      <c r="C159" s="95" t="s">
        <v>2361</v>
      </c>
      <c r="D159" s="90" t="s">
        <v>320</v>
      </c>
      <c r="E159" s="90">
        <v>5215165001</v>
      </c>
      <c r="F159" s="90" t="s">
        <v>716</v>
      </c>
      <c r="G159" s="90" t="s">
        <v>2060</v>
      </c>
      <c r="H159" s="97">
        <v>1</v>
      </c>
      <c r="I159" s="90" t="s">
        <v>944</v>
      </c>
      <c r="J159" s="96">
        <v>450000000</v>
      </c>
      <c r="K159" s="90" t="s">
        <v>1910</v>
      </c>
      <c r="L159" s="90" t="s">
        <v>1911</v>
      </c>
      <c r="M159" s="91" t="s">
        <v>1925</v>
      </c>
      <c r="N159" s="90">
        <v>202606</v>
      </c>
    </row>
    <row r="160" spans="1:14" s="11" customFormat="1" ht="16.5">
      <c r="A160" s="50">
        <v>157</v>
      </c>
      <c r="B160" s="90">
        <v>2</v>
      </c>
      <c r="C160" s="95" t="s">
        <v>2348</v>
      </c>
      <c r="D160" s="90" t="s">
        <v>320</v>
      </c>
      <c r="E160" s="90">
        <v>4321150102</v>
      </c>
      <c r="F160" s="90" t="s">
        <v>2035</v>
      </c>
      <c r="G160" s="90" t="s">
        <v>2036</v>
      </c>
      <c r="H160" s="97">
        <v>1</v>
      </c>
      <c r="I160" s="90" t="s">
        <v>944</v>
      </c>
      <c r="J160" s="96">
        <v>460900000.00000006</v>
      </c>
      <c r="K160" s="90" t="s">
        <v>1874</v>
      </c>
      <c r="L160" s="90" t="s">
        <v>1030</v>
      </c>
      <c r="M160" s="91" t="s">
        <v>1914</v>
      </c>
      <c r="N160" s="90">
        <v>202606</v>
      </c>
    </row>
    <row r="161" spans="1:15" s="11" customFormat="1" ht="16.5">
      <c r="A161" s="50">
        <v>158</v>
      </c>
      <c r="B161" s="90">
        <v>2</v>
      </c>
      <c r="C161" s="95" t="s">
        <v>1207</v>
      </c>
      <c r="D161" s="90" t="s">
        <v>319</v>
      </c>
      <c r="E161" s="90">
        <v>3121159901</v>
      </c>
      <c r="F161" s="90" t="s">
        <v>595</v>
      </c>
      <c r="G161" s="90" t="s">
        <v>811</v>
      </c>
      <c r="H161" s="97">
        <v>28400</v>
      </c>
      <c r="I161" s="90" t="s">
        <v>947</v>
      </c>
      <c r="J161" s="96">
        <f>454000000*1.1</f>
        <v>499400000.00000006</v>
      </c>
      <c r="K161" s="90" t="s">
        <v>961</v>
      </c>
      <c r="L161" s="90" t="s">
        <v>997</v>
      </c>
      <c r="M161" s="91" t="s">
        <v>1000</v>
      </c>
      <c r="N161" s="90">
        <v>202610</v>
      </c>
    </row>
    <row r="162" spans="1:15" s="11" customFormat="1" ht="16.5">
      <c r="A162" s="50">
        <v>159</v>
      </c>
      <c r="B162" s="90">
        <v>2</v>
      </c>
      <c r="C162" s="95" t="s">
        <v>1213</v>
      </c>
      <c r="D162" s="90" t="s">
        <v>570</v>
      </c>
      <c r="E162" s="90">
        <v>2410165301</v>
      </c>
      <c r="F162" s="90" t="s">
        <v>2044</v>
      </c>
      <c r="G162" s="90" t="s">
        <v>2045</v>
      </c>
      <c r="H162" s="97">
        <v>1</v>
      </c>
      <c r="I162" s="90" t="s">
        <v>944</v>
      </c>
      <c r="J162" s="96">
        <v>506000000</v>
      </c>
      <c r="K162" s="90" t="s">
        <v>964</v>
      </c>
      <c r="L162" s="90" t="s">
        <v>997</v>
      </c>
      <c r="M162" s="91" t="s">
        <v>1022</v>
      </c>
      <c r="N162" s="90">
        <v>202612</v>
      </c>
    </row>
    <row r="163" spans="1:15" s="11" customFormat="1" ht="16.5">
      <c r="A163" s="50">
        <v>160</v>
      </c>
      <c r="B163" s="90">
        <v>2</v>
      </c>
      <c r="C163" s="95" t="s">
        <v>1231</v>
      </c>
      <c r="D163" s="90" t="s">
        <v>319</v>
      </c>
      <c r="E163" s="90">
        <v>2510178901</v>
      </c>
      <c r="F163" s="90" t="s">
        <v>740</v>
      </c>
      <c r="G163" s="90" t="s">
        <v>911</v>
      </c>
      <c r="H163" s="97">
        <v>1</v>
      </c>
      <c r="I163" s="90" t="s">
        <v>957</v>
      </c>
      <c r="J163" s="96">
        <v>550000000</v>
      </c>
      <c r="K163" s="90" t="s">
        <v>977</v>
      </c>
      <c r="L163" s="90" t="s">
        <v>1024</v>
      </c>
      <c r="M163" s="91" t="s">
        <v>1102</v>
      </c>
      <c r="N163" s="90">
        <v>202612</v>
      </c>
    </row>
    <row r="164" spans="1:15" s="11" customFormat="1" ht="16.5">
      <c r="A164" s="50">
        <v>161</v>
      </c>
      <c r="B164" s="90">
        <v>2</v>
      </c>
      <c r="C164" s="95" t="s">
        <v>1226</v>
      </c>
      <c r="D164" s="90" t="s">
        <v>320</v>
      </c>
      <c r="E164" s="90">
        <v>3115150501</v>
      </c>
      <c r="F164" s="90" t="s">
        <v>737</v>
      </c>
      <c r="G164" s="90" t="s">
        <v>909</v>
      </c>
      <c r="H164" s="97">
        <v>1</v>
      </c>
      <c r="I164" s="90" t="s">
        <v>944</v>
      </c>
      <c r="J164" s="96">
        <v>820000000</v>
      </c>
      <c r="K164" s="90" t="s">
        <v>977</v>
      </c>
      <c r="L164" s="90" t="s">
        <v>997</v>
      </c>
      <c r="M164" s="91" t="s">
        <v>1097</v>
      </c>
      <c r="N164" s="90">
        <v>202611</v>
      </c>
    </row>
    <row r="165" spans="1:15" s="11" customFormat="1" ht="16.5">
      <c r="A165" s="50">
        <v>162</v>
      </c>
      <c r="B165" s="90">
        <v>2</v>
      </c>
      <c r="C165" s="95" t="s">
        <v>2358</v>
      </c>
      <c r="D165" s="90" t="s">
        <v>570</v>
      </c>
      <c r="E165" s="90">
        <v>4323300101</v>
      </c>
      <c r="F165" s="90" t="s">
        <v>770</v>
      </c>
      <c r="G165" s="90" t="s">
        <v>2055</v>
      </c>
      <c r="H165" s="97">
        <v>357</v>
      </c>
      <c r="I165" s="90" t="s">
        <v>946</v>
      </c>
      <c r="J165" s="96">
        <v>1011615000</v>
      </c>
      <c r="K165" s="90" t="s">
        <v>978</v>
      </c>
      <c r="L165" s="90" t="s">
        <v>1119</v>
      </c>
      <c r="M165" s="91" t="s">
        <v>1922</v>
      </c>
      <c r="N165" s="90">
        <v>202607</v>
      </c>
    </row>
    <row r="166" spans="1:15" s="11" customFormat="1" ht="16.5">
      <c r="A166" s="50">
        <v>163</v>
      </c>
      <c r="B166" s="89">
        <v>2</v>
      </c>
      <c r="C166" s="94" t="s">
        <v>2429</v>
      </c>
      <c r="D166" s="80" t="s">
        <v>320</v>
      </c>
      <c r="E166" s="80" t="s">
        <v>1146</v>
      </c>
      <c r="F166" s="80" t="s">
        <v>2193</v>
      </c>
      <c r="G166" s="80" t="s">
        <v>2192</v>
      </c>
      <c r="H166" s="88">
        <v>417</v>
      </c>
      <c r="I166" s="80" t="s">
        <v>946</v>
      </c>
      <c r="J166" s="82">
        <v>1600000000</v>
      </c>
      <c r="K166" s="80" t="s">
        <v>968</v>
      </c>
      <c r="L166" s="80" t="s">
        <v>1030</v>
      </c>
      <c r="M166" s="81" t="s">
        <v>1966</v>
      </c>
      <c r="N166" s="80">
        <v>202607</v>
      </c>
      <c r="O166" s="44"/>
    </row>
    <row r="167" spans="1:15" s="11" customFormat="1" ht="16.5">
      <c r="A167" s="50">
        <v>164</v>
      </c>
      <c r="B167" s="90">
        <v>2</v>
      </c>
      <c r="C167" s="95" t="s">
        <v>1214</v>
      </c>
      <c r="D167" s="90" t="s">
        <v>319</v>
      </c>
      <c r="E167" s="90">
        <v>4617162201</v>
      </c>
      <c r="F167" s="90" t="s">
        <v>660</v>
      </c>
      <c r="G167" s="90" t="s">
        <v>852</v>
      </c>
      <c r="H167" s="97">
        <v>1</v>
      </c>
      <c r="I167" s="90" t="s">
        <v>944</v>
      </c>
      <c r="J167" s="96">
        <v>1748000000</v>
      </c>
      <c r="K167" s="90" t="s">
        <v>966</v>
      </c>
      <c r="L167" s="90" t="s">
        <v>1030</v>
      </c>
      <c r="M167" s="91" t="s">
        <v>1031</v>
      </c>
      <c r="N167" s="90">
        <v>202612</v>
      </c>
    </row>
    <row r="168" spans="1:15" s="11" customFormat="1" ht="16.5">
      <c r="A168" s="50">
        <v>165</v>
      </c>
      <c r="B168" s="90">
        <v>2</v>
      </c>
      <c r="C168" s="95" t="s">
        <v>2357</v>
      </c>
      <c r="D168" s="90" t="s">
        <v>319</v>
      </c>
      <c r="E168" s="90">
        <v>4323269801</v>
      </c>
      <c r="F168" s="90" t="s">
        <v>2051</v>
      </c>
      <c r="G168" s="90" t="s">
        <v>2052</v>
      </c>
      <c r="H168" s="97">
        <v>1</v>
      </c>
      <c r="I168" s="90" t="s">
        <v>944</v>
      </c>
      <c r="J168" s="96">
        <v>5286600000</v>
      </c>
      <c r="K168" s="90" t="s">
        <v>1902</v>
      </c>
      <c r="L168" s="90" t="s">
        <v>1903</v>
      </c>
      <c r="M168" s="91" t="s">
        <v>1919</v>
      </c>
      <c r="N168" s="90">
        <v>202612</v>
      </c>
    </row>
    <row r="169" spans="1:15" s="11" customFormat="1" ht="16.5">
      <c r="A169" s="50">
        <v>166</v>
      </c>
      <c r="B169" s="90">
        <v>2</v>
      </c>
      <c r="C169" s="95" t="s">
        <v>1234</v>
      </c>
      <c r="D169" s="90" t="s">
        <v>320</v>
      </c>
      <c r="E169" s="90">
        <v>4321150102</v>
      </c>
      <c r="F169" s="90" t="s">
        <v>790</v>
      </c>
      <c r="G169" s="90" t="s">
        <v>930</v>
      </c>
      <c r="H169" s="97">
        <v>1</v>
      </c>
      <c r="I169" s="90" t="s">
        <v>944</v>
      </c>
      <c r="J169" s="96">
        <v>5800000000</v>
      </c>
      <c r="K169" s="90" t="s">
        <v>980</v>
      </c>
      <c r="L169" s="90" t="s">
        <v>1129</v>
      </c>
      <c r="M169" s="91" t="s">
        <v>1131</v>
      </c>
      <c r="N169" s="90">
        <v>202612</v>
      </c>
    </row>
    <row r="170" spans="1:15" s="11" customFormat="1" ht="16.5">
      <c r="A170" s="50">
        <v>167</v>
      </c>
      <c r="B170" s="90">
        <v>3</v>
      </c>
      <c r="C170" s="95" t="s">
        <v>1247</v>
      </c>
      <c r="D170" s="90" t="s">
        <v>319</v>
      </c>
      <c r="E170" s="90">
        <v>3011150501</v>
      </c>
      <c r="F170" s="90" t="s">
        <v>613</v>
      </c>
      <c r="G170" s="90" t="s">
        <v>826</v>
      </c>
      <c r="H170" s="97">
        <v>1</v>
      </c>
      <c r="I170" s="90" t="s">
        <v>950</v>
      </c>
      <c r="J170" s="96">
        <v>94240</v>
      </c>
      <c r="K170" s="90" t="s">
        <v>962</v>
      </c>
      <c r="L170" s="90" t="s">
        <v>1007</v>
      </c>
      <c r="M170" s="91" t="s">
        <v>1008</v>
      </c>
      <c r="N170" s="90">
        <v>202805</v>
      </c>
    </row>
    <row r="171" spans="1:15" s="11" customFormat="1" ht="16.5">
      <c r="A171" s="50">
        <v>168</v>
      </c>
      <c r="B171" s="90">
        <v>3</v>
      </c>
      <c r="C171" s="95" t="s">
        <v>1247</v>
      </c>
      <c r="D171" s="90" t="s">
        <v>319</v>
      </c>
      <c r="E171" s="90">
        <v>4014210901</v>
      </c>
      <c r="F171" s="90" t="s">
        <v>622</v>
      </c>
      <c r="G171" s="90" t="s">
        <v>825</v>
      </c>
      <c r="H171" s="97">
        <v>3</v>
      </c>
      <c r="I171" s="90" t="s">
        <v>954</v>
      </c>
      <c r="J171" s="96">
        <v>105000</v>
      </c>
      <c r="K171" s="90" t="s">
        <v>962</v>
      </c>
      <c r="L171" s="90" t="s">
        <v>1007</v>
      </c>
      <c r="M171" s="91" t="s">
        <v>1008</v>
      </c>
      <c r="N171" s="90">
        <v>202805</v>
      </c>
    </row>
    <row r="172" spans="1:15" s="11" customFormat="1" ht="16.5">
      <c r="A172" s="50">
        <v>169</v>
      </c>
      <c r="B172" s="90">
        <v>3</v>
      </c>
      <c r="C172" s="95" t="s">
        <v>1247</v>
      </c>
      <c r="D172" s="90" t="s">
        <v>319</v>
      </c>
      <c r="E172" s="90">
        <v>4014210901</v>
      </c>
      <c r="F172" s="90" t="s">
        <v>623</v>
      </c>
      <c r="G172" s="90" t="s">
        <v>826</v>
      </c>
      <c r="H172" s="97">
        <v>8</v>
      </c>
      <c r="I172" s="90" t="s">
        <v>954</v>
      </c>
      <c r="J172" s="96">
        <v>463200</v>
      </c>
      <c r="K172" s="90" t="s">
        <v>962</v>
      </c>
      <c r="L172" s="90" t="s">
        <v>1007</v>
      </c>
      <c r="M172" s="91" t="s">
        <v>1008</v>
      </c>
      <c r="N172" s="90">
        <v>202805</v>
      </c>
    </row>
    <row r="173" spans="1:15" s="11" customFormat="1" ht="16.5">
      <c r="A173" s="50">
        <v>170</v>
      </c>
      <c r="B173" s="90">
        <v>3</v>
      </c>
      <c r="C173" s="95" t="s">
        <v>1247</v>
      </c>
      <c r="D173" s="90" t="s">
        <v>319</v>
      </c>
      <c r="E173" s="90">
        <v>4014210901</v>
      </c>
      <c r="F173" s="90" t="s">
        <v>627</v>
      </c>
      <c r="G173" s="90" t="s">
        <v>826</v>
      </c>
      <c r="H173" s="97">
        <v>8</v>
      </c>
      <c r="I173" s="90" t="s">
        <v>954</v>
      </c>
      <c r="J173" s="96">
        <v>503520</v>
      </c>
      <c r="K173" s="90" t="s">
        <v>962</v>
      </c>
      <c r="L173" s="90" t="s">
        <v>1007</v>
      </c>
      <c r="M173" s="91" t="s">
        <v>1008</v>
      </c>
      <c r="N173" s="90">
        <v>202805</v>
      </c>
    </row>
    <row r="174" spans="1:15" s="11" customFormat="1" ht="16.5">
      <c r="A174" s="50">
        <v>171</v>
      </c>
      <c r="B174" s="90">
        <v>3</v>
      </c>
      <c r="C174" s="95" t="s">
        <v>1247</v>
      </c>
      <c r="D174" s="90" t="s">
        <v>319</v>
      </c>
      <c r="E174" s="90">
        <v>4014210901</v>
      </c>
      <c r="F174" s="90" t="s">
        <v>626</v>
      </c>
      <c r="G174" s="90" t="s">
        <v>826</v>
      </c>
      <c r="H174" s="97">
        <v>13</v>
      </c>
      <c r="I174" s="90" t="s">
        <v>954</v>
      </c>
      <c r="J174" s="96">
        <v>547300</v>
      </c>
      <c r="K174" s="90" t="s">
        <v>962</v>
      </c>
      <c r="L174" s="90" t="s">
        <v>1007</v>
      </c>
      <c r="M174" s="91" t="s">
        <v>1008</v>
      </c>
      <c r="N174" s="90">
        <v>202805</v>
      </c>
    </row>
    <row r="175" spans="1:15" s="11" customFormat="1" ht="16.5">
      <c r="A175" s="50">
        <v>172</v>
      </c>
      <c r="B175" s="90">
        <v>3</v>
      </c>
      <c r="C175" s="95" t="s">
        <v>1247</v>
      </c>
      <c r="D175" s="90" t="s">
        <v>319</v>
      </c>
      <c r="E175" s="90">
        <v>4014210901</v>
      </c>
      <c r="F175" s="90" t="s">
        <v>623</v>
      </c>
      <c r="G175" s="90" t="s">
        <v>825</v>
      </c>
      <c r="H175" s="97">
        <v>33</v>
      </c>
      <c r="I175" s="90" t="s">
        <v>954</v>
      </c>
      <c r="J175" s="96">
        <v>1910700</v>
      </c>
      <c r="K175" s="90" t="s">
        <v>962</v>
      </c>
      <c r="L175" s="90" t="s">
        <v>1007</v>
      </c>
      <c r="M175" s="91" t="s">
        <v>1008</v>
      </c>
      <c r="N175" s="90">
        <v>202805</v>
      </c>
    </row>
    <row r="176" spans="1:15" s="11" customFormat="1" ht="16.5">
      <c r="A176" s="50">
        <v>173</v>
      </c>
      <c r="B176" s="90">
        <v>3</v>
      </c>
      <c r="C176" s="95" t="s">
        <v>1247</v>
      </c>
      <c r="D176" s="90" t="s">
        <v>319</v>
      </c>
      <c r="E176" s="90">
        <v>4014210901</v>
      </c>
      <c r="F176" s="90" t="s">
        <v>621</v>
      </c>
      <c r="G176" s="90" t="s">
        <v>825</v>
      </c>
      <c r="H176" s="97">
        <v>103</v>
      </c>
      <c r="I176" s="90" t="s">
        <v>954</v>
      </c>
      <c r="J176" s="96">
        <v>2956100</v>
      </c>
      <c r="K176" s="90" t="s">
        <v>962</v>
      </c>
      <c r="L176" s="90" t="s">
        <v>1007</v>
      </c>
      <c r="M176" s="91" t="s">
        <v>1008</v>
      </c>
      <c r="N176" s="90">
        <v>202805</v>
      </c>
    </row>
    <row r="177" spans="1:14" s="11" customFormat="1" ht="16.5">
      <c r="A177" s="50">
        <v>174</v>
      </c>
      <c r="B177" s="90">
        <v>3</v>
      </c>
      <c r="C177" s="95" t="s">
        <v>1247</v>
      </c>
      <c r="D177" s="90" t="s">
        <v>319</v>
      </c>
      <c r="E177" s="90">
        <v>4014210901</v>
      </c>
      <c r="F177" s="90" t="s">
        <v>625</v>
      </c>
      <c r="G177" s="90" t="s">
        <v>826</v>
      </c>
      <c r="H177" s="97">
        <v>78</v>
      </c>
      <c r="I177" s="90" t="s">
        <v>954</v>
      </c>
      <c r="J177" s="96">
        <v>4000152</v>
      </c>
      <c r="K177" s="90" t="s">
        <v>962</v>
      </c>
      <c r="L177" s="90" t="s">
        <v>1007</v>
      </c>
      <c r="M177" s="91" t="s">
        <v>1008</v>
      </c>
      <c r="N177" s="90">
        <v>202805</v>
      </c>
    </row>
    <row r="178" spans="1:14" s="11" customFormat="1" ht="16.5">
      <c r="A178" s="50">
        <v>175</v>
      </c>
      <c r="B178" s="90">
        <v>3</v>
      </c>
      <c r="C178" s="95" t="s">
        <v>1269</v>
      </c>
      <c r="D178" s="90" t="s">
        <v>319</v>
      </c>
      <c r="E178" s="90">
        <v>4713180503</v>
      </c>
      <c r="F178" s="90" t="s">
        <v>741</v>
      </c>
      <c r="G178" s="90" t="s">
        <v>824</v>
      </c>
      <c r="H178" s="97">
        <v>1</v>
      </c>
      <c r="I178" s="90" t="s">
        <v>945</v>
      </c>
      <c r="J178" s="96">
        <v>5200000</v>
      </c>
      <c r="K178" s="90" t="s">
        <v>977</v>
      </c>
      <c r="L178" s="90" t="s">
        <v>997</v>
      </c>
      <c r="M178" s="91" t="s">
        <v>1103</v>
      </c>
      <c r="N178" s="90">
        <v>202606</v>
      </c>
    </row>
    <row r="179" spans="1:14" s="11" customFormat="1" ht="16.5">
      <c r="A179" s="50">
        <v>176</v>
      </c>
      <c r="B179" s="90">
        <v>3</v>
      </c>
      <c r="C179" s="95" t="s">
        <v>1247</v>
      </c>
      <c r="D179" s="90" t="s">
        <v>319</v>
      </c>
      <c r="E179" s="90">
        <v>3011150501</v>
      </c>
      <c r="F179" s="90" t="s">
        <v>613</v>
      </c>
      <c r="G179" s="90" t="s">
        <v>825</v>
      </c>
      <c r="H179" s="97">
        <v>59</v>
      </c>
      <c r="I179" s="90" t="s">
        <v>950</v>
      </c>
      <c r="J179" s="96">
        <v>5560160</v>
      </c>
      <c r="K179" s="90" t="s">
        <v>962</v>
      </c>
      <c r="L179" s="90" t="s">
        <v>1007</v>
      </c>
      <c r="M179" s="91" t="s">
        <v>1008</v>
      </c>
      <c r="N179" s="90">
        <v>202805</v>
      </c>
    </row>
    <row r="180" spans="1:14" s="11" customFormat="1" ht="16.5">
      <c r="A180" s="50">
        <v>177</v>
      </c>
      <c r="B180" s="90">
        <v>3</v>
      </c>
      <c r="C180" s="95" t="s">
        <v>1247</v>
      </c>
      <c r="D180" s="90" t="s">
        <v>319</v>
      </c>
      <c r="E180" s="90">
        <v>3011150501</v>
      </c>
      <c r="F180" s="90" t="s">
        <v>615</v>
      </c>
      <c r="G180" s="90" t="s">
        <v>826</v>
      </c>
      <c r="H180" s="97">
        <v>66</v>
      </c>
      <c r="I180" s="90" t="s">
        <v>950</v>
      </c>
      <c r="J180" s="96">
        <v>5907660</v>
      </c>
      <c r="K180" s="90" t="s">
        <v>962</v>
      </c>
      <c r="L180" s="90" t="s">
        <v>1007</v>
      </c>
      <c r="M180" s="91" t="s">
        <v>1008</v>
      </c>
      <c r="N180" s="90">
        <v>202805</v>
      </c>
    </row>
    <row r="181" spans="1:14" s="11" customFormat="1" ht="16.5">
      <c r="A181" s="50">
        <v>178</v>
      </c>
      <c r="B181" s="90">
        <v>3</v>
      </c>
      <c r="C181" s="95" t="s">
        <v>1247</v>
      </c>
      <c r="D181" s="90" t="s">
        <v>319</v>
      </c>
      <c r="E181" s="90">
        <v>3011150501</v>
      </c>
      <c r="F181" s="90" t="s">
        <v>612</v>
      </c>
      <c r="G181" s="90" t="s">
        <v>826</v>
      </c>
      <c r="H181" s="97">
        <v>83</v>
      </c>
      <c r="I181" s="90" t="s">
        <v>950</v>
      </c>
      <c r="J181" s="96">
        <v>7429330</v>
      </c>
      <c r="K181" s="90" t="s">
        <v>962</v>
      </c>
      <c r="L181" s="90" t="s">
        <v>1007</v>
      </c>
      <c r="M181" s="91" t="s">
        <v>1008</v>
      </c>
      <c r="N181" s="90">
        <v>202805</v>
      </c>
    </row>
    <row r="182" spans="1:14" s="11" customFormat="1" ht="16.5">
      <c r="A182" s="50">
        <v>179</v>
      </c>
      <c r="B182" s="90">
        <v>3</v>
      </c>
      <c r="C182" s="95" t="s">
        <v>1247</v>
      </c>
      <c r="D182" s="90" t="s">
        <v>319</v>
      </c>
      <c r="E182" s="90">
        <v>4014210901</v>
      </c>
      <c r="F182" s="90" t="s">
        <v>621</v>
      </c>
      <c r="G182" s="90" t="s">
        <v>826</v>
      </c>
      <c r="H182" s="97">
        <v>263</v>
      </c>
      <c r="I182" s="90" t="s">
        <v>954</v>
      </c>
      <c r="J182" s="96">
        <v>7548100</v>
      </c>
      <c r="K182" s="90" t="s">
        <v>962</v>
      </c>
      <c r="L182" s="90" t="s">
        <v>1007</v>
      </c>
      <c r="M182" s="91" t="s">
        <v>1008</v>
      </c>
      <c r="N182" s="90">
        <v>202805</v>
      </c>
    </row>
    <row r="183" spans="1:14" s="11" customFormat="1" ht="16.5">
      <c r="A183" s="50">
        <v>180</v>
      </c>
      <c r="B183" s="90">
        <v>3</v>
      </c>
      <c r="C183" s="95" t="s">
        <v>1255</v>
      </c>
      <c r="D183" s="90" t="s">
        <v>319</v>
      </c>
      <c r="E183" s="90">
        <v>4321150301</v>
      </c>
      <c r="F183" s="90" t="s">
        <v>673</v>
      </c>
      <c r="G183" s="90" t="s">
        <v>864</v>
      </c>
      <c r="H183" s="97">
        <v>1</v>
      </c>
      <c r="I183" s="90" t="s">
        <v>944</v>
      </c>
      <c r="J183" s="96">
        <v>8000000</v>
      </c>
      <c r="K183" s="90" t="s">
        <v>967</v>
      </c>
      <c r="L183" s="90" t="s">
        <v>1041</v>
      </c>
      <c r="M183" s="91" t="s">
        <v>1043</v>
      </c>
      <c r="N183" s="90">
        <v>202603</v>
      </c>
    </row>
    <row r="184" spans="1:14" s="11" customFormat="1" ht="16.5">
      <c r="A184" s="50">
        <v>181</v>
      </c>
      <c r="B184" s="90">
        <v>3</v>
      </c>
      <c r="C184" s="95" t="s">
        <v>1247</v>
      </c>
      <c r="D184" s="90" t="s">
        <v>319</v>
      </c>
      <c r="E184" s="90">
        <v>4014210901</v>
      </c>
      <c r="F184" s="90" t="s">
        <v>622</v>
      </c>
      <c r="G184" s="90" t="s">
        <v>826</v>
      </c>
      <c r="H184" s="97">
        <v>233</v>
      </c>
      <c r="I184" s="90" t="s">
        <v>954</v>
      </c>
      <c r="J184" s="96">
        <v>8155000</v>
      </c>
      <c r="K184" s="90" t="s">
        <v>962</v>
      </c>
      <c r="L184" s="90" t="s">
        <v>1007</v>
      </c>
      <c r="M184" s="91" t="s">
        <v>1008</v>
      </c>
      <c r="N184" s="90">
        <v>202805</v>
      </c>
    </row>
    <row r="185" spans="1:14" s="11" customFormat="1" ht="16.5">
      <c r="A185" s="50">
        <v>182</v>
      </c>
      <c r="B185" s="90">
        <v>3</v>
      </c>
      <c r="C185" s="95" t="s">
        <v>1247</v>
      </c>
      <c r="D185" s="90" t="s">
        <v>319</v>
      </c>
      <c r="E185" s="90">
        <v>3011150501</v>
      </c>
      <c r="F185" s="90" t="s">
        <v>614</v>
      </c>
      <c r="G185" s="90" t="s">
        <v>825</v>
      </c>
      <c r="H185" s="97">
        <v>95</v>
      </c>
      <c r="I185" s="90" t="s">
        <v>950</v>
      </c>
      <c r="J185" s="96">
        <v>9362250</v>
      </c>
      <c r="K185" s="90" t="s">
        <v>962</v>
      </c>
      <c r="L185" s="90" t="s">
        <v>1007</v>
      </c>
      <c r="M185" s="91" t="s">
        <v>1008</v>
      </c>
      <c r="N185" s="90">
        <v>202805</v>
      </c>
    </row>
    <row r="186" spans="1:14" s="11" customFormat="1" ht="16.5">
      <c r="A186" s="50">
        <v>183</v>
      </c>
      <c r="B186" s="90">
        <v>3</v>
      </c>
      <c r="C186" s="95" t="s">
        <v>1247</v>
      </c>
      <c r="D186" s="90" t="s">
        <v>319</v>
      </c>
      <c r="E186" s="90">
        <v>3011150501</v>
      </c>
      <c r="F186" s="90" t="s">
        <v>612</v>
      </c>
      <c r="G186" s="90" t="s">
        <v>826</v>
      </c>
      <c r="H186" s="97">
        <v>131</v>
      </c>
      <c r="I186" s="90" t="s">
        <v>950</v>
      </c>
      <c r="J186" s="96">
        <v>11525380</v>
      </c>
      <c r="K186" s="90" t="s">
        <v>962</v>
      </c>
      <c r="L186" s="90" t="s">
        <v>1007</v>
      </c>
      <c r="M186" s="91" t="s">
        <v>1008</v>
      </c>
      <c r="N186" s="90">
        <v>202805</v>
      </c>
    </row>
    <row r="187" spans="1:14" s="11" customFormat="1" ht="16.5">
      <c r="A187" s="50">
        <v>184</v>
      </c>
      <c r="B187" s="90">
        <v>3</v>
      </c>
      <c r="C187" s="95" t="s">
        <v>1250</v>
      </c>
      <c r="D187" s="90" t="s">
        <v>319</v>
      </c>
      <c r="E187" s="90">
        <v>5310279801</v>
      </c>
      <c r="F187" s="90" t="s">
        <v>652</v>
      </c>
      <c r="G187" s="90" t="s">
        <v>846</v>
      </c>
      <c r="H187" s="97">
        <v>13</v>
      </c>
      <c r="I187" s="90" t="s">
        <v>946</v>
      </c>
      <c r="J187" s="96">
        <v>13000000</v>
      </c>
      <c r="K187" s="90" t="s">
        <v>964</v>
      </c>
      <c r="L187" s="90" t="s">
        <v>1024</v>
      </c>
      <c r="M187" s="91" t="s">
        <v>1025</v>
      </c>
      <c r="N187" s="90">
        <v>202605</v>
      </c>
    </row>
    <row r="188" spans="1:14" s="11" customFormat="1" ht="16.5">
      <c r="A188" s="50">
        <v>185</v>
      </c>
      <c r="B188" s="90">
        <v>3</v>
      </c>
      <c r="C188" s="95" t="s">
        <v>1247</v>
      </c>
      <c r="D188" s="90" t="s">
        <v>319</v>
      </c>
      <c r="E188" s="90">
        <v>3011150501</v>
      </c>
      <c r="F188" s="90" t="s">
        <v>614</v>
      </c>
      <c r="G188" s="90" t="s">
        <v>826</v>
      </c>
      <c r="H188" s="97">
        <v>137</v>
      </c>
      <c r="I188" s="90" t="s">
        <v>950</v>
      </c>
      <c r="J188" s="96">
        <v>13501350</v>
      </c>
      <c r="K188" s="90" t="s">
        <v>962</v>
      </c>
      <c r="L188" s="90" t="s">
        <v>1007</v>
      </c>
      <c r="M188" s="91" t="s">
        <v>1008</v>
      </c>
      <c r="N188" s="90">
        <v>202805</v>
      </c>
    </row>
    <row r="189" spans="1:14" s="11" customFormat="1" ht="16.5">
      <c r="A189" s="50">
        <v>186</v>
      </c>
      <c r="B189" s="90">
        <v>3</v>
      </c>
      <c r="C189" s="95" t="s">
        <v>2373</v>
      </c>
      <c r="D189" s="90" t="s">
        <v>320</v>
      </c>
      <c r="E189" s="90">
        <v>4321150102</v>
      </c>
      <c r="F189" s="90" t="s">
        <v>2084</v>
      </c>
      <c r="G189" s="90" t="s">
        <v>2085</v>
      </c>
      <c r="H189" s="97">
        <v>1</v>
      </c>
      <c r="I189" s="90" t="s">
        <v>944</v>
      </c>
      <c r="J189" s="96">
        <v>14900000</v>
      </c>
      <c r="K189" s="90" t="s">
        <v>972</v>
      </c>
      <c r="L189" s="90" t="s">
        <v>986</v>
      </c>
      <c r="M189" s="91" t="s">
        <v>1900</v>
      </c>
      <c r="N189" s="90">
        <v>202605</v>
      </c>
    </row>
    <row r="190" spans="1:14" s="11" customFormat="1" ht="16.5">
      <c r="A190" s="50">
        <v>187</v>
      </c>
      <c r="B190" s="90">
        <v>3</v>
      </c>
      <c r="C190" s="95" t="s">
        <v>1247</v>
      </c>
      <c r="D190" s="90" t="s">
        <v>319</v>
      </c>
      <c r="E190" s="90">
        <v>3010990201</v>
      </c>
      <c r="F190" s="90" t="s">
        <v>611</v>
      </c>
      <c r="G190" s="90" t="s">
        <v>825</v>
      </c>
      <c r="H190" s="97">
        <v>569</v>
      </c>
      <c r="I190" s="90" t="s">
        <v>950</v>
      </c>
      <c r="J190" s="96">
        <v>16501000</v>
      </c>
      <c r="K190" s="90" t="s">
        <v>962</v>
      </c>
      <c r="L190" s="90" t="s">
        <v>1007</v>
      </c>
      <c r="M190" s="91" t="s">
        <v>1008</v>
      </c>
      <c r="N190" s="90">
        <v>202805</v>
      </c>
    </row>
    <row r="191" spans="1:14" s="11" customFormat="1" ht="16.5">
      <c r="A191" s="50">
        <v>188</v>
      </c>
      <c r="B191" s="90">
        <v>3</v>
      </c>
      <c r="C191" s="95" t="s">
        <v>1247</v>
      </c>
      <c r="D191" s="90" t="s">
        <v>319</v>
      </c>
      <c r="E191" s="90">
        <v>3010990201</v>
      </c>
      <c r="F191" s="90" t="s">
        <v>610</v>
      </c>
      <c r="G191" s="90" t="s">
        <v>826</v>
      </c>
      <c r="H191" s="97">
        <v>648</v>
      </c>
      <c r="I191" s="90" t="s">
        <v>950</v>
      </c>
      <c r="J191" s="96">
        <v>18792000</v>
      </c>
      <c r="K191" s="90" t="s">
        <v>962</v>
      </c>
      <c r="L191" s="90" t="s">
        <v>1007</v>
      </c>
      <c r="M191" s="91" t="s">
        <v>1008</v>
      </c>
      <c r="N191" s="90">
        <v>202805</v>
      </c>
    </row>
    <row r="192" spans="1:14" s="11" customFormat="1" ht="16.5">
      <c r="A192" s="50">
        <v>189</v>
      </c>
      <c r="B192" s="90">
        <v>3</v>
      </c>
      <c r="C192" s="95" t="s">
        <v>1256</v>
      </c>
      <c r="D192" s="90" t="s">
        <v>319</v>
      </c>
      <c r="E192" s="90">
        <v>4218270501</v>
      </c>
      <c r="F192" s="90" t="s">
        <v>676</v>
      </c>
      <c r="G192" s="90" t="s">
        <v>865</v>
      </c>
      <c r="H192" s="97">
        <v>1</v>
      </c>
      <c r="I192" s="90" t="s">
        <v>946</v>
      </c>
      <c r="J192" s="96">
        <v>18880000</v>
      </c>
      <c r="K192" s="90" t="s">
        <v>968</v>
      </c>
      <c r="L192" s="90" t="s">
        <v>1046</v>
      </c>
      <c r="M192" s="91" t="s">
        <v>1047</v>
      </c>
      <c r="N192" s="90">
        <v>202605</v>
      </c>
    </row>
    <row r="193" spans="1:14" s="11" customFormat="1" ht="16.5">
      <c r="A193" s="50">
        <v>190</v>
      </c>
      <c r="B193" s="90">
        <v>3</v>
      </c>
      <c r="C193" s="95" t="s">
        <v>2380</v>
      </c>
      <c r="D193" s="90" t="s">
        <v>320</v>
      </c>
      <c r="E193" s="90">
        <v>4511189301</v>
      </c>
      <c r="F193" s="90" t="s">
        <v>2097</v>
      </c>
      <c r="G193" s="90" t="s">
        <v>881</v>
      </c>
      <c r="H193" s="97">
        <v>1</v>
      </c>
      <c r="I193" s="90" t="s">
        <v>944</v>
      </c>
      <c r="J193" s="96">
        <v>19800000</v>
      </c>
      <c r="K193" s="90" t="s">
        <v>972</v>
      </c>
      <c r="L193" s="90" t="s">
        <v>986</v>
      </c>
      <c r="M193" s="91" t="s">
        <v>1938</v>
      </c>
      <c r="N193" s="90">
        <v>202605</v>
      </c>
    </row>
    <row r="194" spans="1:14" s="11" customFormat="1" ht="16.5">
      <c r="A194" s="50">
        <v>191</v>
      </c>
      <c r="B194" s="90">
        <v>3</v>
      </c>
      <c r="C194" s="95" t="s">
        <v>1276</v>
      </c>
      <c r="D194" s="90" t="s">
        <v>320</v>
      </c>
      <c r="E194" s="90">
        <v>3912118901</v>
      </c>
      <c r="F194" s="90" t="s">
        <v>747</v>
      </c>
      <c r="G194" s="90" t="s">
        <v>908</v>
      </c>
      <c r="H194" s="97">
        <v>1</v>
      </c>
      <c r="I194" s="90" t="s">
        <v>944</v>
      </c>
      <c r="J194" s="96">
        <v>19800000</v>
      </c>
      <c r="K194" s="90" t="s">
        <v>977</v>
      </c>
      <c r="L194" s="90" t="s">
        <v>986</v>
      </c>
      <c r="M194" s="91" t="s">
        <v>1105</v>
      </c>
      <c r="N194" s="90">
        <v>202610</v>
      </c>
    </row>
    <row r="195" spans="1:14" s="11" customFormat="1" ht="16.5">
      <c r="A195" s="50">
        <v>192</v>
      </c>
      <c r="B195" s="90">
        <v>3</v>
      </c>
      <c r="C195" s="95" t="s">
        <v>1252</v>
      </c>
      <c r="D195" s="90" t="s">
        <v>319</v>
      </c>
      <c r="E195" s="90">
        <v>1214218006</v>
      </c>
      <c r="F195" s="90" t="s">
        <v>668</v>
      </c>
      <c r="G195" s="90" t="s">
        <v>858</v>
      </c>
      <c r="H195" s="97">
        <v>1</v>
      </c>
      <c r="I195" s="90" t="s">
        <v>944</v>
      </c>
      <c r="J195" s="96">
        <v>22000000</v>
      </c>
      <c r="K195" s="90" t="s">
        <v>967</v>
      </c>
      <c r="L195" s="90" t="s">
        <v>1035</v>
      </c>
      <c r="M195" s="91" t="s">
        <v>1037</v>
      </c>
      <c r="N195" s="90">
        <v>202605</v>
      </c>
    </row>
    <row r="196" spans="1:14" s="11" customFormat="1" ht="16.5">
      <c r="A196" s="50">
        <v>193</v>
      </c>
      <c r="B196" s="90">
        <v>3</v>
      </c>
      <c r="C196" s="95" t="s">
        <v>1253</v>
      </c>
      <c r="D196" s="90" t="s">
        <v>319</v>
      </c>
      <c r="E196" s="90">
        <v>3912101101</v>
      </c>
      <c r="F196" s="90" t="s">
        <v>671</v>
      </c>
      <c r="G196" s="90" t="s">
        <v>861</v>
      </c>
      <c r="H196" s="97">
        <v>1</v>
      </c>
      <c r="I196" s="90" t="s">
        <v>945</v>
      </c>
      <c r="J196" s="96">
        <v>24000000</v>
      </c>
      <c r="K196" s="90" t="s">
        <v>967</v>
      </c>
      <c r="L196" s="90" t="s">
        <v>1035</v>
      </c>
      <c r="M196" s="91" t="s">
        <v>1038</v>
      </c>
      <c r="N196" s="90">
        <v>202612</v>
      </c>
    </row>
    <row r="197" spans="1:14" s="11" customFormat="1" ht="16.5">
      <c r="A197" s="50">
        <v>194</v>
      </c>
      <c r="B197" s="90">
        <v>3</v>
      </c>
      <c r="C197" s="95" t="s">
        <v>1258</v>
      </c>
      <c r="D197" s="90" t="s">
        <v>320</v>
      </c>
      <c r="E197" s="90">
        <v>3911161102</v>
      </c>
      <c r="F197" s="90" t="s">
        <v>716</v>
      </c>
      <c r="G197" s="90" t="s">
        <v>869</v>
      </c>
      <c r="H197" s="97">
        <v>88</v>
      </c>
      <c r="I197" s="90" t="s">
        <v>946</v>
      </c>
      <c r="J197" s="96">
        <v>26900000</v>
      </c>
      <c r="K197" s="90" t="s">
        <v>968</v>
      </c>
      <c r="L197" s="90" t="s">
        <v>1048</v>
      </c>
      <c r="M197" s="91" t="s">
        <v>1051</v>
      </c>
      <c r="N197" s="90">
        <v>202610</v>
      </c>
    </row>
    <row r="198" spans="1:14" s="11" customFormat="1" ht="16.5">
      <c r="A198" s="50">
        <v>195</v>
      </c>
      <c r="B198" s="90">
        <v>3</v>
      </c>
      <c r="C198" s="95" t="s">
        <v>1281</v>
      </c>
      <c r="D198" s="90" t="s">
        <v>319</v>
      </c>
      <c r="E198" s="90">
        <v>3023169901</v>
      </c>
      <c r="F198" s="90" t="s">
        <v>751</v>
      </c>
      <c r="G198" s="90" t="s">
        <v>912</v>
      </c>
      <c r="H198" s="97">
        <v>2</v>
      </c>
      <c r="I198" s="90" t="s">
        <v>946</v>
      </c>
      <c r="J198" s="96">
        <v>27000000</v>
      </c>
      <c r="K198" s="90" t="s">
        <v>977</v>
      </c>
      <c r="L198" s="90" t="s">
        <v>1024</v>
      </c>
      <c r="M198" s="91" t="s">
        <v>1111</v>
      </c>
      <c r="N198" s="90">
        <v>202606</v>
      </c>
    </row>
    <row r="199" spans="1:14" s="11" customFormat="1" ht="16.5">
      <c r="A199" s="50">
        <v>196</v>
      </c>
      <c r="B199" s="90">
        <v>3</v>
      </c>
      <c r="C199" s="95" t="s">
        <v>1247</v>
      </c>
      <c r="D199" s="90" t="s">
        <v>319</v>
      </c>
      <c r="E199" s="90">
        <v>3010990201</v>
      </c>
      <c r="F199" s="90" t="s">
        <v>611</v>
      </c>
      <c r="G199" s="90" t="s">
        <v>826</v>
      </c>
      <c r="H199" s="97">
        <v>999</v>
      </c>
      <c r="I199" s="90" t="s">
        <v>950</v>
      </c>
      <c r="J199" s="96">
        <v>28971000</v>
      </c>
      <c r="K199" s="90" t="s">
        <v>962</v>
      </c>
      <c r="L199" s="90" t="s">
        <v>1007</v>
      </c>
      <c r="M199" s="91" t="s">
        <v>1008</v>
      </c>
      <c r="N199" s="90">
        <v>202805</v>
      </c>
    </row>
    <row r="200" spans="1:14" s="11" customFormat="1" ht="16.5">
      <c r="A200" s="50">
        <v>197</v>
      </c>
      <c r="B200" s="90">
        <v>3</v>
      </c>
      <c r="C200" s="95" t="s">
        <v>1247</v>
      </c>
      <c r="D200" s="90" t="s">
        <v>319</v>
      </c>
      <c r="E200" s="90">
        <v>4014210901</v>
      </c>
      <c r="F200" s="90" t="s">
        <v>624</v>
      </c>
      <c r="G200" s="90" t="s">
        <v>825</v>
      </c>
      <c r="H200" s="97">
        <v>184</v>
      </c>
      <c r="I200" s="90" t="s">
        <v>954</v>
      </c>
      <c r="J200" s="96">
        <v>29881600</v>
      </c>
      <c r="K200" s="90" t="s">
        <v>962</v>
      </c>
      <c r="L200" s="90" t="s">
        <v>1007</v>
      </c>
      <c r="M200" s="91" t="s">
        <v>1008</v>
      </c>
      <c r="N200" s="90">
        <v>202805</v>
      </c>
    </row>
    <row r="201" spans="1:14" s="11" customFormat="1" ht="16.5">
      <c r="A201" s="50">
        <v>198</v>
      </c>
      <c r="B201" s="90">
        <v>3</v>
      </c>
      <c r="C201" s="95" t="s">
        <v>2368</v>
      </c>
      <c r="D201" s="90" t="s">
        <v>319</v>
      </c>
      <c r="E201" s="90">
        <v>4321159401</v>
      </c>
      <c r="F201" s="90" t="s">
        <v>2079</v>
      </c>
      <c r="G201" s="90" t="s">
        <v>2080</v>
      </c>
      <c r="H201" s="97">
        <v>1</v>
      </c>
      <c r="I201" s="90" t="s">
        <v>945</v>
      </c>
      <c r="J201" s="96">
        <v>30000000</v>
      </c>
      <c r="K201" s="90" t="s">
        <v>967</v>
      </c>
      <c r="L201" s="90" t="s">
        <v>1887</v>
      </c>
      <c r="M201" s="91" t="s">
        <v>1932</v>
      </c>
      <c r="N201" s="90">
        <v>202605</v>
      </c>
    </row>
    <row r="202" spans="1:14" s="11" customFormat="1" ht="16.5">
      <c r="A202" s="50">
        <v>199</v>
      </c>
      <c r="B202" s="90">
        <v>3</v>
      </c>
      <c r="C202" s="95" t="s">
        <v>1286</v>
      </c>
      <c r="D202" s="90" t="s">
        <v>319</v>
      </c>
      <c r="E202" s="90">
        <v>2610999101</v>
      </c>
      <c r="F202" s="90" t="s">
        <v>794</v>
      </c>
      <c r="G202" s="90" t="s">
        <v>935</v>
      </c>
      <c r="H202" s="97">
        <v>1</v>
      </c>
      <c r="I202" s="90" t="s">
        <v>944</v>
      </c>
      <c r="J202" s="96">
        <v>30000000</v>
      </c>
      <c r="K202" s="90" t="s">
        <v>983</v>
      </c>
      <c r="L202" s="90" t="s">
        <v>1030</v>
      </c>
      <c r="M202" s="91" t="s">
        <v>1137</v>
      </c>
      <c r="N202" s="90">
        <v>202608</v>
      </c>
    </row>
    <row r="203" spans="1:14" s="11" customFormat="1" ht="16.5">
      <c r="A203" s="50">
        <v>200</v>
      </c>
      <c r="B203" s="90">
        <v>3</v>
      </c>
      <c r="C203" s="95" t="s">
        <v>1247</v>
      </c>
      <c r="D203" s="90" t="s">
        <v>319</v>
      </c>
      <c r="E203" s="90">
        <v>3011159701</v>
      </c>
      <c r="F203" s="90" t="s">
        <v>618</v>
      </c>
      <c r="G203" s="90" t="s">
        <v>826</v>
      </c>
      <c r="H203" s="97">
        <v>319</v>
      </c>
      <c r="I203" s="90" t="s">
        <v>950</v>
      </c>
      <c r="J203" s="96">
        <v>31912760</v>
      </c>
      <c r="K203" s="90" t="s">
        <v>962</v>
      </c>
      <c r="L203" s="90" t="s">
        <v>1007</v>
      </c>
      <c r="M203" s="91" t="s">
        <v>1008</v>
      </c>
      <c r="N203" s="90">
        <v>202805</v>
      </c>
    </row>
    <row r="204" spans="1:14" s="11" customFormat="1" ht="16.5">
      <c r="A204" s="50">
        <v>201</v>
      </c>
      <c r="B204" s="90">
        <v>3</v>
      </c>
      <c r="C204" s="95" t="s">
        <v>2366</v>
      </c>
      <c r="D204" s="90" t="s">
        <v>319</v>
      </c>
      <c r="E204" s="90">
        <v>4322250101</v>
      </c>
      <c r="F204" s="90" t="s">
        <v>2068</v>
      </c>
      <c r="G204" s="90" t="s">
        <v>2069</v>
      </c>
      <c r="H204" s="97">
        <v>1</v>
      </c>
      <c r="I204" s="90" t="s">
        <v>944</v>
      </c>
      <c r="J204" s="96">
        <v>33000000</v>
      </c>
      <c r="K204" s="90" t="s">
        <v>1874</v>
      </c>
      <c r="L204" s="90" t="s">
        <v>1030</v>
      </c>
      <c r="M204" s="91" t="s">
        <v>1914</v>
      </c>
      <c r="N204" s="90">
        <v>202605</v>
      </c>
    </row>
    <row r="205" spans="1:14" s="11" customFormat="1" ht="16.5">
      <c r="A205" s="50">
        <v>202</v>
      </c>
      <c r="B205" s="90">
        <v>3</v>
      </c>
      <c r="C205" s="95" t="s">
        <v>2370</v>
      </c>
      <c r="D205" s="90" t="s">
        <v>319</v>
      </c>
      <c r="E205" s="90">
        <v>4010178702</v>
      </c>
      <c r="F205" s="90" t="s">
        <v>675</v>
      </c>
      <c r="G205" s="90" t="s">
        <v>824</v>
      </c>
      <c r="H205" s="97">
        <v>10</v>
      </c>
      <c r="I205" s="90" t="s">
        <v>946</v>
      </c>
      <c r="J205" s="96">
        <v>34000000</v>
      </c>
      <c r="K205" s="90" t="s">
        <v>1890</v>
      </c>
      <c r="L205" s="90" t="s">
        <v>1030</v>
      </c>
      <c r="M205" s="91" t="s">
        <v>1934</v>
      </c>
      <c r="N205" s="90">
        <v>202605</v>
      </c>
    </row>
    <row r="206" spans="1:14" s="11" customFormat="1" ht="16.5">
      <c r="A206" s="50">
        <v>203</v>
      </c>
      <c r="B206" s="90">
        <v>3</v>
      </c>
      <c r="C206" s="95" t="s">
        <v>1273</v>
      </c>
      <c r="D206" s="90" t="s">
        <v>320</v>
      </c>
      <c r="E206" s="90">
        <v>4323260801</v>
      </c>
      <c r="F206" s="90" t="s">
        <v>744</v>
      </c>
      <c r="G206" s="90" t="s">
        <v>908</v>
      </c>
      <c r="H206" s="97">
        <v>1</v>
      </c>
      <c r="I206" s="90" t="s">
        <v>944</v>
      </c>
      <c r="J206" s="96">
        <v>34100000</v>
      </c>
      <c r="K206" s="90" t="s">
        <v>977</v>
      </c>
      <c r="L206" s="90" t="s">
        <v>986</v>
      </c>
      <c r="M206" s="91" t="s">
        <v>1105</v>
      </c>
      <c r="N206" s="90">
        <v>202608</v>
      </c>
    </row>
    <row r="207" spans="1:14" s="11" customFormat="1" ht="16.5">
      <c r="A207" s="50">
        <v>204</v>
      </c>
      <c r="B207" s="90">
        <v>3</v>
      </c>
      <c r="C207" s="95" t="s">
        <v>1247</v>
      </c>
      <c r="D207" s="90" t="s">
        <v>319</v>
      </c>
      <c r="E207" s="90">
        <v>3011150501</v>
      </c>
      <c r="F207" s="90" t="s">
        <v>612</v>
      </c>
      <c r="G207" s="90" t="s">
        <v>825</v>
      </c>
      <c r="H207" s="97">
        <v>411</v>
      </c>
      <c r="I207" s="90" t="s">
        <v>950</v>
      </c>
      <c r="J207" s="96">
        <v>36159780</v>
      </c>
      <c r="K207" s="90" t="s">
        <v>962</v>
      </c>
      <c r="L207" s="90" t="s">
        <v>1007</v>
      </c>
      <c r="M207" s="91" t="s">
        <v>1008</v>
      </c>
      <c r="N207" s="90">
        <v>202805</v>
      </c>
    </row>
    <row r="208" spans="1:14" s="11" customFormat="1" ht="16.5">
      <c r="A208" s="50">
        <v>205</v>
      </c>
      <c r="B208" s="90">
        <v>3</v>
      </c>
      <c r="C208" s="95" t="s">
        <v>1240</v>
      </c>
      <c r="D208" s="90" t="s">
        <v>319</v>
      </c>
      <c r="E208" s="90">
        <v>4111241001</v>
      </c>
      <c r="F208" s="90" t="s">
        <v>2072</v>
      </c>
      <c r="G208" s="90" t="s">
        <v>807</v>
      </c>
      <c r="H208" s="97">
        <v>12</v>
      </c>
      <c r="I208" s="90" t="s">
        <v>946</v>
      </c>
      <c r="J208" s="96">
        <v>36444000</v>
      </c>
      <c r="K208" s="90" t="s">
        <v>961</v>
      </c>
      <c r="L208" s="90" t="s">
        <v>986</v>
      </c>
      <c r="M208" s="91" t="s">
        <v>993</v>
      </c>
      <c r="N208" s="90">
        <v>202610</v>
      </c>
    </row>
    <row r="209" spans="1:14" s="11" customFormat="1" ht="16.5">
      <c r="A209" s="50">
        <v>206</v>
      </c>
      <c r="B209" s="90">
        <v>3</v>
      </c>
      <c r="C209" s="95" t="s">
        <v>1247</v>
      </c>
      <c r="D209" s="90" t="s">
        <v>319</v>
      </c>
      <c r="E209" s="90">
        <v>3011150501</v>
      </c>
      <c r="F209" s="90" t="s">
        <v>616</v>
      </c>
      <c r="G209" s="90" t="s">
        <v>826</v>
      </c>
      <c r="H209" s="97">
        <v>428</v>
      </c>
      <c r="I209" s="90" t="s">
        <v>950</v>
      </c>
      <c r="J209" s="96">
        <v>37655440</v>
      </c>
      <c r="K209" s="90" t="s">
        <v>962</v>
      </c>
      <c r="L209" s="90" t="s">
        <v>1007</v>
      </c>
      <c r="M209" s="91" t="s">
        <v>1008</v>
      </c>
      <c r="N209" s="90">
        <v>202805</v>
      </c>
    </row>
    <row r="210" spans="1:14" s="11" customFormat="1" ht="16.5">
      <c r="A210" s="50">
        <v>207</v>
      </c>
      <c r="B210" s="90">
        <v>3</v>
      </c>
      <c r="C210" s="95" t="s">
        <v>1251</v>
      </c>
      <c r="D210" s="90" t="s">
        <v>320</v>
      </c>
      <c r="E210" s="90">
        <v>2711182801</v>
      </c>
      <c r="F210" s="90" t="s">
        <v>667</v>
      </c>
      <c r="G210" s="90" t="s">
        <v>857</v>
      </c>
      <c r="H210" s="97">
        <v>1</v>
      </c>
      <c r="I210" s="90" t="s">
        <v>946</v>
      </c>
      <c r="J210" s="96">
        <v>38674000</v>
      </c>
      <c r="K210" s="90" t="s">
        <v>967</v>
      </c>
      <c r="L210" s="90" t="s">
        <v>1035</v>
      </c>
      <c r="M210" s="91" t="s">
        <v>1036</v>
      </c>
      <c r="N210" s="90">
        <v>202609</v>
      </c>
    </row>
    <row r="211" spans="1:14" s="11" customFormat="1" ht="16.5">
      <c r="A211" s="50">
        <v>208</v>
      </c>
      <c r="B211" s="90">
        <v>3</v>
      </c>
      <c r="C211" s="95" t="s">
        <v>2378</v>
      </c>
      <c r="D211" s="90" t="s">
        <v>319</v>
      </c>
      <c r="E211" s="90">
        <v>4619150401</v>
      </c>
      <c r="F211" s="90" t="s">
        <v>2093</v>
      </c>
      <c r="G211" s="90" t="s">
        <v>2094</v>
      </c>
      <c r="H211" s="97">
        <v>1</v>
      </c>
      <c r="I211" s="90" t="s">
        <v>944</v>
      </c>
      <c r="J211" s="96">
        <v>40000000</v>
      </c>
      <c r="K211" s="90" t="s">
        <v>972</v>
      </c>
      <c r="L211" s="90" t="s">
        <v>986</v>
      </c>
      <c r="M211" s="91" t="s">
        <v>1936</v>
      </c>
      <c r="N211" s="90">
        <v>202612</v>
      </c>
    </row>
    <row r="212" spans="1:14" s="11" customFormat="1" ht="16.5">
      <c r="A212" s="50">
        <v>209</v>
      </c>
      <c r="B212" s="90">
        <v>3</v>
      </c>
      <c r="C212" s="95" t="s">
        <v>2371</v>
      </c>
      <c r="D212" s="90" t="s">
        <v>319</v>
      </c>
      <c r="E212" s="90">
        <v>4010180201</v>
      </c>
      <c r="F212" s="90" t="s">
        <v>675</v>
      </c>
      <c r="G212" s="90" t="s">
        <v>848</v>
      </c>
      <c r="H212" s="97">
        <v>1</v>
      </c>
      <c r="I212" s="90" t="s">
        <v>946</v>
      </c>
      <c r="J212" s="96">
        <v>41000000</v>
      </c>
      <c r="K212" s="90" t="s">
        <v>1890</v>
      </c>
      <c r="L212" s="90" t="s">
        <v>1030</v>
      </c>
      <c r="M212" s="91" t="s">
        <v>1934</v>
      </c>
      <c r="N212" s="90">
        <v>202608</v>
      </c>
    </row>
    <row r="213" spans="1:14" s="11" customFormat="1" ht="16.5">
      <c r="A213" s="50">
        <v>210</v>
      </c>
      <c r="B213" s="90">
        <v>3</v>
      </c>
      <c r="C213" s="95" t="s">
        <v>1277</v>
      </c>
      <c r="D213" s="90" t="s">
        <v>319</v>
      </c>
      <c r="E213" s="90">
        <v>4111363901</v>
      </c>
      <c r="F213" s="90" t="s">
        <v>567</v>
      </c>
      <c r="G213" s="90" t="s">
        <v>908</v>
      </c>
      <c r="H213" s="97">
        <v>1</v>
      </c>
      <c r="I213" s="90" t="s">
        <v>944</v>
      </c>
      <c r="J213" s="96">
        <v>42900000</v>
      </c>
      <c r="K213" s="90" t="s">
        <v>977</v>
      </c>
      <c r="L213" s="90" t="s">
        <v>986</v>
      </c>
      <c r="M213" s="91" t="s">
        <v>1108</v>
      </c>
      <c r="N213" s="90">
        <v>202610</v>
      </c>
    </row>
    <row r="214" spans="1:14" s="11" customFormat="1" ht="16.5">
      <c r="A214" s="50">
        <v>211</v>
      </c>
      <c r="B214" s="90">
        <v>3</v>
      </c>
      <c r="C214" s="95" t="s">
        <v>1285</v>
      </c>
      <c r="D214" s="90" t="s">
        <v>319</v>
      </c>
      <c r="E214" s="90">
        <v>4015150901</v>
      </c>
      <c r="F214" s="90" t="s">
        <v>793</v>
      </c>
      <c r="G214" s="90" t="s">
        <v>935</v>
      </c>
      <c r="H214" s="97">
        <v>1</v>
      </c>
      <c r="I214" s="90" t="s">
        <v>945</v>
      </c>
      <c r="J214" s="96">
        <v>42900000</v>
      </c>
      <c r="K214" s="90" t="s">
        <v>983</v>
      </c>
      <c r="L214" s="90" t="s">
        <v>1030</v>
      </c>
      <c r="M214" s="91" t="s">
        <v>1137</v>
      </c>
      <c r="N214" s="90">
        <v>202608</v>
      </c>
    </row>
    <row r="215" spans="1:14" s="11" customFormat="1" ht="16.5">
      <c r="A215" s="50">
        <v>212</v>
      </c>
      <c r="B215" s="90">
        <v>3</v>
      </c>
      <c r="C215" s="95" t="s">
        <v>1237</v>
      </c>
      <c r="D215" s="90" t="s">
        <v>319</v>
      </c>
      <c r="E215" s="90">
        <v>4321150102</v>
      </c>
      <c r="F215" s="90" t="s">
        <v>581</v>
      </c>
      <c r="G215" s="90" t="s">
        <v>807</v>
      </c>
      <c r="H215" s="97">
        <v>17</v>
      </c>
      <c r="I215" s="90" t="s">
        <v>946</v>
      </c>
      <c r="J215" s="96">
        <v>43690000</v>
      </c>
      <c r="K215" s="90" t="s">
        <v>961</v>
      </c>
      <c r="L215" s="90" t="s">
        <v>986</v>
      </c>
      <c r="M215" s="91" t="s">
        <v>990</v>
      </c>
      <c r="N215" s="90">
        <v>202604</v>
      </c>
    </row>
    <row r="216" spans="1:14" s="11" customFormat="1" ht="16.5">
      <c r="A216" s="50">
        <v>213</v>
      </c>
      <c r="B216" s="90">
        <v>3</v>
      </c>
      <c r="C216" s="95" t="s">
        <v>1262</v>
      </c>
      <c r="D216" s="90" t="s">
        <v>319</v>
      </c>
      <c r="E216" s="90">
        <v>4010180201</v>
      </c>
      <c r="F216" s="90" t="s">
        <v>704</v>
      </c>
      <c r="G216" s="90" t="s">
        <v>878</v>
      </c>
      <c r="H216" s="97">
        <v>1</v>
      </c>
      <c r="I216" s="90" t="s">
        <v>944</v>
      </c>
      <c r="J216" s="96">
        <v>44000000</v>
      </c>
      <c r="K216" s="90" t="s">
        <v>971</v>
      </c>
      <c r="L216" s="90" t="s">
        <v>1030</v>
      </c>
      <c r="M216" s="91" t="s">
        <v>1066</v>
      </c>
      <c r="N216" s="90">
        <v>202612</v>
      </c>
    </row>
    <row r="217" spans="1:14" s="11" customFormat="1" ht="16.5">
      <c r="A217" s="50">
        <v>214</v>
      </c>
      <c r="B217" s="90">
        <v>3</v>
      </c>
      <c r="C217" s="95" t="s">
        <v>2372</v>
      </c>
      <c r="D217" s="90" t="s">
        <v>319</v>
      </c>
      <c r="E217" s="90">
        <v>4015173001</v>
      </c>
      <c r="F217" s="90" t="s">
        <v>2083</v>
      </c>
      <c r="G217" s="90" t="s">
        <v>2009</v>
      </c>
      <c r="H217" s="97">
        <v>1</v>
      </c>
      <c r="I217" s="90" t="s">
        <v>944</v>
      </c>
      <c r="J217" s="96">
        <v>44000000</v>
      </c>
      <c r="K217" s="90" t="s">
        <v>972</v>
      </c>
      <c r="L217" s="90" t="s">
        <v>997</v>
      </c>
      <c r="M217" s="91" t="s">
        <v>1895</v>
      </c>
      <c r="N217" s="90">
        <v>202604</v>
      </c>
    </row>
    <row r="218" spans="1:14" s="11" customFormat="1" ht="16.5">
      <c r="A218" s="50">
        <v>215</v>
      </c>
      <c r="B218" s="90">
        <v>3</v>
      </c>
      <c r="C218" s="95" t="s">
        <v>1288</v>
      </c>
      <c r="D218" s="90" t="s">
        <v>319</v>
      </c>
      <c r="E218" s="90">
        <v>4111241101</v>
      </c>
      <c r="F218" s="90" t="s">
        <v>716</v>
      </c>
      <c r="G218" s="90" t="s">
        <v>941</v>
      </c>
      <c r="H218" s="97">
        <v>4</v>
      </c>
      <c r="I218" s="90" t="s">
        <v>946</v>
      </c>
      <c r="J218" s="96">
        <v>45601622</v>
      </c>
      <c r="K218" s="90" t="s">
        <v>983</v>
      </c>
      <c r="L218" s="90" t="s">
        <v>1030</v>
      </c>
      <c r="M218" s="91" t="s">
        <v>1141</v>
      </c>
      <c r="N218" s="90">
        <v>202712</v>
      </c>
    </row>
    <row r="219" spans="1:14" s="11" customFormat="1" ht="16.5">
      <c r="A219" s="50">
        <v>216</v>
      </c>
      <c r="B219" s="90">
        <v>3</v>
      </c>
      <c r="C219" s="95" t="s">
        <v>1247</v>
      </c>
      <c r="D219" s="90" t="s">
        <v>319</v>
      </c>
      <c r="E219" s="90">
        <v>3011159701</v>
      </c>
      <c r="F219" s="90" t="s">
        <v>620</v>
      </c>
      <c r="G219" s="90" t="s">
        <v>826</v>
      </c>
      <c r="H219" s="97">
        <v>578</v>
      </c>
      <c r="I219" s="90" t="s">
        <v>950</v>
      </c>
      <c r="J219" s="96">
        <v>48043360</v>
      </c>
      <c r="K219" s="90" t="s">
        <v>962</v>
      </c>
      <c r="L219" s="90" t="s">
        <v>1007</v>
      </c>
      <c r="M219" s="91" t="s">
        <v>1008</v>
      </c>
      <c r="N219" s="90">
        <v>202805</v>
      </c>
    </row>
    <row r="220" spans="1:14" s="11" customFormat="1" ht="16.5">
      <c r="A220" s="50">
        <v>217</v>
      </c>
      <c r="B220" s="90">
        <v>3</v>
      </c>
      <c r="C220" s="95" t="s">
        <v>1268</v>
      </c>
      <c r="D220" s="90" t="s">
        <v>320</v>
      </c>
      <c r="E220" s="90">
        <v>4111250101</v>
      </c>
      <c r="F220" s="90" t="s">
        <v>717</v>
      </c>
      <c r="G220" s="90" t="s">
        <v>886</v>
      </c>
      <c r="H220" s="97">
        <v>1</v>
      </c>
      <c r="I220" s="90" t="s">
        <v>945</v>
      </c>
      <c r="J220" s="96">
        <v>50000000</v>
      </c>
      <c r="K220" s="90" t="s">
        <v>973</v>
      </c>
      <c r="L220" s="90" t="s">
        <v>1030</v>
      </c>
      <c r="M220" s="91" t="s">
        <v>1074</v>
      </c>
      <c r="N220" s="90">
        <v>202608</v>
      </c>
    </row>
    <row r="221" spans="1:14" s="11" customFormat="1" ht="16.5">
      <c r="A221" s="50">
        <v>218</v>
      </c>
      <c r="B221" s="90">
        <v>3</v>
      </c>
      <c r="C221" s="95" t="s">
        <v>1287</v>
      </c>
      <c r="D221" s="90" t="s">
        <v>320</v>
      </c>
      <c r="E221" s="90">
        <v>2610999101</v>
      </c>
      <c r="F221" s="90" t="s">
        <v>795</v>
      </c>
      <c r="G221" s="90" t="s">
        <v>935</v>
      </c>
      <c r="H221" s="97">
        <v>1</v>
      </c>
      <c r="I221" s="90" t="s">
        <v>944</v>
      </c>
      <c r="J221" s="96">
        <v>50000000</v>
      </c>
      <c r="K221" s="90" t="s">
        <v>983</v>
      </c>
      <c r="L221" s="90" t="s">
        <v>1030</v>
      </c>
      <c r="M221" s="91" t="s">
        <v>1137</v>
      </c>
      <c r="N221" s="90">
        <v>202608</v>
      </c>
    </row>
    <row r="222" spans="1:14" s="11" customFormat="1" ht="16.5">
      <c r="A222" s="50">
        <v>219</v>
      </c>
      <c r="B222" s="90">
        <v>3</v>
      </c>
      <c r="C222" s="95" t="s">
        <v>2379</v>
      </c>
      <c r="D222" s="90" t="s">
        <v>320</v>
      </c>
      <c r="E222" s="90">
        <v>2610120501</v>
      </c>
      <c r="F222" s="90" t="s">
        <v>2095</v>
      </c>
      <c r="G222" s="90" t="s">
        <v>2096</v>
      </c>
      <c r="H222" s="97">
        <v>1</v>
      </c>
      <c r="I222" s="90" t="s">
        <v>944</v>
      </c>
      <c r="J222" s="96">
        <v>52000000</v>
      </c>
      <c r="K222" s="90" t="s">
        <v>972</v>
      </c>
      <c r="L222" s="90" t="s">
        <v>986</v>
      </c>
      <c r="M222" s="91" t="s">
        <v>1937</v>
      </c>
      <c r="N222" s="90">
        <v>202611</v>
      </c>
    </row>
    <row r="223" spans="1:14" s="11" customFormat="1" ht="16.5">
      <c r="A223" s="50">
        <v>220</v>
      </c>
      <c r="B223" s="90">
        <v>3</v>
      </c>
      <c r="C223" s="95" t="s">
        <v>2383</v>
      </c>
      <c r="D223" s="90" t="s">
        <v>570</v>
      </c>
      <c r="E223" s="90">
        <v>5213160201</v>
      </c>
      <c r="F223" s="90" t="s">
        <v>716</v>
      </c>
      <c r="G223" s="90" t="s">
        <v>2102</v>
      </c>
      <c r="H223" s="97">
        <v>1</v>
      </c>
      <c r="I223" s="90" t="s">
        <v>944</v>
      </c>
      <c r="J223" s="96">
        <v>52110000</v>
      </c>
      <c r="K223" s="90" t="s">
        <v>1910</v>
      </c>
      <c r="L223" s="90" t="s">
        <v>1911</v>
      </c>
      <c r="M223" s="91" t="s">
        <v>1912</v>
      </c>
      <c r="N223" s="90">
        <v>202607</v>
      </c>
    </row>
    <row r="224" spans="1:14" s="11" customFormat="1" ht="16.5">
      <c r="A224" s="50">
        <v>221</v>
      </c>
      <c r="B224" s="90">
        <v>3</v>
      </c>
      <c r="C224" s="95" t="s">
        <v>1247</v>
      </c>
      <c r="D224" s="90" t="s">
        <v>319</v>
      </c>
      <c r="E224" s="90">
        <v>3010990201</v>
      </c>
      <c r="F224" s="90" t="s">
        <v>610</v>
      </c>
      <c r="G224" s="90" t="s">
        <v>825</v>
      </c>
      <c r="H224" s="97">
        <v>1803</v>
      </c>
      <c r="I224" s="90" t="s">
        <v>950</v>
      </c>
      <c r="J224" s="96">
        <v>52287000</v>
      </c>
      <c r="K224" s="90" t="s">
        <v>962</v>
      </c>
      <c r="L224" s="90" t="s">
        <v>1007</v>
      </c>
      <c r="M224" s="91" t="s">
        <v>1008</v>
      </c>
      <c r="N224" s="90">
        <v>202805</v>
      </c>
    </row>
    <row r="225" spans="1:14" s="11" customFormat="1" ht="16.5">
      <c r="A225" s="50">
        <v>222</v>
      </c>
      <c r="B225" s="90">
        <v>3</v>
      </c>
      <c r="C225" s="95" t="s">
        <v>1248</v>
      </c>
      <c r="D225" s="90" t="s">
        <v>320</v>
      </c>
      <c r="E225" s="90">
        <v>2410165301</v>
      </c>
      <c r="F225" s="90" t="s">
        <v>2073</v>
      </c>
      <c r="G225" s="90" t="s">
        <v>2045</v>
      </c>
      <c r="H225" s="97">
        <v>1</v>
      </c>
      <c r="I225" s="90" t="s">
        <v>945</v>
      </c>
      <c r="J225" s="96">
        <v>60000000</v>
      </c>
      <c r="K225" s="90" t="s">
        <v>964</v>
      </c>
      <c r="L225" s="90" t="s">
        <v>997</v>
      </c>
      <c r="M225" s="91" t="s">
        <v>1022</v>
      </c>
      <c r="N225" s="90">
        <v>202609</v>
      </c>
    </row>
    <row r="226" spans="1:14" s="11" customFormat="1" ht="16.5">
      <c r="A226" s="50">
        <v>223</v>
      </c>
      <c r="B226" s="90">
        <v>3</v>
      </c>
      <c r="C226" s="95" t="s">
        <v>2327</v>
      </c>
      <c r="D226" s="90" t="s">
        <v>320</v>
      </c>
      <c r="E226" s="90">
        <v>3912104201</v>
      </c>
      <c r="F226" s="90" t="s">
        <v>2077</v>
      </c>
      <c r="G226" s="90" t="s">
        <v>2078</v>
      </c>
      <c r="H226" s="97">
        <v>1</v>
      </c>
      <c r="I226" s="90" t="s">
        <v>946</v>
      </c>
      <c r="J226" s="96">
        <v>60000000</v>
      </c>
      <c r="K226" s="90" t="s">
        <v>967</v>
      </c>
      <c r="L226" s="90" t="s">
        <v>1887</v>
      </c>
      <c r="M226" s="91" t="s">
        <v>1888</v>
      </c>
      <c r="N226" s="90">
        <v>202605</v>
      </c>
    </row>
    <row r="227" spans="1:14" s="11" customFormat="1" ht="16.5">
      <c r="A227" s="50">
        <v>224</v>
      </c>
      <c r="B227" s="90">
        <v>3</v>
      </c>
      <c r="C227" s="95" t="s">
        <v>1264</v>
      </c>
      <c r="D227" s="90" t="s">
        <v>320</v>
      </c>
      <c r="E227" s="90">
        <v>4111241101</v>
      </c>
      <c r="F227" s="90" t="s">
        <v>714</v>
      </c>
      <c r="G227" s="90" t="s">
        <v>882</v>
      </c>
      <c r="H227" s="97">
        <v>1</v>
      </c>
      <c r="I227" s="90" t="s">
        <v>946</v>
      </c>
      <c r="J227" s="96">
        <v>63000000</v>
      </c>
      <c r="K227" s="90" t="s">
        <v>973</v>
      </c>
      <c r="L227" s="90" t="s">
        <v>1030</v>
      </c>
      <c r="M227" s="91" t="s">
        <v>1070</v>
      </c>
      <c r="N227" s="90">
        <v>202611</v>
      </c>
    </row>
    <row r="228" spans="1:14" s="11" customFormat="1" ht="16.5">
      <c r="A228" s="50">
        <v>225</v>
      </c>
      <c r="B228" s="90">
        <v>3</v>
      </c>
      <c r="C228" s="95" t="s">
        <v>1280</v>
      </c>
      <c r="D228" s="90" t="s">
        <v>319</v>
      </c>
      <c r="E228" s="90">
        <v>4010170101</v>
      </c>
      <c r="F228" s="90" t="s">
        <v>750</v>
      </c>
      <c r="G228" s="90" t="s">
        <v>824</v>
      </c>
      <c r="H228" s="97">
        <v>15</v>
      </c>
      <c r="I228" s="90" t="s">
        <v>946</v>
      </c>
      <c r="J228" s="96">
        <v>65000000</v>
      </c>
      <c r="K228" s="90" t="s">
        <v>977</v>
      </c>
      <c r="L228" s="90" t="s">
        <v>984</v>
      </c>
      <c r="M228" s="91" t="s">
        <v>1110</v>
      </c>
      <c r="N228" s="90">
        <v>202606</v>
      </c>
    </row>
    <row r="229" spans="1:14" s="11" customFormat="1" ht="16.5">
      <c r="A229" s="50">
        <v>226</v>
      </c>
      <c r="B229" s="90">
        <v>3</v>
      </c>
      <c r="C229" s="95" t="s">
        <v>1261</v>
      </c>
      <c r="D229" s="90" t="s">
        <v>319</v>
      </c>
      <c r="E229" s="90">
        <v>2611170701</v>
      </c>
      <c r="F229" s="90" t="s">
        <v>684</v>
      </c>
      <c r="G229" s="90" t="s">
        <v>824</v>
      </c>
      <c r="H229" s="97">
        <v>2</v>
      </c>
      <c r="I229" s="90" t="s">
        <v>944</v>
      </c>
      <c r="J229" s="96">
        <v>70600000</v>
      </c>
      <c r="K229" s="90" t="s">
        <v>968</v>
      </c>
      <c r="L229" s="90" t="s">
        <v>1030</v>
      </c>
      <c r="M229" s="91" t="s">
        <v>1054</v>
      </c>
      <c r="N229" s="90">
        <v>202611</v>
      </c>
    </row>
    <row r="230" spans="1:14" s="11" customFormat="1" ht="16.5">
      <c r="A230" s="50">
        <v>227</v>
      </c>
      <c r="B230" s="90">
        <v>3</v>
      </c>
      <c r="C230" s="95" t="s">
        <v>2363</v>
      </c>
      <c r="D230" s="90" t="s">
        <v>319</v>
      </c>
      <c r="E230" s="90">
        <v>3019160101</v>
      </c>
      <c r="F230" s="90" t="s">
        <v>2063</v>
      </c>
      <c r="G230" s="90" t="s">
        <v>824</v>
      </c>
      <c r="H230" s="97">
        <v>11</v>
      </c>
      <c r="I230" s="90" t="s">
        <v>945</v>
      </c>
      <c r="J230" s="96">
        <v>71300000</v>
      </c>
      <c r="K230" s="90" t="s">
        <v>1890</v>
      </c>
      <c r="L230" s="90" t="s">
        <v>1030</v>
      </c>
      <c r="M230" s="91" t="s">
        <v>1928</v>
      </c>
      <c r="N230" s="90">
        <v>202612</v>
      </c>
    </row>
    <row r="231" spans="1:14" s="11" customFormat="1" ht="16.5">
      <c r="A231" s="50">
        <v>228</v>
      </c>
      <c r="B231" s="90">
        <v>3</v>
      </c>
      <c r="C231" s="95" t="s">
        <v>1272</v>
      </c>
      <c r="D231" s="90" t="s">
        <v>320</v>
      </c>
      <c r="E231" s="90">
        <v>6010999901</v>
      </c>
      <c r="F231" s="90" t="s">
        <v>743</v>
      </c>
      <c r="G231" s="90" t="s">
        <v>908</v>
      </c>
      <c r="H231" s="97">
        <v>1</v>
      </c>
      <c r="I231" s="90" t="s">
        <v>944</v>
      </c>
      <c r="J231" s="96">
        <v>71500000</v>
      </c>
      <c r="K231" s="90" t="s">
        <v>977</v>
      </c>
      <c r="L231" s="90" t="s">
        <v>986</v>
      </c>
      <c r="M231" s="91" t="s">
        <v>1095</v>
      </c>
      <c r="N231" s="90">
        <v>202608</v>
      </c>
    </row>
    <row r="232" spans="1:14" s="11" customFormat="1" ht="16.5">
      <c r="A232" s="50">
        <v>229</v>
      </c>
      <c r="B232" s="90">
        <v>3</v>
      </c>
      <c r="C232" s="95" t="s">
        <v>1247</v>
      </c>
      <c r="D232" s="90" t="s">
        <v>319</v>
      </c>
      <c r="E232" s="90">
        <v>3011150501</v>
      </c>
      <c r="F232" s="90" t="s">
        <v>616</v>
      </c>
      <c r="G232" s="90" t="s">
        <v>826</v>
      </c>
      <c r="H232" s="97">
        <v>788</v>
      </c>
      <c r="I232" s="90" t="s">
        <v>950</v>
      </c>
      <c r="J232" s="96">
        <v>79879560</v>
      </c>
      <c r="K232" s="90" t="s">
        <v>962</v>
      </c>
      <c r="L232" s="90" t="s">
        <v>1007</v>
      </c>
      <c r="M232" s="91" t="s">
        <v>1008</v>
      </c>
      <c r="N232" s="90">
        <v>202805</v>
      </c>
    </row>
    <row r="233" spans="1:14" s="11" customFormat="1" ht="16.5">
      <c r="A233" s="50">
        <v>230</v>
      </c>
      <c r="B233" s="90">
        <v>3</v>
      </c>
      <c r="C233" s="95" t="s">
        <v>1236</v>
      </c>
      <c r="D233" s="90" t="s">
        <v>319</v>
      </c>
      <c r="E233" s="90">
        <v>4014160701</v>
      </c>
      <c r="F233" s="90" t="s">
        <v>691</v>
      </c>
      <c r="G233" s="90" t="s">
        <v>875</v>
      </c>
      <c r="H233" s="97">
        <v>1</v>
      </c>
      <c r="I233" s="90" t="s">
        <v>944</v>
      </c>
      <c r="J233" s="96">
        <v>80000000</v>
      </c>
      <c r="K233" s="90" t="s">
        <v>970</v>
      </c>
      <c r="L233" s="90" t="s">
        <v>1030</v>
      </c>
      <c r="M233" s="91" t="s">
        <v>1058</v>
      </c>
      <c r="N233" s="90">
        <v>202610</v>
      </c>
    </row>
    <row r="234" spans="1:14" s="11" customFormat="1" ht="16.5">
      <c r="A234" s="50">
        <v>231</v>
      </c>
      <c r="B234" s="90">
        <v>3</v>
      </c>
      <c r="C234" s="95" t="s">
        <v>1271</v>
      </c>
      <c r="D234" s="90" t="s">
        <v>319</v>
      </c>
      <c r="E234" s="90">
        <v>3125150501</v>
      </c>
      <c r="F234" s="90" t="s">
        <v>562</v>
      </c>
      <c r="G234" s="90" t="s">
        <v>908</v>
      </c>
      <c r="H234" s="97">
        <v>1</v>
      </c>
      <c r="I234" s="90" t="s">
        <v>944</v>
      </c>
      <c r="J234" s="96">
        <v>81070000</v>
      </c>
      <c r="K234" s="90" t="s">
        <v>977</v>
      </c>
      <c r="L234" s="90" t="s">
        <v>986</v>
      </c>
      <c r="M234" s="91" t="s">
        <v>1099</v>
      </c>
      <c r="N234" s="90">
        <v>202610</v>
      </c>
    </row>
    <row r="235" spans="1:14" s="11" customFormat="1" ht="16.5">
      <c r="A235" s="50">
        <v>232</v>
      </c>
      <c r="B235" s="90">
        <v>3</v>
      </c>
      <c r="C235" s="95" t="s">
        <v>1249</v>
      </c>
      <c r="D235" s="90" t="s">
        <v>319</v>
      </c>
      <c r="E235" s="90">
        <v>4010178702</v>
      </c>
      <c r="F235" s="90" t="s">
        <v>651</v>
      </c>
      <c r="G235" s="90" t="s">
        <v>845</v>
      </c>
      <c r="H235" s="97">
        <v>15</v>
      </c>
      <c r="I235" s="90" t="s">
        <v>946</v>
      </c>
      <c r="J235" s="96">
        <v>84000000</v>
      </c>
      <c r="K235" s="90" t="s">
        <v>964</v>
      </c>
      <c r="L235" s="90" t="s">
        <v>984</v>
      </c>
      <c r="M235" s="91" t="s">
        <v>1023</v>
      </c>
      <c r="N235" s="90">
        <v>202606</v>
      </c>
    </row>
    <row r="236" spans="1:14" s="11" customFormat="1" ht="16.5">
      <c r="A236" s="50">
        <v>233</v>
      </c>
      <c r="B236" s="90">
        <v>3</v>
      </c>
      <c r="C236" s="95" t="s">
        <v>2376</v>
      </c>
      <c r="D236" s="90" t="s">
        <v>319</v>
      </c>
      <c r="E236" s="90">
        <v>4617162201</v>
      </c>
      <c r="F236" s="90" t="s">
        <v>2090</v>
      </c>
      <c r="G236" s="90" t="s">
        <v>881</v>
      </c>
      <c r="H236" s="97">
        <v>1</v>
      </c>
      <c r="I236" s="90" t="s">
        <v>944</v>
      </c>
      <c r="J236" s="96">
        <v>85000000</v>
      </c>
      <c r="K236" s="90" t="s">
        <v>972</v>
      </c>
      <c r="L236" s="90" t="s">
        <v>986</v>
      </c>
      <c r="M236" s="91" t="s">
        <v>1935</v>
      </c>
      <c r="N236" s="90">
        <v>202608</v>
      </c>
    </row>
    <row r="237" spans="1:14" s="11" customFormat="1" ht="16.5">
      <c r="A237" s="50">
        <v>234</v>
      </c>
      <c r="B237" s="90">
        <v>3</v>
      </c>
      <c r="C237" s="95" t="s">
        <v>1279</v>
      </c>
      <c r="D237" s="90" t="s">
        <v>320</v>
      </c>
      <c r="E237" s="90">
        <v>4321159401</v>
      </c>
      <c r="F237" s="90" t="s">
        <v>749</v>
      </c>
      <c r="G237" s="90" t="s">
        <v>908</v>
      </c>
      <c r="H237" s="97">
        <v>1</v>
      </c>
      <c r="I237" s="90" t="s">
        <v>944</v>
      </c>
      <c r="J237" s="96">
        <v>107140000</v>
      </c>
      <c r="K237" s="90" t="s">
        <v>977</v>
      </c>
      <c r="L237" s="90" t="s">
        <v>986</v>
      </c>
      <c r="M237" s="91" t="s">
        <v>1109</v>
      </c>
      <c r="N237" s="90">
        <v>202606</v>
      </c>
    </row>
    <row r="238" spans="1:14" s="11" customFormat="1" ht="16.5">
      <c r="A238" s="50">
        <v>235</v>
      </c>
      <c r="B238" s="90">
        <v>3</v>
      </c>
      <c r="C238" s="95" t="s">
        <v>1247</v>
      </c>
      <c r="D238" s="90" t="s">
        <v>319</v>
      </c>
      <c r="E238" s="90">
        <v>3011159701</v>
      </c>
      <c r="F238" s="90" t="s">
        <v>618</v>
      </c>
      <c r="G238" s="90" t="s">
        <v>825</v>
      </c>
      <c r="H238" s="97">
        <v>1154</v>
      </c>
      <c r="I238" s="90" t="s">
        <v>950</v>
      </c>
      <c r="J238" s="96">
        <v>115446160</v>
      </c>
      <c r="K238" s="90" t="s">
        <v>962</v>
      </c>
      <c r="L238" s="90" t="s">
        <v>1007</v>
      </c>
      <c r="M238" s="91" t="s">
        <v>1008</v>
      </c>
      <c r="N238" s="90">
        <v>202805</v>
      </c>
    </row>
    <row r="239" spans="1:14" s="11" customFormat="1" ht="16.5">
      <c r="A239" s="50">
        <v>236</v>
      </c>
      <c r="B239" s="90">
        <v>3</v>
      </c>
      <c r="C239" s="95" t="s">
        <v>2381</v>
      </c>
      <c r="D239" s="90" t="s">
        <v>319</v>
      </c>
      <c r="E239" s="90">
        <v>4323159901</v>
      </c>
      <c r="F239" s="90" t="s">
        <v>2098</v>
      </c>
      <c r="G239" s="90" t="s">
        <v>2099</v>
      </c>
      <c r="H239" s="97">
        <v>1</v>
      </c>
      <c r="I239" s="90" t="s">
        <v>944</v>
      </c>
      <c r="J239" s="96">
        <v>120000000</v>
      </c>
      <c r="K239" s="90" t="s">
        <v>1902</v>
      </c>
      <c r="L239" s="90" t="s">
        <v>1920</v>
      </c>
      <c r="M239" s="91" t="s">
        <v>1921</v>
      </c>
      <c r="N239" s="90">
        <v>202608</v>
      </c>
    </row>
    <row r="240" spans="1:14" s="11" customFormat="1" ht="16.5">
      <c r="A240" s="50">
        <v>237</v>
      </c>
      <c r="B240" s="90">
        <v>3</v>
      </c>
      <c r="C240" s="95" t="s">
        <v>1275</v>
      </c>
      <c r="D240" s="90" t="s">
        <v>320</v>
      </c>
      <c r="E240" s="90">
        <v>4323260801</v>
      </c>
      <c r="F240" s="90" t="s">
        <v>746</v>
      </c>
      <c r="G240" s="90" t="s">
        <v>908</v>
      </c>
      <c r="H240" s="97">
        <v>1</v>
      </c>
      <c r="I240" s="90" t="s">
        <v>944</v>
      </c>
      <c r="J240" s="96">
        <v>124300000</v>
      </c>
      <c r="K240" s="90" t="s">
        <v>977</v>
      </c>
      <c r="L240" s="90" t="s">
        <v>986</v>
      </c>
      <c r="M240" s="91" t="s">
        <v>1107</v>
      </c>
      <c r="N240" s="90">
        <v>202608</v>
      </c>
    </row>
    <row r="241" spans="1:14" s="11" customFormat="1" ht="16.5">
      <c r="A241" s="50">
        <v>238</v>
      </c>
      <c r="B241" s="90">
        <v>3</v>
      </c>
      <c r="C241" s="95" t="s">
        <v>1263</v>
      </c>
      <c r="D241" s="90" t="s">
        <v>319</v>
      </c>
      <c r="E241" s="90">
        <v>3125150501</v>
      </c>
      <c r="F241" s="90" t="s">
        <v>716</v>
      </c>
      <c r="G241" s="90" t="s">
        <v>824</v>
      </c>
      <c r="H241" s="97">
        <v>1</v>
      </c>
      <c r="I241" s="90" t="s">
        <v>944</v>
      </c>
      <c r="J241" s="96">
        <v>125000000</v>
      </c>
      <c r="K241" s="90" t="s">
        <v>971</v>
      </c>
      <c r="L241" s="90" t="s">
        <v>1030</v>
      </c>
      <c r="M241" s="91" t="s">
        <v>1065</v>
      </c>
      <c r="N241" s="90">
        <v>202610</v>
      </c>
    </row>
    <row r="242" spans="1:14" s="11" customFormat="1" ht="16.5">
      <c r="A242" s="50">
        <v>239</v>
      </c>
      <c r="B242" s="90">
        <v>3</v>
      </c>
      <c r="C242" s="95" t="s">
        <v>2367</v>
      </c>
      <c r="D242" s="90" t="s">
        <v>571</v>
      </c>
      <c r="E242" s="90">
        <v>3015190101</v>
      </c>
      <c r="F242" s="90" t="s">
        <v>2074</v>
      </c>
      <c r="G242" s="90" t="s">
        <v>2075</v>
      </c>
      <c r="H242" s="97">
        <v>297</v>
      </c>
      <c r="I242" s="90" t="s">
        <v>2076</v>
      </c>
      <c r="J242" s="96">
        <v>137400000</v>
      </c>
      <c r="K242" s="90" t="s">
        <v>964</v>
      </c>
      <c r="L242" s="90" t="s">
        <v>984</v>
      </c>
      <c r="M242" s="91" t="s">
        <v>1931</v>
      </c>
      <c r="N242" s="90">
        <v>202607</v>
      </c>
    </row>
    <row r="243" spans="1:14" s="11" customFormat="1" ht="16.5">
      <c r="A243" s="50">
        <v>240</v>
      </c>
      <c r="B243" s="90">
        <v>3</v>
      </c>
      <c r="C243" s="95" t="s">
        <v>2375</v>
      </c>
      <c r="D243" s="90" t="s">
        <v>319</v>
      </c>
      <c r="E243" s="90">
        <v>4617160401</v>
      </c>
      <c r="F243" s="90" t="s">
        <v>2088</v>
      </c>
      <c r="G243" s="90" t="s">
        <v>2089</v>
      </c>
      <c r="H243" s="97">
        <v>1</v>
      </c>
      <c r="I243" s="90" t="s">
        <v>944</v>
      </c>
      <c r="J243" s="96">
        <v>138000000</v>
      </c>
      <c r="K243" s="90" t="s">
        <v>972</v>
      </c>
      <c r="L243" s="90" t="s">
        <v>986</v>
      </c>
      <c r="M243" s="91" t="s">
        <v>1935</v>
      </c>
      <c r="N243" s="90">
        <v>202608</v>
      </c>
    </row>
    <row r="244" spans="1:14" s="11" customFormat="1" ht="16.5">
      <c r="A244" s="50">
        <v>241</v>
      </c>
      <c r="B244" s="90">
        <v>3</v>
      </c>
      <c r="C244" s="95" t="s">
        <v>2368</v>
      </c>
      <c r="D244" s="90" t="s">
        <v>319</v>
      </c>
      <c r="E244" s="90">
        <v>4323260501</v>
      </c>
      <c r="F244" s="90" t="s">
        <v>2081</v>
      </c>
      <c r="G244" s="90" t="s">
        <v>2082</v>
      </c>
      <c r="H244" s="97">
        <v>1</v>
      </c>
      <c r="I244" s="90" t="s">
        <v>945</v>
      </c>
      <c r="J244" s="96">
        <v>140000000</v>
      </c>
      <c r="K244" s="90" t="s">
        <v>967</v>
      </c>
      <c r="L244" s="90" t="s">
        <v>1887</v>
      </c>
      <c r="M244" s="91" t="s">
        <v>1932</v>
      </c>
      <c r="N244" s="90">
        <v>202605</v>
      </c>
    </row>
    <row r="245" spans="1:14" s="11" customFormat="1" ht="16.5">
      <c r="A245" s="50">
        <v>242</v>
      </c>
      <c r="B245" s="90">
        <v>3</v>
      </c>
      <c r="C245" s="95" t="s">
        <v>1247</v>
      </c>
      <c r="D245" s="90" t="s">
        <v>319</v>
      </c>
      <c r="E245" s="90">
        <v>3011159701</v>
      </c>
      <c r="F245" s="90" t="s">
        <v>619</v>
      </c>
      <c r="G245" s="90" t="s">
        <v>825</v>
      </c>
      <c r="H245" s="97">
        <v>1602</v>
      </c>
      <c r="I245" s="90" t="s">
        <v>950</v>
      </c>
      <c r="J245" s="96">
        <v>145782000</v>
      </c>
      <c r="K245" s="90" t="s">
        <v>962</v>
      </c>
      <c r="L245" s="90" t="s">
        <v>1007</v>
      </c>
      <c r="M245" s="91" t="s">
        <v>1008</v>
      </c>
      <c r="N245" s="90">
        <v>202805</v>
      </c>
    </row>
    <row r="246" spans="1:14" s="11" customFormat="1" ht="16.5">
      <c r="A246" s="50">
        <v>243</v>
      </c>
      <c r="B246" s="90">
        <v>3</v>
      </c>
      <c r="C246" s="95" t="s">
        <v>1247</v>
      </c>
      <c r="D246" s="90" t="s">
        <v>319</v>
      </c>
      <c r="E246" s="90">
        <v>3011150501</v>
      </c>
      <c r="F246" s="90" t="s">
        <v>617</v>
      </c>
      <c r="G246" s="90" t="s">
        <v>826</v>
      </c>
      <c r="H246" s="97">
        <v>1325</v>
      </c>
      <c r="I246" s="90" t="s">
        <v>950</v>
      </c>
      <c r="J246" s="96">
        <v>150626000</v>
      </c>
      <c r="K246" s="90" t="s">
        <v>962</v>
      </c>
      <c r="L246" s="90" t="s">
        <v>1007</v>
      </c>
      <c r="M246" s="91" t="s">
        <v>1008</v>
      </c>
      <c r="N246" s="90">
        <v>202805</v>
      </c>
    </row>
    <row r="247" spans="1:14" s="11" customFormat="1" ht="16.5">
      <c r="A247" s="50">
        <v>244</v>
      </c>
      <c r="B247" s="90">
        <v>3</v>
      </c>
      <c r="C247" s="95" t="s">
        <v>1278</v>
      </c>
      <c r="D247" s="90" t="s">
        <v>319</v>
      </c>
      <c r="E247" s="90">
        <v>4710150502</v>
      </c>
      <c r="F247" s="90" t="s">
        <v>748</v>
      </c>
      <c r="G247" s="90" t="s">
        <v>908</v>
      </c>
      <c r="H247" s="97">
        <v>1</v>
      </c>
      <c r="I247" s="90" t="s">
        <v>944</v>
      </c>
      <c r="J247" s="96">
        <v>156200000</v>
      </c>
      <c r="K247" s="90" t="s">
        <v>977</v>
      </c>
      <c r="L247" s="90" t="s">
        <v>986</v>
      </c>
      <c r="M247" s="91" t="s">
        <v>1108</v>
      </c>
      <c r="N247" s="90">
        <v>202606</v>
      </c>
    </row>
    <row r="248" spans="1:14" s="11" customFormat="1" ht="16.5">
      <c r="A248" s="50">
        <v>245</v>
      </c>
      <c r="B248" s="90">
        <v>3</v>
      </c>
      <c r="C248" s="95" t="s">
        <v>1257</v>
      </c>
      <c r="D248" s="90" t="s">
        <v>319</v>
      </c>
      <c r="E248" s="90">
        <v>3912101101</v>
      </c>
      <c r="F248" s="90" t="s">
        <v>679</v>
      </c>
      <c r="G248" s="90" t="s">
        <v>868</v>
      </c>
      <c r="H248" s="97">
        <v>1</v>
      </c>
      <c r="I248" s="90" t="s">
        <v>944</v>
      </c>
      <c r="J248" s="96">
        <v>159000000</v>
      </c>
      <c r="K248" s="90" t="s">
        <v>968</v>
      </c>
      <c r="L248" s="90" t="s">
        <v>1048</v>
      </c>
      <c r="M248" s="91" t="s">
        <v>1051</v>
      </c>
      <c r="N248" s="90">
        <v>202610</v>
      </c>
    </row>
    <row r="249" spans="1:14" s="11" customFormat="1" ht="16.5">
      <c r="A249" s="50">
        <v>246</v>
      </c>
      <c r="B249" s="90">
        <v>3</v>
      </c>
      <c r="C249" s="95" t="s">
        <v>1266</v>
      </c>
      <c r="D249" s="90" t="s">
        <v>319</v>
      </c>
      <c r="E249" s="90">
        <v>4111250101</v>
      </c>
      <c r="F249" s="90" t="s">
        <v>716</v>
      </c>
      <c r="G249" s="90" t="s">
        <v>886</v>
      </c>
      <c r="H249" s="97">
        <v>3</v>
      </c>
      <c r="I249" s="90" t="s">
        <v>946</v>
      </c>
      <c r="J249" s="96">
        <v>160000000</v>
      </c>
      <c r="K249" s="90" t="s">
        <v>973</v>
      </c>
      <c r="L249" s="90" t="s">
        <v>1030</v>
      </c>
      <c r="M249" s="91" t="s">
        <v>1073</v>
      </c>
      <c r="N249" s="90">
        <v>202612</v>
      </c>
    </row>
    <row r="250" spans="1:14" s="11" customFormat="1" ht="16.5">
      <c r="A250" s="50">
        <v>247</v>
      </c>
      <c r="B250" s="90">
        <v>3</v>
      </c>
      <c r="C250" s="95" t="s">
        <v>2382</v>
      </c>
      <c r="D250" s="90" t="s">
        <v>320</v>
      </c>
      <c r="E250" s="90">
        <v>4320141601</v>
      </c>
      <c r="F250" s="90" t="s">
        <v>2100</v>
      </c>
      <c r="G250" s="90" t="s">
        <v>2101</v>
      </c>
      <c r="H250" s="97">
        <v>2</v>
      </c>
      <c r="I250" s="90" t="s">
        <v>946</v>
      </c>
      <c r="J250" s="96">
        <v>180000000</v>
      </c>
      <c r="K250" s="90" t="s">
        <v>1907</v>
      </c>
      <c r="L250" s="90" t="s">
        <v>1908</v>
      </c>
      <c r="M250" s="91" t="s">
        <v>1939</v>
      </c>
      <c r="N250" s="90">
        <v>202612</v>
      </c>
    </row>
    <row r="251" spans="1:14" s="11" customFormat="1" ht="16.5">
      <c r="A251" s="50">
        <v>248</v>
      </c>
      <c r="B251" s="90">
        <v>3</v>
      </c>
      <c r="C251" s="95" t="s">
        <v>1241</v>
      </c>
      <c r="D251" s="90" t="s">
        <v>319</v>
      </c>
      <c r="E251" s="90">
        <v>4111249801</v>
      </c>
      <c r="F251" s="90" t="s">
        <v>582</v>
      </c>
      <c r="G251" s="90" t="s">
        <v>807</v>
      </c>
      <c r="H251" s="97">
        <v>3</v>
      </c>
      <c r="I251" s="90" t="s">
        <v>945</v>
      </c>
      <c r="J251" s="96">
        <v>182557000</v>
      </c>
      <c r="K251" s="90" t="s">
        <v>961</v>
      </c>
      <c r="L251" s="90" t="s">
        <v>986</v>
      </c>
      <c r="M251" s="91" t="s">
        <v>994</v>
      </c>
      <c r="N251" s="90">
        <v>202611</v>
      </c>
    </row>
    <row r="252" spans="1:14" s="11" customFormat="1" ht="16.5">
      <c r="A252" s="50">
        <v>249</v>
      </c>
      <c r="B252" s="90">
        <v>3</v>
      </c>
      <c r="C252" s="95" t="s">
        <v>1247</v>
      </c>
      <c r="D252" s="90" t="s">
        <v>319</v>
      </c>
      <c r="E252" s="90">
        <v>3011159701</v>
      </c>
      <c r="F252" s="90" t="s">
        <v>620</v>
      </c>
      <c r="G252" s="90" t="s">
        <v>825</v>
      </c>
      <c r="H252" s="97">
        <v>2235</v>
      </c>
      <c r="I252" s="90" t="s">
        <v>950</v>
      </c>
      <c r="J252" s="96">
        <v>185773200</v>
      </c>
      <c r="K252" s="90" t="s">
        <v>962</v>
      </c>
      <c r="L252" s="90" t="s">
        <v>1007</v>
      </c>
      <c r="M252" s="91" t="s">
        <v>1008</v>
      </c>
      <c r="N252" s="90">
        <v>202805</v>
      </c>
    </row>
    <row r="253" spans="1:14" s="11" customFormat="1" ht="16.5">
      <c r="A253" s="50">
        <v>250</v>
      </c>
      <c r="B253" s="90">
        <v>3</v>
      </c>
      <c r="C253" s="95" t="s">
        <v>1243</v>
      </c>
      <c r="D253" s="90" t="s">
        <v>319</v>
      </c>
      <c r="E253" s="90">
        <v>4618250401</v>
      </c>
      <c r="F253" s="90" t="s">
        <v>584</v>
      </c>
      <c r="G253" s="90" t="s">
        <v>807</v>
      </c>
      <c r="H253" s="97">
        <v>2</v>
      </c>
      <c r="I253" s="90" t="s">
        <v>945</v>
      </c>
      <c r="J253" s="96">
        <v>200000000</v>
      </c>
      <c r="K253" s="90" t="s">
        <v>961</v>
      </c>
      <c r="L253" s="90" t="s">
        <v>986</v>
      </c>
      <c r="M253" s="91" t="s">
        <v>993</v>
      </c>
      <c r="N253" s="90">
        <v>202608</v>
      </c>
    </row>
    <row r="254" spans="1:14" s="11" customFormat="1" ht="16.5">
      <c r="A254" s="50">
        <v>251</v>
      </c>
      <c r="B254" s="90">
        <v>3</v>
      </c>
      <c r="C254" s="95" t="s">
        <v>1254</v>
      </c>
      <c r="D254" s="90" t="s">
        <v>319</v>
      </c>
      <c r="E254" s="90">
        <v>4110480202</v>
      </c>
      <c r="F254" s="90" t="s">
        <v>716</v>
      </c>
      <c r="G254" s="90" t="s">
        <v>863</v>
      </c>
      <c r="H254" s="97">
        <v>1</v>
      </c>
      <c r="I254" s="90" t="s">
        <v>945</v>
      </c>
      <c r="J254" s="96">
        <v>200000000</v>
      </c>
      <c r="K254" s="90" t="s">
        <v>967</v>
      </c>
      <c r="L254" s="90" t="s">
        <v>1041</v>
      </c>
      <c r="M254" s="91" t="s">
        <v>1042</v>
      </c>
      <c r="N254" s="90">
        <v>202611</v>
      </c>
    </row>
    <row r="255" spans="1:14" s="11" customFormat="1" ht="16.5">
      <c r="A255" s="50">
        <v>252</v>
      </c>
      <c r="B255" s="90">
        <v>3</v>
      </c>
      <c r="C255" s="95" t="s">
        <v>559</v>
      </c>
      <c r="D255" s="90" t="s">
        <v>570</v>
      </c>
      <c r="E255" s="90">
        <v>3911161102</v>
      </c>
      <c r="F255" s="90" t="s">
        <v>589</v>
      </c>
      <c r="G255" s="90" t="s">
        <v>807</v>
      </c>
      <c r="H255" s="97">
        <v>450</v>
      </c>
      <c r="I255" s="90" t="s">
        <v>946</v>
      </c>
      <c r="J255" s="96">
        <v>210000000</v>
      </c>
      <c r="K255" s="90" t="s">
        <v>961</v>
      </c>
      <c r="L255" s="90" t="s">
        <v>986</v>
      </c>
      <c r="M255" s="91" t="s">
        <v>994</v>
      </c>
      <c r="N255" s="90">
        <v>202612</v>
      </c>
    </row>
    <row r="256" spans="1:14" s="11" customFormat="1" ht="16.5">
      <c r="A256" s="50">
        <v>253</v>
      </c>
      <c r="B256" s="90">
        <v>3</v>
      </c>
      <c r="C256" s="95" t="s">
        <v>1270</v>
      </c>
      <c r="D256" s="90" t="s">
        <v>319</v>
      </c>
      <c r="E256" s="90">
        <v>3911199901</v>
      </c>
      <c r="F256" s="90" t="s">
        <v>742</v>
      </c>
      <c r="G256" s="90" t="s">
        <v>908</v>
      </c>
      <c r="H256" s="97">
        <v>1</v>
      </c>
      <c r="I256" s="90" t="s">
        <v>944</v>
      </c>
      <c r="J256" s="96">
        <v>215985000</v>
      </c>
      <c r="K256" s="90" t="s">
        <v>977</v>
      </c>
      <c r="L256" s="90" t="s">
        <v>986</v>
      </c>
      <c r="M256" s="91" t="s">
        <v>1104</v>
      </c>
      <c r="N256" s="90">
        <v>202607</v>
      </c>
    </row>
    <row r="257" spans="1:15" s="11" customFormat="1" ht="16.5">
      <c r="A257" s="50">
        <v>254</v>
      </c>
      <c r="B257" s="90">
        <v>3</v>
      </c>
      <c r="C257" s="95" t="s">
        <v>2377</v>
      </c>
      <c r="D257" s="90" t="s">
        <v>319</v>
      </c>
      <c r="E257" s="90">
        <v>4618250401</v>
      </c>
      <c r="F257" s="90" t="s">
        <v>2091</v>
      </c>
      <c r="G257" s="90" t="s">
        <v>2092</v>
      </c>
      <c r="H257" s="97">
        <v>1</v>
      </c>
      <c r="I257" s="90" t="s">
        <v>944</v>
      </c>
      <c r="J257" s="96">
        <v>216000000</v>
      </c>
      <c r="K257" s="90" t="s">
        <v>972</v>
      </c>
      <c r="L257" s="90" t="s">
        <v>986</v>
      </c>
      <c r="M257" s="91" t="s">
        <v>1936</v>
      </c>
      <c r="N257" s="90">
        <v>202608</v>
      </c>
    </row>
    <row r="258" spans="1:15" s="11" customFormat="1" ht="16.5">
      <c r="A258" s="50">
        <v>255</v>
      </c>
      <c r="B258" s="90">
        <v>3</v>
      </c>
      <c r="C258" s="95" t="s">
        <v>1259</v>
      </c>
      <c r="D258" s="90" t="s">
        <v>319</v>
      </c>
      <c r="E258" s="90">
        <v>3125150501</v>
      </c>
      <c r="F258" s="90" t="s">
        <v>682</v>
      </c>
      <c r="G258" s="90" t="s">
        <v>824</v>
      </c>
      <c r="H258" s="97">
        <v>30</v>
      </c>
      <c r="I258" s="90" t="s">
        <v>946</v>
      </c>
      <c r="J258" s="96">
        <v>219000000</v>
      </c>
      <c r="K258" s="90" t="s">
        <v>968</v>
      </c>
      <c r="L258" s="90" t="s">
        <v>1030</v>
      </c>
      <c r="M258" s="91" t="s">
        <v>1053</v>
      </c>
      <c r="N258" s="90">
        <v>202611</v>
      </c>
    </row>
    <row r="259" spans="1:15" s="11" customFormat="1" ht="16.5">
      <c r="A259" s="50">
        <v>256</v>
      </c>
      <c r="B259" s="90">
        <v>3</v>
      </c>
      <c r="C259" s="95" t="s">
        <v>1242</v>
      </c>
      <c r="D259" s="90" t="s">
        <v>319</v>
      </c>
      <c r="E259" s="90">
        <v>4511170501</v>
      </c>
      <c r="F259" s="90" t="s">
        <v>583</v>
      </c>
      <c r="G259" s="90" t="s">
        <v>807</v>
      </c>
      <c r="H259" s="97">
        <v>1</v>
      </c>
      <c r="I259" s="90" t="s">
        <v>945</v>
      </c>
      <c r="J259" s="96">
        <v>247529000</v>
      </c>
      <c r="K259" s="90" t="s">
        <v>961</v>
      </c>
      <c r="L259" s="90" t="s">
        <v>986</v>
      </c>
      <c r="M259" s="91" t="s">
        <v>995</v>
      </c>
      <c r="N259" s="90">
        <v>202606</v>
      </c>
    </row>
    <row r="260" spans="1:15" s="11" customFormat="1" ht="16.5">
      <c r="A260" s="50">
        <v>257</v>
      </c>
      <c r="B260" s="90">
        <v>3</v>
      </c>
      <c r="C260" s="95" t="s">
        <v>2365</v>
      </c>
      <c r="D260" s="90" t="s">
        <v>320</v>
      </c>
      <c r="E260" s="90">
        <v>4321150102</v>
      </c>
      <c r="F260" s="90" t="s">
        <v>2066</v>
      </c>
      <c r="G260" s="90" t="s">
        <v>2067</v>
      </c>
      <c r="H260" s="97">
        <v>1</v>
      </c>
      <c r="I260" s="90" t="s">
        <v>944</v>
      </c>
      <c r="J260" s="96">
        <v>309430000</v>
      </c>
      <c r="K260" s="90" t="s">
        <v>1874</v>
      </c>
      <c r="L260" s="90" t="s">
        <v>1030</v>
      </c>
      <c r="M260" s="91" t="s">
        <v>1914</v>
      </c>
      <c r="N260" s="90">
        <v>202606</v>
      </c>
    </row>
    <row r="261" spans="1:15" s="11" customFormat="1" ht="16.5">
      <c r="A261" s="50">
        <v>258</v>
      </c>
      <c r="B261" s="90">
        <v>3</v>
      </c>
      <c r="C261" s="95" t="s">
        <v>1267</v>
      </c>
      <c r="D261" s="90" t="s">
        <v>319</v>
      </c>
      <c r="E261" s="90">
        <v>4111311801</v>
      </c>
      <c r="F261" s="90" t="s">
        <v>716</v>
      </c>
      <c r="G261" s="90" t="s">
        <v>887</v>
      </c>
      <c r="H261" s="97">
        <v>3</v>
      </c>
      <c r="I261" s="90" t="s">
        <v>946</v>
      </c>
      <c r="J261" s="96">
        <v>331000000</v>
      </c>
      <c r="K261" s="90" t="s">
        <v>973</v>
      </c>
      <c r="L261" s="90" t="s">
        <v>1030</v>
      </c>
      <c r="M261" s="91" t="s">
        <v>1074</v>
      </c>
      <c r="N261" s="90">
        <v>202611</v>
      </c>
    </row>
    <row r="262" spans="1:15" s="11" customFormat="1" ht="16.5">
      <c r="A262" s="50">
        <v>259</v>
      </c>
      <c r="B262" s="90">
        <v>3</v>
      </c>
      <c r="C262" s="95" t="s">
        <v>1265</v>
      </c>
      <c r="D262" s="90" t="s">
        <v>319</v>
      </c>
      <c r="E262" s="90">
        <v>3912101101</v>
      </c>
      <c r="F262" s="90" t="s">
        <v>715</v>
      </c>
      <c r="G262" s="90" t="s">
        <v>884</v>
      </c>
      <c r="H262" s="97">
        <v>3</v>
      </c>
      <c r="I262" s="90" t="s">
        <v>945</v>
      </c>
      <c r="J262" s="96">
        <v>344000000</v>
      </c>
      <c r="K262" s="90" t="s">
        <v>973</v>
      </c>
      <c r="L262" s="90" t="s">
        <v>1030</v>
      </c>
      <c r="M262" s="91" t="s">
        <v>1072</v>
      </c>
      <c r="N262" s="90">
        <v>202611</v>
      </c>
    </row>
    <row r="263" spans="1:15" s="11" customFormat="1" ht="16.5">
      <c r="A263" s="50">
        <v>260</v>
      </c>
      <c r="B263" s="90">
        <v>3</v>
      </c>
      <c r="C263" s="95" t="s">
        <v>2369</v>
      </c>
      <c r="D263" s="90" t="s">
        <v>319</v>
      </c>
      <c r="E263" s="90">
        <v>3912101101</v>
      </c>
      <c r="F263" s="90" t="s">
        <v>675</v>
      </c>
      <c r="G263" s="90" t="s">
        <v>848</v>
      </c>
      <c r="H263" s="97">
        <v>3</v>
      </c>
      <c r="I263" s="90" t="s">
        <v>945</v>
      </c>
      <c r="J263" s="96">
        <v>368000000</v>
      </c>
      <c r="K263" s="90" t="s">
        <v>1890</v>
      </c>
      <c r="L263" s="90" t="s">
        <v>1030</v>
      </c>
      <c r="M263" s="91" t="s">
        <v>1933</v>
      </c>
      <c r="N263" s="90">
        <v>202610</v>
      </c>
    </row>
    <row r="264" spans="1:15" s="11" customFormat="1" ht="16.5">
      <c r="A264" s="50">
        <v>261</v>
      </c>
      <c r="B264" s="90">
        <v>3</v>
      </c>
      <c r="C264" s="95" t="s">
        <v>1239</v>
      </c>
      <c r="D264" s="90" t="s">
        <v>319</v>
      </c>
      <c r="E264" s="90">
        <v>4111250101</v>
      </c>
      <c r="F264" s="90" t="s">
        <v>2071</v>
      </c>
      <c r="G264" s="90" t="s">
        <v>807</v>
      </c>
      <c r="H264" s="97">
        <v>3</v>
      </c>
      <c r="I264" s="90" t="s">
        <v>946</v>
      </c>
      <c r="J264" s="96">
        <v>369825000</v>
      </c>
      <c r="K264" s="90" t="s">
        <v>961</v>
      </c>
      <c r="L264" s="90" t="s">
        <v>986</v>
      </c>
      <c r="M264" s="91" t="s">
        <v>992</v>
      </c>
      <c r="N264" s="90">
        <v>202610</v>
      </c>
    </row>
    <row r="265" spans="1:15" s="11" customFormat="1" ht="16.5">
      <c r="A265" s="50">
        <v>262</v>
      </c>
      <c r="B265" s="90">
        <v>3</v>
      </c>
      <c r="C265" s="95" t="s">
        <v>2374</v>
      </c>
      <c r="D265" s="90" t="s">
        <v>319</v>
      </c>
      <c r="E265" s="90">
        <v>4617161901</v>
      </c>
      <c r="F265" s="90" t="s">
        <v>2086</v>
      </c>
      <c r="G265" s="90" t="s">
        <v>2087</v>
      </c>
      <c r="H265" s="97">
        <v>1</v>
      </c>
      <c r="I265" s="90" t="s">
        <v>944</v>
      </c>
      <c r="J265" s="96">
        <v>480000000</v>
      </c>
      <c r="K265" s="90" t="s">
        <v>972</v>
      </c>
      <c r="L265" s="90" t="s">
        <v>986</v>
      </c>
      <c r="M265" s="91" t="s">
        <v>1935</v>
      </c>
      <c r="N265" s="90">
        <v>202608</v>
      </c>
    </row>
    <row r="266" spans="1:15" s="11" customFormat="1" ht="16.5">
      <c r="A266" s="50">
        <v>263</v>
      </c>
      <c r="B266" s="90">
        <v>3</v>
      </c>
      <c r="C266" s="95" t="s">
        <v>2364</v>
      </c>
      <c r="D266" s="90" t="s">
        <v>319</v>
      </c>
      <c r="E266" s="90">
        <v>4322261201</v>
      </c>
      <c r="F266" s="90" t="s">
        <v>2064</v>
      </c>
      <c r="G266" s="90" t="s">
        <v>2065</v>
      </c>
      <c r="H266" s="97">
        <v>10</v>
      </c>
      <c r="I266" s="90" t="s">
        <v>944</v>
      </c>
      <c r="J266" s="96">
        <v>496320000</v>
      </c>
      <c r="K266" s="90" t="s">
        <v>1902</v>
      </c>
      <c r="L266" s="90" t="s">
        <v>1929</v>
      </c>
      <c r="M266" s="91" t="s">
        <v>1930</v>
      </c>
      <c r="N266" s="90">
        <v>202609</v>
      </c>
    </row>
    <row r="267" spans="1:15" s="11" customFormat="1" ht="16.5">
      <c r="A267" s="50">
        <v>264</v>
      </c>
      <c r="B267" s="89">
        <v>3</v>
      </c>
      <c r="C267" s="94" t="s">
        <v>2435</v>
      </c>
      <c r="D267" s="80" t="s">
        <v>571</v>
      </c>
      <c r="E267" s="80">
        <v>4111250101</v>
      </c>
      <c r="F267" s="80" t="s">
        <v>2202</v>
      </c>
      <c r="G267" s="80" t="s">
        <v>848</v>
      </c>
      <c r="H267" s="88">
        <v>1</v>
      </c>
      <c r="I267" s="80" t="s">
        <v>945</v>
      </c>
      <c r="J267" s="82">
        <v>550000000</v>
      </c>
      <c r="K267" s="80" t="s">
        <v>1907</v>
      </c>
      <c r="L267" s="80" t="s">
        <v>1943</v>
      </c>
      <c r="M267" s="81" t="s">
        <v>1950</v>
      </c>
      <c r="N267" s="80">
        <v>202704</v>
      </c>
      <c r="O267" s="44"/>
    </row>
    <row r="268" spans="1:15" s="11" customFormat="1" ht="16.5">
      <c r="A268" s="50">
        <v>265</v>
      </c>
      <c r="B268" s="90">
        <v>3</v>
      </c>
      <c r="C268" s="95" t="s">
        <v>1238</v>
      </c>
      <c r="D268" s="90" t="s">
        <v>320</v>
      </c>
      <c r="E268" s="90">
        <v>4111193801</v>
      </c>
      <c r="F268" s="90" t="s">
        <v>2070</v>
      </c>
      <c r="G268" s="90" t="s">
        <v>807</v>
      </c>
      <c r="H268" s="97">
        <v>12</v>
      </c>
      <c r="I268" s="90" t="s">
        <v>946</v>
      </c>
      <c r="J268" s="96">
        <v>570432000</v>
      </c>
      <c r="K268" s="90" t="s">
        <v>961</v>
      </c>
      <c r="L268" s="90" t="s">
        <v>986</v>
      </c>
      <c r="M268" s="91" t="s">
        <v>991</v>
      </c>
      <c r="N268" s="90">
        <v>202610</v>
      </c>
    </row>
    <row r="269" spans="1:15" s="11" customFormat="1" ht="16.5">
      <c r="A269" s="50">
        <v>266</v>
      </c>
      <c r="B269" s="90">
        <v>3</v>
      </c>
      <c r="C269" s="95" t="s">
        <v>1260</v>
      </c>
      <c r="D269" s="90" t="s">
        <v>319</v>
      </c>
      <c r="E269" s="90">
        <v>3912101101</v>
      </c>
      <c r="F269" s="90" t="s">
        <v>683</v>
      </c>
      <c r="G269" s="90" t="s">
        <v>824</v>
      </c>
      <c r="H269" s="97">
        <v>5</v>
      </c>
      <c r="I269" s="90" t="s">
        <v>945</v>
      </c>
      <c r="J269" s="96">
        <v>686000000</v>
      </c>
      <c r="K269" s="90" t="s">
        <v>968</v>
      </c>
      <c r="L269" s="90" t="s">
        <v>1030</v>
      </c>
      <c r="M269" s="91" t="s">
        <v>1054</v>
      </c>
      <c r="N269" s="90">
        <v>202611</v>
      </c>
    </row>
    <row r="270" spans="1:15" s="11" customFormat="1" ht="16.5">
      <c r="A270" s="50">
        <v>267</v>
      </c>
      <c r="B270" s="90">
        <v>3</v>
      </c>
      <c r="C270" s="95" t="s">
        <v>1244</v>
      </c>
      <c r="D270" s="90" t="s">
        <v>319</v>
      </c>
      <c r="E270" s="90">
        <v>3010990201</v>
      </c>
      <c r="F270" s="90" t="s">
        <v>598</v>
      </c>
      <c r="G270" s="90" t="s">
        <v>814</v>
      </c>
      <c r="H270" s="97">
        <v>43775</v>
      </c>
      <c r="I270" s="90" t="s">
        <v>950</v>
      </c>
      <c r="J270" s="96">
        <v>827555000</v>
      </c>
      <c r="K270" s="90" t="s">
        <v>962</v>
      </c>
      <c r="L270" s="90" t="s">
        <v>1003</v>
      </c>
      <c r="M270" s="91" t="s">
        <v>1004</v>
      </c>
      <c r="N270" s="90">
        <v>202810</v>
      </c>
    </row>
    <row r="271" spans="1:15" s="11" customFormat="1" ht="16.5">
      <c r="A271" s="50">
        <v>268</v>
      </c>
      <c r="B271" s="90">
        <v>3</v>
      </c>
      <c r="C271" s="95" t="s">
        <v>1245</v>
      </c>
      <c r="D271" s="90" t="s">
        <v>319</v>
      </c>
      <c r="E271" s="90">
        <v>3011150501</v>
      </c>
      <c r="F271" s="90" t="s">
        <v>599</v>
      </c>
      <c r="G271" s="90" t="s">
        <v>815</v>
      </c>
      <c r="H271" s="97">
        <v>8353</v>
      </c>
      <c r="I271" s="90" t="s">
        <v>950</v>
      </c>
      <c r="J271" s="96">
        <v>889877000</v>
      </c>
      <c r="K271" s="90" t="s">
        <v>962</v>
      </c>
      <c r="L271" s="90" t="s">
        <v>1003</v>
      </c>
      <c r="M271" s="91" t="s">
        <v>1004</v>
      </c>
      <c r="N271" s="90">
        <v>202810</v>
      </c>
    </row>
    <row r="272" spans="1:15" s="11" customFormat="1" ht="16.5">
      <c r="A272" s="50">
        <v>269</v>
      </c>
      <c r="B272" s="90">
        <v>3</v>
      </c>
      <c r="C272" s="95" t="s">
        <v>1274</v>
      </c>
      <c r="D272" s="90" t="s">
        <v>320</v>
      </c>
      <c r="E272" s="90">
        <v>4111456901</v>
      </c>
      <c r="F272" s="90" t="s">
        <v>745</v>
      </c>
      <c r="G272" s="90" t="s">
        <v>908</v>
      </c>
      <c r="H272" s="97">
        <v>1</v>
      </c>
      <c r="I272" s="90" t="s">
        <v>944</v>
      </c>
      <c r="J272" s="96">
        <v>951500000</v>
      </c>
      <c r="K272" s="90" t="s">
        <v>977</v>
      </c>
      <c r="L272" s="90" t="s">
        <v>986</v>
      </c>
      <c r="M272" s="91" t="s">
        <v>1106</v>
      </c>
      <c r="N272" s="90">
        <v>202608</v>
      </c>
    </row>
    <row r="273" spans="1:15" s="11" customFormat="1" ht="16.5">
      <c r="A273" s="50">
        <v>270</v>
      </c>
      <c r="B273" s="90">
        <v>3</v>
      </c>
      <c r="C273" s="95" t="s">
        <v>1282</v>
      </c>
      <c r="D273" s="90" t="s">
        <v>320</v>
      </c>
      <c r="E273" s="90">
        <v>4617161301</v>
      </c>
      <c r="F273" s="90" t="s">
        <v>785</v>
      </c>
      <c r="G273" s="90" t="s">
        <v>927</v>
      </c>
      <c r="H273" s="97">
        <v>1</v>
      </c>
      <c r="I273" s="90" t="s">
        <v>944</v>
      </c>
      <c r="J273" s="96">
        <v>1177770000</v>
      </c>
      <c r="K273" s="90" t="s">
        <v>980</v>
      </c>
      <c r="L273" s="90" t="s">
        <v>1127</v>
      </c>
      <c r="M273" s="91" t="s">
        <v>1128</v>
      </c>
      <c r="N273" s="90">
        <v>202607</v>
      </c>
    </row>
    <row r="274" spans="1:15" s="11" customFormat="1" ht="16.5">
      <c r="A274" s="50">
        <v>271</v>
      </c>
      <c r="B274" s="90">
        <v>3</v>
      </c>
      <c r="C274" s="95" t="s">
        <v>1284</v>
      </c>
      <c r="D274" s="90" t="s">
        <v>319</v>
      </c>
      <c r="E274" s="90">
        <v>2510179101</v>
      </c>
      <c r="F274" s="90" t="s">
        <v>792</v>
      </c>
      <c r="G274" s="90" t="s">
        <v>933</v>
      </c>
      <c r="H274" s="97">
        <v>3</v>
      </c>
      <c r="I274" s="90" t="s">
        <v>957</v>
      </c>
      <c r="J274" s="96">
        <v>2039630000</v>
      </c>
      <c r="K274" s="90" t="s">
        <v>982</v>
      </c>
      <c r="L274" s="90" t="s">
        <v>1134</v>
      </c>
      <c r="M274" s="91" t="s">
        <v>1135</v>
      </c>
      <c r="N274" s="90">
        <v>202610</v>
      </c>
    </row>
    <row r="275" spans="1:15" s="11" customFormat="1" ht="16.5">
      <c r="A275" s="50">
        <v>272</v>
      </c>
      <c r="B275" s="90">
        <v>3</v>
      </c>
      <c r="C275" s="95" t="s">
        <v>1283</v>
      </c>
      <c r="D275" s="90" t="s">
        <v>319</v>
      </c>
      <c r="E275" s="90">
        <v>4323260801</v>
      </c>
      <c r="F275" s="90" t="s">
        <v>789</v>
      </c>
      <c r="G275" s="90" t="s">
        <v>929</v>
      </c>
      <c r="H275" s="97">
        <v>1</v>
      </c>
      <c r="I275" s="90" t="s">
        <v>944</v>
      </c>
      <c r="J275" s="96">
        <f>1061000000+1357000000+291000000</f>
        <v>2709000000</v>
      </c>
      <c r="K275" s="90" t="s">
        <v>980</v>
      </c>
      <c r="L275" s="90" t="s">
        <v>1129</v>
      </c>
      <c r="M275" s="91" t="s">
        <v>1131</v>
      </c>
      <c r="N275" s="90">
        <v>202612</v>
      </c>
    </row>
    <row r="276" spans="1:15" s="11" customFormat="1" ht="16.5">
      <c r="A276" s="50">
        <v>273</v>
      </c>
      <c r="B276" s="89">
        <v>3</v>
      </c>
      <c r="C276" s="94" t="s">
        <v>2432</v>
      </c>
      <c r="D276" s="80" t="s">
        <v>320</v>
      </c>
      <c r="E276" s="80">
        <v>3116161901</v>
      </c>
      <c r="F276" s="80" t="s">
        <v>2198</v>
      </c>
      <c r="G276" s="80" t="s">
        <v>2199</v>
      </c>
      <c r="H276" s="88">
        <v>1</v>
      </c>
      <c r="I276" s="80" t="s">
        <v>944</v>
      </c>
      <c r="J276" s="82">
        <v>3700000000</v>
      </c>
      <c r="K276" s="80" t="s">
        <v>977</v>
      </c>
      <c r="L276" s="80" t="s">
        <v>997</v>
      </c>
      <c r="M276" s="81" t="s">
        <v>1097</v>
      </c>
      <c r="N276" s="80">
        <v>202702</v>
      </c>
      <c r="O276" s="44"/>
    </row>
    <row r="277" spans="1:15" s="11" customFormat="1" ht="16.5">
      <c r="A277" s="50">
        <v>274</v>
      </c>
      <c r="B277" s="90">
        <v>3</v>
      </c>
      <c r="C277" s="95" t="s">
        <v>1246</v>
      </c>
      <c r="D277" s="90" t="s">
        <v>319</v>
      </c>
      <c r="E277" s="90">
        <v>3011159701</v>
      </c>
      <c r="F277" s="90" t="s">
        <v>600</v>
      </c>
      <c r="G277" s="90" t="s">
        <v>816</v>
      </c>
      <c r="H277" s="97">
        <v>54647</v>
      </c>
      <c r="I277" s="90" t="s">
        <v>951</v>
      </c>
      <c r="J277" s="96">
        <v>4456435000</v>
      </c>
      <c r="K277" s="90" t="s">
        <v>962</v>
      </c>
      <c r="L277" s="90" t="s">
        <v>1003</v>
      </c>
      <c r="M277" s="91" t="s">
        <v>1004</v>
      </c>
      <c r="N277" s="90">
        <v>202810</v>
      </c>
    </row>
    <row r="278" spans="1:15" s="11" customFormat="1" ht="16.5">
      <c r="A278" s="50">
        <v>275</v>
      </c>
      <c r="B278" s="90">
        <v>4</v>
      </c>
      <c r="C278" s="95" t="s">
        <v>2391</v>
      </c>
      <c r="D278" s="90" t="s">
        <v>319</v>
      </c>
      <c r="E278" s="90">
        <v>4321150102</v>
      </c>
      <c r="F278" s="90" t="s">
        <v>716</v>
      </c>
      <c r="G278" s="90" t="s">
        <v>890</v>
      </c>
      <c r="H278" s="97">
        <v>1</v>
      </c>
      <c r="I278" s="90" t="s">
        <v>945</v>
      </c>
      <c r="J278" s="96">
        <v>6000000</v>
      </c>
      <c r="K278" s="90" t="s">
        <v>973</v>
      </c>
      <c r="L278" s="90" t="s">
        <v>1030</v>
      </c>
      <c r="M278" s="91" t="s">
        <v>1076</v>
      </c>
      <c r="N278" s="90">
        <v>202608</v>
      </c>
    </row>
    <row r="279" spans="1:15" s="11" customFormat="1" ht="16.5">
      <c r="A279" s="50">
        <v>276</v>
      </c>
      <c r="B279" s="90">
        <v>4</v>
      </c>
      <c r="C279" s="95" t="s">
        <v>2389</v>
      </c>
      <c r="D279" s="90" t="s">
        <v>319</v>
      </c>
      <c r="E279" s="90">
        <v>4014160701</v>
      </c>
      <c r="F279" s="90" t="s">
        <v>686</v>
      </c>
      <c r="G279" s="90" t="s">
        <v>871</v>
      </c>
      <c r="H279" s="97">
        <v>1</v>
      </c>
      <c r="I279" s="90" t="s">
        <v>944</v>
      </c>
      <c r="J279" s="96">
        <v>8000000</v>
      </c>
      <c r="K279" s="90" t="s">
        <v>968</v>
      </c>
      <c r="L279" s="90" t="s">
        <v>1030</v>
      </c>
      <c r="M279" s="91" t="s">
        <v>1055</v>
      </c>
      <c r="N279" s="90">
        <v>202609</v>
      </c>
    </row>
    <row r="280" spans="1:15" s="11" customFormat="1" ht="16.5">
      <c r="A280" s="50">
        <v>277</v>
      </c>
      <c r="B280" s="90">
        <v>4</v>
      </c>
      <c r="C280" s="95" t="s">
        <v>1291</v>
      </c>
      <c r="D280" s="90" t="s">
        <v>319</v>
      </c>
      <c r="E280" s="90">
        <v>4619160101</v>
      </c>
      <c r="F280" s="90" t="s">
        <v>653</v>
      </c>
      <c r="G280" s="90" t="s">
        <v>847</v>
      </c>
      <c r="H280" s="97">
        <v>250</v>
      </c>
      <c r="I280" s="90" t="s">
        <v>946</v>
      </c>
      <c r="J280" s="96">
        <v>10000000</v>
      </c>
      <c r="K280" s="90" t="s">
        <v>964</v>
      </c>
      <c r="L280" s="90" t="s">
        <v>1024</v>
      </c>
      <c r="M280" s="91" t="s">
        <v>1025</v>
      </c>
      <c r="N280" s="90">
        <v>202605</v>
      </c>
    </row>
    <row r="281" spans="1:15" s="11" customFormat="1" ht="16.5">
      <c r="A281" s="50">
        <v>278</v>
      </c>
      <c r="B281" s="90">
        <v>4</v>
      </c>
      <c r="C281" s="95" t="s">
        <v>1300</v>
      </c>
      <c r="D281" s="90" t="s">
        <v>319</v>
      </c>
      <c r="E281" s="90">
        <v>6010999901</v>
      </c>
      <c r="F281" s="90" t="s">
        <v>754</v>
      </c>
      <c r="G281" s="90" t="s">
        <v>914</v>
      </c>
      <c r="H281" s="97">
        <v>1</v>
      </c>
      <c r="I281" s="90" t="s">
        <v>946</v>
      </c>
      <c r="J281" s="96">
        <v>10000000</v>
      </c>
      <c r="K281" s="90" t="s">
        <v>977</v>
      </c>
      <c r="L281" s="90" t="s">
        <v>1024</v>
      </c>
      <c r="M281" s="91" t="s">
        <v>1113</v>
      </c>
      <c r="N281" s="90">
        <v>202607</v>
      </c>
    </row>
    <row r="282" spans="1:15" s="11" customFormat="1" ht="16.5">
      <c r="A282" s="50">
        <v>279</v>
      </c>
      <c r="B282" s="90">
        <v>4</v>
      </c>
      <c r="C282" s="95" t="s">
        <v>2385</v>
      </c>
      <c r="D282" s="90" t="s">
        <v>570</v>
      </c>
      <c r="E282" s="90">
        <v>4010178702</v>
      </c>
      <c r="F282" s="90" t="s">
        <v>2105</v>
      </c>
      <c r="G282" s="90" t="s">
        <v>1990</v>
      </c>
      <c r="H282" s="97">
        <v>3</v>
      </c>
      <c r="I282" s="90" t="s">
        <v>946</v>
      </c>
      <c r="J282" s="96">
        <v>11000000</v>
      </c>
      <c r="K282" s="90" t="s">
        <v>1883</v>
      </c>
      <c r="L282" s="90" t="s">
        <v>1030</v>
      </c>
      <c r="M282" s="91" t="s">
        <v>1915</v>
      </c>
      <c r="N282" s="90">
        <v>202606</v>
      </c>
    </row>
    <row r="283" spans="1:15" s="11" customFormat="1" ht="16.5">
      <c r="A283" s="50">
        <v>280</v>
      </c>
      <c r="B283" s="90">
        <v>4</v>
      </c>
      <c r="C283" s="95" t="s">
        <v>1300</v>
      </c>
      <c r="D283" s="90" t="s">
        <v>319</v>
      </c>
      <c r="E283" s="90">
        <v>6010999901</v>
      </c>
      <c r="F283" s="90" t="s">
        <v>753</v>
      </c>
      <c r="G283" s="90" t="s">
        <v>913</v>
      </c>
      <c r="H283" s="97">
        <v>1</v>
      </c>
      <c r="I283" s="90" t="s">
        <v>946</v>
      </c>
      <c r="J283" s="96">
        <v>12000000</v>
      </c>
      <c r="K283" s="90" t="s">
        <v>977</v>
      </c>
      <c r="L283" s="90" t="s">
        <v>1024</v>
      </c>
      <c r="M283" s="91" t="s">
        <v>1113</v>
      </c>
      <c r="N283" s="90">
        <v>202607</v>
      </c>
    </row>
    <row r="284" spans="1:15" s="11" customFormat="1" ht="16.5">
      <c r="A284" s="50">
        <v>281</v>
      </c>
      <c r="B284" s="90">
        <v>4</v>
      </c>
      <c r="C284" s="95" t="s">
        <v>2388</v>
      </c>
      <c r="D284" s="90" t="s">
        <v>319</v>
      </c>
      <c r="E284" s="90">
        <v>4014160601</v>
      </c>
      <c r="F284" s="90" t="s">
        <v>685</v>
      </c>
      <c r="G284" s="90" t="s">
        <v>871</v>
      </c>
      <c r="H284" s="97">
        <v>1</v>
      </c>
      <c r="I284" s="90" t="s">
        <v>944</v>
      </c>
      <c r="J284" s="96">
        <v>17000000</v>
      </c>
      <c r="K284" s="90" t="s">
        <v>968</v>
      </c>
      <c r="L284" s="90" t="s">
        <v>1030</v>
      </c>
      <c r="M284" s="91" t="s">
        <v>1055</v>
      </c>
      <c r="N284" s="90">
        <v>202609</v>
      </c>
    </row>
    <row r="285" spans="1:15" s="11" customFormat="1" ht="16.5">
      <c r="A285" s="50">
        <v>282</v>
      </c>
      <c r="B285" s="90">
        <v>4</v>
      </c>
      <c r="C285" s="95" t="s">
        <v>2387</v>
      </c>
      <c r="D285" s="90" t="s">
        <v>319</v>
      </c>
      <c r="E285" s="90">
        <v>3125150501</v>
      </c>
      <c r="F285" s="90" t="s">
        <v>675</v>
      </c>
      <c r="G285" s="90" t="s">
        <v>848</v>
      </c>
      <c r="H285" s="97">
        <v>4</v>
      </c>
      <c r="I285" s="90" t="s">
        <v>946</v>
      </c>
      <c r="J285" s="96">
        <v>21000000</v>
      </c>
      <c r="K285" s="90" t="s">
        <v>1890</v>
      </c>
      <c r="L285" s="90" t="s">
        <v>1030</v>
      </c>
      <c r="M285" s="91" t="s">
        <v>1933</v>
      </c>
      <c r="N285" s="90">
        <v>202610</v>
      </c>
    </row>
    <row r="286" spans="1:15" s="11" customFormat="1" ht="16.5">
      <c r="A286" s="50">
        <v>283</v>
      </c>
      <c r="B286" s="90">
        <v>4</v>
      </c>
      <c r="C286" s="95" t="s">
        <v>1292</v>
      </c>
      <c r="D286" s="90" t="s">
        <v>319</v>
      </c>
      <c r="E286" s="90">
        <v>3912140603</v>
      </c>
      <c r="F286" s="90" t="s">
        <v>654</v>
      </c>
      <c r="G286" s="90" t="s">
        <v>848</v>
      </c>
      <c r="H286" s="97">
        <v>30</v>
      </c>
      <c r="I286" s="90" t="s">
        <v>946</v>
      </c>
      <c r="J286" s="96">
        <v>22000000</v>
      </c>
      <c r="K286" s="90" t="s">
        <v>964</v>
      </c>
      <c r="L286" s="90" t="s">
        <v>986</v>
      </c>
      <c r="M286" s="91" t="s">
        <v>1026</v>
      </c>
      <c r="N286" s="90">
        <v>202606</v>
      </c>
    </row>
    <row r="287" spans="1:15" s="11" customFormat="1" ht="16.5">
      <c r="A287" s="50">
        <v>284</v>
      </c>
      <c r="B287" s="90">
        <v>4</v>
      </c>
      <c r="C287" s="95" t="s">
        <v>1299</v>
      </c>
      <c r="D287" s="90" t="s">
        <v>319</v>
      </c>
      <c r="E287" s="90">
        <v>4111193201</v>
      </c>
      <c r="F287" s="90" t="s">
        <v>568</v>
      </c>
      <c r="G287" s="90" t="s">
        <v>908</v>
      </c>
      <c r="H287" s="97">
        <v>1</v>
      </c>
      <c r="I287" s="90" t="s">
        <v>944</v>
      </c>
      <c r="J287" s="96">
        <v>22000000</v>
      </c>
      <c r="K287" s="90" t="s">
        <v>977</v>
      </c>
      <c r="L287" s="90" t="s">
        <v>986</v>
      </c>
      <c r="M287" s="91" t="s">
        <v>1107</v>
      </c>
      <c r="N287" s="90">
        <v>202607</v>
      </c>
    </row>
    <row r="288" spans="1:15" s="11" customFormat="1" ht="16.5">
      <c r="A288" s="50">
        <v>285</v>
      </c>
      <c r="B288" s="90">
        <v>4</v>
      </c>
      <c r="C288" s="95" t="s">
        <v>1289</v>
      </c>
      <c r="D288" s="90" t="s">
        <v>319</v>
      </c>
      <c r="E288" s="90">
        <v>3912110401</v>
      </c>
      <c r="F288" s="90" t="s">
        <v>592</v>
      </c>
      <c r="G288" s="90" t="s">
        <v>807</v>
      </c>
      <c r="H288" s="97">
        <v>20</v>
      </c>
      <c r="I288" s="90" t="s">
        <v>946</v>
      </c>
      <c r="J288" s="96">
        <v>25000000</v>
      </c>
      <c r="K288" s="90" t="s">
        <v>961</v>
      </c>
      <c r="L288" s="90" t="s">
        <v>986</v>
      </c>
      <c r="M288" s="91" t="s">
        <v>993</v>
      </c>
      <c r="N288" s="90">
        <v>202609</v>
      </c>
    </row>
    <row r="289" spans="1:15" s="11" customFormat="1" ht="16.5">
      <c r="A289" s="50">
        <v>286</v>
      </c>
      <c r="B289" s="90">
        <v>4</v>
      </c>
      <c r="C289" s="95" t="s">
        <v>1301</v>
      </c>
      <c r="D289" s="90" t="s">
        <v>319</v>
      </c>
      <c r="E289" s="90">
        <v>1214190301</v>
      </c>
      <c r="F289" s="90" t="s">
        <v>755</v>
      </c>
      <c r="G289" s="90" t="s">
        <v>915</v>
      </c>
      <c r="H289" s="97">
        <v>123</v>
      </c>
      <c r="I289" s="90" t="s">
        <v>949</v>
      </c>
      <c r="J289" s="96">
        <v>32990352</v>
      </c>
      <c r="K289" s="90" t="s">
        <v>977</v>
      </c>
      <c r="L289" s="90" t="s">
        <v>1001</v>
      </c>
      <c r="M289" s="91" t="s">
        <v>1114</v>
      </c>
      <c r="N289" s="90">
        <v>202705</v>
      </c>
    </row>
    <row r="290" spans="1:15" s="11" customFormat="1" ht="16.5">
      <c r="A290" s="50">
        <v>287</v>
      </c>
      <c r="B290" s="90">
        <v>4</v>
      </c>
      <c r="C290" s="95" t="s">
        <v>1290</v>
      </c>
      <c r="D290" s="90" t="s">
        <v>319</v>
      </c>
      <c r="E290" s="90">
        <v>1214200501</v>
      </c>
      <c r="F290" s="90" t="s">
        <v>597</v>
      </c>
      <c r="G290" s="90" t="s">
        <v>813</v>
      </c>
      <c r="H290" s="97">
        <v>80</v>
      </c>
      <c r="I290" s="90" t="s">
        <v>949</v>
      </c>
      <c r="J290" s="96">
        <v>35000000</v>
      </c>
      <c r="K290" s="90" t="s">
        <v>961</v>
      </c>
      <c r="L290" s="90" t="s">
        <v>1001</v>
      </c>
      <c r="M290" s="91" t="s">
        <v>1002</v>
      </c>
      <c r="N290" s="90">
        <v>202704</v>
      </c>
    </row>
    <row r="291" spans="1:15" s="11" customFormat="1" ht="16.5">
      <c r="A291" s="50">
        <v>288</v>
      </c>
      <c r="B291" s="90">
        <v>4</v>
      </c>
      <c r="C291" s="95" t="s">
        <v>2396</v>
      </c>
      <c r="D291" s="90" t="s">
        <v>319</v>
      </c>
      <c r="E291" s="90">
        <v>4321150701</v>
      </c>
      <c r="F291" s="90" t="s">
        <v>2113</v>
      </c>
      <c r="G291" s="90" t="s">
        <v>2114</v>
      </c>
      <c r="H291" s="97">
        <v>2</v>
      </c>
      <c r="I291" s="90" t="s">
        <v>945</v>
      </c>
      <c r="J291" s="96">
        <v>35000000</v>
      </c>
      <c r="K291" s="90" t="s">
        <v>1907</v>
      </c>
      <c r="L291" s="90" t="s">
        <v>1908</v>
      </c>
      <c r="M291" s="91" t="s">
        <v>1923</v>
      </c>
      <c r="N291" s="90">
        <v>202608</v>
      </c>
    </row>
    <row r="292" spans="1:15" s="11" customFormat="1" ht="16.5">
      <c r="A292" s="50">
        <v>289</v>
      </c>
      <c r="B292" s="90">
        <v>4</v>
      </c>
      <c r="C292" s="95" t="s">
        <v>1306</v>
      </c>
      <c r="D292" s="90" t="s">
        <v>571</v>
      </c>
      <c r="E292" s="90">
        <v>5310271001</v>
      </c>
      <c r="F292" s="90" t="s">
        <v>716</v>
      </c>
      <c r="G292" s="90" t="s">
        <v>932</v>
      </c>
      <c r="H292" s="97">
        <v>420</v>
      </c>
      <c r="I292" s="90" t="s">
        <v>960</v>
      </c>
      <c r="J292" s="96">
        <v>36104719</v>
      </c>
      <c r="K292" s="90" t="s">
        <v>981</v>
      </c>
      <c r="L292" s="90" t="s">
        <v>1132</v>
      </c>
      <c r="M292" s="91" t="s">
        <v>1133</v>
      </c>
      <c r="N292" s="90">
        <v>202712</v>
      </c>
    </row>
    <row r="293" spans="1:15" s="11" customFormat="1" ht="16.5">
      <c r="A293" s="50">
        <v>290</v>
      </c>
      <c r="B293" s="90">
        <v>4</v>
      </c>
      <c r="C293" s="95" t="s">
        <v>2386</v>
      </c>
      <c r="D293" s="90" t="s">
        <v>319</v>
      </c>
      <c r="E293" s="90">
        <v>4110402201</v>
      </c>
      <c r="F293" s="90" t="s">
        <v>1994</v>
      </c>
      <c r="G293" s="90" t="s">
        <v>2106</v>
      </c>
      <c r="H293" s="97">
        <v>210</v>
      </c>
      <c r="I293" s="90" t="s">
        <v>946</v>
      </c>
      <c r="J293" s="96">
        <v>39500000</v>
      </c>
      <c r="K293" s="90" t="s">
        <v>967</v>
      </c>
      <c r="L293" s="90" t="s">
        <v>1887</v>
      </c>
      <c r="M293" s="91" t="s">
        <v>1888</v>
      </c>
      <c r="N293" s="90">
        <v>202606</v>
      </c>
    </row>
    <row r="294" spans="1:15" s="11" customFormat="1" ht="16.5">
      <c r="A294" s="50">
        <v>291</v>
      </c>
      <c r="B294" s="90">
        <v>4</v>
      </c>
      <c r="C294" s="95" t="s">
        <v>2384</v>
      </c>
      <c r="D294" s="90" t="s">
        <v>319</v>
      </c>
      <c r="E294" s="90">
        <v>4014160701</v>
      </c>
      <c r="F294" s="90" t="s">
        <v>2103</v>
      </c>
      <c r="G294" s="90" t="s">
        <v>2104</v>
      </c>
      <c r="H294" s="97">
        <v>1</v>
      </c>
      <c r="I294" s="90" t="s">
        <v>944</v>
      </c>
      <c r="J294" s="96">
        <v>40000000</v>
      </c>
      <c r="K294" s="90" t="s">
        <v>961</v>
      </c>
      <c r="L294" s="90" t="s">
        <v>997</v>
      </c>
      <c r="M294" s="91" t="s">
        <v>1881</v>
      </c>
      <c r="N294" s="90">
        <v>202608</v>
      </c>
    </row>
    <row r="295" spans="1:15" s="11" customFormat="1" ht="16.5">
      <c r="A295" s="50">
        <v>292</v>
      </c>
      <c r="B295" s="90">
        <v>4</v>
      </c>
      <c r="C295" s="95" t="s">
        <v>2390</v>
      </c>
      <c r="D295" s="90" t="s">
        <v>319</v>
      </c>
      <c r="E295" s="90">
        <v>4321150102</v>
      </c>
      <c r="F295" s="90" t="s">
        <v>716</v>
      </c>
      <c r="G295" s="90" t="s">
        <v>889</v>
      </c>
      <c r="H295" s="97">
        <v>1</v>
      </c>
      <c r="I295" s="90" t="s">
        <v>945</v>
      </c>
      <c r="J295" s="96">
        <v>40000000</v>
      </c>
      <c r="K295" s="90" t="s">
        <v>973</v>
      </c>
      <c r="L295" s="90" t="s">
        <v>1030</v>
      </c>
      <c r="M295" s="91" t="s">
        <v>1076</v>
      </c>
      <c r="N295" s="90">
        <v>202607</v>
      </c>
    </row>
    <row r="296" spans="1:15" s="11" customFormat="1" ht="16.5">
      <c r="A296" s="50">
        <v>293</v>
      </c>
      <c r="B296" s="90">
        <v>4</v>
      </c>
      <c r="C296" s="95" t="s">
        <v>1302</v>
      </c>
      <c r="D296" s="90" t="s">
        <v>319</v>
      </c>
      <c r="E296" s="90">
        <v>2413150101</v>
      </c>
      <c r="F296" s="90" t="s">
        <v>781</v>
      </c>
      <c r="G296" s="90" t="s">
        <v>926</v>
      </c>
      <c r="H296" s="97">
        <v>1</v>
      </c>
      <c r="I296" s="90" t="s">
        <v>944</v>
      </c>
      <c r="J296" s="96">
        <v>46533250</v>
      </c>
      <c r="K296" s="90" t="s">
        <v>980</v>
      </c>
      <c r="L296" s="90" t="s">
        <v>1126</v>
      </c>
      <c r="M296" s="91" t="s">
        <v>1945</v>
      </c>
      <c r="N296" s="90">
        <v>202607</v>
      </c>
    </row>
    <row r="297" spans="1:15" s="11" customFormat="1" ht="16.5">
      <c r="A297" s="50">
        <v>294</v>
      </c>
      <c r="B297" s="89">
        <v>4</v>
      </c>
      <c r="C297" s="94" t="s">
        <v>2437</v>
      </c>
      <c r="D297" s="80" t="s">
        <v>571</v>
      </c>
      <c r="E297" s="80">
        <v>4014160701</v>
      </c>
      <c r="F297" s="80" t="s">
        <v>2204</v>
      </c>
      <c r="G297" s="80" t="s">
        <v>871</v>
      </c>
      <c r="H297" s="88">
        <v>2</v>
      </c>
      <c r="I297" s="80" t="s">
        <v>946</v>
      </c>
      <c r="J297" s="82">
        <v>50000000</v>
      </c>
      <c r="K297" s="80" t="s">
        <v>1907</v>
      </c>
      <c r="L297" s="80" t="s">
        <v>1943</v>
      </c>
      <c r="M297" s="81" t="s">
        <v>1967</v>
      </c>
      <c r="N297" s="80">
        <v>202704</v>
      </c>
      <c r="O297" s="44"/>
    </row>
    <row r="298" spans="1:15" s="11" customFormat="1" ht="16.5">
      <c r="A298" s="50">
        <v>295</v>
      </c>
      <c r="B298" s="90">
        <v>4</v>
      </c>
      <c r="C298" s="95" t="s">
        <v>1294</v>
      </c>
      <c r="D298" s="90" t="s">
        <v>320</v>
      </c>
      <c r="E298" s="90">
        <v>4111250101</v>
      </c>
      <c r="F298" s="90" t="s">
        <v>688</v>
      </c>
      <c r="G298" s="90" t="s">
        <v>848</v>
      </c>
      <c r="H298" s="97">
        <v>2</v>
      </c>
      <c r="I298" s="90" t="s">
        <v>945</v>
      </c>
      <c r="J298" s="96">
        <v>51000000</v>
      </c>
      <c r="K298" s="90" t="s">
        <v>969</v>
      </c>
      <c r="L298" s="90" t="s">
        <v>1030</v>
      </c>
      <c r="M298" s="91" t="s">
        <v>1056</v>
      </c>
      <c r="N298" s="90">
        <v>202609</v>
      </c>
    </row>
    <row r="299" spans="1:15" s="11" customFormat="1" ht="16.5">
      <c r="A299" s="50">
        <v>296</v>
      </c>
      <c r="B299" s="90">
        <v>4</v>
      </c>
      <c r="C299" s="95" t="s">
        <v>1305</v>
      </c>
      <c r="D299" s="90" t="s">
        <v>319</v>
      </c>
      <c r="E299" s="90">
        <v>5610151501</v>
      </c>
      <c r="F299" s="90" t="s">
        <v>784</v>
      </c>
      <c r="G299" s="90" t="s">
        <v>926</v>
      </c>
      <c r="H299" s="97">
        <v>1</v>
      </c>
      <c r="I299" s="90" t="s">
        <v>944</v>
      </c>
      <c r="J299" s="96">
        <v>84915000</v>
      </c>
      <c r="K299" s="90" t="s">
        <v>980</v>
      </c>
      <c r="L299" s="90" t="s">
        <v>1126</v>
      </c>
      <c r="M299" s="91" t="s">
        <v>1945</v>
      </c>
      <c r="N299" s="90">
        <v>202607</v>
      </c>
    </row>
    <row r="300" spans="1:15" s="11" customFormat="1" ht="16.5">
      <c r="A300" s="50">
        <v>297</v>
      </c>
      <c r="B300" s="89">
        <v>4</v>
      </c>
      <c r="C300" s="94" t="s">
        <v>2453</v>
      </c>
      <c r="D300" s="80" t="s">
        <v>319</v>
      </c>
      <c r="E300" s="80">
        <v>4111191601</v>
      </c>
      <c r="F300" s="80" t="s">
        <v>2215</v>
      </c>
      <c r="G300" s="80" t="s">
        <v>2101</v>
      </c>
      <c r="H300" s="88">
        <v>8</v>
      </c>
      <c r="I300" s="80" t="s">
        <v>946</v>
      </c>
      <c r="J300" s="82">
        <v>93000000</v>
      </c>
      <c r="K300" s="80" t="s">
        <v>1907</v>
      </c>
      <c r="L300" s="80" t="s">
        <v>1908</v>
      </c>
      <c r="M300" s="81" t="s">
        <v>1939</v>
      </c>
      <c r="N300" s="80">
        <v>202612</v>
      </c>
      <c r="O300" s="44"/>
    </row>
    <row r="301" spans="1:15" s="11" customFormat="1" ht="16.5">
      <c r="A301" s="50">
        <v>298</v>
      </c>
      <c r="B301" s="89">
        <v>4</v>
      </c>
      <c r="C301" s="94" t="s">
        <v>2438</v>
      </c>
      <c r="D301" s="80" t="s">
        <v>571</v>
      </c>
      <c r="E301" s="80">
        <v>4014160701</v>
      </c>
      <c r="F301" s="80" t="s">
        <v>2205</v>
      </c>
      <c r="G301" s="80" t="s">
        <v>871</v>
      </c>
      <c r="H301" s="88">
        <v>60</v>
      </c>
      <c r="I301" s="80" t="s">
        <v>946</v>
      </c>
      <c r="J301" s="82">
        <v>100000000</v>
      </c>
      <c r="K301" s="80" t="s">
        <v>1907</v>
      </c>
      <c r="L301" s="80" t="s">
        <v>1943</v>
      </c>
      <c r="M301" s="81" t="s">
        <v>1967</v>
      </c>
      <c r="N301" s="80">
        <v>202704</v>
      </c>
      <c r="O301" s="44"/>
    </row>
    <row r="302" spans="1:15" s="11" customFormat="1" ht="16.5">
      <c r="A302" s="50">
        <v>299</v>
      </c>
      <c r="B302" s="90">
        <v>4</v>
      </c>
      <c r="C302" s="95" t="s">
        <v>2394</v>
      </c>
      <c r="D302" s="90" t="s">
        <v>319</v>
      </c>
      <c r="E302" s="90">
        <v>4321150102</v>
      </c>
      <c r="F302" s="90" t="s">
        <v>772</v>
      </c>
      <c r="G302" s="90" t="s">
        <v>2111</v>
      </c>
      <c r="H302" s="97">
        <v>1</v>
      </c>
      <c r="I302" s="90" t="s">
        <v>945</v>
      </c>
      <c r="J302" s="96">
        <v>110000000</v>
      </c>
      <c r="K302" s="90" t="s">
        <v>978</v>
      </c>
      <c r="L302" s="90" t="s">
        <v>1119</v>
      </c>
      <c r="M302" s="91" t="s">
        <v>1942</v>
      </c>
      <c r="N302" s="90">
        <v>202607</v>
      </c>
    </row>
    <row r="303" spans="1:15" s="11" customFormat="1" ht="16.5">
      <c r="A303" s="50">
        <v>300</v>
      </c>
      <c r="B303" s="90">
        <v>4</v>
      </c>
      <c r="C303" s="95" t="s">
        <v>2392</v>
      </c>
      <c r="D303" s="90" t="s">
        <v>320</v>
      </c>
      <c r="E303" s="90">
        <v>4323159901</v>
      </c>
      <c r="F303" s="90" t="s">
        <v>2107</v>
      </c>
      <c r="G303" s="90" t="s">
        <v>2108</v>
      </c>
      <c r="H303" s="97">
        <v>1</v>
      </c>
      <c r="I303" s="90" t="s">
        <v>944</v>
      </c>
      <c r="J303" s="96">
        <v>145000000</v>
      </c>
      <c r="K303" s="90" t="s">
        <v>1902</v>
      </c>
      <c r="L303" s="90" t="s">
        <v>1920</v>
      </c>
      <c r="M303" s="91" t="s">
        <v>1940</v>
      </c>
      <c r="N303" s="90">
        <v>202704</v>
      </c>
    </row>
    <row r="304" spans="1:15" s="11" customFormat="1" ht="16.5">
      <c r="A304" s="50">
        <v>301</v>
      </c>
      <c r="B304" s="90">
        <v>4</v>
      </c>
      <c r="C304" s="95" t="s">
        <v>1304</v>
      </c>
      <c r="D304" s="90" t="s">
        <v>319</v>
      </c>
      <c r="E304" s="90">
        <v>2413150101</v>
      </c>
      <c r="F304" s="90" t="s">
        <v>783</v>
      </c>
      <c r="G304" s="90" t="s">
        <v>926</v>
      </c>
      <c r="H304" s="97">
        <v>1</v>
      </c>
      <c r="I304" s="90" t="s">
        <v>944</v>
      </c>
      <c r="J304" s="96">
        <v>145732500</v>
      </c>
      <c r="K304" s="90" t="s">
        <v>980</v>
      </c>
      <c r="L304" s="90" t="s">
        <v>1126</v>
      </c>
      <c r="M304" s="91" t="s">
        <v>1945</v>
      </c>
      <c r="N304" s="90">
        <v>202607</v>
      </c>
    </row>
    <row r="305" spans="1:15" s="11" customFormat="1" ht="16.5">
      <c r="A305" s="50">
        <v>302</v>
      </c>
      <c r="B305" s="90">
        <v>4</v>
      </c>
      <c r="C305" s="95" t="s">
        <v>1295</v>
      </c>
      <c r="D305" s="90" t="s">
        <v>319</v>
      </c>
      <c r="E305" s="90">
        <v>4010180201</v>
      </c>
      <c r="F305" s="90" t="s">
        <v>716</v>
      </c>
      <c r="G305" s="90" t="s">
        <v>883</v>
      </c>
      <c r="H305" s="97">
        <v>2</v>
      </c>
      <c r="I305" s="90" t="s">
        <v>946</v>
      </c>
      <c r="J305" s="96">
        <v>175000000</v>
      </c>
      <c r="K305" s="90" t="s">
        <v>973</v>
      </c>
      <c r="L305" s="90" t="s">
        <v>1030</v>
      </c>
      <c r="M305" s="91" t="s">
        <v>1071</v>
      </c>
      <c r="N305" s="90">
        <v>202610</v>
      </c>
    </row>
    <row r="306" spans="1:15" s="11" customFormat="1" ht="16.5">
      <c r="A306" s="50">
        <v>303</v>
      </c>
      <c r="B306" s="90">
        <v>4</v>
      </c>
      <c r="C306" s="95" t="s">
        <v>1296</v>
      </c>
      <c r="D306" s="90" t="s">
        <v>319</v>
      </c>
      <c r="E306" s="90">
        <v>3912119801</v>
      </c>
      <c r="F306" s="90" t="s">
        <v>716</v>
      </c>
      <c r="G306" s="90" t="s">
        <v>892</v>
      </c>
      <c r="H306" s="97">
        <v>1</v>
      </c>
      <c r="I306" s="90" t="s">
        <v>945</v>
      </c>
      <c r="J306" s="96">
        <v>194000000</v>
      </c>
      <c r="K306" s="90" t="s">
        <v>973</v>
      </c>
      <c r="L306" s="90" t="s">
        <v>1030</v>
      </c>
      <c r="M306" s="91" t="s">
        <v>1077</v>
      </c>
      <c r="N306" s="90">
        <v>202612</v>
      </c>
    </row>
    <row r="307" spans="1:15" s="11" customFormat="1" ht="16.5">
      <c r="A307" s="50">
        <v>304</v>
      </c>
      <c r="B307" s="90">
        <v>4</v>
      </c>
      <c r="C307" s="95" t="s">
        <v>1297</v>
      </c>
      <c r="D307" s="90" t="s">
        <v>319</v>
      </c>
      <c r="E307" s="90">
        <v>4617162201</v>
      </c>
      <c r="F307" s="90" t="s">
        <v>716</v>
      </c>
      <c r="G307" s="90" t="s">
        <v>893</v>
      </c>
      <c r="H307" s="97">
        <v>1</v>
      </c>
      <c r="I307" s="90" t="s">
        <v>945</v>
      </c>
      <c r="J307" s="96">
        <v>197000000</v>
      </c>
      <c r="K307" s="90" t="s">
        <v>973</v>
      </c>
      <c r="L307" s="90" t="s">
        <v>1030</v>
      </c>
      <c r="M307" s="91" t="s">
        <v>1077</v>
      </c>
      <c r="N307" s="90">
        <v>202610</v>
      </c>
    </row>
    <row r="308" spans="1:15" s="11" customFormat="1" ht="16.5">
      <c r="A308" s="50">
        <v>305</v>
      </c>
      <c r="B308" s="90">
        <v>4</v>
      </c>
      <c r="C308" s="95" t="s">
        <v>1303</v>
      </c>
      <c r="D308" s="90" t="s">
        <v>319</v>
      </c>
      <c r="E308" s="90">
        <v>5610150701</v>
      </c>
      <c r="F308" s="90" t="s">
        <v>782</v>
      </c>
      <c r="G308" s="90" t="s">
        <v>926</v>
      </c>
      <c r="H308" s="97">
        <v>1</v>
      </c>
      <c r="I308" s="90" t="s">
        <v>944</v>
      </c>
      <c r="J308" s="96">
        <v>232962050</v>
      </c>
      <c r="K308" s="90" t="s">
        <v>980</v>
      </c>
      <c r="L308" s="90" t="s">
        <v>1126</v>
      </c>
      <c r="M308" s="91" t="s">
        <v>1945</v>
      </c>
      <c r="N308" s="90">
        <v>202607</v>
      </c>
    </row>
    <row r="309" spans="1:15" s="11" customFormat="1" ht="16.5">
      <c r="A309" s="50">
        <v>306</v>
      </c>
      <c r="B309" s="90">
        <v>4</v>
      </c>
      <c r="C309" s="95" t="s">
        <v>2394</v>
      </c>
      <c r="D309" s="90" t="s">
        <v>570</v>
      </c>
      <c r="E309" s="90">
        <v>4323260501</v>
      </c>
      <c r="F309" s="90" t="s">
        <v>771</v>
      </c>
      <c r="G309" s="90" t="s">
        <v>2111</v>
      </c>
      <c r="H309" s="97">
        <v>1</v>
      </c>
      <c r="I309" s="90" t="s">
        <v>945</v>
      </c>
      <c r="J309" s="96">
        <v>281600000</v>
      </c>
      <c r="K309" s="90" t="s">
        <v>978</v>
      </c>
      <c r="L309" s="90" t="s">
        <v>1119</v>
      </c>
      <c r="M309" s="91" t="s">
        <v>1942</v>
      </c>
      <c r="N309" s="90">
        <v>202607</v>
      </c>
    </row>
    <row r="310" spans="1:15" s="11" customFormat="1" ht="16.5">
      <c r="A310" s="50">
        <v>307</v>
      </c>
      <c r="B310" s="90">
        <v>4</v>
      </c>
      <c r="C310" s="95" t="s">
        <v>1293</v>
      </c>
      <c r="D310" s="90" t="s">
        <v>319</v>
      </c>
      <c r="E310" s="90">
        <v>4010186001</v>
      </c>
      <c r="F310" s="90" t="s">
        <v>677</v>
      </c>
      <c r="G310" s="90" t="s">
        <v>866</v>
      </c>
      <c r="H310" s="97">
        <v>1</v>
      </c>
      <c r="I310" s="90" t="s">
        <v>944</v>
      </c>
      <c r="J310" s="96">
        <v>292400000</v>
      </c>
      <c r="K310" s="90" t="s">
        <v>968</v>
      </c>
      <c r="L310" s="90" t="s">
        <v>1048</v>
      </c>
      <c r="M310" s="91" t="s">
        <v>1049</v>
      </c>
      <c r="N310" s="90">
        <v>202609</v>
      </c>
    </row>
    <row r="311" spans="1:15" s="11" customFormat="1" ht="16.5">
      <c r="A311" s="50">
        <v>308</v>
      </c>
      <c r="B311" s="90">
        <v>4</v>
      </c>
      <c r="C311" s="95" t="s">
        <v>2393</v>
      </c>
      <c r="D311" s="90" t="s">
        <v>319</v>
      </c>
      <c r="E311" s="90">
        <v>4323300401</v>
      </c>
      <c r="F311" s="90" t="s">
        <v>2109</v>
      </c>
      <c r="G311" s="90" t="s">
        <v>2110</v>
      </c>
      <c r="H311" s="97">
        <v>46</v>
      </c>
      <c r="I311" s="90" t="s">
        <v>944</v>
      </c>
      <c r="J311" s="96">
        <v>307130000</v>
      </c>
      <c r="K311" s="90" t="s">
        <v>1902</v>
      </c>
      <c r="L311" s="90" t="s">
        <v>1929</v>
      </c>
      <c r="M311" s="91" t="s">
        <v>1941</v>
      </c>
      <c r="N311" s="90">
        <v>202606</v>
      </c>
    </row>
    <row r="312" spans="1:15" s="11" customFormat="1" ht="16.5">
      <c r="A312" s="50">
        <v>309</v>
      </c>
      <c r="B312" s="89">
        <v>4</v>
      </c>
      <c r="C312" s="94" t="s">
        <v>2439</v>
      </c>
      <c r="D312" s="80" t="s">
        <v>571</v>
      </c>
      <c r="E312" s="80">
        <v>4014220101</v>
      </c>
      <c r="F312" s="80" t="s">
        <v>2206</v>
      </c>
      <c r="G312" s="80" t="s">
        <v>871</v>
      </c>
      <c r="H312" s="88">
        <v>3</v>
      </c>
      <c r="I312" s="80" t="s">
        <v>945</v>
      </c>
      <c r="J312" s="82">
        <v>450000000</v>
      </c>
      <c r="K312" s="80" t="s">
        <v>1907</v>
      </c>
      <c r="L312" s="80" t="s">
        <v>1943</v>
      </c>
      <c r="M312" s="81" t="s">
        <v>1967</v>
      </c>
      <c r="N312" s="80">
        <v>202704</v>
      </c>
      <c r="O312" s="44"/>
    </row>
    <row r="313" spans="1:15" s="11" customFormat="1" ht="16.5">
      <c r="A313" s="50">
        <v>310</v>
      </c>
      <c r="B313" s="89">
        <v>4</v>
      </c>
      <c r="C313" s="94" t="s">
        <v>2436</v>
      </c>
      <c r="D313" s="80" t="s">
        <v>571</v>
      </c>
      <c r="E313" s="80">
        <v>4014160701</v>
      </c>
      <c r="F313" s="80" t="s">
        <v>2203</v>
      </c>
      <c r="G313" s="80" t="s">
        <v>871</v>
      </c>
      <c r="H313" s="88">
        <v>20</v>
      </c>
      <c r="I313" s="80" t="s">
        <v>946</v>
      </c>
      <c r="J313" s="82">
        <v>500000000</v>
      </c>
      <c r="K313" s="80" t="s">
        <v>1907</v>
      </c>
      <c r="L313" s="80" t="s">
        <v>1943</v>
      </c>
      <c r="M313" s="81" t="s">
        <v>1967</v>
      </c>
      <c r="N313" s="80">
        <v>202704</v>
      </c>
      <c r="O313" s="44"/>
    </row>
    <row r="314" spans="1:15" s="11" customFormat="1" ht="16.5">
      <c r="A314" s="50">
        <v>311</v>
      </c>
      <c r="B314" s="90">
        <v>4</v>
      </c>
      <c r="C314" s="95" t="s">
        <v>2395</v>
      </c>
      <c r="D314" s="90" t="s">
        <v>570</v>
      </c>
      <c r="E314" s="90">
        <v>4511189301</v>
      </c>
      <c r="F314" s="90" t="s">
        <v>2112</v>
      </c>
      <c r="G314" s="90" t="s">
        <v>848</v>
      </c>
      <c r="H314" s="97">
        <v>1</v>
      </c>
      <c r="I314" s="90" t="s">
        <v>944</v>
      </c>
      <c r="J314" s="96">
        <v>692000000</v>
      </c>
      <c r="K314" s="90" t="s">
        <v>1907</v>
      </c>
      <c r="L314" s="90" t="s">
        <v>1943</v>
      </c>
      <c r="M314" s="91" t="s">
        <v>1944</v>
      </c>
      <c r="N314" s="90">
        <v>202611</v>
      </c>
    </row>
    <row r="315" spans="1:15" s="11" customFormat="1" ht="16.5">
      <c r="A315" s="50">
        <v>312</v>
      </c>
      <c r="B315" s="90">
        <v>4</v>
      </c>
      <c r="C315" s="95" t="s">
        <v>1298</v>
      </c>
      <c r="D315" s="90" t="s">
        <v>319</v>
      </c>
      <c r="E315" s="90">
        <v>3912101101</v>
      </c>
      <c r="F315" s="90" t="s">
        <v>752</v>
      </c>
      <c r="G315" s="90" t="s">
        <v>908</v>
      </c>
      <c r="H315" s="97">
        <v>1</v>
      </c>
      <c r="I315" s="90" t="s">
        <v>944</v>
      </c>
      <c r="J315" s="96">
        <v>955416000</v>
      </c>
      <c r="K315" s="90" t="s">
        <v>977</v>
      </c>
      <c r="L315" s="90" t="s">
        <v>986</v>
      </c>
      <c r="M315" s="91" t="s">
        <v>1112</v>
      </c>
      <c r="N315" s="90">
        <v>202611</v>
      </c>
    </row>
    <row r="316" spans="1:15" s="11" customFormat="1" ht="16.5">
      <c r="A316" s="50">
        <v>313</v>
      </c>
      <c r="B316" s="90">
        <v>5</v>
      </c>
      <c r="C316" s="95" t="s">
        <v>1309</v>
      </c>
      <c r="D316" s="90" t="s">
        <v>319</v>
      </c>
      <c r="E316" s="90">
        <v>5512190301</v>
      </c>
      <c r="F316" s="90" t="s">
        <v>709</v>
      </c>
      <c r="G316" s="90" t="s">
        <v>824</v>
      </c>
      <c r="H316" s="97">
        <v>1</v>
      </c>
      <c r="I316" s="90" t="s">
        <v>944</v>
      </c>
      <c r="J316" s="96">
        <v>15000000</v>
      </c>
      <c r="K316" s="90" t="s">
        <v>972</v>
      </c>
      <c r="L316" s="90" t="s">
        <v>1068</v>
      </c>
      <c r="M316" s="91" t="s">
        <v>1069</v>
      </c>
      <c r="N316" s="90">
        <v>202606</v>
      </c>
    </row>
    <row r="317" spans="1:15" s="11" customFormat="1" ht="16.5">
      <c r="A317" s="50">
        <v>314</v>
      </c>
      <c r="B317" s="90">
        <v>5</v>
      </c>
      <c r="C317" s="95" t="s">
        <v>1312</v>
      </c>
      <c r="D317" s="90" t="s">
        <v>320</v>
      </c>
      <c r="E317" s="90">
        <v>6010989901</v>
      </c>
      <c r="F317" s="90" t="s">
        <v>725</v>
      </c>
      <c r="G317" s="90" t="s">
        <v>901</v>
      </c>
      <c r="H317" s="97">
        <v>1</v>
      </c>
      <c r="I317" s="90" t="s">
        <v>944</v>
      </c>
      <c r="J317" s="96">
        <v>20000000</v>
      </c>
      <c r="K317" s="90" t="s">
        <v>976</v>
      </c>
      <c r="L317" s="90" t="s">
        <v>1086</v>
      </c>
      <c r="M317" s="91" t="s">
        <v>1089</v>
      </c>
      <c r="N317" s="90">
        <v>202607</v>
      </c>
    </row>
    <row r="318" spans="1:15" s="11" customFormat="1" ht="16.5">
      <c r="A318" s="50">
        <v>315</v>
      </c>
      <c r="B318" s="90">
        <v>5</v>
      </c>
      <c r="C318" s="95" t="s">
        <v>2397</v>
      </c>
      <c r="D318" s="90" t="s">
        <v>319</v>
      </c>
      <c r="E318" s="90">
        <v>4511189301</v>
      </c>
      <c r="F318" s="90" t="s">
        <v>2115</v>
      </c>
      <c r="G318" s="90" t="s">
        <v>848</v>
      </c>
      <c r="H318" s="97">
        <v>1</v>
      </c>
      <c r="I318" s="90" t="s">
        <v>945</v>
      </c>
      <c r="J318" s="96">
        <v>29500000</v>
      </c>
      <c r="K318" s="90" t="s">
        <v>1890</v>
      </c>
      <c r="L318" s="90" t="s">
        <v>1030</v>
      </c>
      <c r="M318" s="91" t="s">
        <v>1917</v>
      </c>
      <c r="N318" s="90">
        <v>202607</v>
      </c>
    </row>
    <row r="319" spans="1:15" s="11" customFormat="1" ht="16.5">
      <c r="A319" s="50">
        <v>316</v>
      </c>
      <c r="B319" s="90">
        <v>5</v>
      </c>
      <c r="C319" s="95" t="s">
        <v>1311</v>
      </c>
      <c r="D319" s="90" t="s">
        <v>319</v>
      </c>
      <c r="E319" s="90">
        <v>4922150403</v>
      </c>
      <c r="F319" s="90" t="s">
        <v>722</v>
      </c>
      <c r="G319" s="90" t="s">
        <v>898</v>
      </c>
      <c r="H319" s="97">
        <v>1</v>
      </c>
      <c r="I319" s="90" t="s">
        <v>944</v>
      </c>
      <c r="J319" s="96">
        <v>30000000</v>
      </c>
      <c r="K319" s="90" t="s">
        <v>976</v>
      </c>
      <c r="L319" s="90" t="s">
        <v>1084</v>
      </c>
      <c r="M319" s="91" t="s">
        <v>1085</v>
      </c>
      <c r="N319" s="90">
        <v>202607</v>
      </c>
    </row>
    <row r="320" spans="1:15" s="11" customFormat="1" ht="16.5">
      <c r="A320" s="50">
        <v>317</v>
      </c>
      <c r="B320" s="90">
        <v>5</v>
      </c>
      <c r="C320" s="95" t="s">
        <v>1313</v>
      </c>
      <c r="D320" s="90" t="s">
        <v>319</v>
      </c>
      <c r="E320" s="90">
        <v>5214180401</v>
      </c>
      <c r="F320" s="90" t="s">
        <v>726</v>
      </c>
      <c r="G320" s="90" t="s">
        <v>900</v>
      </c>
      <c r="H320" s="97">
        <v>1000</v>
      </c>
      <c r="I320" s="90" t="s">
        <v>956</v>
      </c>
      <c r="J320" s="96">
        <v>30000000</v>
      </c>
      <c r="K320" s="90" t="s">
        <v>976</v>
      </c>
      <c r="L320" s="90" t="s">
        <v>1086</v>
      </c>
      <c r="M320" s="91" t="s">
        <v>1088</v>
      </c>
      <c r="N320" s="90">
        <v>202606</v>
      </c>
    </row>
    <row r="321" spans="1:15" s="11" customFormat="1" ht="16.5">
      <c r="A321" s="50">
        <v>318</v>
      </c>
      <c r="B321" s="90">
        <v>5</v>
      </c>
      <c r="C321" s="95" t="s">
        <v>2398</v>
      </c>
      <c r="D321" s="90" t="s">
        <v>319</v>
      </c>
      <c r="E321" s="90">
        <v>1110152201</v>
      </c>
      <c r="F321" s="90" t="s">
        <v>2116</v>
      </c>
      <c r="G321" s="90" t="s">
        <v>2117</v>
      </c>
      <c r="H321" s="97">
        <v>1</v>
      </c>
      <c r="I321" s="90" t="s">
        <v>944</v>
      </c>
      <c r="J321" s="96">
        <v>36000000</v>
      </c>
      <c r="K321" s="90" t="s">
        <v>972</v>
      </c>
      <c r="L321" s="90" t="s">
        <v>997</v>
      </c>
      <c r="M321" s="91" t="s">
        <v>1895</v>
      </c>
      <c r="N321" s="90">
        <v>202606</v>
      </c>
    </row>
    <row r="322" spans="1:15" s="11" customFormat="1" ht="16.5">
      <c r="A322" s="50">
        <v>319</v>
      </c>
      <c r="B322" s="90">
        <v>5</v>
      </c>
      <c r="C322" s="95" t="s">
        <v>1307</v>
      </c>
      <c r="D322" s="90" t="s">
        <v>320</v>
      </c>
      <c r="E322" s="90">
        <v>3912118901</v>
      </c>
      <c r="F322" s="90" t="s">
        <v>586</v>
      </c>
      <c r="G322" s="90" t="s">
        <v>807</v>
      </c>
      <c r="H322" s="97">
        <v>1</v>
      </c>
      <c r="I322" s="90" t="s">
        <v>944</v>
      </c>
      <c r="J322" s="96">
        <v>40000000</v>
      </c>
      <c r="K322" s="90" t="s">
        <v>961</v>
      </c>
      <c r="L322" s="90" t="s">
        <v>986</v>
      </c>
      <c r="M322" s="91" t="s">
        <v>996</v>
      </c>
      <c r="N322" s="90">
        <v>202609</v>
      </c>
    </row>
    <row r="323" spans="1:15" s="11" customFormat="1" ht="16.5">
      <c r="A323" s="50">
        <v>320</v>
      </c>
      <c r="B323" s="90">
        <v>5</v>
      </c>
      <c r="C323" s="95" t="s">
        <v>557</v>
      </c>
      <c r="D323" s="90" t="s">
        <v>320</v>
      </c>
      <c r="E323" s="90">
        <v>3912118901</v>
      </c>
      <c r="F323" s="90" t="s">
        <v>587</v>
      </c>
      <c r="G323" s="90" t="s">
        <v>807</v>
      </c>
      <c r="H323" s="97">
        <v>1</v>
      </c>
      <c r="I323" s="90" t="s">
        <v>946</v>
      </c>
      <c r="J323" s="96">
        <v>40000000</v>
      </c>
      <c r="K323" s="90" t="s">
        <v>961</v>
      </c>
      <c r="L323" s="90" t="s">
        <v>986</v>
      </c>
      <c r="M323" s="91" t="s">
        <v>987</v>
      </c>
      <c r="N323" s="90">
        <v>202608</v>
      </c>
    </row>
    <row r="324" spans="1:15" s="11" customFormat="1" ht="16.5">
      <c r="A324" s="50">
        <v>321</v>
      </c>
      <c r="B324" s="89">
        <v>5</v>
      </c>
      <c r="C324" s="94" t="s">
        <v>2442</v>
      </c>
      <c r="D324" s="80" t="s">
        <v>571</v>
      </c>
      <c r="E324" s="80">
        <v>4014160701</v>
      </c>
      <c r="F324" s="80" t="s">
        <v>2210</v>
      </c>
      <c r="G324" s="80" t="s">
        <v>2208</v>
      </c>
      <c r="H324" s="88">
        <v>20</v>
      </c>
      <c r="I324" s="80" t="s">
        <v>946</v>
      </c>
      <c r="J324" s="82">
        <v>40000000</v>
      </c>
      <c r="K324" s="80" t="s">
        <v>1907</v>
      </c>
      <c r="L324" s="80" t="s">
        <v>1943</v>
      </c>
      <c r="M324" s="81" t="s">
        <v>1968</v>
      </c>
      <c r="N324" s="80">
        <v>202703</v>
      </c>
      <c r="O324" s="44"/>
    </row>
    <row r="325" spans="1:15" s="11" customFormat="1" ht="16.5">
      <c r="A325" s="50">
        <v>322</v>
      </c>
      <c r="B325" s="90">
        <v>5</v>
      </c>
      <c r="C325" s="95" t="s">
        <v>2119</v>
      </c>
      <c r="D325" s="90" t="s">
        <v>319</v>
      </c>
      <c r="E325" s="90">
        <v>4323159901</v>
      </c>
      <c r="F325" s="90" t="s">
        <v>2118</v>
      </c>
      <c r="G325" s="90" t="s">
        <v>2119</v>
      </c>
      <c r="H325" s="97">
        <v>1</v>
      </c>
      <c r="I325" s="90" t="s">
        <v>944</v>
      </c>
      <c r="J325" s="96">
        <v>50000000</v>
      </c>
      <c r="K325" s="90" t="s">
        <v>1902</v>
      </c>
      <c r="L325" s="90" t="s">
        <v>1920</v>
      </c>
      <c r="M325" s="91" t="s">
        <v>1946</v>
      </c>
      <c r="N325" s="90">
        <v>202610</v>
      </c>
    </row>
    <row r="326" spans="1:15" s="11" customFormat="1" ht="16.5">
      <c r="A326" s="50">
        <v>323</v>
      </c>
      <c r="B326" s="90">
        <v>5</v>
      </c>
      <c r="C326" s="95" t="s">
        <v>2402</v>
      </c>
      <c r="D326" s="90" t="s">
        <v>319</v>
      </c>
      <c r="E326" s="90">
        <v>4322264001</v>
      </c>
      <c r="F326" s="90" t="s">
        <v>2128</v>
      </c>
      <c r="G326" s="90" t="s">
        <v>2129</v>
      </c>
      <c r="H326" s="97">
        <v>26</v>
      </c>
      <c r="I326" s="90" t="s">
        <v>944</v>
      </c>
      <c r="J326" s="96">
        <v>88750000</v>
      </c>
      <c r="K326" s="90" t="s">
        <v>1902</v>
      </c>
      <c r="L326" s="90" t="s">
        <v>1929</v>
      </c>
      <c r="M326" s="91" t="s">
        <v>1949</v>
      </c>
      <c r="N326" s="90">
        <v>202609</v>
      </c>
    </row>
    <row r="327" spans="1:15" s="11" customFormat="1" ht="16.5">
      <c r="A327" s="50">
        <v>324</v>
      </c>
      <c r="B327" s="90">
        <v>5</v>
      </c>
      <c r="C327" s="95" t="s">
        <v>558</v>
      </c>
      <c r="D327" s="90" t="s">
        <v>320</v>
      </c>
      <c r="E327" s="90">
        <v>3912118901</v>
      </c>
      <c r="F327" s="90" t="s">
        <v>588</v>
      </c>
      <c r="G327" s="90" t="s">
        <v>807</v>
      </c>
      <c r="H327" s="97">
        <v>1</v>
      </c>
      <c r="I327" s="90" t="s">
        <v>944</v>
      </c>
      <c r="J327" s="96">
        <v>90000000</v>
      </c>
      <c r="K327" s="90" t="s">
        <v>961</v>
      </c>
      <c r="L327" s="90" t="s">
        <v>986</v>
      </c>
      <c r="M327" s="91" t="s">
        <v>987</v>
      </c>
      <c r="N327" s="90" t="s">
        <v>1144</v>
      </c>
    </row>
    <row r="328" spans="1:15" s="11" customFormat="1" ht="16.5">
      <c r="A328" s="50">
        <v>325</v>
      </c>
      <c r="B328" s="90">
        <v>5</v>
      </c>
      <c r="C328" s="95" t="s">
        <v>1310</v>
      </c>
      <c r="D328" s="90" t="s">
        <v>319</v>
      </c>
      <c r="E328" s="90">
        <v>4111241101</v>
      </c>
      <c r="F328" s="90" t="s">
        <v>716</v>
      </c>
      <c r="G328" s="90" t="s">
        <v>888</v>
      </c>
      <c r="H328" s="97">
        <v>2</v>
      </c>
      <c r="I328" s="90" t="s">
        <v>946</v>
      </c>
      <c r="J328" s="96">
        <v>93000000</v>
      </c>
      <c r="K328" s="90" t="s">
        <v>973</v>
      </c>
      <c r="L328" s="90" t="s">
        <v>1030</v>
      </c>
      <c r="M328" s="91" t="s">
        <v>1075</v>
      </c>
      <c r="N328" s="90">
        <v>202610</v>
      </c>
    </row>
    <row r="329" spans="1:15" s="11" customFormat="1" ht="16.5">
      <c r="A329" s="50">
        <v>326</v>
      </c>
      <c r="B329" s="90">
        <v>5</v>
      </c>
      <c r="C329" s="95" t="s">
        <v>2406</v>
      </c>
      <c r="D329" s="90" t="s">
        <v>320</v>
      </c>
      <c r="E329" s="90">
        <v>3912119901</v>
      </c>
      <c r="F329" s="90" t="s">
        <v>2137</v>
      </c>
      <c r="G329" s="90" t="s">
        <v>848</v>
      </c>
      <c r="H329" s="97">
        <v>1</v>
      </c>
      <c r="I329" s="90" t="s">
        <v>945</v>
      </c>
      <c r="J329" s="96">
        <v>100000000</v>
      </c>
      <c r="K329" s="90" t="s">
        <v>1907</v>
      </c>
      <c r="L329" s="90" t="s">
        <v>1943</v>
      </c>
      <c r="M329" s="91" t="s">
        <v>1950</v>
      </c>
      <c r="N329" s="90">
        <v>202709</v>
      </c>
    </row>
    <row r="330" spans="1:15" s="11" customFormat="1" ht="16.5">
      <c r="A330" s="50">
        <v>327</v>
      </c>
      <c r="B330" s="90">
        <v>5</v>
      </c>
      <c r="C330" s="95" t="s">
        <v>2407</v>
      </c>
      <c r="D330" s="90" t="s">
        <v>320</v>
      </c>
      <c r="E330" s="90">
        <v>3912119901</v>
      </c>
      <c r="F330" s="90" t="s">
        <v>2137</v>
      </c>
      <c r="G330" s="90" t="s">
        <v>848</v>
      </c>
      <c r="H330" s="97">
        <v>1</v>
      </c>
      <c r="I330" s="90" t="s">
        <v>945</v>
      </c>
      <c r="J330" s="96">
        <v>100000000</v>
      </c>
      <c r="K330" s="90" t="s">
        <v>1907</v>
      </c>
      <c r="L330" s="90" t="s">
        <v>1943</v>
      </c>
      <c r="M330" s="91" t="s">
        <v>1950</v>
      </c>
      <c r="N330" s="90">
        <v>202709</v>
      </c>
    </row>
    <row r="331" spans="1:15" s="11" customFormat="1" ht="16.5">
      <c r="A331" s="50">
        <v>328</v>
      </c>
      <c r="B331" s="90">
        <v>5</v>
      </c>
      <c r="C331" s="95" t="s">
        <v>2403</v>
      </c>
      <c r="D331" s="90" t="s">
        <v>319</v>
      </c>
      <c r="E331" s="90">
        <v>4321150102</v>
      </c>
      <c r="F331" s="90" t="s">
        <v>2133</v>
      </c>
      <c r="G331" s="90" t="s">
        <v>2131</v>
      </c>
      <c r="H331" s="97">
        <v>9</v>
      </c>
      <c r="I331" s="90" t="s">
        <v>944</v>
      </c>
      <c r="J331" s="96">
        <v>104000000</v>
      </c>
      <c r="K331" s="90" t="s">
        <v>1902</v>
      </c>
      <c r="L331" s="90" t="s">
        <v>1929</v>
      </c>
      <c r="M331" s="91" t="s">
        <v>1941</v>
      </c>
      <c r="N331" s="90">
        <v>202612</v>
      </c>
    </row>
    <row r="332" spans="1:15" s="11" customFormat="1" ht="16.5">
      <c r="A332" s="50">
        <v>329</v>
      </c>
      <c r="B332" s="90">
        <v>5</v>
      </c>
      <c r="C332" s="95" t="s">
        <v>2404</v>
      </c>
      <c r="D332" s="90" t="s">
        <v>320</v>
      </c>
      <c r="E332" s="90">
        <v>4320153701</v>
      </c>
      <c r="F332" s="90" t="s">
        <v>2134</v>
      </c>
      <c r="G332" s="90" t="s">
        <v>2135</v>
      </c>
      <c r="H332" s="97">
        <v>1</v>
      </c>
      <c r="I332" s="90" t="s">
        <v>944</v>
      </c>
      <c r="J332" s="96">
        <v>120000000</v>
      </c>
      <c r="K332" s="90" t="s">
        <v>1902</v>
      </c>
      <c r="L332" s="90" t="s">
        <v>1929</v>
      </c>
      <c r="M332" s="91" t="s">
        <v>1948</v>
      </c>
      <c r="N332" s="90">
        <v>202612</v>
      </c>
    </row>
    <row r="333" spans="1:15" s="11" customFormat="1" ht="16.5">
      <c r="A333" s="50">
        <v>330</v>
      </c>
      <c r="B333" s="89">
        <v>5</v>
      </c>
      <c r="C333" s="94" t="s">
        <v>2441</v>
      </c>
      <c r="D333" s="80" t="s">
        <v>571</v>
      </c>
      <c r="E333" s="80">
        <v>4014160701</v>
      </c>
      <c r="F333" s="80" t="s">
        <v>2209</v>
      </c>
      <c r="G333" s="80" t="s">
        <v>2208</v>
      </c>
      <c r="H333" s="88">
        <v>10</v>
      </c>
      <c r="I333" s="80" t="s">
        <v>946</v>
      </c>
      <c r="J333" s="82">
        <v>120000000</v>
      </c>
      <c r="K333" s="80" t="s">
        <v>1907</v>
      </c>
      <c r="L333" s="80" t="s">
        <v>1943</v>
      </c>
      <c r="M333" s="81" t="s">
        <v>1968</v>
      </c>
      <c r="N333" s="80">
        <v>202703</v>
      </c>
      <c r="O333" s="44"/>
    </row>
    <row r="334" spans="1:15" s="11" customFormat="1" ht="16.5">
      <c r="A334" s="50">
        <v>331</v>
      </c>
      <c r="B334" s="90">
        <v>5</v>
      </c>
      <c r="C334" s="95" t="s">
        <v>2400</v>
      </c>
      <c r="D334" s="90" t="s">
        <v>570</v>
      </c>
      <c r="E334" s="90">
        <v>4410150301</v>
      </c>
      <c r="F334" s="90" t="s">
        <v>2124</v>
      </c>
      <c r="G334" s="90" t="s">
        <v>2125</v>
      </c>
      <c r="H334" s="97">
        <v>199</v>
      </c>
      <c r="I334" s="90" t="s">
        <v>944</v>
      </c>
      <c r="J334" s="96">
        <v>138000000</v>
      </c>
      <c r="K334" s="90" t="s">
        <v>1902</v>
      </c>
      <c r="L334" s="90" t="s">
        <v>1929</v>
      </c>
      <c r="M334" s="91" t="s">
        <v>1948</v>
      </c>
      <c r="N334" s="90">
        <v>202612</v>
      </c>
    </row>
    <row r="335" spans="1:15" s="11" customFormat="1" ht="16.5">
      <c r="A335" s="50">
        <v>332</v>
      </c>
      <c r="B335" s="90">
        <v>5</v>
      </c>
      <c r="C335" s="95" t="s">
        <v>2401</v>
      </c>
      <c r="D335" s="90" t="s">
        <v>319</v>
      </c>
      <c r="E335" s="90">
        <v>4410310301</v>
      </c>
      <c r="F335" s="90" t="s">
        <v>2126</v>
      </c>
      <c r="G335" s="90" t="s">
        <v>2127</v>
      </c>
      <c r="H335" s="97">
        <v>1</v>
      </c>
      <c r="I335" s="90" t="s">
        <v>944</v>
      </c>
      <c r="J335" s="96">
        <v>187320000</v>
      </c>
      <c r="K335" s="90" t="s">
        <v>1902</v>
      </c>
      <c r="L335" s="90" t="s">
        <v>1929</v>
      </c>
      <c r="M335" s="91" t="s">
        <v>1948</v>
      </c>
      <c r="N335" s="90">
        <v>202707</v>
      </c>
    </row>
    <row r="336" spans="1:15" s="11" customFormat="1" ht="16.5">
      <c r="A336" s="50">
        <v>333</v>
      </c>
      <c r="B336" s="90">
        <v>5</v>
      </c>
      <c r="C336" s="95" t="s">
        <v>2405</v>
      </c>
      <c r="D336" s="90" t="s">
        <v>319</v>
      </c>
      <c r="E336" s="90">
        <v>4322250101</v>
      </c>
      <c r="F336" s="90" t="s">
        <v>773</v>
      </c>
      <c r="G336" s="90" t="s">
        <v>2136</v>
      </c>
      <c r="H336" s="97">
        <v>1</v>
      </c>
      <c r="I336" s="90" t="s">
        <v>945</v>
      </c>
      <c r="J336" s="96">
        <v>221760000</v>
      </c>
      <c r="K336" s="90" t="s">
        <v>978</v>
      </c>
      <c r="L336" s="90" t="s">
        <v>1119</v>
      </c>
      <c r="M336" s="91" t="s">
        <v>1942</v>
      </c>
      <c r="N336" s="90">
        <v>202608</v>
      </c>
    </row>
    <row r="337" spans="1:15" s="11" customFormat="1" ht="16.5">
      <c r="A337" s="50">
        <v>334</v>
      </c>
      <c r="B337" s="90">
        <v>5</v>
      </c>
      <c r="C337" s="95" t="s">
        <v>1316</v>
      </c>
      <c r="D337" s="90" t="s">
        <v>320</v>
      </c>
      <c r="E337" s="90">
        <v>4617162201</v>
      </c>
      <c r="F337" s="90" t="s">
        <v>797</v>
      </c>
      <c r="G337" s="90" t="s">
        <v>937</v>
      </c>
      <c r="H337" s="97">
        <v>1</v>
      </c>
      <c r="I337" s="90" t="s">
        <v>944</v>
      </c>
      <c r="J337" s="96">
        <v>269016000</v>
      </c>
      <c r="K337" s="90" t="s">
        <v>983</v>
      </c>
      <c r="L337" s="90" t="s">
        <v>1030</v>
      </c>
      <c r="M337" s="91" t="s">
        <v>1139</v>
      </c>
      <c r="N337" s="90">
        <v>202612</v>
      </c>
    </row>
    <row r="338" spans="1:15" s="11" customFormat="1" ht="16.5">
      <c r="A338" s="50">
        <v>335</v>
      </c>
      <c r="B338" s="89">
        <v>5</v>
      </c>
      <c r="C338" s="94" t="s">
        <v>2443</v>
      </c>
      <c r="D338" s="80" t="s">
        <v>571</v>
      </c>
      <c r="E338" s="80">
        <v>4014160701</v>
      </c>
      <c r="F338" s="80" t="s">
        <v>2211</v>
      </c>
      <c r="G338" s="80" t="s">
        <v>2208</v>
      </c>
      <c r="H338" s="88">
        <v>1</v>
      </c>
      <c r="I338" s="80" t="s">
        <v>946</v>
      </c>
      <c r="J338" s="82">
        <v>270000000</v>
      </c>
      <c r="K338" s="80" t="s">
        <v>1907</v>
      </c>
      <c r="L338" s="80" t="s">
        <v>1943</v>
      </c>
      <c r="M338" s="81" t="s">
        <v>1968</v>
      </c>
      <c r="N338" s="80">
        <v>202703</v>
      </c>
      <c r="O338" s="44"/>
    </row>
    <row r="339" spans="1:15" s="11" customFormat="1" ht="16.5">
      <c r="A339" s="50">
        <v>336</v>
      </c>
      <c r="B339" s="90">
        <v>5</v>
      </c>
      <c r="C339" s="95" t="s">
        <v>1315</v>
      </c>
      <c r="D339" s="90" t="s">
        <v>320</v>
      </c>
      <c r="E339" s="90">
        <v>4321150102</v>
      </c>
      <c r="F339" s="90" t="s">
        <v>791</v>
      </c>
      <c r="G339" s="90" t="s">
        <v>931</v>
      </c>
      <c r="H339" s="97">
        <v>1</v>
      </c>
      <c r="I339" s="90" t="s">
        <v>944</v>
      </c>
      <c r="J339" s="96">
        <v>279000000</v>
      </c>
      <c r="K339" s="90" t="s">
        <v>980</v>
      </c>
      <c r="L339" s="90" t="s">
        <v>1129</v>
      </c>
      <c r="M339" s="91" t="s">
        <v>1131</v>
      </c>
      <c r="N339" s="90">
        <v>202612</v>
      </c>
    </row>
    <row r="340" spans="1:15" s="11" customFormat="1" ht="16.5">
      <c r="A340" s="50">
        <v>337</v>
      </c>
      <c r="B340" s="90">
        <v>5</v>
      </c>
      <c r="C340" s="95" t="s">
        <v>2403</v>
      </c>
      <c r="D340" s="90" t="s">
        <v>319</v>
      </c>
      <c r="E340" s="90">
        <v>4323349901</v>
      </c>
      <c r="F340" s="90" t="s">
        <v>2130</v>
      </c>
      <c r="G340" s="90" t="s">
        <v>2131</v>
      </c>
      <c r="H340" s="97">
        <v>200</v>
      </c>
      <c r="I340" s="90" t="s">
        <v>2132</v>
      </c>
      <c r="J340" s="96">
        <v>297000000</v>
      </c>
      <c r="K340" s="90" t="s">
        <v>1902</v>
      </c>
      <c r="L340" s="90" t="s">
        <v>1929</v>
      </c>
      <c r="M340" s="91" t="s">
        <v>1941</v>
      </c>
      <c r="N340" s="90">
        <v>202612</v>
      </c>
    </row>
    <row r="341" spans="1:15" s="11" customFormat="1" ht="16.5">
      <c r="A341" s="50">
        <v>338</v>
      </c>
      <c r="B341" s="90">
        <v>5</v>
      </c>
      <c r="C341" s="95" t="s">
        <v>1318</v>
      </c>
      <c r="D341" s="90" t="s">
        <v>319</v>
      </c>
      <c r="E341" s="90">
        <v>3912101101</v>
      </c>
      <c r="F341" s="90" t="s">
        <v>799</v>
      </c>
      <c r="G341" s="90" t="s">
        <v>939</v>
      </c>
      <c r="H341" s="97">
        <v>1</v>
      </c>
      <c r="I341" s="90" t="s">
        <v>944</v>
      </c>
      <c r="J341" s="96">
        <f>331000000*1.1</f>
        <v>364100000</v>
      </c>
      <c r="K341" s="90" t="s">
        <v>983</v>
      </c>
      <c r="L341" s="90" t="s">
        <v>1030</v>
      </c>
      <c r="M341" s="91" t="s">
        <v>1140</v>
      </c>
      <c r="N341" s="90">
        <v>202612</v>
      </c>
    </row>
    <row r="342" spans="1:15" s="11" customFormat="1" ht="16.5">
      <c r="A342" s="50">
        <v>339</v>
      </c>
      <c r="B342" s="90">
        <v>5</v>
      </c>
      <c r="C342" s="95" t="s">
        <v>2123</v>
      </c>
      <c r="D342" s="90" t="s">
        <v>319</v>
      </c>
      <c r="E342" s="90">
        <v>4323260801</v>
      </c>
      <c r="F342" s="90" t="s">
        <v>2122</v>
      </c>
      <c r="G342" s="90" t="s">
        <v>2123</v>
      </c>
      <c r="H342" s="97">
        <v>1</v>
      </c>
      <c r="I342" s="90" t="s">
        <v>944</v>
      </c>
      <c r="J342" s="96">
        <v>380000000</v>
      </c>
      <c r="K342" s="90" t="s">
        <v>1902</v>
      </c>
      <c r="L342" s="90" t="s">
        <v>1929</v>
      </c>
      <c r="M342" s="91" t="s">
        <v>1941</v>
      </c>
      <c r="N342" s="90">
        <v>202608</v>
      </c>
    </row>
    <row r="343" spans="1:15" s="11" customFormat="1" ht="16.5">
      <c r="A343" s="50">
        <v>340</v>
      </c>
      <c r="B343" s="90">
        <v>5</v>
      </c>
      <c r="C343" s="95" t="s">
        <v>1317</v>
      </c>
      <c r="D343" s="90" t="s">
        <v>319</v>
      </c>
      <c r="E343" s="90">
        <v>4617161002</v>
      </c>
      <c r="F343" s="90" t="s">
        <v>798</v>
      </c>
      <c r="G343" s="90" t="s">
        <v>938</v>
      </c>
      <c r="H343" s="97">
        <v>1</v>
      </c>
      <c r="I343" s="90" t="s">
        <v>944</v>
      </c>
      <c r="J343" s="96">
        <v>430364000</v>
      </c>
      <c r="K343" s="90" t="s">
        <v>983</v>
      </c>
      <c r="L343" s="90" t="s">
        <v>1030</v>
      </c>
      <c r="M343" s="91" t="s">
        <v>1139</v>
      </c>
      <c r="N343" s="90">
        <v>202612</v>
      </c>
    </row>
    <row r="344" spans="1:15" s="11" customFormat="1" ht="16.5">
      <c r="A344" s="50">
        <v>341</v>
      </c>
      <c r="B344" s="90">
        <v>5</v>
      </c>
      <c r="C344" s="95" t="s">
        <v>1308</v>
      </c>
      <c r="D344" s="90" t="s">
        <v>319</v>
      </c>
      <c r="E344" s="90">
        <v>3912118901</v>
      </c>
      <c r="F344" s="90" t="s">
        <v>563</v>
      </c>
      <c r="G344" s="90" t="s">
        <v>824</v>
      </c>
      <c r="H344" s="97">
        <v>9</v>
      </c>
      <c r="I344" s="90" t="s">
        <v>945</v>
      </c>
      <c r="J344" s="96">
        <v>533000000</v>
      </c>
      <c r="K344" s="90" t="s">
        <v>968</v>
      </c>
      <c r="L344" s="90" t="s">
        <v>1030</v>
      </c>
      <c r="M344" s="91" t="s">
        <v>1053</v>
      </c>
      <c r="N344" s="90">
        <v>202612</v>
      </c>
    </row>
    <row r="345" spans="1:15" s="11" customFormat="1" ht="16.5">
      <c r="A345" s="50">
        <v>342</v>
      </c>
      <c r="B345" s="90">
        <v>5</v>
      </c>
      <c r="C345" s="95" t="s">
        <v>2399</v>
      </c>
      <c r="D345" s="90" t="s">
        <v>319</v>
      </c>
      <c r="E345" s="90">
        <v>4320180301</v>
      </c>
      <c r="F345" s="90" t="s">
        <v>2120</v>
      </c>
      <c r="G345" s="90" t="s">
        <v>2121</v>
      </c>
      <c r="H345" s="97">
        <v>1</v>
      </c>
      <c r="I345" s="90" t="s">
        <v>944</v>
      </c>
      <c r="J345" s="96">
        <v>915000000</v>
      </c>
      <c r="K345" s="90" t="s">
        <v>1902</v>
      </c>
      <c r="L345" s="90" t="s">
        <v>1929</v>
      </c>
      <c r="M345" s="91" t="s">
        <v>1947</v>
      </c>
      <c r="N345" s="90">
        <v>202608</v>
      </c>
    </row>
    <row r="346" spans="1:15" s="11" customFormat="1" ht="16.5">
      <c r="A346" s="50">
        <v>343</v>
      </c>
      <c r="B346" s="89">
        <v>5</v>
      </c>
      <c r="C346" s="94" t="s">
        <v>2440</v>
      </c>
      <c r="D346" s="80" t="s">
        <v>571</v>
      </c>
      <c r="E346" s="80">
        <v>4014160701</v>
      </c>
      <c r="F346" s="80" t="s">
        <v>2207</v>
      </c>
      <c r="G346" s="80" t="s">
        <v>2208</v>
      </c>
      <c r="H346" s="88">
        <v>40</v>
      </c>
      <c r="I346" s="80" t="s">
        <v>946</v>
      </c>
      <c r="J346" s="82">
        <v>1700000000</v>
      </c>
      <c r="K346" s="80" t="s">
        <v>1907</v>
      </c>
      <c r="L346" s="80" t="s">
        <v>1943</v>
      </c>
      <c r="M346" s="81" t="s">
        <v>1968</v>
      </c>
      <c r="N346" s="80">
        <v>202703</v>
      </c>
      <c r="O346" s="44"/>
    </row>
    <row r="347" spans="1:15" s="11" customFormat="1" ht="16.5">
      <c r="A347" s="50">
        <v>344</v>
      </c>
      <c r="B347" s="90">
        <v>5</v>
      </c>
      <c r="C347" s="95" t="s">
        <v>1314</v>
      </c>
      <c r="D347" s="90" t="s">
        <v>320</v>
      </c>
      <c r="E347" s="90">
        <v>3118170105</v>
      </c>
      <c r="F347" s="90" t="s">
        <v>716</v>
      </c>
      <c r="G347" s="90" t="s">
        <v>916</v>
      </c>
      <c r="H347" s="97">
        <v>1</v>
      </c>
      <c r="I347" s="90" t="s">
        <v>944</v>
      </c>
      <c r="J347" s="96">
        <v>1720040000</v>
      </c>
      <c r="K347" s="90" t="s">
        <v>977</v>
      </c>
      <c r="L347" s="90" t="s">
        <v>997</v>
      </c>
      <c r="M347" s="91" t="s">
        <v>1097</v>
      </c>
      <c r="N347" s="90">
        <v>202702</v>
      </c>
    </row>
    <row r="348" spans="1:15" s="11" customFormat="1" ht="16.5">
      <c r="A348" s="50">
        <v>345</v>
      </c>
      <c r="B348" s="90">
        <v>6</v>
      </c>
      <c r="C348" s="95" t="s">
        <v>1328</v>
      </c>
      <c r="D348" s="90" t="s">
        <v>319</v>
      </c>
      <c r="E348" s="90">
        <v>5610150201</v>
      </c>
      <c r="F348" s="90" t="s">
        <v>710</v>
      </c>
      <c r="G348" s="90" t="s">
        <v>880</v>
      </c>
      <c r="H348" s="97">
        <v>1</v>
      </c>
      <c r="I348" s="90" t="s">
        <v>944</v>
      </c>
      <c r="J348" s="96">
        <v>6800000</v>
      </c>
      <c r="K348" s="90" t="s">
        <v>972</v>
      </c>
      <c r="L348" s="90" t="s">
        <v>1068</v>
      </c>
      <c r="M348" s="91" t="s">
        <v>1069</v>
      </c>
      <c r="N348" s="90">
        <v>202607</v>
      </c>
    </row>
    <row r="349" spans="1:15" s="11" customFormat="1" ht="16.5">
      <c r="A349" s="50">
        <v>346</v>
      </c>
      <c r="B349" s="90">
        <v>6</v>
      </c>
      <c r="C349" s="95" t="s">
        <v>1329</v>
      </c>
      <c r="D349" s="90" t="s">
        <v>319</v>
      </c>
      <c r="E349" s="90">
        <v>4323230901</v>
      </c>
      <c r="F349" s="90" t="s">
        <v>716</v>
      </c>
      <c r="G349" s="90" t="s">
        <v>896</v>
      </c>
      <c r="H349" s="97">
        <v>1</v>
      </c>
      <c r="I349" s="90" t="s">
        <v>944</v>
      </c>
      <c r="J349" s="96">
        <v>19500000</v>
      </c>
      <c r="K349" s="90" t="s">
        <v>338</v>
      </c>
      <c r="L349" s="90" t="s">
        <v>1080</v>
      </c>
      <c r="M349" s="91" t="s">
        <v>1081</v>
      </c>
      <c r="N349" s="90">
        <v>202706</v>
      </c>
    </row>
    <row r="350" spans="1:15" s="11" customFormat="1" ht="16.5">
      <c r="A350" s="50">
        <v>347</v>
      </c>
      <c r="B350" s="90">
        <v>6</v>
      </c>
      <c r="C350" s="95" t="s">
        <v>2409</v>
      </c>
      <c r="D350" s="90" t="s">
        <v>319</v>
      </c>
      <c r="E350" s="90">
        <v>3117155701</v>
      </c>
      <c r="F350" s="90" t="s">
        <v>2139</v>
      </c>
      <c r="G350" s="90" t="s">
        <v>2140</v>
      </c>
      <c r="H350" s="97">
        <v>1</v>
      </c>
      <c r="I350" s="90" t="s">
        <v>944</v>
      </c>
      <c r="J350" s="96">
        <v>30000000</v>
      </c>
      <c r="K350" s="90" t="s">
        <v>964</v>
      </c>
      <c r="L350" s="90" t="s">
        <v>997</v>
      </c>
      <c r="M350" s="91" t="s">
        <v>1885</v>
      </c>
      <c r="N350" s="90">
        <v>202609</v>
      </c>
    </row>
    <row r="351" spans="1:15" s="11" customFormat="1" ht="16.5">
      <c r="A351" s="50">
        <v>348</v>
      </c>
      <c r="B351" s="90">
        <v>6</v>
      </c>
      <c r="C351" s="95" t="s">
        <v>1333</v>
      </c>
      <c r="D351" s="90" t="s">
        <v>570</v>
      </c>
      <c r="E351" s="90">
        <v>4323320501</v>
      </c>
      <c r="F351" s="90" t="s">
        <v>758</v>
      </c>
      <c r="G351" s="90" t="s">
        <v>908</v>
      </c>
      <c r="H351" s="97">
        <v>1</v>
      </c>
      <c r="I351" s="90" t="s">
        <v>944</v>
      </c>
      <c r="J351" s="96">
        <v>33000000</v>
      </c>
      <c r="K351" s="90" t="s">
        <v>977</v>
      </c>
      <c r="L351" s="90" t="s">
        <v>986</v>
      </c>
      <c r="M351" s="91" t="s">
        <v>1105</v>
      </c>
      <c r="N351" s="90">
        <v>202610</v>
      </c>
    </row>
    <row r="352" spans="1:15" s="11" customFormat="1" ht="16.5">
      <c r="A352" s="50">
        <v>349</v>
      </c>
      <c r="B352" s="90">
        <v>6</v>
      </c>
      <c r="C352" s="95" t="s">
        <v>1334</v>
      </c>
      <c r="D352" s="90" t="s">
        <v>319</v>
      </c>
      <c r="E352" s="90">
        <v>4323320501</v>
      </c>
      <c r="F352" s="90" t="s">
        <v>775</v>
      </c>
      <c r="G352" s="90" t="s">
        <v>2026</v>
      </c>
      <c r="H352" s="97">
        <v>122</v>
      </c>
      <c r="I352" s="90" t="s">
        <v>2148</v>
      </c>
      <c r="J352" s="96">
        <v>36212000</v>
      </c>
      <c r="K352" s="90" t="s">
        <v>978</v>
      </c>
      <c r="L352" s="90" t="s">
        <v>1119</v>
      </c>
      <c r="M352" s="91" t="s">
        <v>1906</v>
      </c>
      <c r="N352" s="90">
        <v>202610</v>
      </c>
    </row>
    <row r="353" spans="1:15" s="11" customFormat="1" ht="16.5">
      <c r="A353" s="50">
        <v>350</v>
      </c>
      <c r="B353" s="90">
        <v>6</v>
      </c>
      <c r="C353" s="95" t="s">
        <v>1330</v>
      </c>
      <c r="D353" s="90" t="s">
        <v>320</v>
      </c>
      <c r="E353" s="90">
        <v>5310300101</v>
      </c>
      <c r="F353" s="90" t="s">
        <v>722</v>
      </c>
      <c r="G353" s="90" t="s">
        <v>898</v>
      </c>
      <c r="H353" s="97">
        <v>1</v>
      </c>
      <c r="I353" s="90" t="s">
        <v>944</v>
      </c>
      <c r="J353" s="96">
        <v>40000000</v>
      </c>
      <c r="K353" s="90" t="s">
        <v>976</v>
      </c>
      <c r="L353" s="90" t="s">
        <v>1084</v>
      </c>
      <c r="M353" s="91" t="s">
        <v>1085</v>
      </c>
      <c r="N353" s="90">
        <v>202608</v>
      </c>
    </row>
    <row r="354" spans="1:15" s="11" customFormat="1" ht="16.5">
      <c r="A354" s="50">
        <v>351</v>
      </c>
      <c r="B354" s="90">
        <v>6</v>
      </c>
      <c r="C354" s="95" t="s">
        <v>2412</v>
      </c>
      <c r="D354" s="90" t="s">
        <v>319</v>
      </c>
      <c r="E354" s="90">
        <v>4323320501</v>
      </c>
      <c r="F354" s="90" t="s">
        <v>774</v>
      </c>
      <c r="G354" s="90" t="s">
        <v>2026</v>
      </c>
      <c r="H354" s="97">
        <v>1</v>
      </c>
      <c r="I354" s="90" t="s">
        <v>944</v>
      </c>
      <c r="J354" s="96">
        <v>40780000</v>
      </c>
      <c r="K354" s="90" t="s">
        <v>978</v>
      </c>
      <c r="L354" s="90" t="s">
        <v>1119</v>
      </c>
      <c r="M354" s="91" t="s">
        <v>1954</v>
      </c>
      <c r="N354" s="90">
        <v>202609</v>
      </c>
    </row>
    <row r="355" spans="1:15" s="11" customFormat="1" ht="16.5">
      <c r="A355" s="50">
        <v>352</v>
      </c>
      <c r="B355" s="90">
        <v>6</v>
      </c>
      <c r="C355" s="95" t="s">
        <v>2413</v>
      </c>
      <c r="D355" s="90" t="s">
        <v>319</v>
      </c>
      <c r="E355" s="90">
        <v>3012170301</v>
      </c>
      <c r="F355" s="90" t="s">
        <v>716</v>
      </c>
      <c r="G355" s="90" t="s">
        <v>2151</v>
      </c>
      <c r="H355" s="97">
        <v>1</v>
      </c>
      <c r="I355" s="90" t="s">
        <v>944</v>
      </c>
      <c r="J355" s="96">
        <v>47672445</v>
      </c>
      <c r="K355" s="90" t="s">
        <v>1910</v>
      </c>
      <c r="L355" s="90" t="s">
        <v>1911</v>
      </c>
      <c r="M355" s="91" t="s">
        <v>1924</v>
      </c>
      <c r="N355" s="90">
        <v>202612</v>
      </c>
    </row>
    <row r="356" spans="1:15" s="11" customFormat="1" ht="16.5">
      <c r="A356" s="50">
        <v>353</v>
      </c>
      <c r="B356" s="90">
        <v>6</v>
      </c>
      <c r="C356" s="95" t="s">
        <v>2328</v>
      </c>
      <c r="D356" s="90" t="s">
        <v>319</v>
      </c>
      <c r="E356" s="90">
        <v>4110402201</v>
      </c>
      <c r="F356" s="90" t="s">
        <v>2143</v>
      </c>
      <c r="G356" s="90" t="s">
        <v>2144</v>
      </c>
      <c r="H356" s="97">
        <v>200</v>
      </c>
      <c r="I356" s="90" t="s">
        <v>946</v>
      </c>
      <c r="J356" s="96">
        <v>50000000</v>
      </c>
      <c r="K356" s="90" t="s">
        <v>967</v>
      </c>
      <c r="L356" s="90" t="s">
        <v>1887</v>
      </c>
      <c r="M356" s="91" t="s">
        <v>1888</v>
      </c>
      <c r="N356" s="90">
        <v>202608</v>
      </c>
    </row>
    <row r="357" spans="1:15" s="11" customFormat="1" ht="16.5">
      <c r="A357" s="50">
        <v>354</v>
      </c>
      <c r="B357" s="89">
        <v>6</v>
      </c>
      <c r="C357" s="94" t="s">
        <v>2444</v>
      </c>
      <c r="D357" s="80" t="s">
        <v>571</v>
      </c>
      <c r="E357" s="80">
        <v>4014160401</v>
      </c>
      <c r="F357" s="80" t="s">
        <v>2200</v>
      </c>
      <c r="G357" s="80" t="s">
        <v>871</v>
      </c>
      <c r="H357" s="88">
        <v>3</v>
      </c>
      <c r="I357" s="80" t="s">
        <v>946</v>
      </c>
      <c r="J357" s="82">
        <v>50000000</v>
      </c>
      <c r="K357" s="80" t="s">
        <v>1907</v>
      </c>
      <c r="L357" s="80" t="s">
        <v>1943</v>
      </c>
      <c r="M357" s="81" t="s">
        <v>1967</v>
      </c>
      <c r="N357" s="80">
        <v>202704</v>
      </c>
      <c r="O357" s="44"/>
    </row>
    <row r="358" spans="1:15" s="11" customFormat="1" ht="16.5">
      <c r="A358" s="50">
        <v>355</v>
      </c>
      <c r="B358" s="89">
        <v>6</v>
      </c>
      <c r="C358" s="94" t="s">
        <v>2445</v>
      </c>
      <c r="D358" s="80" t="s">
        <v>571</v>
      </c>
      <c r="E358" s="80">
        <v>3912172101</v>
      </c>
      <c r="F358" s="80" t="s">
        <v>2212</v>
      </c>
      <c r="G358" s="80" t="s">
        <v>871</v>
      </c>
      <c r="H358" s="88">
        <v>7</v>
      </c>
      <c r="I358" s="80" t="s">
        <v>946</v>
      </c>
      <c r="J358" s="82">
        <v>50000000</v>
      </c>
      <c r="K358" s="80" t="s">
        <v>1907</v>
      </c>
      <c r="L358" s="80" t="s">
        <v>1943</v>
      </c>
      <c r="M358" s="81" t="s">
        <v>1967</v>
      </c>
      <c r="N358" s="80">
        <v>202704</v>
      </c>
      <c r="O358" s="44"/>
    </row>
    <row r="359" spans="1:15" s="11" customFormat="1" ht="16.5">
      <c r="A359" s="50">
        <v>356</v>
      </c>
      <c r="B359" s="90">
        <v>6</v>
      </c>
      <c r="C359" s="95" t="s">
        <v>1326</v>
      </c>
      <c r="D359" s="90" t="s">
        <v>319</v>
      </c>
      <c r="E359" s="90">
        <v>2611170701</v>
      </c>
      <c r="F359" s="90" t="s">
        <v>696</v>
      </c>
      <c r="G359" s="90" t="s">
        <v>824</v>
      </c>
      <c r="H359" s="97">
        <v>1</v>
      </c>
      <c r="I359" s="90" t="s">
        <v>944</v>
      </c>
      <c r="J359" s="96">
        <v>52690000</v>
      </c>
      <c r="K359" s="90" t="s">
        <v>970</v>
      </c>
      <c r="L359" s="90" t="s">
        <v>1030</v>
      </c>
      <c r="M359" s="91" t="s">
        <v>1061</v>
      </c>
      <c r="N359" s="90">
        <v>202612</v>
      </c>
    </row>
    <row r="360" spans="1:15" s="11" customFormat="1" ht="16.5">
      <c r="A360" s="50">
        <v>357</v>
      </c>
      <c r="B360" s="90">
        <v>6</v>
      </c>
      <c r="C360" s="95" t="s">
        <v>2413</v>
      </c>
      <c r="D360" s="90" t="s">
        <v>319</v>
      </c>
      <c r="E360" s="90">
        <v>3121151301</v>
      </c>
      <c r="F360" s="90" t="s">
        <v>2149</v>
      </c>
      <c r="G360" s="90" t="s">
        <v>2150</v>
      </c>
      <c r="H360" s="97">
        <v>1</v>
      </c>
      <c r="I360" s="90" t="s">
        <v>944</v>
      </c>
      <c r="J360" s="96">
        <v>74183950</v>
      </c>
      <c r="K360" s="90" t="s">
        <v>1910</v>
      </c>
      <c r="L360" s="90" t="s">
        <v>1911</v>
      </c>
      <c r="M360" s="91" t="s">
        <v>1924</v>
      </c>
      <c r="N360" s="90">
        <v>202609</v>
      </c>
    </row>
    <row r="361" spans="1:15" s="11" customFormat="1" ht="16.5">
      <c r="A361" s="50">
        <v>358</v>
      </c>
      <c r="B361" s="90">
        <v>6</v>
      </c>
      <c r="C361" s="95" t="s">
        <v>2411</v>
      </c>
      <c r="D361" s="90" t="s">
        <v>570</v>
      </c>
      <c r="E361" s="90">
        <v>4323210201</v>
      </c>
      <c r="F361" s="90" t="s">
        <v>2146</v>
      </c>
      <c r="G361" s="90" t="s">
        <v>2147</v>
      </c>
      <c r="H361" s="97">
        <v>24</v>
      </c>
      <c r="I361" s="90" t="s">
        <v>2132</v>
      </c>
      <c r="J361" s="96">
        <v>79000000</v>
      </c>
      <c r="K361" s="90" t="s">
        <v>1902</v>
      </c>
      <c r="L361" s="90" t="s">
        <v>1929</v>
      </c>
      <c r="M361" s="91" t="s">
        <v>1953</v>
      </c>
      <c r="N361" s="90">
        <v>202608</v>
      </c>
    </row>
    <row r="362" spans="1:15" s="11" customFormat="1" ht="16.5">
      <c r="A362" s="50">
        <v>359</v>
      </c>
      <c r="B362" s="90">
        <v>6</v>
      </c>
      <c r="C362" s="95" t="s">
        <v>1322</v>
      </c>
      <c r="D362" s="90" t="s">
        <v>320</v>
      </c>
      <c r="E362" s="90">
        <v>4617161002</v>
      </c>
      <c r="F362" s="90" t="s">
        <v>2141</v>
      </c>
      <c r="G362" s="90" t="s">
        <v>2142</v>
      </c>
      <c r="H362" s="97">
        <v>3</v>
      </c>
      <c r="I362" s="90" t="s">
        <v>945</v>
      </c>
      <c r="J362" s="96">
        <v>96000000</v>
      </c>
      <c r="K362" s="90" t="s">
        <v>965</v>
      </c>
      <c r="L362" s="90" t="s">
        <v>1028</v>
      </c>
      <c r="M362" s="91" t="s">
        <v>1029</v>
      </c>
      <c r="N362" s="90">
        <v>202610</v>
      </c>
    </row>
    <row r="363" spans="1:15" s="11" customFormat="1" ht="16.5">
      <c r="A363" s="50">
        <v>360</v>
      </c>
      <c r="B363" s="90">
        <v>6</v>
      </c>
      <c r="C363" s="95" t="s">
        <v>1324</v>
      </c>
      <c r="D363" s="90" t="s">
        <v>319</v>
      </c>
      <c r="E363" s="90">
        <v>4111241101</v>
      </c>
      <c r="F363" s="90" t="s">
        <v>694</v>
      </c>
      <c r="G363" s="90" t="s">
        <v>824</v>
      </c>
      <c r="H363" s="97">
        <v>1</v>
      </c>
      <c r="I363" s="90" t="s">
        <v>944</v>
      </c>
      <c r="J363" s="96">
        <v>141900000</v>
      </c>
      <c r="K363" s="90" t="s">
        <v>970</v>
      </c>
      <c r="L363" s="90" t="s">
        <v>1030</v>
      </c>
      <c r="M363" s="91" t="s">
        <v>1060</v>
      </c>
      <c r="N363" s="90">
        <v>202612</v>
      </c>
    </row>
    <row r="364" spans="1:15" s="11" customFormat="1" ht="16.5">
      <c r="A364" s="50">
        <v>361</v>
      </c>
      <c r="B364" s="90">
        <v>6</v>
      </c>
      <c r="C364" s="95" t="s">
        <v>1331</v>
      </c>
      <c r="D364" s="90" t="s">
        <v>320</v>
      </c>
      <c r="E364" s="90">
        <v>3118150201</v>
      </c>
      <c r="F364" s="90" t="s">
        <v>756</v>
      </c>
      <c r="G364" s="90" t="s">
        <v>917</v>
      </c>
      <c r="H364" s="97">
        <v>1</v>
      </c>
      <c r="I364" s="90" t="s">
        <v>944</v>
      </c>
      <c r="J364" s="96">
        <v>150000000</v>
      </c>
      <c r="K364" s="90" t="s">
        <v>977</v>
      </c>
      <c r="L364" s="90" t="s">
        <v>997</v>
      </c>
      <c r="M364" s="91" t="s">
        <v>1115</v>
      </c>
      <c r="N364" s="90">
        <v>202609</v>
      </c>
    </row>
    <row r="365" spans="1:15" s="11" customFormat="1" ht="16.5">
      <c r="A365" s="50">
        <v>362</v>
      </c>
      <c r="B365" s="90">
        <v>6</v>
      </c>
      <c r="C365" s="95" t="s">
        <v>1323</v>
      </c>
      <c r="D365" s="90" t="s">
        <v>571</v>
      </c>
      <c r="E365" s="90">
        <v>4111250101</v>
      </c>
      <c r="F365" s="90" t="s">
        <v>688</v>
      </c>
      <c r="G365" s="90" t="s">
        <v>848</v>
      </c>
      <c r="H365" s="97">
        <v>1</v>
      </c>
      <c r="I365" s="90" t="s">
        <v>945</v>
      </c>
      <c r="J365" s="96">
        <v>160000000</v>
      </c>
      <c r="K365" s="90" t="s">
        <v>969</v>
      </c>
      <c r="L365" s="90" t="s">
        <v>1030</v>
      </c>
      <c r="M365" s="91" t="s">
        <v>1057</v>
      </c>
      <c r="N365" s="90">
        <v>202706</v>
      </c>
    </row>
    <row r="366" spans="1:15" s="11" customFormat="1" ht="16.5">
      <c r="A366" s="50">
        <v>363</v>
      </c>
      <c r="B366" s="90">
        <v>6</v>
      </c>
      <c r="C366" s="95" t="s">
        <v>2408</v>
      </c>
      <c r="D366" s="90" t="s">
        <v>320</v>
      </c>
      <c r="E366" s="90">
        <v>2610172701</v>
      </c>
      <c r="F366" s="90" t="s">
        <v>2138</v>
      </c>
      <c r="G366" s="90" t="s">
        <v>808</v>
      </c>
      <c r="H366" s="97">
        <v>1</v>
      </c>
      <c r="I366" s="90" t="s">
        <v>944</v>
      </c>
      <c r="J366" s="96">
        <v>163000000</v>
      </c>
      <c r="K366" s="90" t="s">
        <v>1874</v>
      </c>
      <c r="L366" s="90" t="s">
        <v>1030</v>
      </c>
      <c r="M366" s="91" t="s">
        <v>1951</v>
      </c>
      <c r="N366" s="90">
        <v>202612</v>
      </c>
    </row>
    <row r="367" spans="1:15" s="11" customFormat="1" ht="16.5">
      <c r="A367" s="50">
        <v>364</v>
      </c>
      <c r="B367" s="90">
        <v>6</v>
      </c>
      <c r="C367" s="95" t="s">
        <v>1327</v>
      </c>
      <c r="D367" s="90" t="s">
        <v>319</v>
      </c>
      <c r="E367" s="90">
        <v>3125150501</v>
      </c>
      <c r="F367" s="90" t="s">
        <v>697</v>
      </c>
      <c r="G367" s="90" t="s">
        <v>824</v>
      </c>
      <c r="H367" s="97">
        <v>1</v>
      </c>
      <c r="I367" s="90" t="s">
        <v>944</v>
      </c>
      <c r="J367" s="96">
        <v>188100000</v>
      </c>
      <c r="K367" s="90" t="s">
        <v>970</v>
      </c>
      <c r="L367" s="90" t="s">
        <v>1030</v>
      </c>
      <c r="M367" s="91" t="s">
        <v>1061</v>
      </c>
      <c r="N367" s="90">
        <v>202612</v>
      </c>
    </row>
    <row r="368" spans="1:15" s="11" customFormat="1" ht="16.5">
      <c r="A368" s="50">
        <v>365</v>
      </c>
      <c r="B368" s="90">
        <v>6</v>
      </c>
      <c r="C368" s="95" t="s">
        <v>1332</v>
      </c>
      <c r="D368" s="90" t="s">
        <v>319</v>
      </c>
      <c r="E368" s="90">
        <v>3117150401</v>
      </c>
      <c r="F368" s="90" t="s">
        <v>757</v>
      </c>
      <c r="G368" s="90" t="s">
        <v>918</v>
      </c>
      <c r="H368" s="97">
        <v>20</v>
      </c>
      <c r="I368" s="90" t="s">
        <v>946</v>
      </c>
      <c r="J368" s="96">
        <v>200000000</v>
      </c>
      <c r="K368" s="90" t="s">
        <v>977</v>
      </c>
      <c r="L368" s="90" t="s">
        <v>997</v>
      </c>
      <c r="M368" s="91" t="s">
        <v>1116</v>
      </c>
      <c r="N368" s="90">
        <v>202706</v>
      </c>
    </row>
    <row r="369" spans="1:15" s="11" customFormat="1" ht="16.5">
      <c r="A369" s="50">
        <v>366</v>
      </c>
      <c r="B369" s="90">
        <v>6</v>
      </c>
      <c r="C369" s="95" t="s">
        <v>1319</v>
      </c>
      <c r="D369" s="90" t="s">
        <v>319</v>
      </c>
      <c r="E369" s="90">
        <v>3012178401</v>
      </c>
      <c r="F369" s="90" t="s">
        <v>601</v>
      </c>
      <c r="G369" s="90" t="s">
        <v>817</v>
      </c>
      <c r="H369" s="97">
        <v>21436</v>
      </c>
      <c r="I369" s="90" t="s">
        <v>952</v>
      </c>
      <c r="J369" s="96">
        <v>218105000</v>
      </c>
      <c r="K369" s="90" t="s">
        <v>962</v>
      </c>
      <c r="L369" s="90" t="s">
        <v>1003</v>
      </c>
      <c r="M369" s="91" t="s">
        <v>1004</v>
      </c>
      <c r="N369" s="90">
        <v>202810</v>
      </c>
    </row>
    <row r="370" spans="1:15" s="11" customFormat="1" ht="16.5">
      <c r="A370" s="50">
        <v>367</v>
      </c>
      <c r="B370" s="90">
        <v>6</v>
      </c>
      <c r="C370" s="95" t="s">
        <v>1325</v>
      </c>
      <c r="D370" s="90" t="s">
        <v>319</v>
      </c>
      <c r="E370" s="90">
        <v>3912101101</v>
      </c>
      <c r="F370" s="90" t="s">
        <v>695</v>
      </c>
      <c r="G370" s="90" t="s">
        <v>824</v>
      </c>
      <c r="H370" s="97">
        <v>1</v>
      </c>
      <c r="I370" s="90" t="s">
        <v>944</v>
      </c>
      <c r="J370" s="96">
        <v>245300000</v>
      </c>
      <c r="K370" s="90" t="s">
        <v>970</v>
      </c>
      <c r="L370" s="90" t="s">
        <v>1030</v>
      </c>
      <c r="M370" s="91" t="s">
        <v>1061</v>
      </c>
      <c r="N370" s="90">
        <v>202612</v>
      </c>
    </row>
    <row r="371" spans="1:15" s="11" customFormat="1" ht="16.5">
      <c r="A371" s="50">
        <v>368</v>
      </c>
      <c r="B371" s="90">
        <v>6</v>
      </c>
      <c r="C371" s="95" t="s">
        <v>1320</v>
      </c>
      <c r="D371" s="90" t="s">
        <v>319</v>
      </c>
      <c r="E371" s="90">
        <v>3013150202</v>
      </c>
      <c r="F371" s="90" t="s">
        <v>602</v>
      </c>
      <c r="G371" s="90" t="s">
        <v>818</v>
      </c>
      <c r="H371" s="97">
        <v>22540</v>
      </c>
      <c r="I371" s="90" t="s">
        <v>946</v>
      </c>
      <c r="J371" s="96">
        <v>399000000</v>
      </c>
      <c r="K371" s="90" t="s">
        <v>962</v>
      </c>
      <c r="L371" s="90" t="s">
        <v>1003</v>
      </c>
      <c r="M371" s="91" t="s">
        <v>1004</v>
      </c>
      <c r="N371" s="90">
        <v>202810</v>
      </c>
    </row>
    <row r="372" spans="1:15" s="11" customFormat="1" ht="16.5">
      <c r="A372" s="50">
        <v>369</v>
      </c>
      <c r="B372" s="90">
        <v>6</v>
      </c>
      <c r="C372" s="95" t="s">
        <v>1321</v>
      </c>
      <c r="D372" s="90" t="s">
        <v>319</v>
      </c>
      <c r="E372" s="90">
        <v>4617161901</v>
      </c>
      <c r="F372" s="90" t="s">
        <v>656</v>
      </c>
      <c r="G372" s="90" t="s">
        <v>850</v>
      </c>
      <c r="H372" s="97">
        <v>1</v>
      </c>
      <c r="I372" s="90" t="s">
        <v>944</v>
      </c>
      <c r="J372" s="96">
        <v>491260000</v>
      </c>
      <c r="K372" s="90" t="s">
        <v>964</v>
      </c>
      <c r="L372" s="90" t="s">
        <v>986</v>
      </c>
      <c r="M372" s="91" t="s">
        <v>1027</v>
      </c>
      <c r="N372" s="90">
        <v>202612</v>
      </c>
    </row>
    <row r="373" spans="1:15" s="11" customFormat="1" ht="16.5">
      <c r="A373" s="50">
        <v>370</v>
      </c>
      <c r="B373" s="90">
        <v>6</v>
      </c>
      <c r="C373" s="95" t="s">
        <v>2410</v>
      </c>
      <c r="D373" s="90" t="s">
        <v>320</v>
      </c>
      <c r="E373" s="90">
        <v>4015159601</v>
      </c>
      <c r="F373" s="90" t="s">
        <v>706</v>
      </c>
      <c r="G373" s="90" t="s">
        <v>2145</v>
      </c>
      <c r="H373" s="97">
        <v>1</v>
      </c>
      <c r="I373" s="90" t="s">
        <v>944</v>
      </c>
      <c r="J373" s="96">
        <v>983013900</v>
      </c>
      <c r="K373" s="90" t="s">
        <v>972</v>
      </c>
      <c r="L373" s="90" t="s">
        <v>997</v>
      </c>
      <c r="M373" s="91" t="s">
        <v>1952</v>
      </c>
      <c r="N373" s="90">
        <v>202710</v>
      </c>
    </row>
    <row r="374" spans="1:15" s="11" customFormat="1" ht="16.5">
      <c r="A374" s="50">
        <v>371</v>
      </c>
      <c r="B374" s="89">
        <v>6</v>
      </c>
      <c r="C374" s="94" t="s">
        <v>1379</v>
      </c>
      <c r="D374" s="80" t="s">
        <v>319</v>
      </c>
      <c r="E374" s="80" t="s">
        <v>1148</v>
      </c>
      <c r="F374" s="80" t="s">
        <v>2218</v>
      </c>
      <c r="G374" s="80" t="s">
        <v>2219</v>
      </c>
      <c r="H374" s="88">
        <v>2</v>
      </c>
      <c r="I374" s="80" t="s">
        <v>956</v>
      </c>
      <c r="J374" s="82">
        <v>3425756796.0000005</v>
      </c>
      <c r="K374" s="80" t="s">
        <v>980</v>
      </c>
      <c r="L374" s="80" t="s">
        <v>1127</v>
      </c>
      <c r="M374" s="81" t="s">
        <v>1969</v>
      </c>
      <c r="N374" s="80">
        <v>202811</v>
      </c>
      <c r="O374" s="44"/>
    </row>
    <row r="375" spans="1:15" s="11" customFormat="1" ht="16.5">
      <c r="A375" s="50">
        <v>372</v>
      </c>
      <c r="B375" s="90">
        <v>7</v>
      </c>
      <c r="C375" s="95" t="s">
        <v>2414</v>
      </c>
      <c r="D375" s="90" t="s">
        <v>319</v>
      </c>
      <c r="E375" s="90">
        <v>1110152201</v>
      </c>
      <c r="F375" s="90" t="s">
        <v>2152</v>
      </c>
      <c r="G375" s="90" t="s">
        <v>2153</v>
      </c>
      <c r="H375" s="97">
        <v>1</v>
      </c>
      <c r="I375" s="90" t="s">
        <v>944</v>
      </c>
      <c r="J375" s="96">
        <v>20000000</v>
      </c>
      <c r="K375" s="90" t="s">
        <v>1874</v>
      </c>
      <c r="L375" s="90" t="s">
        <v>1030</v>
      </c>
      <c r="M375" s="91" t="s">
        <v>1875</v>
      </c>
      <c r="N375" s="90">
        <v>202610</v>
      </c>
    </row>
    <row r="376" spans="1:15" s="11" customFormat="1" ht="16.5">
      <c r="A376" s="50">
        <v>373</v>
      </c>
      <c r="B376" s="90">
        <v>7</v>
      </c>
      <c r="C376" s="95" t="s">
        <v>2418</v>
      </c>
      <c r="D376" s="90" t="s">
        <v>319</v>
      </c>
      <c r="E376" s="90">
        <v>4111189202</v>
      </c>
      <c r="F376" s="90" t="s">
        <v>2166</v>
      </c>
      <c r="G376" s="90" t="s">
        <v>2028</v>
      </c>
      <c r="H376" s="97">
        <v>1</v>
      </c>
      <c r="I376" s="90" t="s">
        <v>944</v>
      </c>
      <c r="J376" s="96">
        <v>50000000</v>
      </c>
      <c r="K376" s="90" t="s">
        <v>1907</v>
      </c>
      <c r="L376" s="90" t="s">
        <v>1908</v>
      </c>
      <c r="M376" s="91" t="s">
        <v>1909</v>
      </c>
      <c r="N376" s="90">
        <v>202612</v>
      </c>
    </row>
    <row r="377" spans="1:15" s="11" customFormat="1" ht="16.5">
      <c r="A377" s="50">
        <v>374</v>
      </c>
      <c r="B377" s="90">
        <v>7</v>
      </c>
      <c r="C377" s="95" t="s">
        <v>1339</v>
      </c>
      <c r="D377" s="90" t="s">
        <v>319</v>
      </c>
      <c r="E377" s="90">
        <v>3125150501</v>
      </c>
      <c r="F377" s="90" t="s">
        <v>796</v>
      </c>
      <c r="G377" s="90" t="s">
        <v>936</v>
      </c>
      <c r="H377" s="97">
        <v>16</v>
      </c>
      <c r="I377" s="90" t="s">
        <v>946</v>
      </c>
      <c r="J377" s="96">
        <f>91200000*1.1</f>
        <v>100320000.00000001</v>
      </c>
      <c r="K377" s="90" t="s">
        <v>983</v>
      </c>
      <c r="L377" s="90" t="s">
        <v>1030</v>
      </c>
      <c r="M377" s="91" t="s">
        <v>1138</v>
      </c>
      <c r="N377" s="90">
        <v>202612</v>
      </c>
    </row>
    <row r="378" spans="1:15" s="11" customFormat="1" ht="16.5">
      <c r="A378" s="50">
        <v>375</v>
      </c>
      <c r="B378" s="90">
        <v>7</v>
      </c>
      <c r="C378" s="95" t="s">
        <v>1600</v>
      </c>
      <c r="D378" s="90" t="s">
        <v>570</v>
      </c>
      <c r="E378" s="90">
        <v>4323249901</v>
      </c>
      <c r="F378" s="90" t="s">
        <v>716</v>
      </c>
      <c r="G378" s="90" t="s">
        <v>1600</v>
      </c>
      <c r="H378" s="97">
        <v>1</v>
      </c>
      <c r="I378" s="90" t="s">
        <v>944</v>
      </c>
      <c r="J378" s="96">
        <v>145000000</v>
      </c>
      <c r="K378" s="90" t="s">
        <v>1902</v>
      </c>
      <c r="L378" s="90" t="s">
        <v>1920</v>
      </c>
      <c r="M378" s="91" t="s">
        <v>1955</v>
      </c>
      <c r="N378" s="90">
        <v>202706</v>
      </c>
    </row>
    <row r="379" spans="1:15" s="11" customFormat="1" ht="16.5">
      <c r="A379" s="50">
        <v>376</v>
      </c>
      <c r="B379" s="90">
        <v>7</v>
      </c>
      <c r="C379" s="95" t="s">
        <v>2159</v>
      </c>
      <c r="D379" s="90" t="s">
        <v>319</v>
      </c>
      <c r="E379" s="90">
        <v>4323230401</v>
      </c>
      <c r="F379" s="90" t="s">
        <v>2158</v>
      </c>
      <c r="G379" s="90" t="s">
        <v>2159</v>
      </c>
      <c r="H379" s="97">
        <v>1</v>
      </c>
      <c r="I379" s="90" t="s">
        <v>944</v>
      </c>
      <c r="J379" s="96">
        <f>144000000*1.1</f>
        <v>158400000</v>
      </c>
      <c r="K379" s="90" t="s">
        <v>1902</v>
      </c>
      <c r="L379" s="90" t="s">
        <v>1956</v>
      </c>
      <c r="M379" s="91" t="s">
        <v>1957</v>
      </c>
      <c r="N379" s="90">
        <v>202612</v>
      </c>
    </row>
    <row r="380" spans="1:15" s="11" customFormat="1" ht="16.5">
      <c r="A380" s="50">
        <v>377</v>
      </c>
      <c r="B380" s="90">
        <v>7</v>
      </c>
      <c r="C380" s="95" t="s">
        <v>1338</v>
      </c>
      <c r="D380" s="90" t="s">
        <v>319</v>
      </c>
      <c r="E380" s="90">
        <v>4323320501</v>
      </c>
      <c r="F380" s="90" t="s">
        <v>776</v>
      </c>
      <c r="G380" s="90" t="s">
        <v>2165</v>
      </c>
      <c r="H380" s="97">
        <v>2</v>
      </c>
      <c r="I380" s="90" t="s">
        <v>946</v>
      </c>
      <c r="J380" s="96">
        <v>167200000</v>
      </c>
      <c r="K380" s="90" t="s">
        <v>978</v>
      </c>
      <c r="L380" s="90" t="s">
        <v>1119</v>
      </c>
      <c r="M380" s="91" t="s">
        <v>1922</v>
      </c>
      <c r="N380" s="90">
        <v>202612</v>
      </c>
    </row>
    <row r="381" spans="1:15" s="11" customFormat="1" ht="16.5">
      <c r="A381" s="50">
        <v>378</v>
      </c>
      <c r="B381" s="90">
        <v>7</v>
      </c>
      <c r="C381" s="95" t="s">
        <v>1337</v>
      </c>
      <c r="D381" s="90" t="s">
        <v>320</v>
      </c>
      <c r="E381" s="90">
        <v>4617162201</v>
      </c>
      <c r="F381" s="90" t="s">
        <v>699</v>
      </c>
      <c r="G381" s="90" t="s">
        <v>824</v>
      </c>
      <c r="H381" s="97">
        <v>1</v>
      </c>
      <c r="I381" s="90" t="s">
        <v>944</v>
      </c>
      <c r="J381" s="96">
        <v>177540000</v>
      </c>
      <c r="K381" s="90" t="s">
        <v>970</v>
      </c>
      <c r="L381" s="90" t="s">
        <v>1030</v>
      </c>
      <c r="M381" s="91" t="s">
        <v>1060</v>
      </c>
      <c r="N381" s="90">
        <v>202612</v>
      </c>
    </row>
    <row r="382" spans="1:15" s="11" customFormat="1" ht="16.5">
      <c r="A382" s="50">
        <v>379</v>
      </c>
      <c r="B382" s="90">
        <v>7</v>
      </c>
      <c r="C382" s="95" t="s">
        <v>1336</v>
      </c>
      <c r="D382" s="90" t="s">
        <v>319</v>
      </c>
      <c r="E382" s="90">
        <v>4111570301</v>
      </c>
      <c r="F382" s="90" t="s">
        <v>669</v>
      </c>
      <c r="G382" s="90" t="s">
        <v>859</v>
      </c>
      <c r="H382" s="97">
        <v>1</v>
      </c>
      <c r="I382" s="90" t="s">
        <v>944</v>
      </c>
      <c r="J382" s="96">
        <v>214500000.00000003</v>
      </c>
      <c r="K382" s="90" t="s">
        <v>967</v>
      </c>
      <c r="L382" s="90" t="s">
        <v>1035</v>
      </c>
      <c r="M382" s="91" t="s">
        <v>1037</v>
      </c>
      <c r="N382" s="90">
        <v>202612</v>
      </c>
    </row>
    <row r="383" spans="1:15" s="11" customFormat="1" ht="16.5">
      <c r="A383" s="50">
        <v>380</v>
      </c>
      <c r="B383" s="90">
        <v>7</v>
      </c>
      <c r="C383" s="95" t="s">
        <v>1600</v>
      </c>
      <c r="D383" s="90" t="s">
        <v>570</v>
      </c>
      <c r="E383" s="90">
        <v>4323320501</v>
      </c>
      <c r="F383" s="90" t="s">
        <v>2156</v>
      </c>
      <c r="G383" s="90" t="s">
        <v>1600</v>
      </c>
      <c r="H383" s="97">
        <v>1</v>
      </c>
      <c r="I383" s="90" t="s">
        <v>944</v>
      </c>
      <c r="J383" s="96">
        <v>274700000</v>
      </c>
      <c r="K383" s="90" t="s">
        <v>1902</v>
      </c>
      <c r="L383" s="90" t="s">
        <v>1920</v>
      </c>
      <c r="M383" s="91" t="s">
        <v>1955</v>
      </c>
      <c r="N383" s="90">
        <v>202706</v>
      </c>
    </row>
    <row r="384" spans="1:15" s="11" customFormat="1" ht="16.5">
      <c r="A384" s="50">
        <v>381</v>
      </c>
      <c r="B384" s="90">
        <v>7</v>
      </c>
      <c r="C384" s="95" t="s">
        <v>2415</v>
      </c>
      <c r="D384" s="90" t="s">
        <v>570</v>
      </c>
      <c r="E384" s="90">
        <v>4321150701</v>
      </c>
      <c r="F384" s="90" t="s">
        <v>2160</v>
      </c>
      <c r="G384" s="90" t="s">
        <v>2161</v>
      </c>
      <c r="H384" s="97">
        <v>420</v>
      </c>
      <c r="I384" s="90" t="s">
        <v>944</v>
      </c>
      <c r="J384" s="96">
        <f>1*1000000*H384*1.1</f>
        <v>462000000.00000006</v>
      </c>
      <c r="K384" s="90" t="s">
        <v>1902</v>
      </c>
      <c r="L384" s="90" t="s">
        <v>1929</v>
      </c>
      <c r="M384" s="91" t="s">
        <v>1953</v>
      </c>
      <c r="N384" s="90">
        <v>202612</v>
      </c>
    </row>
    <row r="385" spans="1:15" s="11" customFormat="1" ht="16.5">
      <c r="A385" s="50">
        <v>382</v>
      </c>
      <c r="B385" s="90">
        <v>7</v>
      </c>
      <c r="C385" s="95" t="s">
        <v>2399</v>
      </c>
      <c r="D385" s="90" t="s">
        <v>320</v>
      </c>
      <c r="E385" s="90">
        <v>4323290201</v>
      </c>
      <c r="F385" s="90" t="s">
        <v>2154</v>
      </c>
      <c r="G385" s="90" t="s">
        <v>2155</v>
      </c>
      <c r="H385" s="97">
        <v>1</v>
      </c>
      <c r="I385" s="90" t="s">
        <v>944</v>
      </c>
      <c r="J385" s="96">
        <v>475000000</v>
      </c>
      <c r="K385" s="90" t="s">
        <v>1902</v>
      </c>
      <c r="L385" s="90" t="s">
        <v>1929</v>
      </c>
      <c r="M385" s="91" t="s">
        <v>1947</v>
      </c>
      <c r="N385" s="90">
        <v>202608</v>
      </c>
    </row>
    <row r="386" spans="1:15" s="11" customFormat="1" ht="16.5">
      <c r="A386" s="50">
        <v>383</v>
      </c>
      <c r="B386" s="90">
        <v>7</v>
      </c>
      <c r="C386" s="95" t="s">
        <v>2417</v>
      </c>
      <c r="D386" s="90" t="s">
        <v>570</v>
      </c>
      <c r="E386" s="90">
        <v>4321190201</v>
      </c>
      <c r="F386" s="90" t="s">
        <v>2163</v>
      </c>
      <c r="G386" s="90" t="s">
        <v>2164</v>
      </c>
      <c r="H386" s="97">
        <v>1800</v>
      </c>
      <c r="I386" s="90" t="s">
        <v>944</v>
      </c>
      <c r="J386" s="96">
        <f>0.24*1000000*1.1*H386</f>
        <v>475200000</v>
      </c>
      <c r="K386" s="90" t="s">
        <v>1902</v>
      </c>
      <c r="L386" s="90" t="s">
        <v>1929</v>
      </c>
      <c r="M386" s="91" t="s">
        <v>1953</v>
      </c>
      <c r="N386" s="90">
        <v>202612</v>
      </c>
    </row>
    <row r="387" spans="1:15" s="11" customFormat="1" ht="16.5">
      <c r="A387" s="50">
        <v>384</v>
      </c>
      <c r="B387" s="90">
        <v>7</v>
      </c>
      <c r="C387" s="95" t="s">
        <v>2416</v>
      </c>
      <c r="D387" s="90" t="s">
        <v>570</v>
      </c>
      <c r="E387" s="90">
        <v>4321150701</v>
      </c>
      <c r="F387" s="90" t="s">
        <v>2160</v>
      </c>
      <c r="G387" s="90" t="s">
        <v>2162</v>
      </c>
      <c r="H387" s="97">
        <v>36</v>
      </c>
      <c r="I387" s="90" t="s">
        <v>944</v>
      </c>
      <c r="J387" s="96">
        <v>528000000</v>
      </c>
      <c r="K387" s="90" t="s">
        <v>1902</v>
      </c>
      <c r="L387" s="90" t="s">
        <v>1929</v>
      </c>
      <c r="M387" s="91" t="s">
        <v>1953</v>
      </c>
      <c r="N387" s="90">
        <v>202612</v>
      </c>
    </row>
    <row r="388" spans="1:15" s="11" customFormat="1" ht="16.5">
      <c r="A388" s="50">
        <v>385</v>
      </c>
      <c r="B388" s="90">
        <v>7</v>
      </c>
      <c r="C388" s="95" t="s">
        <v>1600</v>
      </c>
      <c r="D388" s="90" t="s">
        <v>570</v>
      </c>
      <c r="E388" s="90">
        <v>8111159801</v>
      </c>
      <c r="F388" s="90" t="s">
        <v>2157</v>
      </c>
      <c r="G388" s="90" t="s">
        <v>1600</v>
      </c>
      <c r="H388" s="97">
        <v>1</v>
      </c>
      <c r="I388" s="90" t="s">
        <v>944</v>
      </c>
      <c r="J388" s="96">
        <v>672000000</v>
      </c>
      <c r="K388" s="90" t="s">
        <v>1902</v>
      </c>
      <c r="L388" s="90" t="s">
        <v>1920</v>
      </c>
      <c r="M388" s="91" t="s">
        <v>1955</v>
      </c>
      <c r="N388" s="90">
        <v>202706</v>
      </c>
    </row>
    <row r="389" spans="1:15" s="11" customFormat="1" ht="16.5">
      <c r="A389" s="50">
        <v>386</v>
      </c>
      <c r="B389" s="90">
        <v>7</v>
      </c>
      <c r="C389" s="95" t="s">
        <v>2413</v>
      </c>
      <c r="D389" s="90" t="s">
        <v>319</v>
      </c>
      <c r="E389" s="90">
        <v>3011159701</v>
      </c>
      <c r="F389" s="90" t="s">
        <v>2167</v>
      </c>
      <c r="G389" s="90" t="s">
        <v>2168</v>
      </c>
      <c r="H389" s="97">
        <v>1</v>
      </c>
      <c r="I389" s="90" t="s">
        <v>944</v>
      </c>
      <c r="J389" s="96">
        <v>1198877900</v>
      </c>
      <c r="K389" s="90" t="s">
        <v>1910</v>
      </c>
      <c r="L389" s="90" t="s">
        <v>1911</v>
      </c>
      <c r="M389" s="91" t="s">
        <v>1958</v>
      </c>
      <c r="N389" s="90">
        <v>202612</v>
      </c>
    </row>
    <row r="390" spans="1:15" s="11" customFormat="1" ht="16.5">
      <c r="A390" s="50">
        <v>387</v>
      </c>
      <c r="B390" s="90">
        <v>7</v>
      </c>
      <c r="C390" s="95" t="s">
        <v>1335</v>
      </c>
      <c r="D390" s="90" t="s">
        <v>319</v>
      </c>
      <c r="E390" s="90">
        <v>2511191101</v>
      </c>
      <c r="F390" s="90" t="s">
        <v>657</v>
      </c>
      <c r="G390" s="90" t="s">
        <v>851</v>
      </c>
      <c r="H390" s="97">
        <v>1</v>
      </c>
      <c r="I390" s="90" t="s">
        <v>944</v>
      </c>
      <c r="J390" s="96">
        <v>1709700000</v>
      </c>
      <c r="K390" s="90" t="s">
        <v>964</v>
      </c>
      <c r="L390" s="90" t="s">
        <v>986</v>
      </c>
      <c r="M390" s="91" t="s">
        <v>1014</v>
      </c>
      <c r="N390" s="90">
        <v>202710</v>
      </c>
    </row>
    <row r="391" spans="1:15" s="11" customFormat="1" ht="16.5">
      <c r="A391" s="50">
        <v>388</v>
      </c>
      <c r="B391" s="90">
        <v>8</v>
      </c>
      <c r="C391" s="95" t="s">
        <v>1334</v>
      </c>
      <c r="D391" s="90" t="s">
        <v>320</v>
      </c>
      <c r="E391" s="90">
        <v>4323320501</v>
      </c>
      <c r="F391" s="90" t="s">
        <v>778</v>
      </c>
      <c r="G391" s="90" t="s">
        <v>2026</v>
      </c>
      <c r="H391" s="97">
        <v>1</v>
      </c>
      <c r="I391" s="90" t="s">
        <v>944</v>
      </c>
      <c r="J391" s="96">
        <v>6600000</v>
      </c>
      <c r="K391" s="90" t="s">
        <v>978</v>
      </c>
      <c r="L391" s="90" t="s">
        <v>1119</v>
      </c>
      <c r="M391" s="91" t="s">
        <v>1906</v>
      </c>
      <c r="N391" s="90">
        <v>202610</v>
      </c>
    </row>
    <row r="392" spans="1:15" s="11" customFormat="1" ht="16.5">
      <c r="A392" s="50">
        <v>389</v>
      </c>
      <c r="B392" s="90">
        <v>8</v>
      </c>
      <c r="C392" s="95" t="s">
        <v>1345</v>
      </c>
      <c r="D392" s="90" t="s">
        <v>319</v>
      </c>
      <c r="E392" s="90">
        <v>2413150101</v>
      </c>
      <c r="F392" s="90" t="s">
        <v>711</v>
      </c>
      <c r="G392" s="90" t="s">
        <v>824</v>
      </c>
      <c r="H392" s="97">
        <v>1</v>
      </c>
      <c r="I392" s="90" t="s">
        <v>944</v>
      </c>
      <c r="J392" s="96">
        <v>9980000</v>
      </c>
      <c r="K392" s="90" t="s">
        <v>972</v>
      </c>
      <c r="L392" s="90" t="s">
        <v>1068</v>
      </c>
      <c r="M392" s="91" t="s">
        <v>1069</v>
      </c>
      <c r="N392" s="90">
        <v>202609</v>
      </c>
    </row>
    <row r="393" spans="1:15" s="11" customFormat="1" ht="16.5">
      <c r="A393" s="50">
        <v>390</v>
      </c>
      <c r="B393" s="90">
        <v>8</v>
      </c>
      <c r="C393" s="95" t="s">
        <v>1346</v>
      </c>
      <c r="D393" s="90" t="s">
        <v>319</v>
      </c>
      <c r="E393" s="90">
        <v>5310250501</v>
      </c>
      <c r="F393" s="90" t="s">
        <v>2174</v>
      </c>
      <c r="G393" s="90" t="s">
        <v>900</v>
      </c>
      <c r="H393" s="97">
        <v>1000</v>
      </c>
      <c r="I393" s="90" t="s">
        <v>956</v>
      </c>
      <c r="J393" s="96">
        <v>30000000</v>
      </c>
      <c r="K393" s="90" t="s">
        <v>976</v>
      </c>
      <c r="L393" s="90" t="s">
        <v>1086</v>
      </c>
      <c r="M393" s="91" t="s">
        <v>1088</v>
      </c>
      <c r="N393" s="90">
        <v>202609</v>
      </c>
    </row>
    <row r="394" spans="1:15" s="11" customFormat="1" ht="16.5">
      <c r="A394" s="50">
        <v>391</v>
      </c>
      <c r="B394" s="89">
        <v>8</v>
      </c>
      <c r="C394" s="94" t="s">
        <v>2454</v>
      </c>
      <c r="D394" s="80" t="s">
        <v>319</v>
      </c>
      <c r="E394" s="80">
        <v>4111189201</v>
      </c>
      <c r="F394" s="80" t="s">
        <v>2216</v>
      </c>
      <c r="G394" s="80" t="s">
        <v>2101</v>
      </c>
      <c r="H394" s="88">
        <v>8</v>
      </c>
      <c r="I394" s="80" t="s">
        <v>946</v>
      </c>
      <c r="J394" s="82">
        <v>35000000</v>
      </c>
      <c r="K394" s="80" t="s">
        <v>1907</v>
      </c>
      <c r="L394" s="80" t="s">
        <v>1908</v>
      </c>
      <c r="M394" s="81" t="s">
        <v>1939</v>
      </c>
      <c r="N394" s="80">
        <v>202703</v>
      </c>
      <c r="O394" s="44"/>
    </row>
    <row r="395" spans="1:15" s="11" customFormat="1" ht="16.5">
      <c r="A395" s="50">
        <v>392</v>
      </c>
      <c r="B395" s="90">
        <v>8</v>
      </c>
      <c r="C395" s="95" t="s">
        <v>1343</v>
      </c>
      <c r="D395" s="90" t="s">
        <v>319</v>
      </c>
      <c r="E395" s="90">
        <v>3911161102</v>
      </c>
      <c r="F395" s="90" t="s">
        <v>658</v>
      </c>
      <c r="G395" s="90" t="s">
        <v>848</v>
      </c>
      <c r="H395" s="97">
        <v>86</v>
      </c>
      <c r="I395" s="90" t="s">
        <v>946</v>
      </c>
      <c r="J395" s="96">
        <v>41000000</v>
      </c>
      <c r="K395" s="90" t="s">
        <v>964</v>
      </c>
      <c r="L395" s="90" t="s">
        <v>986</v>
      </c>
      <c r="M395" s="91" t="s">
        <v>1026</v>
      </c>
      <c r="N395" s="90">
        <v>202610</v>
      </c>
    </row>
    <row r="396" spans="1:15" s="11" customFormat="1" ht="16.5">
      <c r="A396" s="50">
        <v>393</v>
      </c>
      <c r="B396" s="89">
        <v>8</v>
      </c>
      <c r="C396" s="94" t="s">
        <v>2455</v>
      </c>
      <c r="D396" s="80" t="s">
        <v>320</v>
      </c>
      <c r="E396" s="80">
        <v>4111189201</v>
      </c>
      <c r="F396" s="80" t="s">
        <v>2217</v>
      </c>
      <c r="G396" s="80" t="s">
        <v>2101</v>
      </c>
      <c r="H396" s="88">
        <v>8</v>
      </c>
      <c r="I396" s="80" t="s">
        <v>946</v>
      </c>
      <c r="J396" s="82">
        <v>80000000</v>
      </c>
      <c r="K396" s="80" t="s">
        <v>1907</v>
      </c>
      <c r="L396" s="80" t="s">
        <v>1908</v>
      </c>
      <c r="M396" s="81" t="s">
        <v>1939</v>
      </c>
      <c r="N396" s="80">
        <v>202703</v>
      </c>
      <c r="O396" s="44"/>
    </row>
    <row r="397" spans="1:15" s="11" customFormat="1" ht="16.5">
      <c r="A397" s="50">
        <v>394</v>
      </c>
      <c r="B397" s="90">
        <v>8</v>
      </c>
      <c r="C397" s="95" t="s">
        <v>1341</v>
      </c>
      <c r="D397" s="90" t="s">
        <v>571</v>
      </c>
      <c r="E397" s="90">
        <v>4014160701</v>
      </c>
      <c r="F397" s="90" t="s">
        <v>801</v>
      </c>
      <c r="G397" s="90" t="s">
        <v>942</v>
      </c>
      <c r="H397" s="97">
        <v>10</v>
      </c>
      <c r="I397" s="90" t="s">
        <v>946</v>
      </c>
      <c r="J397" s="96">
        <v>81151000</v>
      </c>
      <c r="K397" s="90" t="s">
        <v>983</v>
      </c>
      <c r="L397" s="90" t="s">
        <v>1030</v>
      </c>
      <c r="M397" s="91" t="s">
        <v>1142</v>
      </c>
      <c r="N397" s="90">
        <v>202612</v>
      </c>
    </row>
    <row r="398" spans="1:15" s="11" customFormat="1" ht="16.5">
      <c r="A398" s="50">
        <v>395</v>
      </c>
      <c r="B398" s="90">
        <v>8</v>
      </c>
      <c r="C398" s="95" t="s">
        <v>1344</v>
      </c>
      <c r="D398" s="90" t="s">
        <v>319</v>
      </c>
      <c r="E398" s="90">
        <v>4619160203</v>
      </c>
      <c r="F398" s="90" t="s">
        <v>659</v>
      </c>
      <c r="G398" s="90" t="s">
        <v>2169</v>
      </c>
      <c r="H398" s="97">
        <v>1</v>
      </c>
      <c r="I398" s="90" t="s">
        <v>944</v>
      </c>
      <c r="J398" s="96">
        <v>83000000</v>
      </c>
      <c r="K398" s="90" t="s">
        <v>964</v>
      </c>
      <c r="L398" s="90" t="s">
        <v>997</v>
      </c>
      <c r="M398" s="91" t="s">
        <v>1022</v>
      </c>
      <c r="N398" s="90">
        <v>202612</v>
      </c>
    </row>
    <row r="399" spans="1:15" s="11" customFormat="1" ht="16.5">
      <c r="A399" s="50">
        <v>396</v>
      </c>
      <c r="B399" s="90">
        <v>8</v>
      </c>
      <c r="C399" s="95" t="s">
        <v>2171</v>
      </c>
      <c r="D399" s="90" t="s">
        <v>319</v>
      </c>
      <c r="E399" s="90">
        <v>4323159901</v>
      </c>
      <c r="F399" s="90" t="s">
        <v>2170</v>
      </c>
      <c r="G399" s="90" t="s">
        <v>2171</v>
      </c>
      <c r="H399" s="97">
        <v>1</v>
      </c>
      <c r="I399" s="90" t="s">
        <v>944</v>
      </c>
      <c r="J399" s="96">
        <v>119000000</v>
      </c>
      <c r="K399" s="90" t="s">
        <v>1902</v>
      </c>
      <c r="L399" s="90" t="s">
        <v>1920</v>
      </c>
      <c r="M399" s="91" t="s">
        <v>1959</v>
      </c>
      <c r="N399" s="90">
        <v>202704</v>
      </c>
    </row>
    <row r="400" spans="1:15" s="11" customFormat="1" ht="16.5">
      <c r="A400" s="50">
        <v>397</v>
      </c>
      <c r="B400" s="90">
        <v>8</v>
      </c>
      <c r="C400" s="95" t="s">
        <v>1340</v>
      </c>
      <c r="D400" s="90" t="s">
        <v>319</v>
      </c>
      <c r="E400" s="90">
        <v>3125150501</v>
      </c>
      <c r="F400" s="90" t="s">
        <v>692</v>
      </c>
      <c r="G400" s="90" t="s">
        <v>876</v>
      </c>
      <c r="H400" s="97">
        <v>40</v>
      </c>
      <c r="I400" s="90" t="s">
        <v>946</v>
      </c>
      <c r="J400" s="96">
        <v>200000000</v>
      </c>
      <c r="K400" s="90" t="s">
        <v>970</v>
      </c>
      <c r="L400" s="90" t="s">
        <v>1030</v>
      </c>
      <c r="M400" s="91" t="s">
        <v>1058</v>
      </c>
      <c r="N400" s="90">
        <v>202708</v>
      </c>
    </row>
    <row r="401" spans="1:14" s="11" customFormat="1" ht="16.5">
      <c r="A401" s="50">
        <v>398</v>
      </c>
      <c r="B401" s="90">
        <v>8</v>
      </c>
      <c r="C401" s="95" t="s">
        <v>2420</v>
      </c>
      <c r="D401" s="90" t="s">
        <v>570</v>
      </c>
      <c r="E401" s="90">
        <v>3912119801</v>
      </c>
      <c r="F401" s="90" t="s">
        <v>2176</v>
      </c>
      <c r="G401" s="90" t="s">
        <v>848</v>
      </c>
      <c r="H401" s="97">
        <v>1</v>
      </c>
      <c r="I401" s="90" t="s">
        <v>945</v>
      </c>
      <c r="J401" s="96">
        <v>250000000</v>
      </c>
      <c r="K401" s="90" t="s">
        <v>1907</v>
      </c>
      <c r="L401" s="90" t="s">
        <v>1943</v>
      </c>
      <c r="M401" s="91" t="s">
        <v>1950</v>
      </c>
      <c r="N401" s="90">
        <v>202709</v>
      </c>
    </row>
    <row r="402" spans="1:14" s="11" customFormat="1" ht="16.5">
      <c r="A402" s="50">
        <v>399</v>
      </c>
      <c r="B402" s="90">
        <v>8</v>
      </c>
      <c r="C402" s="95" t="s">
        <v>1347</v>
      </c>
      <c r="D402" s="90" t="s">
        <v>570</v>
      </c>
      <c r="E402" s="90">
        <v>4323320501</v>
      </c>
      <c r="F402" s="90" t="s">
        <v>777</v>
      </c>
      <c r="G402" s="90" t="s">
        <v>2175</v>
      </c>
      <c r="H402" s="97">
        <v>1</v>
      </c>
      <c r="I402" s="90" t="s">
        <v>944</v>
      </c>
      <c r="J402" s="96">
        <v>638363000</v>
      </c>
      <c r="K402" s="90" t="s">
        <v>978</v>
      </c>
      <c r="L402" s="90" t="s">
        <v>1119</v>
      </c>
      <c r="M402" s="91" t="s">
        <v>1905</v>
      </c>
      <c r="N402" s="90">
        <v>202610</v>
      </c>
    </row>
    <row r="403" spans="1:14" s="11" customFormat="1" ht="16.5">
      <c r="A403" s="50">
        <v>400</v>
      </c>
      <c r="B403" s="90">
        <v>8</v>
      </c>
      <c r="C403" s="95" t="s">
        <v>2419</v>
      </c>
      <c r="D403" s="90" t="s">
        <v>570</v>
      </c>
      <c r="E403" s="90">
        <v>4323151301</v>
      </c>
      <c r="F403" s="90" t="s">
        <v>2172</v>
      </c>
      <c r="G403" s="90" t="s">
        <v>2173</v>
      </c>
      <c r="H403" s="97">
        <v>3100</v>
      </c>
      <c r="I403" s="90" t="s">
        <v>2132</v>
      </c>
      <c r="J403" s="96">
        <v>646000000</v>
      </c>
      <c r="K403" s="90" t="s">
        <v>1902</v>
      </c>
      <c r="L403" s="90" t="s">
        <v>1929</v>
      </c>
      <c r="M403" s="91" t="s">
        <v>1953</v>
      </c>
      <c r="N403" s="90">
        <v>202611</v>
      </c>
    </row>
    <row r="404" spans="1:14" s="11" customFormat="1" ht="16.5">
      <c r="A404" s="50">
        <v>401</v>
      </c>
      <c r="B404" s="90">
        <v>8</v>
      </c>
      <c r="C404" s="95" t="s">
        <v>1342</v>
      </c>
      <c r="D404" s="90" t="s">
        <v>570</v>
      </c>
      <c r="E404" s="90">
        <v>3912118901</v>
      </c>
      <c r="F404" s="90" t="s">
        <v>655</v>
      </c>
      <c r="G404" s="90" t="s">
        <v>849</v>
      </c>
      <c r="H404" s="97">
        <v>1</v>
      </c>
      <c r="I404" s="90" t="s">
        <v>944</v>
      </c>
      <c r="J404" s="96">
        <v>714000000</v>
      </c>
      <c r="K404" s="90" t="s">
        <v>964</v>
      </c>
      <c r="L404" s="90" t="s">
        <v>986</v>
      </c>
      <c r="M404" s="91" t="s">
        <v>1014</v>
      </c>
      <c r="N404" s="90">
        <v>202710</v>
      </c>
    </row>
    <row r="405" spans="1:14" s="11" customFormat="1" ht="16.5">
      <c r="A405" s="50">
        <v>402</v>
      </c>
      <c r="B405" s="90">
        <v>8</v>
      </c>
      <c r="C405" s="95" t="s">
        <v>1350</v>
      </c>
      <c r="D405" s="90" t="s">
        <v>319</v>
      </c>
      <c r="E405" s="90">
        <v>4014231701</v>
      </c>
      <c r="F405" s="90" t="s">
        <v>780</v>
      </c>
      <c r="G405" s="90" t="s">
        <v>925</v>
      </c>
      <c r="H405" s="97">
        <v>615</v>
      </c>
      <c r="I405" s="90" t="s">
        <v>946</v>
      </c>
      <c r="J405" s="96">
        <v>1089520250</v>
      </c>
      <c r="K405" s="90" t="s">
        <v>979</v>
      </c>
      <c r="L405" s="90" t="s">
        <v>1125</v>
      </c>
      <c r="M405" s="91" t="s">
        <v>1124</v>
      </c>
      <c r="N405" s="90">
        <v>20270430</v>
      </c>
    </row>
    <row r="406" spans="1:14" s="11" customFormat="1" ht="16.5">
      <c r="A406" s="50">
        <v>403</v>
      </c>
      <c r="B406" s="90">
        <v>8</v>
      </c>
      <c r="C406" s="95" t="s">
        <v>1348</v>
      </c>
      <c r="D406" s="90" t="s">
        <v>319</v>
      </c>
      <c r="E406" s="90">
        <v>4014218902</v>
      </c>
      <c r="F406" s="90" t="s">
        <v>732</v>
      </c>
      <c r="G406" s="90" t="s">
        <v>925</v>
      </c>
      <c r="H406" s="97">
        <v>7926</v>
      </c>
      <c r="I406" s="90" t="s">
        <v>959</v>
      </c>
      <c r="J406" s="96">
        <v>3245159820</v>
      </c>
      <c r="K406" s="90" t="s">
        <v>979</v>
      </c>
      <c r="L406" s="90" t="s">
        <v>1123</v>
      </c>
      <c r="M406" s="91" t="s">
        <v>1124</v>
      </c>
      <c r="N406" s="90">
        <v>20270430</v>
      </c>
    </row>
    <row r="407" spans="1:14" s="11" customFormat="1" ht="16.5">
      <c r="A407" s="50">
        <v>404</v>
      </c>
      <c r="B407" s="90">
        <v>8</v>
      </c>
      <c r="C407" s="95" t="s">
        <v>1349</v>
      </c>
      <c r="D407" s="90" t="s">
        <v>319</v>
      </c>
      <c r="E407" s="90">
        <v>4014218902</v>
      </c>
      <c r="F407" s="90" t="s">
        <v>779</v>
      </c>
      <c r="G407" s="90" t="s">
        <v>925</v>
      </c>
      <c r="H407" s="97">
        <v>17926</v>
      </c>
      <c r="I407" s="90" t="s">
        <v>959</v>
      </c>
      <c r="J407" s="96">
        <v>4044348860</v>
      </c>
      <c r="K407" s="90" t="s">
        <v>979</v>
      </c>
      <c r="L407" s="90" t="s">
        <v>1125</v>
      </c>
      <c r="M407" s="91" t="s">
        <v>1124</v>
      </c>
      <c r="N407" s="90">
        <v>20270430</v>
      </c>
    </row>
    <row r="408" spans="1:14" s="11" customFormat="1" ht="16.5">
      <c r="A408" s="50">
        <v>405</v>
      </c>
      <c r="B408" s="90">
        <v>9</v>
      </c>
      <c r="C408" s="95" t="s">
        <v>1345</v>
      </c>
      <c r="D408" s="90" t="s">
        <v>319</v>
      </c>
      <c r="E408" s="90">
        <v>5214160101</v>
      </c>
      <c r="F408" s="90" t="s">
        <v>712</v>
      </c>
      <c r="G408" s="90" t="s">
        <v>824</v>
      </c>
      <c r="H408" s="97">
        <v>1</v>
      </c>
      <c r="I408" s="90" t="s">
        <v>944</v>
      </c>
      <c r="J408" s="96">
        <v>11700000</v>
      </c>
      <c r="K408" s="90" t="s">
        <v>972</v>
      </c>
      <c r="L408" s="90" t="s">
        <v>1068</v>
      </c>
      <c r="M408" s="91" t="s">
        <v>1069</v>
      </c>
      <c r="N408" s="90">
        <v>202610</v>
      </c>
    </row>
    <row r="409" spans="1:14" s="11" customFormat="1" ht="16.5">
      <c r="A409" s="50">
        <v>406</v>
      </c>
      <c r="B409" s="90">
        <v>9</v>
      </c>
      <c r="C409" s="95" t="s">
        <v>1356</v>
      </c>
      <c r="D409" s="90" t="s">
        <v>320</v>
      </c>
      <c r="E409" s="90">
        <v>3118150601</v>
      </c>
      <c r="F409" s="90" t="s">
        <v>760</v>
      </c>
      <c r="G409" s="90" t="s">
        <v>920</v>
      </c>
      <c r="H409" s="97">
        <v>1</v>
      </c>
      <c r="I409" s="90" t="s">
        <v>944</v>
      </c>
      <c r="J409" s="96">
        <f>13320000*1.1</f>
        <v>14652000.000000002</v>
      </c>
      <c r="K409" s="90" t="s">
        <v>977</v>
      </c>
      <c r="L409" s="90" t="s">
        <v>997</v>
      </c>
      <c r="M409" s="91" t="s">
        <v>1118</v>
      </c>
      <c r="N409" s="90">
        <v>202612</v>
      </c>
    </row>
    <row r="410" spans="1:14" s="11" customFormat="1" ht="16.5">
      <c r="A410" s="50">
        <v>407</v>
      </c>
      <c r="B410" s="90">
        <v>9</v>
      </c>
      <c r="C410" s="95" t="s">
        <v>1353</v>
      </c>
      <c r="D410" s="90" t="s">
        <v>319</v>
      </c>
      <c r="E410" s="90">
        <v>5216153501</v>
      </c>
      <c r="F410" s="90" t="s">
        <v>700</v>
      </c>
      <c r="G410" s="90" t="s">
        <v>824</v>
      </c>
      <c r="H410" s="97">
        <v>1</v>
      </c>
      <c r="I410" s="90" t="s">
        <v>944</v>
      </c>
      <c r="J410" s="96">
        <v>15840000</v>
      </c>
      <c r="K410" s="90" t="s">
        <v>970</v>
      </c>
      <c r="L410" s="90" t="s">
        <v>1030</v>
      </c>
      <c r="M410" s="91" t="s">
        <v>1062</v>
      </c>
      <c r="N410" s="90">
        <v>202612</v>
      </c>
    </row>
    <row r="411" spans="1:14" s="11" customFormat="1" ht="16.5">
      <c r="A411" s="50">
        <v>408</v>
      </c>
      <c r="B411" s="90">
        <v>9</v>
      </c>
      <c r="C411" s="95" t="s">
        <v>2424</v>
      </c>
      <c r="D411" s="90" t="s">
        <v>320</v>
      </c>
      <c r="E411" s="90">
        <v>3912230801</v>
      </c>
      <c r="F411" s="90" t="s">
        <v>2180</v>
      </c>
      <c r="G411" s="90" t="s">
        <v>2181</v>
      </c>
      <c r="H411" s="97">
        <v>1</v>
      </c>
      <c r="I411" s="90" t="s">
        <v>944</v>
      </c>
      <c r="J411" s="96">
        <v>16000000</v>
      </c>
      <c r="K411" s="90" t="s">
        <v>972</v>
      </c>
      <c r="L411" s="90" t="s">
        <v>986</v>
      </c>
      <c r="M411" s="91" t="s">
        <v>1938</v>
      </c>
      <c r="N411" s="90">
        <v>202610</v>
      </c>
    </row>
    <row r="412" spans="1:14" s="11" customFormat="1" ht="16.5">
      <c r="A412" s="50">
        <v>409</v>
      </c>
      <c r="B412" s="90">
        <v>9</v>
      </c>
      <c r="C412" s="95" t="s">
        <v>1357</v>
      </c>
      <c r="D412" s="90" t="s">
        <v>320</v>
      </c>
      <c r="E412" s="90">
        <v>3118150601</v>
      </c>
      <c r="F412" s="90" t="s">
        <v>761</v>
      </c>
      <c r="G412" s="90" t="s">
        <v>921</v>
      </c>
      <c r="H412" s="97">
        <v>1</v>
      </c>
      <c r="I412" s="90" t="s">
        <v>944</v>
      </c>
      <c r="J412" s="96">
        <f>15000000*1.1</f>
        <v>16500000.000000002</v>
      </c>
      <c r="K412" s="90" t="s">
        <v>977</v>
      </c>
      <c r="L412" s="90" t="s">
        <v>997</v>
      </c>
      <c r="M412" s="91" t="s">
        <v>1118</v>
      </c>
      <c r="N412" s="90">
        <v>202612</v>
      </c>
    </row>
    <row r="413" spans="1:14" s="11" customFormat="1" ht="16.5">
      <c r="A413" s="50">
        <v>410</v>
      </c>
      <c r="B413" s="90">
        <v>9</v>
      </c>
      <c r="C413" s="95" t="s">
        <v>2423</v>
      </c>
      <c r="D413" s="90" t="s">
        <v>319</v>
      </c>
      <c r="E413" s="90">
        <v>1214200501</v>
      </c>
      <c r="F413" s="90" t="s">
        <v>2179</v>
      </c>
      <c r="G413" s="90" t="s">
        <v>872</v>
      </c>
      <c r="H413" s="97">
        <v>60</v>
      </c>
      <c r="I413" s="90" t="s">
        <v>949</v>
      </c>
      <c r="J413" s="96">
        <v>23212200</v>
      </c>
      <c r="K413" s="90" t="s">
        <v>968</v>
      </c>
      <c r="L413" s="90" t="s">
        <v>1030</v>
      </c>
      <c r="M413" s="91" t="s">
        <v>1894</v>
      </c>
      <c r="N413" s="90">
        <v>202710</v>
      </c>
    </row>
    <row r="414" spans="1:14" s="11" customFormat="1" ht="16.5">
      <c r="A414" s="50">
        <v>411</v>
      </c>
      <c r="B414" s="90">
        <v>9</v>
      </c>
      <c r="C414" s="95" t="s">
        <v>1351</v>
      </c>
      <c r="D414" s="90" t="s">
        <v>320</v>
      </c>
      <c r="E414" s="90">
        <v>1110152201</v>
      </c>
      <c r="F414" s="90" t="s">
        <v>596</v>
      </c>
      <c r="G414" s="90" t="s">
        <v>812</v>
      </c>
      <c r="H414" s="97">
        <v>7200</v>
      </c>
      <c r="I414" s="90" t="s">
        <v>948</v>
      </c>
      <c r="J414" s="96">
        <v>35000000</v>
      </c>
      <c r="K414" s="90" t="s">
        <v>961</v>
      </c>
      <c r="L414" s="90" t="s">
        <v>997</v>
      </c>
      <c r="M414" s="91" t="s">
        <v>998</v>
      </c>
      <c r="N414" s="90">
        <v>202611</v>
      </c>
    </row>
    <row r="415" spans="1:14" s="11" customFormat="1" ht="16.5">
      <c r="A415" s="50">
        <v>412</v>
      </c>
      <c r="B415" s="90">
        <v>9</v>
      </c>
      <c r="C415" s="95" t="s">
        <v>1354</v>
      </c>
      <c r="D415" s="90" t="s">
        <v>319</v>
      </c>
      <c r="E415" s="90">
        <v>4617161002</v>
      </c>
      <c r="F415" s="90" t="s">
        <v>705</v>
      </c>
      <c r="G415" s="90" t="s">
        <v>879</v>
      </c>
      <c r="H415" s="97">
        <v>11</v>
      </c>
      <c r="I415" s="90" t="s">
        <v>955</v>
      </c>
      <c r="J415" s="96">
        <v>35879751</v>
      </c>
      <c r="K415" s="90" t="s">
        <v>971</v>
      </c>
      <c r="L415" s="90" t="s">
        <v>1030</v>
      </c>
      <c r="M415" s="91" t="s">
        <v>1067</v>
      </c>
      <c r="N415" s="90">
        <v>202612</v>
      </c>
    </row>
    <row r="416" spans="1:14" s="11" customFormat="1" ht="16.5">
      <c r="A416" s="50">
        <v>413</v>
      </c>
      <c r="B416" s="90">
        <v>9</v>
      </c>
      <c r="C416" s="95" t="s">
        <v>2421</v>
      </c>
      <c r="D416" s="90" t="s">
        <v>320</v>
      </c>
      <c r="E416" s="90">
        <v>3117150401</v>
      </c>
      <c r="F416" s="90" t="s">
        <v>2177</v>
      </c>
      <c r="G416" s="90" t="s">
        <v>871</v>
      </c>
      <c r="H416" s="97">
        <v>1</v>
      </c>
      <c r="I416" s="90" t="s">
        <v>944</v>
      </c>
      <c r="J416" s="96">
        <v>121300000</v>
      </c>
      <c r="K416" s="90" t="s">
        <v>1874</v>
      </c>
      <c r="L416" s="90" t="s">
        <v>1030</v>
      </c>
      <c r="M416" s="91" t="s">
        <v>1960</v>
      </c>
      <c r="N416" s="90">
        <v>202612</v>
      </c>
    </row>
    <row r="417" spans="1:15" s="11" customFormat="1" ht="16.5">
      <c r="A417" s="50">
        <v>414</v>
      </c>
      <c r="B417" s="90">
        <v>9</v>
      </c>
      <c r="C417" s="95" t="s">
        <v>1358</v>
      </c>
      <c r="D417" s="90" t="s">
        <v>319</v>
      </c>
      <c r="E417" s="90">
        <v>3912101101</v>
      </c>
      <c r="F417" s="90" t="s">
        <v>800</v>
      </c>
      <c r="G417" s="90" t="s">
        <v>939</v>
      </c>
      <c r="H417" s="97">
        <v>1</v>
      </c>
      <c r="I417" s="90" t="s">
        <v>944</v>
      </c>
      <c r="J417" s="96">
        <f>121000900*1.1</f>
        <v>133100990.00000001</v>
      </c>
      <c r="K417" s="90" t="s">
        <v>983</v>
      </c>
      <c r="L417" s="90" t="s">
        <v>1030</v>
      </c>
      <c r="M417" s="91" t="s">
        <v>1140</v>
      </c>
      <c r="N417" s="90">
        <v>202712</v>
      </c>
    </row>
    <row r="418" spans="1:15" s="11" customFormat="1" ht="16.5">
      <c r="A418" s="50">
        <v>415</v>
      </c>
      <c r="B418" s="90">
        <v>9</v>
      </c>
      <c r="C418" s="95" t="s">
        <v>1352</v>
      </c>
      <c r="D418" s="90" t="s">
        <v>319</v>
      </c>
      <c r="E418" s="90">
        <v>3912118901</v>
      </c>
      <c r="F418" s="90" t="s">
        <v>698</v>
      </c>
      <c r="G418" s="90" t="s">
        <v>824</v>
      </c>
      <c r="H418" s="97">
        <v>1</v>
      </c>
      <c r="I418" s="90" t="s">
        <v>944</v>
      </c>
      <c r="J418" s="96">
        <v>158400000</v>
      </c>
      <c r="K418" s="90" t="s">
        <v>970</v>
      </c>
      <c r="L418" s="90" t="s">
        <v>1030</v>
      </c>
      <c r="M418" s="91" t="s">
        <v>1060</v>
      </c>
      <c r="N418" s="90">
        <v>202612</v>
      </c>
    </row>
    <row r="419" spans="1:15" s="11" customFormat="1" ht="16.5">
      <c r="A419" s="50">
        <v>416</v>
      </c>
      <c r="B419" s="90">
        <v>9</v>
      </c>
      <c r="C419" s="95" t="s">
        <v>1355</v>
      </c>
      <c r="D419" s="90" t="s">
        <v>319</v>
      </c>
      <c r="E419" s="90">
        <v>4014218901</v>
      </c>
      <c r="F419" s="90" t="s">
        <v>759</v>
      </c>
      <c r="G419" s="90" t="s">
        <v>919</v>
      </c>
      <c r="H419" s="97">
        <v>1</v>
      </c>
      <c r="I419" s="90" t="s">
        <v>944</v>
      </c>
      <c r="J419" s="96">
        <v>255000000</v>
      </c>
      <c r="K419" s="90" t="s">
        <v>977</v>
      </c>
      <c r="L419" s="90" t="s">
        <v>997</v>
      </c>
      <c r="M419" s="91" t="s">
        <v>1117</v>
      </c>
      <c r="N419" s="90">
        <v>202612</v>
      </c>
    </row>
    <row r="420" spans="1:15" s="11" customFormat="1" ht="16.5">
      <c r="A420" s="50">
        <v>417</v>
      </c>
      <c r="B420" s="90">
        <v>9</v>
      </c>
      <c r="C420" s="95" t="s">
        <v>2422</v>
      </c>
      <c r="D420" s="90" t="s">
        <v>319</v>
      </c>
      <c r="E420" s="90">
        <v>4617162201</v>
      </c>
      <c r="F420" s="90" t="s">
        <v>2178</v>
      </c>
      <c r="G420" s="90" t="s">
        <v>824</v>
      </c>
      <c r="H420" s="97">
        <v>11</v>
      </c>
      <c r="I420" s="90" t="s">
        <v>945</v>
      </c>
      <c r="J420" s="96">
        <v>879400000</v>
      </c>
      <c r="K420" s="90" t="s">
        <v>1890</v>
      </c>
      <c r="L420" s="90" t="s">
        <v>1030</v>
      </c>
      <c r="M420" s="91" t="s">
        <v>1961</v>
      </c>
      <c r="N420" s="90">
        <v>202612</v>
      </c>
    </row>
    <row r="421" spans="1:15" s="11" customFormat="1" ht="16.5">
      <c r="A421" s="50">
        <v>418</v>
      </c>
      <c r="B421" s="89">
        <v>9</v>
      </c>
      <c r="C421" s="94" t="s">
        <v>2446</v>
      </c>
      <c r="D421" s="80" t="s">
        <v>571</v>
      </c>
      <c r="E421" s="80">
        <v>4014220101</v>
      </c>
      <c r="F421" s="80" t="s">
        <v>2206</v>
      </c>
      <c r="G421" s="80" t="s">
        <v>2208</v>
      </c>
      <c r="H421" s="88">
        <v>15</v>
      </c>
      <c r="I421" s="80" t="s">
        <v>945</v>
      </c>
      <c r="J421" s="82">
        <v>1880000000</v>
      </c>
      <c r="K421" s="80" t="s">
        <v>1907</v>
      </c>
      <c r="L421" s="80" t="s">
        <v>1943</v>
      </c>
      <c r="M421" s="81" t="s">
        <v>1968</v>
      </c>
      <c r="N421" s="80">
        <v>202709</v>
      </c>
      <c r="O421" s="44"/>
    </row>
    <row r="422" spans="1:15" s="11" customFormat="1" ht="16.5">
      <c r="A422" s="50">
        <v>419</v>
      </c>
      <c r="B422" s="90">
        <v>10</v>
      </c>
      <c r="C422" s="95" t="s">
        <v>1345</v>
      </c>
      <c r="D422" s="90" t="s">
        <v>319</v>
      </c>
      <c r="E422" s="90">
        <v>5216150501</v>
      </c>
      <c r="F422" s="90" t="s">
        <v>713</v>
      </c>
      <c r="G422" s="90" t="s">
        <v>824</v>
      </c>
      <c r="H422" s="97">
        <v>1</v>
      </c>
      <c r="I422" s="90" t="s">
        <v>944</v>
      </c>
      <c r="J422" s="96">
        <v>16500000</v>
      </c>
      <c r="K422" s="90" t="s">
        <v>972</v>
      </c>
      <c r="L422" s="90" t="s">
        <v>1068</v>
      </c>
      <c r="M422" s="91" t="s">
        <v>1069</v>
      </c>
      <c r="N422" s="90">
        <v>202611</v>
      </c>
    </row>
    <row r="423" spans="1:15" s="11" customFormat="1" ht="16.5">
      <c r="A423" s="50">
        <v>420</v>
      </c>
      <c r="B423" s="90">
        <v>10</v>
      </c>
      <c r="C423" s="95" t="s">
        <v>2425</v>
      </c>
      <c r="D423" s="90" t="s">
        <v>570</v>
      </c>
      <c r="E423" s="90">
        <v>4323210201</v>
      </c>
      <c r="F423" s="90" t="s">
        <v>2182</v>
      </c>
      <c r="G423" s="90" t="s">
        <v>2183</v>
      </c>
      <c r="H423" s="97">
        <v>83</v>
      </c>
      <c r="I423" s="90" t="s">
        <v>2132</v>
      </c>
      <c r="J423" s="96">
        <v>49000000</v>
      </c>
      <c r="K423" s="90" t="s">
        <v>1902</v>
      </c>
      <c r="L423" s="90" t="s">
        <v>1929</v>
      </c>
      <c r="M423" s="91" t="s">
        <v>1953</v>
      </c>
      <c r="N423" s="90">
        <v>202611</v>
      </c>
    </row>
    <row r="424" spans="1:15" s="11" customFormat="1" ht="16.5">
      <c r="A424" s="50">
        <v>421</v>
      </c>
      <c r="B424" s="90">
        <v>10</v>
      </c>
      <c r="C424" s="95" t="s">
        <v>2426</v>
      </c>
      <c r="D424" s="90" t="s">
        <v>319</v>
      </c>
      <c r="E424" s="90">
        <v>6010279901</v>
      </c>
      <c r="F424" s="90" t="s">
        <v>2184</v>
      </c>
      <c r="G424" s="90" t="s">
        <v>2185</v>
      </c>
      <c r="H424" s="97">
        <v>1</v>
      </c>
      <c r="I424" s="90" t="s">
        <v>945</v>
      </c>
      <c r="J424" s="96">
        <v>50000000</v>
      </c>
      <c r="K424" s="90" t="s">
        <v>1962</v>
      </c>
      <c r="L424" s="90" t="s">
        <v>1963</v>
      </c>
      <c r="M424" s="91" t="s">
        <v>1964</v>
      </c>
      <c r="N424" s="90">
        <v>202611</v>
      </c>
    </row>
    <row r="425" spans="1:15" s="11" customFormat="1" ht="16.5">
      <c r="A425" s="50">
        <v>422</v>
      </c>
      <c r="B425" s="90">
        <v>10</v>
      </c>
      <c r="C425" s="95" t="s">
        <v>1361</v>
      </c>
      <c r="D425" s="90" t="s">
        <v>320</v>
      </c>
      <c r="E425" s="90">
        <v>1110152201</v>
      </c>
      <c r="F425" s="90" t="s">
        <v>762</v>
      </c>
      <c r="G425" s="90" t="s">
        <v>824</v>
      </c>
      <c r="H425" s="97">
        <v>15220</v>
      </c>
      <c r="I425" s="90" t="s">
        <v>958</v>
      </c>
      <c r="J425" s="96">
        <v>77000000</v>
      </c>
      <c r="K425" s="90" t="s">
        <v>977</v>
      </c>
      <c r="L425" s="90" t="s">
        <v>997</v>
      </c>
      <c r="M425" s="91" t="s">
        <v>1103</v>
      </c>
      <c r="N425" s="90">
        <v>202612</v>
      </c>
    </row>
    <row r="426" spans="1:15" s="44" customFormat="1" ht="16.5">
      <c r="A426" s="50">
        <v>423</v>
      </c>
      <c r="B426" s="90">
        <v>10</v>
      </c>
      <c r="C426" s="95" t="s">
        <v>1360</v>
      </c>
      <c r="D426" s="90" t="s">
        <v>319</v>
      </c>
      <c r="E426" s="90">
        <v>2517210601</v>
      </c>
      <c r="F426" s="90" t="s">
        <v>701</v>
      </c>
      <c r="G426" s="90" t="s">
        <v>877</v>
      </c>
      <c r="H426" s="97">
        <v>1</v>
      </c>
      <c r="I426" s="90" t="s">
        <v>944</v>
      </c>
      <c r="J426" s="96">
        <v>100000000</v>
      </c>
      <c r="K426" s="90" t="s">
        <v>970</v>
      </c>
      <c r="L426" s="90" t="s">
        <v>1063</v>
      </c>
      <c r="M426" s="91" t="s">
        <v>1064</v>
      </c>
      <c r="N426" s="90">
        <v>202704</v>
      </c>
      <c r="O426" s="11"/>
    </row>
    <row r="427" spans="1:15" s="44" customFormat="1" ht="16.5">
      <c r="A427" s="50">
        <v>424</v>
      </c>
      <c r="B427" s="90">
        <v>10</v>
      </c>
      <c r="C427" s="95" t="s">
        <v>1359</v>
      </c>
      <c r="D427" s="90" t="s">
        <v>319</v>
      </c>
      <c r="E427" s="90">
        <v>3912101101</v>
      </c>
      <c r="F427" s="90" t="s">
        <v>577</v>
      </c>
      <c r="G427" s="90" t="s">
        <v>807</v>
      </c>
      <c r="H427" s="97">
        <v>2</v>
      </c>
      <c r="I427" s="90" t="s">
        <v>945</v>
      </c>
      <c r="J427" s="96">
        <v>770000000</v>
      </c>
      <c r="K427" s="90" t="s">
        <v>961</v>
      </c>
      <c r="L427" s="90" t="s">
        <v>986</v>
      </c>
      <c r="M427" s="91" t="s">
        <v>989</v>
      </c>
      <c r="N427" s="90">
        <v>202706</v>
      </c>
      <c r="O427" s="11"/>
    </row>
    <row r="428" spans="1:15" s="44" customFormat="1" ht="16.5">
      <c r="A428" s="50">
        <v>425</v>
      </c>
      <c r="B428" s="90">
        <v>11</v>
      </c>
      <c r="C428" s="95" t="s">
        <v>2427</v>
      </c>
      <c r="D428" s="90" t="s">
        <v>320</v>
      </c>
      <c r="E428" s="90">
        <v>4323320501</v>
      </c>
      <c r="F428" s="90" t="s">
        <v>2187</v>
      </c>
      <c r="G428" s="90" t="s">
        <v>2188</v>
      </c>
      <c r="H428" s="97">
        <v>14</v>
      </c>
      <c r="I428" s="90" t="s">
        <v>946</v>
      </c>
      <c r="J428" s="96">
        <v>398310</v>
      </c>
      <c r="K428" s="90" t="s">
        <v>978</v>
      </c>
      <c r="L428" s="90" t="s">
        <v>1119</v>
      </c>
      <c r="M428" s="91" t="s">
        <v>1906</v>
      </c>
      <c r="N428" s="90">
        <v>202611</v>
      </c>
      <c r="O428" s="11"/>
    </row>
    <row r="429" spans="1:15" s="44" customFormat="1" ht="16.5">
      <c r="A429" s="50">
        <v>426</v>
      </c>
      <c r="B429" s="90">
        <v>11</v>
      </c>
      <c r="C429" s="95" t="s">
        <v>1362</v>
      </c>
      <c r="D429" s="90" t="s">
        <v>319</v>
      </c>
      <c r="E429" s="90">
        <v>5215219801</v>
      </c>
      <c r="F429" s="90" t="s">
        <v>2186</v>
      </c>
      <c r="G429" s="90" t="s">
        <v>900</v>
      </c>
      <c r="H429" s="97">
        <v>1000</v>
      </c>
      <c r="I429" s="90" t="s">
        <v>956</v>
      </c>
      <c r="J429" s="96">
        <v>30000000</v>
      </c>
      <c r="K429" s="90" t="s">
        <v>976</v>
      </c>
      <c r="L429" s="90" t="s">
        <v>1086</v>
      </c>
      <c r="M429" s="91" t="s">
        <v>1088</v>
      </c>
      <c r="N429" s="90">
        <v>202612</v>
      </c>
      <c r="O429" s="11"/>
    </row>
    <row r="430" spans="1:15" s="44" customFormat="1" ht="16.5">
      <c r="A430" s="50">
        <v>427</v>
      </c>
      <c r="B430" s="89">
        <v>11</v>
      </c>
      <c r="C430" s="94" t="s">
        <v>2449</v>
      </c>
      <c r="D430" s="80" t="s">
        <v>571</v>
      </c>
      <c r="E430" s="80">
        <v>4014160701</v>
      </c>
      <c r="F430" s="80" t="s">
        <v>2210</v>
      </c>
      <c r="G430" s="80" t="s">
        <v>2208</v>
      </c>
      <c r="H430" s="88">
        <v>30</v>
      </c>
      <c r="I430" s="80" t="s">
        <v>946</v>
      </c>
      <c r="J430" s="82">
        <v>60000000</v>
      </c>
      <c r="K430" s="80" t="s">
        <v>1907</v>
      </c>
      <c r="L430" s="80" t="s">
        <v>1943</v>
      </c>
      <c r="M430" s="81" t="s">
        <v>1968</v>
      </c>
      <c r="N430" s="80">
        <v>202709</v>
      </c>
    </row>
    <row r="431" spans="1:15" s="44" customFormat="1" ht="16.5">
      <c r="A431" s="50">
        <v>428</v>
      </c>
      <c r="B431" s="90">
        <v>11</v>
      </c>
      <c r="C431" s="95" t="s">
        <v>1363</v>
      </c>
      <c r="D431" s="90" t="s">
        <v>319</v>
      </c>
      <c r="E431" s="90">
        <v>4014160701</v>
      </c>
      <c r="F431" s="90" t="s">
        <v>569</v>
      </c>
      <c r="G431" s="90" t="s">
        <v>824</v>
      </c>
      <c r="H431" s="97">
        <v>32</v>
      </c>
      <c r="I431" s="90" t="s">
        <v>946</v>
      </c>
      <c r="J431" s="96">
        <v>76000000</v>
      </c>
      <c r="K431" s="90" t="s">
        <v>977</v>
      </c>
      <c r="L431" s="90" t="s">
        <v>997</v>
      </c>
      <c r="M431" s="91" t="s">
        <v>1103</v>
      </c>
      <c r="N431" s="90">
        <v>202703</v>
      </c>
      <c r="O431" s="11"/>
    </row>
    <row r="432" spans="1:15" s="44" customFormat="1" ht="16.5">
      <c r="A432" s="50">
        <v>429</v>
      </c>
      <c r="B432" s="89">
        <v>11</v>
      </c>
      <c r="C432" s="94" t="s">
        <v>2448</v>
      </c>
      <c r="D432" s="80" t="s">
        <v>571</v>
      </c>
      <c r="E432" s="80">
        <v>4014160701</v>
      </c>
      <c r="F432" s="80" t="s">
        <v>2209</v>
      </c>
      <c r="G432" s="80" t="s">
        <v>2208</v>
      </c>
      <c r="H432" s="88">
        <v>10</v>
      </c>
      <c r="I432" s="80" t="s">
        <v>946</v>
      </c>
      <c r="J432" s="82">
        <v>120000000</v>
      </c>
      <c r="K432" s="80" t="s">
        <v>1907</v>
      </c>
      <c r="L432" s="80" t="s">
        <v>1943</v>
      </c>
      <c r="M432" s="81" t="s">
        <v>1968</v>
      </c>
      <c r="N432" s="80">
        <v>202709</v>
      </c>
    </row>
    <row r="433" spans="1:15" s="44" customFormat="1" ht="16.5">
      <c r="A433" s="50">
        <v>430</v>
      </c>
      <c r="B433" s="89">
        <v>11</v>
      </c>
      <c r="C433" s="94" t="s">
        <v>2450</v>
      </c>
      <c r="D433" s="80" t="s">
        <v>571</v>
      </c>
      <c r="E433" s="80">
        <v>4014160701</v>
      </c>
      <c r="F433" s="80" t="s">
        <v>2211</v>
      </c>
      <c r="G433" s="80" t="s">
        <v>2208</v>
      </c>
      <c r="H433" s="88">
        <v>1</v>
      </c>
      <c r="I433" s="80" t="s">
        <v>946</v>
      </c>
      <c r="J433" s="82">
        <v>270000000</v>
      </c>
      <c r="K433" s="80" t="s">
        <v>1907</v>
      </c>
      <c r="L433" s="80" t="s">
        <v>1943</v>
      </c>
      <c r="M433" s="81" t="s">
        <v>1968</v>
      </c>
      <c r="N433" s="80">
        <v>202709</v>
      </c>
    </row>
    <row r="434" spans="1:15" s="44" customFormat="1" ht="16.5">
      <c r="A434" s="50">
        <v>431</v>
      </c>
      <c r="B434" s="89">
        <v>11</v>
      </c>
      <c r="C434" s="94" t="s">
        <v>2447</v>
      </c>
      <c r="D434" s="80" t="s">
        <v>571</v>
      </c>
      <c r="E434" s="80">
        <v>4014160701</v>
      </c>
      <c r="F434" s="80" t="s">
        <v>2207</v>
      </c>
      <c r="G434" s="80" t="s">
        <v>2208</v>
      </c>
      <c r="H434" s="88">
        <v>20</v>
      </c>
      <c r="I434" s="80" t="s">
        <v>946</v>
      </c>
      <c r="J434" s="82">
        <v>850000000</v>
      </c>
      <c r="K434" s="80" t="s">
        <v>1907</v>
      </c>
      <c r="L434" s="80" t="s">
        <v>1943</v>
      </c>
      <c r="M434" s="81" t="s">
        <v>1968</v>
      </c>
      <c r="N434" s="80">
        <v>202709</v>
      </c>
    </row>
    <row r="435" spans="1:15" s="44" customFormat="1" ht="16.5">
      <c r="A435" s="50">
        <v>432</v>
      </c>
      <c r="B435" s="90">
        <v>12</v>
      </c>
      <c r="C435" s="95" t="s">
        <v>1247</v>
      </c>
      <c r="D435" s="90" t="s">
        <v>319</v>
      </c>
      <c r="E435" s="90">
        <v>3015180209</v>
      </c>
      <c r="F435" s="90" t="s">
        <v>629</v>
      </c>
      <c r="G435" s="90" t="s">
        <v>826</v>
      </c>
      <c r="H435" s="97">
        <v>36</v>
      </c>
      <c r="I435" s="90" t="s">
        <v>946</v>
      </c>
      <c r="J435" s="96">
        <v>4890600</v>
      </c>
      <c r="K435" s="90" t="s">
        <v>962</v>
      </c>
      <c r="L435" s="90" t="s">
        <v>1007</v>
      </c>
      <c r="M435" s="91" t="s">
        <v>1008</v>
      </c>
      <c r="N435" s="90">
        <v>202805</v>
      </c>
      <c r="O435" s="11"/>
    </row>
    <row r="436" spans="1:15" s="44" customFormat="1" ht="16.5">
      <c r="A436" s="50">
        <v>433</v>
      </c>
      <c r="B436" s="90">
        <v>12</v>
      </c>
      <c r="C436" s="95" t="s">
        <v>2428</v>
      </c>
      <c r="D436" s="90" t="s">
        <v>320</v>
      </c>
      <c r="E436" s="90">
        <v>4323300401</v>
      </c>
      <c r="F436" s="90" t="s">
        <v>2189</v>
      </c>
      <c r="G436" s="90" t="s">
        <v>2190</v>
      </c>
      <c r="H436" s="97">
        <v>1</v>
      </c>
      <c r="I436" s="90" t="s">
        <v>944</v>
      </c>
      <c r="J436" s="96">
        <v>6600000</v>
      </c>
      <c r="K436" s="90" t="s">
        <v>1907</v>
      </c>
      <c r="L436" s="90" t="s">
        <v>1943</v>
      </c>
      <c r="M436" s="91" t="s">
        <v>1944</v>
      </c>
      <c r="N436" s="90">
        <v>202612</v>
      </c>
      <c r="O436" s="11"/>
    </row>
    <row r="437" spans="1:15" s="44" customFormat="1" ht="16.5">
      <c r="A437" s="50">
        <v>434</v>
      </c>
      <c r="B437" s="90">
        <v>12</v>
      </c>
      <c r="C437" s="95" t="s">
        <v>1247</v>
      </c>
      <c r="D437" s="90" t="s">
        <v>319</v>
      </c>
      <c r="E437" s="90">
        <v>3015180209</v>
      </c>
      <c r="F437" s="90" t="s">
        <v>606</v>
      </c>
      <c r="G437" s="90" t="s">
        <v>826</v>
      </c>
      <c r="H437" s="97">
        <v>96</v>
      </c>
      <c r="I437" s="90" t="s">
        <v>946</v>
      </c>
      <c r="J437" s="96">
        <v>9979200</v>
      </c>
      <c r="K437" s="90" t="s">
        <v>962</v>
      </c>
      <c r="L437" s="90" t="s">
        <v>1007</v>
      </c>
      <c r="M437" s="91" t="s">
        <v>1008</v>
      </c>
      <c r="N437" s="90">
        <v>202805</v>
      </c>
      <c r="O437" s="11"/>
    </row>
    <row r="438" spans="1:15" s="44" customFormat="1" ht="16.5">
      <c r="A438" s="50">
        <v>435</v>
      </c>
      <c r="B438" s="90">
        <v>12</v>
      </c>
      <c r="C438" s="95" t="s">
        <v>1372</v>
      </c>
      <c r="D438" s="90" t="s">
        <v>319</v>
      </c>
      <c r="E438" s="90">
        <v>3117190101</v>
      </c>
      <c r="F438" s="90" t="s">
        <v>763</v>
      </c>
      <c r="G438" s="90" t="s">
        <v>922</v>
      </c>
      <c r="H438" s="97">
        <v>1</v>
      </c>
      <c r="I438" s="90" t="s">
        <v>944</v>
      </c>
      <c r="J438" s="96">
        <v>40000000</v>
      </c>
      <c r="K438" s="90" t="s">
        <v>977</v>
      </c>
      <c r="L438" s="90" t="s">
        <v>997</v>
      </c>
      <c r="M438" s="91" t="s">
        <v>1115</v>
      </c>
      <c r="N438" s="90">
        <v>202702</v>
      </c>
      <c r="O438" s="11"/>
    </row>
    <row r="439" spans="1:15" s="44" customFormat="1" ht="16.5">
      <c r="A439" s="50">
        <v>436</v>
      </c>
      <c r="B439" s="90">
        <v>12</v>
      </c>
      <c r="C439" s="95" t="s">
        <v>1366</v>
      </c>
      <c r="D439" s="90" t="s">
        <v>319</v>
      </c>
      <c r="E439" s="90">
        <v>3013160202</v>
      </c>
      <c r="F439" s="90" t="s">
        <v>605</v>
      </c>
      <c r="G439" s="90" t="s">
        <v>821</v>
      </c>
      <c r="H439" s="97">
        <v>123238</v>
      </c>
      <c r="I439" s="90" t="s">
        <v>946</v>
      </c>
      <c r="J439" s="96">
        <v>53501000</v>
      </c>
      <c r="K439" s="90" t="s">
        <v>962</v>
      </c>
      <c r="L439" s="90" t="s">
        <v>1003</v>
      </c>
      <c r="M439" s="91" t="s">
        <v>1004</v>
      </c>
      <c r="N439" s="90">
        <v>202810</v>
      </c>
      <c r="O439" s="11"/>
    </row>
    <row r="440" spans="1:15" s="44" customFormat="1" ht="16.5">
      <c r="A440" s="50">
        <v>437</v>
      </c>
      <c r="B440" s="90">
        <v>12</v>
      </c>
      <c r="C440" s="95" t="s">
        <v>1369</v>
      </c>
      <c r="D440" s="90" t="s">
        <v>319</v>
      </c>
      <c r="E440" s="90">
        <v>3015200103</v>
      </c>
      <c r="F440" s="90" t="s">
        <v>716</v>
      </c>
      <c r="G440" s="90" t="s">
        <v>822</v>
      </c>
      <c r="H440" s="97">
        <v>154</v>
      </c>
      <c r="I440" s="90" t="s">
        <v>953</v>
      </c>
      <c r="J440" s="96">
        <v>63196000</v>
      </c>
      <c r="K440" s="90" t="s">
        <v>962</v>
      </c>
      <c r="L440" s="90" t="s">
        <v>1003</v>
      </c>
      <c r="M440" s="91" t="s">
        <v>1004</v>
      </c>
      <c r="N440" s="90">
        <v>202810</v>
      </c>
      <c r="O440" s="11"/>
    </row>
    <row r="441" spans="1:15" s="44" customFormat="1" ht="16.5">
      <c r="A441" s="50">
        <v>438</v>
      </c>
      <c r="B441" s="90">
        <v>12</v>
      </c>
      <c r="C441" s="95" t="s">
        <v>1371</v>
      </c>
      <c r="D441" s="90" t="s">
        <v>319</v>
      </c>
      <c r="E441" s="90">
        <v>3017169801</v>
      </c>
      <c r="F441" s="90" t="s">
        <v>716</v>
      </c>
      <c r="G441" s="90" t="s">
        <v>823</v>
      </c>
      <c r="H441" s="97">
        <v>60</v>
      </c>
      <c r="I441" s="90" t="s">
        <v>946</v>
      </c>
      <c r="J441" s="96">
        <v>69999000</v>
      </c>
      <c r="K441" s="90" t="s">
        <v>962</v>
      </c>
      <c r="L441" s="90" t="s">
        <v>1003</v>
      </c>
      <c r="M441" s="91" t="s">
        <v>1004</v>
      </c>
      <c r="N441" s="90">
        <v>202810</v>
      </c>
      <c r="O441" s="11"/>
    </row>
    <row r="442" spans="1:15" s="44" customFormat="1" ht="16.5">
      <c r="A442" s="50">
        <v>439</v>
      </c>
      <c r="B442" s="90">
        <v>12</v>
      </c>
      <c r="C442" s="95" t="s">
        <v>1364</v>
      </c>
      <c r="D442" s="90" t="s">
        <v>319</v>
      </c>
      <c r="E442" s="90">
        <v>3013150301</v>
      </c>
      <c r="F442" s="90" t="s">
        <v>603</v>
      </c>
      <c r="G442" s="90" t="s">
        <v>819</v>
      </c>
      <c r="H442" s="97">
        <v>1874</v>
      </c>
      <c r="I442" s="90" t="s">
        <v>946</v>
      </c>
      <c r="J442" s="96">
        <v>71235000</v>
      </c>
      <c r="K442" s="90" t="s">
        <v>962</v>
      </c>
      <c r="L442" s="90" t="s">
        <v>1003</v>
      </c>
      <c r="M442" s="91" t="s">
        <v>1004</v>
      </c>
      <c r="N442" s="90">
        <v>202810</v>
      </c>
      <c r="O442" s="11"/>
    </row>
    <row r="443" spans="1:15" s="44" customFormat="1" ht="16.5">
      <c r="A443" s="50">
        <v>440</v>
      </c>
      <c r="B443" s="90">
        <v>12</v>
      </c>
      <c r="C443" s="95" t="s">
        <v>1368</v>
      </c>
      <c r="D443" s="90" t="s">
        <v>319</v>
      </c>
      <c r="E443" s="90">
        <v>3015200101</v>
      </c>
      <c r="F443" s="90" t="s">
        <v>607</v>
      </c>
      <c r="G443" s="90" t="s">
        <v>822</v>
      </c>
      <c r="H443" s="97">
        <v>139</v>
      </c>
      <c r="I443" s="90" t="s">
        <v>953</v>
      </c>
      <c r="J443" s="96">
        <v>90211000</v>
      </c>
      <c r="K443" s="90" t="s">
        <v>962</v>
      </c>
      <c r="L443" s="90" t="s">
        <v>1003</v>
      </c>
      <c r="M443" s="91" t="s">
        <v>1004</v>
      </c>
      <c r="N443" s="90">
        <v>202810</v>
      </c>
      <c r="O443" s="11"/>
    </row>
    <row r="444" spans="1:15" s="44" customFormat="1" ht="16.5">
      <c r="A444" s="50">
        <v>441</v>
      </c>
      <c r="B444" s="90">
        <v>12</v>
      </c>
      <c r="C444" s="95" t="s">
        <v>1367</v>
      </c>
      <c r="D444" s="90" t="s">
        <v>319</v>
      </c>
      <c r="E444" s="90">
        <v>3015180209</v>
      </c>
      <c r="F444" s="90" t="s">
        <v>606</v>
      </c>
      <c r="G444" s="90" t="s">
        <v>560</v>
      </c>
      <c r="H444" s="97">
        <v>988</v>
      </c>
      <c r="I444" s="90" t="s">
        <v>946</v>
      </c>
      <c r="J444" s="96">
        <v>90954000</v>
      </c>
      <c r="K444" s="90" t="s">
        <v>962</v>
      </c>
      <c r="L444" s="90" t="s">
        <v>1003</v>
      </c>
      <c r="M444" s="91" t="s">
        <v>1004</v>
      </c>
      <c r="N444" s="90">
        <v>202810</v>
      </c>
      <c r="O444" s="11"/>
    </row>
    <row r="445" spans="1:15" s="44" customFormat="1" ht="16.5">
      <c r="A445" s="50">
        <v>442</v>
      </c>
      <c r="B445" s="90">
        <v>12</v>
      </c>
      <c r="C445" s="95" t="s">
        <v>1377</v>
      </c>
      <c r="D445" s="90" t="s">
        <v>319</v>
      </c>
      <c r="E445" s="90">
        <v>3912110301</v>
      </c>
      <c r="F445" s="90" t="s">
        <v>788</v>
      </c>
      <c r="G445" s="90" t="s">
        <v>929</v>
      </c>
      <c r="H445" s="97">
        <v>1</v>
      </c>
      <c r="I445" s="90" t="s">
        <v>944</v>
      </c>
      <c r="J445" s="96">
        <v>93050000</v>
      </c>
      <c r="K445" s="90" t="s">
        <v>980</v>
      </c>
      <c r="L445" s="90" t="s">
        <v>1129</v>
      </c>
      <c r="M445" s="91" t="s">
        <v>1130</v>
      </c>
      <c r="N445" s="90">
        <v>202712</v>
      </c>
      <c r="O445" s="11"/>
    </row>
    <row r="446" spans="1:15" s="44" customFormat="1" ht="16.5">
      <c r="A446" s="50">
        <v>443</v>
      </c>
      <c r="B446" s="90">
        <v>12</v>
      </c>
      <c r="C446" s="95" t="s">
        <v>1377</v>
      </c>
      <c r="D446" s="90" t="s">
        <v>319</v>
      </c>
      <c r="E446" s="90">
        <v>3912110301</v>
      </c>
      <c r="F446" s="90" t="s">
        <v>788</v>
      </c>
      <c r="G446" s="90" t="s">
        <v>929</v>
      </c>
      <c r="H446" s="97">
        <v>1</v>
      </c>
      <c r="I446" s="90" t="s">
        <v>944</v>
      </c>
      <c r="J446" s="96">
        <v>93050000</v>
      </c>
      <c r="K446" s="90" t="s">
        <v>980</v>
      </c>
      <c r="L446" s="90" t="s">
        <v>1129</v>
      </c>
      <c r="M446" s="91" t="s">
        <v>1130</v>
      </c>
      <c r="N446" s="90">
        <v>202712</v>
      </c>
      <c r="O446" s="11"/>
    </row>
    <row r="447" spans="1:15" s="44" customFormat="1" ht="16.5">
      <c r="A447" s="50">
        <v>444</v>
      </c>
      <c r="B447" s="90">
        <v>12</v>
      </c>
      <c r="C447" s="95" t="s">
        <v>1247</v>
      </c>
      <c r="D447" s="90" t="s">
        <v>319</v>
      </c>
      <c r="E447" s="90">
        <v>3015180209</v>
      </c>
      <c r="F447" s="90" t="s">
        <v>628</v>
      </c>
      <c r="G447" s="90" t="s">
        <v>826</v>
      </c>
      <c r="H447" s="97">
        <v>976</v>
      </c>
      <c r="I447" s="90" t="s">
        <v>946</v>
      </c>
      <c r="J447" s="96">
        <v>120536000</v>
      </c>
      <c r="K447" s="90" t="s">
        <v>962</v>
      </c>
      <c r="L447" s="90" t="s">
        <v>1007</v>
      </c>
      <c r="M447" s="91" t="s">
        <v>1008</v>
      </c>
      <c r="N447" s="90">
        <v>202805</v>
      </c>
      <c r="O447" s="11"/>
    </row>
    <row r="448" spans="1:15" s="44" customFormat="1" ht="16.5">
      <c r="A448" s="50">
        <v>445</v>
      </c>
      <c r="B448" s="90">
        <v>12</v>
      </c>
      <c r="C448" s="95" t="s">
        <v>1370</v>
      </c>
      <c r="D448" s="90" t="s">
        <v>319</v>
      </c>
      <c r="E448" s="90">
        <v>3015200101</v>
      </c>
      <c r="F448" s="90" t="s">
        <v>608</v>
      </c>
      <c r="G448" s="90" t="s">
        <v>822</v>
      </c>
      <c r="H448" s="97">
        <v>205</v>
      </c>
      <c r="I448" s="90" t="s">
        <v>953</v>
      </c>
      <c r="J448" s="96">
        <v>139810000</v>
      </c>
      <c r="K448" s="90" t="s">
        <v>962</v>
      </c>
      <c r="L448" s="90" t="s">
        <v>1003</v>
      </c>
      <c r="M448" s="91" t="s">
        <v>1004</v>
      </c>
      <c r="N448" s="90">
        <v>202810</v>
      </c>
      <c r="O448" s="11"/>
    </row>
    <row r="449" spans="1:15" s="44" customFormat="1" ht="16.5">
      <c r="A449" s="50">
        <v>446</v>
      </c>
      <c r="B449" s="90">
        <v>12</v>
      </c>
      <c r="C449" s="95" t="s">
        <v>1365</v>
      </c>
      <c r="D449" s="90" t="s">
        <v>319</v>
      </c>
      <c r="E449" s="90">
        <v>4014210901</v>
      </c>
      <c r="F449" s="90" t="s">
        <v>604</v>
      </c>
      <c r="G449" s="90" t="s">
        <v>820</v>
      </c>
      <c r="H449" s="97">
        <v>2925</v>
      </c>
      <c r="I449" s="90" t="s">
        <v>946</v>
      </c>
      <c r="J449" s="96">
        <v>315107000</v>
      </c>
      <c r="K449" s="90" t="s">
        <v>962</v>
      </c>
      <c r="L449" s="90" t="s">
        <v>1003</v>
      </c>
      <c r="M449" s="91" t="s">
        <v>1004</v>
      </c>
      <c r="N449" s="90">
        <v>202810</v>
      </c>
      <c r="O449" s="11"/>
    </row>
    <row r="450" spans="1:15" s="44" customFormat="1" ht="16.5">
      <c r="A450" s="50">
        <v>447</v>
      </c>
      <c r="B450" s="90">
        <v>12</v>
      </c>
      <c r="C450" s="95" t="s">
        <v>1247</v>
      </c>
      <c r="D450" s="90" t="s">
        <v>319</v>
      </c>
      <c r="E450" s="90">
        <v>3015200101</v>
      </c>
      <c r="F450" s="90" t="s">
        <v>608</v>
      </c>
      <c r="G450" s="90" t="s">
        <v>826</v>
      </c>
      <c r="H450" s="97">
        <v>176</v>
      </c>
      <c r="I450" s="90" t="s">
        <v>946</v>
      </c>
      <c r="J450" s="96">
        <v>419710720</v>
      </c>
      <c r="K450" s="90" t="s">
        <v>962</v>
      </c>
      <c r="L450" s="90" t="s">
        <v>1007</v>
      </c>
      <c r="M450" s="91" t="s">
        <v>1008</v>
      </c>
      <c r="N450" s="90">
        <v>202805</v>
      </c>
      <c r="O450" s="11"/>
    </row>
    <row r="451" spans="1:15" s="44" customFormat="1" ht="16.5">
      <c r="A451" s="50">
        <v>448</v>
      </c>
      <c r="B451" s="90">
        <v>12</v>
      </c>
      <c r="C451" s="95" t="s">
        <v>1375</v>
      </c>
      <c r="D451" s="90" t="s">
        <v>319</v>
      </c>
      <c r="E451" s="90">
        <v>3912110301</v>
      </c>
      <c r="F451" s="90" t="s">
        <v>788</v>
      </c>
      <c r="G451" s="90" t="s">
        <v>929</v>
      </c>
      <c r="H451" s="97">
        <v>1</v>
      </c>
      <c r="I451" s="90" t="s">
        <v>944</v>
      </c>
      <c r="J451" s="96">
        <v>481792000</v>
      </c>
      <c r="K451" s="90" t="s">
        <v>980</v>
      </c>
      <c r="L451" s="90" t="s">
        <v>1129</v>
      </c>
      <c r="M451" s="91" t="s">
        <v>1130</v>
      </c>
      <c r="N451" s="90">
        <v>202712</v>
      </c>
      <c r="O451" s="11"/>
    </row>
    <row r="452" spans="1:15" s="44" customFormat="1" ht="16.5">
      <c r="A452" s="50">
        <v>449</v>
      </c>
      <c r="B452" s="90">
        <v>12</v>
      </c>
      <c r="C452" s="95" t="s">
        <v>1376</v>
      </c>
      <c r="D452" s="90" t="s">
        <v>319</v>
      </c>
      <c r="E452" s="90">
        <v>3912110301</v>
      </c>
      <c r="F452" s="90" t="s">
        <v>788</v>
      </c>
      <c r="G452" s="90" t="s">
        <v>929</v>
      </c>
      <c r="H452" s="97">
        <v>1</v>
      </c>
      <c r="I452" s="90" t="s">
        <v>944</v>
      </c>
      <c r="J452" s="96">
        <v>628484000</v>
      </c>
      <c r="K452" s="90" t="s">
        <v>980</v>
      </c>
      <c r="L452" s="90" t="s">
        <v>1129</v>
      </c>
      <c r="M452" s="91" t="s">
        <v>1130</v>
      </c>
      <c r="N452" s="90">
        <v>202712</v>
      </c>
      <c r="O452" s="11"/>
    </row>
    <row r="453" spans="1:15" s="44" customFormat="1" ht="16.5">
      <c r="A453" s="50">
        <v>450</v>
      </c>
      <c r="B453" s="90">
        <v>12</v>
      </c>
      <c r="C453" s="95" t="s">
        <v>1373</v>
      </c>
      <c r="D453" s="90" t="s">
        <v>319</v>
      </c>
      <c r="E453" s="90">
        <v>3912110301</v>
      </c>
      <c r="F453" s="90" t="s">
        <v>787</v>
      </c>
      <c r="G453" s="90" t="s">
        <v>929</v>
      </c>
      <c r="H453" s="97">
        <v>1</v>
      </c>
      <c r="I453" s="90" t="s">
        <v>944</v>
      </c>
      <c r="J453" s="96">
        <v>1168326000</v>
      </c>
      <c r="K453" s="90" t="s">
        <v>980</v>
      </c>
      <c r="L453" s="90" t="s">
        <v>1129</v>
      </c>
      <c r="M453" s="91" t="s">
        <v>1130</v>
      </c>
      <c r="N453" s="90">
        <v>202712</v>
      </c>
      <c r="O453" s="11"/>
    </row>
    <row r="454" spans="1:15" s="44" customFormat="1" ht="16.5">
      <c r="A454" s="50">
        <v>451</v>
      </c>
      <c r="B454" s="90">
        <v>12</v>
      </c>
      <c r="C454" s="95" t="s">
        <v>1374</v>
      </c>
      <c r="D454" s="90" t="s">
        <v>319</v>
      </c>
      <c r="E454" s="90">
        <v>3912110301</v>
      </c>
      <c r="F454" s="90" t="s">
        <v>787</v>
      </c>
      <c r="G454" s="90" t="s">
        <v>929</v>
      </c>
      <c r="H454" s="97">
        <v>1</v>
      </c>
      <c r="I454" s="90" t="s">
        <v>944</v>
      </c>
      <c r="J454" s="96">
        <v>1333927000</v>
      </c>
      <c r="K454" s="90" t="s">
        <v>980</v>
      </c>
      <c r="L454" s="90" t="s">
        <v>1129</v>
      </c>
      <c r="M454" s="91" t="s">
        <v>1130</v>
      </c>
      <c r="N454" s="90">
        <v>202712</v>
      </c>
      <c r="O454" s="11"/>
    </row>
  </sheetData>
  <sortState ref="A4:P454">
    <sortCondition ref="B4:B454"/>
    <sortCondition ref="J4:J454"/>
  </sortState>
  <mergeCells count="1">
    <mergeCell ref="A1:M1"/>
  </mergeCells>
  <phoneticPr fontId="49" type="noConversion"/>
  <dataValidations count="1">
    <dataValidation type="list" allowBlank="1" showInputMessage="1" showErrorMessage="1" sqref="D430">
      <formula1>"일반경쟁, 제한경쟁, 지명경쟁, 수의계약"</formula1>
    </dataValidation>
  </dataValidations>
  <pageMargins left="0.31496062992125984" right="0.15748031496062992" top="0.63" bottom="0.5" header="0.38" footer="0.28000000000000003"/>
  <pageSetup paperSize="8" scale="78" fitToHeight="0" orientation="landscape" r:id="rId1"/>
  <headerFooter alignWithMargins="0"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'[발주계획_업로드양식_외자_제주기지 기화설비 증설 MP 펌프 구매.xlsx]Sheet1'!#REF!</xm:f>
          </x14:formula1>
          <xm:sqref>D454</xm:sqref>
        </x14:dataValidation>
        <x14:dataValidation type="list" allowBlank="1" showInputMessage="1" showErrorMessage="1">
          <x14:formula1>
            <xm:f>'C:\Users\20230023\AppData\Local\Temp\BNZ.695b6f191ba3293\[발주계획_외자(자재계약부)_공급운영처.xlsx]Sheet1'!#REF!</xm:f>
          </x14:formula1>
          <xm:sqref>D431:D453</xm:sqref>
        </x14:dataValidation>
        <x14:dataValidation type="list" allowBlank="1" showInputMessage="1" showErrorMessage="1">
          <x14:formula1>
            <xm:f>'[발주계획_업로드양식_외자(자재계약부)_2차펌프.xlsx]Sheet1'!#REF!</xm:f>
          </x14:formula1>
          <xm:sqref>D428:D429</xm:sqref>
        </x14:dataValidation>
        <x14:dataValidation type="list" allowBlank="1" showInputMessage="1" showErrorMessage="1">
          <x14:formula1>
            <xm:f>'C:\Users\20230023\AppData\Local\Temp\BNZ.695b58461610a6b\[발주계획_외자.xlsx]Sheet1'!#REF!</xm:f>
          </x14:formula1>
          <xm:sqref>D427</xm:sqref>
        </x14:dataValidation>
        <x14:dataValidation type="list" allowBlank="1" showInputMessage="1" showErrorMessage="1">
          <x14:formula1>
            <xm:f>'C:\Users\20230023\AppData\Local\Temp\BNZ.695b579e15e7921\[04_대구경북_발주계획_업로드양식_외자(자재계약부).xlsx]Sheet1'!#REF!</xm:f>
          </x14:formula1>
          <xm:sqref>D426</xm:sqref>
        </x14:dataValidation>
        <x14:dataValidation type="list" allowBlank="1" showInputMessage="1" showErrorMessage="1">
          <x14:formula1>
            <xm:f>'K:\개인문서함\[발주계획_물품(계전설계부) (2).xlsx]Sheet1'!#REF!</xm:f>
          </x14:formula1>
          <xm:sqref>D425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공사</vt:lpstr>
      <vt:lpstr>Sheet1</vt:lpstr>
      <vt:lpstr>용역</vt:lpstr>
      <vt:lpstr>Sheet2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이 선미/4급갑/상생협력처 공사용역계약부</cp:lastModifiedBy>
  <cp:lastPrinted>2026-01-12T07:20:19Z</cp:lastPrinted>
  <dcterms:created xsi:type="dcterms:W3CDTF">2017-01-11T08:33:45Z</dcterms:created>
  <dcterms:modified xsi:type="dcterms:W3CDTF">2026-01-21T02:05:11Z</dcterms:modified>
</cp:coreProperties>
</file>