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D:\2. 재무처 계약부(24.1~)\0. 인수인계\231121 발주계획\발주계획 보고 준비\발주계획 최종자료\(2024.01.29.) 발주계획(최종)\"/>
    </mc:Choice>
  </mc:AlternateContent>
  <bookViews>
    <workbookView xWindow="28680" yWindow="-120" windowWidth="29040" windowHeight="15840" tabRatio="843"/>
  </bookViews>
  <sheets>
    <sheet name="2024년 발주계획" sheetId="19" r:id="rId1"/>
    <sheet name="2024년도 발주계획 세부내역" sheetId="22" r:id="rId2"/>
  </sheets>
  <definedNames>
    <definedName name="_xlnm._FilterDatabase" localSheetId="1" hidden="1">'2024년도 발주계획 세부내역'!$B$3:$L$1495</definedName>
    <definedName name="_xlnm.Criteria" localSheetId="1">'2024년도 발주계획 세부내역'!$C$4</definedName>
    <definedName name="_xlnm.Extract" localSheetId="1">'2024년도 발주계획 세부내역'!#REF!</definedName>
    <definedName name="_xlnm.Print_Area" localSheetId="0">'2024년 발주계획'!$A$2:$E$42</definedName>
    <definedName name="_xlnm.Print_Area" localSheetId="1">'2024년도 발주계획 세부내역'!$A$1:$L$1495</definedName>
    <definedName name="_xlnm.Print_Titles" localSheetId="1">'2024년도 발주계획 세부내역'!$1:$3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58" i="22" l="1"/>
  <c r="H890" i="22"/>
  <c r="H889" i="22"/>
  <c r="H882" i="22"/>
  <c r="H444" i="22"/>
  <c r="H1253" i="22"/>
  <c r="H427" i="22"/>
  <c r="H988" i="22"/>
  <c r="H663" i="22"/>
  <c r="H20" i="22"/>
  <c r="H964" i="22"/>
  <c r="H960" i="22"/>
  <c r="H1469" i="22"/>
  <c r="H734" i="22"/>
  <c r="H990" i="22"/>
  <c r="H733" i="22"/>
  <c r="H1248" i="22"/>
  <c r="H672" i="22"/>
  <c r="H1264" i="22"/>
  <c r="H717" i="22"/>
  <c r="H453" i="22"/>
  <c r="H967" i="22"/>
  <c r="H308" i="22"/>
  <c r="H1258" i="22"/>
  <c r="H336" i="22"/>
  <c r="H1454" i="22"/>
  <c r="H1009" i="22"/>
  <c r="H1251" i="22"/>
  <c r="H664" i="22"/>
  <c r="H1319" i="22"/>
  <c r="H330" i="22"/>
  <c r="H741" i="22"/>
  <c r="H1343" i="22"/>
  <c r="H1330" i="22"/>
  <c r="H979" i="22"/>
  <c r="H986" i="22"/>
  <c r="H451" i="22"/>
  <c r="H853" i="22"/>
  <c r="H1341" i="22"/>
  <c r="H1332" i="22"/>
  <c r="H455" i="22"/>
  <c r="H263" i="22"/>
  <c r="H256" i="22"/>
  <c r="H716" i="22"/>
  <c r="H306" i="22"/>
  <c r="H454" i="22"/>
  <c r="H555" i="22"/>
  <c r="H661" i="22"/>
  <c r="H645" i="22"/>
  <c r="H516" i="22"/>
  <c r="H820" i="22"/>
  <c r="H928" i="22"/>
  <c r="H632" i="22"/>
  <c r="H322" i="22"/>
  <c r="H1418" i="22"/>
  <c r="H623" i="22"/>
  <c r="H667" i="22"/>
  <c r="H639" i="22"/>
  <c r="H576" i="22"/>
  <c r="H660" i="22"/>
  <c r="H1335" i="22"/>
  <c r="H1170" i="22"/>
  <c r="H243" i="22"/>
  <c r="H856" i="22"/>
  <c r="H577" i="22"/>
  <c r="H784" i="22"/>
  <c r="H927" i="22"/>
  <c r="H33" i="22"/>
  <c r="H1452" i="22"/>
  <c r="H237" i="22"/>
  <c r="H250" i="22"/>
  <c r="H1456" i="22"/>
  <c r="H1259" i="22"/>
  <c r="H1274" i="22"/>
  <c r="H231" i="22"/>
  <c r="H130" i="22"/>
  <c r="H1321" i="22"/>
  <c r="H129" i="22"/>
  <c r="H1218" i="22"/>
  <c r="H1327" i="22"/>
  <c r="H235" i="22"/>
  <c r="H816" i="22"/>
  <c r="H230" i="22"/>
  <c r="H708" i="22"/>
  <c r="H229" i="22"/>
  <c r="H234" i="22"/>
  <c r="H1111" i="22"/>
  <c r="H926" i="22"/>
  <c r="H1495" i="22" s="1"/>
  <c r="H323" i="22"/>
  <c r="H715" i="22"/>
  <c r="H1455" i="22"/>
  <c r="H891" i="22" l="1"/>
  <c r="H349" i="22"/>
  <c r="C22" i="19" l="1"/>
  <c r="D22" i="19" l="1"/>
</calcChain>
</file>

<file path=xl/sharedStrings.xml><?xml version="1.0" encoding="utf-8"?>
<sst xmlns="http://schemas.openxmlformats.org/spreadsheetml/2006/main" count="11916" uniqueCount="2581">
  <si>
    <t>제한경쟁</t>
  </si>
  <si>
    <t>일반경쟁</t>
  </si>
  <si>
    <t>수의계약</t>
  </si>
  <si>
    <t>부서</t>
    <phoneticPr fontId="4" type="noConversion"/>
  </si>
  <si>
    <t>031-780-4153</t>
  </si>
  <si>
    <t>031-218-9714</t>
  </si>
  <si>
    <t>053-589-4115</t>
  </si>
  <si>
    <t>02-3156-4612</t>
  </si>
  <si>
    <t>02-3156-4614</t>
  </si>
  <si>
    <t>02-3156-4683</t>
  </si>
  <si>
    <t>043-230-4512</t>
  </si>
  <si>
    <t>031-950-0562</t>
  </si>
  <si>
    <t>031-8018-6153</t>
  </si>
  <si>
    <t>031-260-3614</t>
  </si>
  <si>
    <t>구  분</t>
    <phoneticPr fontId="4" type="noConversion"/>
  </si>
  <si>
    <t>건  수</t>
    <phoneticPr fontId="4" type="noConversion"/>
  </si>
  <si>
    <t>금  액</t>
    <phoneticPr fontId="4" type="noConversion"/>
  </si>
  <si>
    <t>공  사</t>
    <phoneticPr fontId="4" type="noConversion"/>
  </si>
  <si>
    <t>용  역</t>
    <phoneticPr fontId="4" type="noConversion"/>
  </si>
  <si>
    <t>구  매</t>
    <phoneticPr fontId="4" type="noConversion"/>
  </si>
  <si>
    <t>합  계</t>
    <phoneticPr fontId="4" type="noConversion"/>
  </si>
  <si>
    <t>(단위 : 건, 원, 부가세포함)</t>
    <phoneticPr fontId="4" type="noConversion"/>
  </si>
  <si>
    <t>김경민</t>
  </si>
  <si>
    <t>031-950-0552</t>
  </si>
  <si>
    <t>053-589-4113</t>
  </si>
  <si>
    <t>031-8077-4212</t>
  </si>
  <si>
    <t>평택지사</t>
  </si>
  <si>
    <t>화성지사</t>
  </si>
  <si>
    <t>용인지사</t>
  </si>
  <si>
    <t>강남지사</t>
  </si>
  <si>
    <t>광교지사</t>
  </si>
  <si>
    <t>파주지사</t>
  </si>
  <si>
    <t>열원시설 기계분야 정기점검 보수공사</t>
  </si>
  <si>
    <t>고양CES #1,2 공기압축기 정기점검 보수공사</t>
  </si>
  <si>
    <t>현장제어설비 정기점검 보수공사</t>
  </si>
  <si>
    <t>박석현</t>
  </si>
  <si>
    <t>김선우</t>
  </si>
  <si>
    <t>053-589-4162</t>
  </si>
  <si>
    <t>02-3156-4776</t>
  </si>
  <si>
    <t>031-5182-8673</t>
  </si>
  <si>
    <t>이진희</t>
  </si>
  <si>
    <t>031-780-4154</t>
  </si>
  <si>
    <t>김해사업소</t>
  </si>
  <si>
    <t>경영지원처 노무복지부</t>
  </si>
  <si>
    <t>고양CES 빙축열냉동기 유지보수용역</t>
  </si>
  <si>
    <t>고양CES 흡수식냉동기 유지보수용역</t>
  </si>
  <si>
    <t>고양CES 터보냉동기 유지보수용역</t>
  </si>
  <si>
    <t>안정모</t>
  </si>
  <si>
    <t>031-8077-4236</t>
  </si>
  <si>
    <t>031-780-4195</t>
  </si>
  <si>
    <t>031-8018-6335</t>
  </si>
  <si>
    <t>이종찬</t>
  </si>
  <si>
    <t>031-260-3672</t>
  </si>
  <si>
    <t>031-780-4152</t>
  </si>
  <si>
    <t>031-8077-4213</t>
  </si>
  <si>
    <t>031-780-4158</t>
  </si>
  <si>
    <t>031-780-4157</t>
  </si>
  <si>
    <t>02-3410-8614</t>
  </si>
  <si>
    <t>고양CES 냉동기 냉각탑 팬벨트 구매</t>
  </si>
  <si>
    <t>고객만족 지역행사 
후원 관련 물품 구매</t>
  </si>
  <si>
    <t>하반기 고객만족 및 
수요개발관련 홍보물품 구매</t>
  </si>
  <si>
    <t>031-950-0542</t>
  </si>
  <si>
    <t>김민환</t>
  </si>
  <si>
    <t>박기창</t>
  </si>
  <si>
    <t>031-8018-6114</t>
  </si>
  <si>
    <t>031-8003-1517</t>
  </si>
  <si>
    <t>김수민</t>
  </si>
  <si>
    <t>수원사업소</t>
  </si>
  <si>
    <t>판교지사</t>
  </si>
  <si>
    <t>분당사업소</t>
  </si>
  <si>
    <t>삼송지사</t>
  </si>
  <si>
    <t>최철욱</t>
  </si>
  <si>
    <t>031-8018-6136</t>
  </si>
  <si>
    <t>세종지사</t>
  </si>
  <si>
    <t>031-8077-4292</t>
  </si>
  <si>
    <t>031-8018-6139</t>
  </si>
  <si>
    <t>031-8077-4282</t>
  </si>
  <si>
    <t>사업개발처 요금제도부</t>
  </si>
  <si>
    <t>031-218-9732</t>
  </si>
  <si>
    <t>031-8018-6196</t>
  </si>
  <si>
    <t>031-218-9892</t>
  </si>
  <si>
    <t>비점오염 저감시설 유지관리 용역</t>
  </si>
  <si>
    <t>박보광</t>
  </si>
  <si>
    <t>오염물질 위탁측정 연간 단가계약</t>
  </si>
  <si>
    <t>031-8077-4359</t>
  </si>
  <si>
    <t>전기분야 경상보수자재 구매</t>
  </si>
  <si>
    <t>제어분야 경상보수자재 구매</t>
  </si>
  <si>
    <t>일반 화공약품 연간구매 단가계약</t>
  </si>
  <si>
    <t>상암열원 분산제어설비 정기점검 보수공사</t>
  </si>
  <si>
    <t>043-230-4551</t>
  </si>
  <si>
    <t>043-230-4572</t>
  </si>
  <si>
    <t>박혜원</t>
  </si>
  <si>
    <t>031-780-4618</t>
  </si>
  <si>
    <t>061-338-7312</t>
  </si>
  <si>
    <t>수질분석설비 유지보수 용역</t>
  </si>
  <si>
    <t>031-8077-4237</t>
  </si>
  <si>
    <t>031-8018-6035</t>
  </si>
  <si>
    <t>임동욱</t>
  </si>
  <si>
    <t>성제웅</t>
  </si>
  <si>
    <t>055-320-9173</t>
  </si>
  <si>
    <t>031-780-4135</t>
  </si>
  <si>
    <t>진백천</t>
  </si>
  <si>
    <t>031-950-0514</t>
  </si>
  <si>
    <t>031-8003-1628</t>
  </si>
  <si>
    <t>김성엽</t>
  </si>
  <si>
    <t>031-8018-6123</t>
  </si>
  <si>
    <t>031-8003-1545</t>
  </si>
  <si>
    <t>031-8077-4357</t>
  </si>
  <si>
    <t>백다연</t>
  </si>
  <si>
    <t>수질분석용 액화알곤 구매</t>
  </si>
  <si>
    <t>화성지사 사무공간 공조필터 구매</t>
  </si>
  <si>
    <t>굴뚝자동측정기기 소모품 구매</t>
  </si>
  <si>
    <t>안전용품 및 실험실 물품 구매</t>
  </si>
  <si>
    <t>기계분야 경상보수자재 구매</t>
  </si>
  <si>
    <t>지혜민</t>
  </si>
  <si>
    <t>박주영</t>
  </si>
  <si>
    <t>02-3410-8612</t>
  </si>
  <si>
    <t>김성걸</t>
  </si>
  <si>
    <t>031-8077-4272</t>
  </si>
  <si>
    <t>오민수</t>
  </si>
  <si>
    <t>031-218-9713</t>
  </si>
  <si>
    <t>김연진</t>
  </si>
  <si>
    <t>상암열공급시설 공기압축기 정기점검 보수공사</t>
  </si>
  <si>
    <t>고양CES 냉각탑 베어링 및 풀리 교체공사</t>
  </si>
  <si>
    <t>전기분야 소방설비 보완개선</t>
  </si>
  <si>
    <t>무정전전원공급설비 유지보수용역</t>
  </si>
  <si>
    <t>고양CES 승강기 점검용역</t>
  </si>
  <si>
    <t>기획처 내부통제부</t>
  </si>
  <si>
    <t>이병현</t>
  </si>
  <si>
    <t>김도연</t>
  </si>
  <si>
    <t>성경은</t>
  </si>
  <si>
    <t>박정주</t>
  </si>
  <si>
    <t>차소연</t>
  </si>
  <si>
    <t>031-8018-6152</t>
  </si>
  <si>
    <t>031-5182-8654</t>
  </si>
  <si>
    <t>031-780-4343</t>
  </si>
  <si>
    <t>031-780-4643</t>
  </si>
  <si>
    <t>031-780-4155</t>
  </si>
  <si>
    <t>031-8003-1615</t>
  </si>
  <si>
    <t>가스터빈 HEPA Filter 구매</t>
  </si>
  <si>
    <t>031-950-0576</t>
  </si>
  <si>
    <t>043-230-4566</t>
  </si>
  <si>
    <t>043-230-4513</t>
  </si>
  <si>
    <t>송화영</t>
  </si>
  <si>
    <t>이현규</t>
  </si>
  <si>
    <t>윤태성</t>
  </si>
  <si>
    <t>이유나</t>
  </si>
  <si>
    <t>031-780-4048</t>
  </si>
  <si>
    <t>온라인구매</t>
  </si>
  <si>
    <t>국제입찰</t>
  </si>
  <si>
    <t>정보시스템처 경영정보부</t>
  </si>
  <si>
    <t>중앙지사</t>
  </si>
  <si>
    <t>고양사업소</t>
  </si>
  <si>
    <t>광주전남지사</t>
  </si>
  <si>
    <t>2023년도 유체커플링 계획예방정비공사 연간 단가계약</t>
  </si>
  <si>
    <t>흡수식냉동기 세관공사</t>
  </si>
  <si>
    <t>중앙지사 주제어동 벽체 균열 보수공사</t>
  </si>
  <si>
    <t>열원설비동 외부 철골 부식 도장공사</t>
  </si>
  <si>
    <t>중앙지사 실내 공기질 개선공사</t>
  </si>
  <si>
    <t xml:space="preserve"> 상암열원 현장제어설비 정기점검 보수공사</t>
  </si>
  <si>
    <t>삼송지사 배전용 가스절연개폐장치(GIS) VCB 정밀점검 보수공사</t>
  </si>
  <si>
    <t>2023년도 고양CES 기계분야 정기점검 보수공사</t>
  </si>
  <si>
    <t>고양CES 냉동기 안전밸브 분해점검 공사</t>
  </si>
  <si>
    <t>HRSG 공정용 SCR NOx 계측기 교체</t>
  </si>
  <si>
    <t>동백가압장 전력감시시스템 정기점검보수공사</t>
  </si>
  <si>
    <t>2023년 용인지사 전기분야 정기점검 보수공사</t>
  </si>
  <si>
    <t>복정가압장 전자기기실 DCS 판넬 방수, 방열 공사</t>
  </si>
  <si>
    <t>현장제어설비 정기점검보수공사</t>
  </si>
  <si>
    <t>열원 분산제어설비 정기점검보수공사</t>
  </si>
  <si>
    <t>도촌 분산제어설비 정기점검보수공사</t>
  </si>
  <si>
    <t>수처리시설 PLC 정기점검보수공사</t>
  </si>
  <si>
    <t>공기압축기 정기점검 보수공사</t>
  </si>
  <si>
    <t>460V MCC 소모품 교체</t>
  </si>
  <si>
    <t>청주지사 기존건축물 옥상 및 외벽 방수공사</t>
  </si>
  <si>
    <t>황정해</t>
  </si>
  <si>
    <t>031-8018-6516</t>
  </si>
  <si>
    <t>이재형</t>
  </si>
  <si>
    <t>031-780-4424</t>
  </si>
  <si>
    <t>임성재</t>
  </si>
  <si>
    <t>031-8018-6375</t>
  </si>
  <si>
    <t>031-8014-9652</t>
  </si>
  <si>
    <t>02-300-3332</t>
  </si>
  <si>
    <t>02-300-3344</t>
  </si>
  <si>
    <t>오성훈</t>
  </si>
  <si>
    <t>02-300-3336</t>
  </si>
  <si>
    <t>김재용</t>
  </si>
  <si>
    <t>02-300-3338</t>
  </si>
  <si>
    <t>02-300-3339</t>
  </si>
  <si>
    <t>장주리</t>
  </si>
  <si>
    <t>02-320-5262</t>
  </si>
  <si>
    <t>이한결같이</t>
  </si>
  <si>
    <t>02-320-5271</t>
  </si>
  <si>
    <t>김재우</t>
  </si>
  <si>
    <t>02-320-5281</t>
  </si>
  <si>
    <t>박아름</t>
  </si>
  <si>
    <t>02-300-3359</t>
  </si>
  <si>
    <t>배기성</t>
  </si>
  <si>
    <t>031-950-0586</t>
  </si>
  <si>
    <t>031-950-0613</t>
  </si>
  <si>
    <t>02-3156-4676</t>
  </si>
  <si>
    <t>정재윤</t>
  </si>
  <si>
    <t>02-3156-4771</t>
  </si>
  <si>
    <t>02-3156-4778</t>
  </si>
  <si>
    <t>이은식</t>
  </si>
  <si>
    <t>031-923-2488</t>
  </si>
  <si>
    <t>김성중</t>
  </si>
  <si>
    <t>김가현</t>
  </si>
  <si>
    <t>031-8077-4233</t>
  </si>
  <si>
    <t>박준연</t>
  </si>
  <si>
    <t>031-8077-4296</t>
  </si>
  <si>
    <t>이창환</t>
  </si>
  <si>
    <t>031-8077-4286</t>
  </si>
  <si>
    <t>박상형</t>
  </si>
  <si>
    <t>박민구</t>
  </si>
  <si>
    <t>031-260-3634</t>
  </si>
  <si>
    <t>031-260-3616</t>
  </si>
  <si>
    <t>정경호</t>
  </si>
  <si>
    <t>031-260-3626</t>
  </si>
  <si>
    <t>박광근</t>
  </si>
  <si>
    <t>031-260-3635</t>
  </si>
  <si>
    <t>오제학</t>
  </si>
  <si>
    <t>031-780-4626</t>
  </si>
  <si>
    <t>이선형</t>
  </si>
  <si>
    <t>031-201-0152</t>
  </si>
  <si>
    <t>배병규</t>
  </si>
  <si>
    <t>안연찬</t>
  </si>
  <si>
    <t>061-338-7338</t>
  </si>
  <si>
    <t>061-338-7357</t>
  </si>
  <si>
    <t>061-338-7367</t>
  </si>
  <si>
    <t>이재희</t>
  </si>
  <si>
    <t>061-338-7362</t>
  </si>
  <si>
    <t>055-320-9162</t>
  </si>
  <si>
    <t>한국민</t>
  </si>
  <si>
    <t>055-320-9142</t>
  </si>
  <si>
    <t>안효원</t>
  </si>
  <si>
    <t>김영섭</t>
  </si>
  <si>
    <t>055-371-0422</t>
  </si>
  <si>
    <t>053-589-4203</t>
  </si>
  <si>
    <t>이민지</t>
  </si>
  <si>
    <t>053-589-4213</t>
  </si>
  <si>
    <t>박상욱</t>
  </si>
  <si>
    <t>043-230-4631</t>
  </si>
  <si>
    <t>김창성</t>
  </si>
  <si>
    <t>043-230-4542</t>
  </si>
  <si>
    <t>02-300-3313</t>
  </si>
  <si>
    <t>유혜미</t>
  </si>
  <si>
    <t>02-300-3312</t>
  </si>
  <si>
    <t>이성훈</t>
  </si>
  <si>
    <t>031-900-2411</t>
  </si>
  <si>
    <t>이준용</t>
  </si>
  <si>
    <t>이현선</t>
  </si>
  <si>
    <t>장유경</t>
  </si>
  <si>
    <t>최찬</t>
  </si>
  <si>
    <t>서종기</t>
  </si>
  <si>
    <t>055-320-9113</t>
  </si>
  <si>
    <t>유형주</t>
  </si>
  <si>
    <t>통합운영처 통합운영부</t>
  </si>
  <si>
    <t>통합운영처 환경관리부</t>
  </si>
  <si>
    <t>안전처 산업안전부</t>
  </si>
  <si>
    <t>사업개발처 자원연료부</t>
  </si>
  <si>
    <t>감사실 청렴감사부</t>
  </si>
  <si>
    <t>수도권 복합지사 수질분석설비 교정 용역</t>
  </si>
  <si>
    <t>사업장폐기물 위탁처리 용역 연간 단가계약</t>
  </si>
  <si>
    <t>중대형 CHP 수질분석장비(ICP-OES/MS) 유지보수용역</t>
  </si>
  <si>
    <t>수도권북부권역 보건관리 위탁용역</t>
  </si>
  <si>
    <t>수도권남부권역 보건관리 위탁용역</t>
  </si>
  <si>
    <t>미래개발원 승강기 점검용역</t>
  </si>
  <si>
    <t>미래개발원 전기설비 점검용역</t>
  </si>
  <si>
    <t>미래개발원 오수처리설비 관리용역</t>
  </si>
  <si>
    <t>미래개발원 통신설비 유지보수용역</t>
  </si>
  <si>
    <t>미래개발원 소방설비 점검용역</t>
  </si>
  <si>
    <t>2024~2026년 외부회계감사 용역</t>
  </si>
  <si>
    <t>2022년 중앙지사 항온항습 및 냉난방설비 유지보수용역</t>
  </si>
  <si>
    <t>상암열원 가스누설감지설비 검교정 용역</t>
  </si>
  <si>
    <t>상암열원 굴뚝배출가스측정기 유지보수 용역</t>
  </si>
  <si>
    <t>열생산 및 공급유량계 교정검사 용역</t>
  </si>
  <si>
    <t>기계설비유지관리자 성능검사</t>
  </si>
  <si>
    <t>소방시설 점검 용역</t>
  </si>
  <si>
    <t>동탄지사 가스누설감지설비 정기점검 유지보수용역</t>
  </si>
  <si>
    <t>동탄CHP 발전비용평가 성능시험 용역</t>
  </si>
  <si>
    <t>2023년 동탄지사 열수송관공사 불연성 건설폐기물처리용역 단가계약</t>
  </si>
  <si>
    <t>2024년도 승강기유지보수용역</t>
  </si>
  <si>
    <t>판교지사 대기오염방지시설(SCR) 촉매 성능분석용역</t>
  </si>
  <si>
    <t xml:space="preserve">2023년 광교지사 통신설비 유지보수용역 </t>
  </si>
  <si>
    <t>대기오염방지시설(SCR) 촉매성능분석 용역</t>
  </si>
  <si>
    <t>열생산 및 공급용 유량계 검교정 용역</t>
  </si>
  <si>
    <t>Critical Point 유지보수 용역</t>
  </si>
  <si>
    <t>분당사업소 항온항습 및 냉난방설비 유지보수용역</t>
  </si>
  <si>
    <t>항온항습기 및 냉난방설비 유지보수용역</t>
  </si>
  <si>
    <t>가스누설감지설비 유지보수 용역</t>
  </si>
  <si>
    <t>2023년 대구지사 보건관리 전문기관 위탁용역</t>
  </si>
  <si>
    <t>2023년 청주지사 사용자 기계실 유지관리 용역</t>
  </si>
  <si>
    <t>제1차 조경 유지관리용역</t>
  </si>
  <si>
    <t>제2차 조경 유지관리용역</t>
  </si>
  <si>
    <t>청주지사 구내식당 용역</t>
  </si>
  <si>
    <t>2023년도 청주지사 통신설비 유지보수용역</t>
  </si>
  <si>
    <t>DH 유량계 교정 용역</t>
  </si>
  <si>
    <t>가스감지기(NH3,HCL)교정</t>
  </si>
  <si>
    <t>031-8018-6535</t>
  </si>
  <si>
    <t>031-8018-6523</t>
  </si>
  <si>
    <t>정기웅</t>
  </si>
  <si>
    <t>박지연</t>
  </si>
  <si>
    <t>031-8018-6067</t>
  </si>
  <si>
    <t>정해용</t>
  </si>
  <si>
    <t>031-8018-6065</t>
  </si>
  <si>
    <t>임지혜</t>
  </si>
  <si>
    <t>031-8018-6066</t>
  </si>
  <si>
    <t>031-780-4488</t>
  </si>
  <si>
    <t>박송이</t>
  </si>
  <si>
    <t>윤대상</t>
  </si>
  <si>
    <t>031-780-4137</t>
  </si>
  <si>
    <t>이승현</t>
  </si>
  <si>
    <t>031-780-4147</t>
  </si>
  <si>
    <t>이지혜</t>
  </si>
  <si>
    <t>권혁민</t>
  </si>
  <si>
    <t>031-780-4294</t>
  </si>
  <si>
    <t>031-780-4051</t>
  </si>
  <si>
    <t>031-780-4043</t>
  </si>
  <si>
    <t>강주영</t>
  </si>
  <si>
    <t>031-780-4088</t>
  </si>
  <si>
    <t>장재혁</t>
  </si>
  <si>
    <t>031-780-4085</t>
  </si>
  <si>
    <t>02-300-3356</t>
  </si>
  <si>
    <t>김다정</t>
  </si>
  <si>
    <t>02-300-3355</t>
  </si>
  <si>
    <t>02-300-3325</t>
  </si>
  <si>
    <t>031-900-2412</t>
  </si>
  <si>
    <t>031-900-2642</t>
  </si>
  <si>
    <t>이홍재</t>
  </si>
  <si>
    <t>하경진</t>
  </si>
  <si>
    <t>강동순</t>
  </si>
  <si>
    <t>한창훈</t>
  </si>
  <si>
    <t>031-8077-4333</t>
  </si>
  <si>
    <t>031-8018-6162</t>
  </si>
  <si>
    <t>류여정</t>
  </si>
  <si>
    <t>송태인</t>
  </si>
  <si>
    <t>조영은</t>
  </si>
  <si>
    <t>031-260-3629</t>
  </si>
  <si>
    <t>박성민</t>
  </si>
  <si>
    <t>031-780-4623</t>
  </si>
  <si>
    <t>031-201-0133</t>
  </si>
  <si>
    <t>남궁현호</t>
  </si>
  <si>
    <t>031-201-0222</t>
  </si>
  <si>
    <t>김정현</t>
  </si>
  <si>
    <t>031-201-0223</t>
  </si>
  <si>
    <t>031-201-0113</t>
  </si>
  <si>
    <t>061-338-7385</t>
  </si>
  <si>
    <t>김태광</t>
  </si>
  <si>
    <t>061-338-7352</t>
  </si>
  <si>
    <t>061-338-7432</t>
  </si>
  <si>
    <t>최성혁</t>
  </si>
  <si>
    <t>061-338-7416</t>
  </si>
  <si>
    <t>061-338-7349</t>
  </si>
  <si>
    <t>044-861-5374</t>
  </si>
  <si>
    <t>이한승</t>
  </si>
  <si>
    <t>이유섭</t>
  </si>
  <si>
    <t>055-320-9182</t>
  </si>
  <si>
    <t>055-320-9122</t>
  </si>
  <si>
    <t>055-320-9193</t>
  </si>
  <si>
    <t>이다나</t>
  </si>
  <si>
    <t>윤경한</t>
  </si>
  <si>
    <t>055-371-0542</t>
  </si>
  <si>
    <t>신영빈</t>
  </si>
  <si>
    <t>김재진</t>
  </si>
  <si>
    <t>043-230-4672</t>
  </si>
  <si>
    <t>홍탁규</t>
  </si>
  <si>
    <t>043-230-4621</t>
  </si>
  <si>
    <t>백아현</t>
  </si>
  <si>
    <t>정보시스템처 정보보안부</t>
  </si>
  <si>
    <t>기획처 예산부</t>
  </si>
  <si>
    <t>화공약품(DH·DC 설비 및 순환수) 연간 단가계약</t>
  </si>
  <si>
    <t>2023년도 유체커플링 계획예방정비공사 자재구매 연간 단가계약</t>
  </si>
  <si>
    <t>분당본사 공조기 필터 구매</t>
  </si>
  <si>
    <t>Redhat 라이선스 연간갱신</t>
  </si>
  <si>
    <t>하드디스크 파기장치 구매</t>
  </si>
  <si>
    <t xml:space="preserve">굴뚝자동측정기기(TMS) 소모성 자재 구매 </t>
  </si>
  <si>
    <t xml:space="preserve">2023년 중앙지사 TMS 정도검사용 및 교정용 가스 구매 </t>
  </si>
  <si>
    <t>2023년도 제어분야 경상보수자재 및 소모성 공기구 구매</t>
  </si>
  <si>
    <t xml:space="preserve">난지바이오가스엔진 AGS판넬 보수자재 구매 </t>
  </si>
  <si>
    <t>난지바이가스엔진 황화수소연속측정기 센서모듈 구매</t>
  </si>
  <si>
    <t>전산분야 경상보수자재 구매</t>
  </si>
  <si>
    <t>항온항습기 및 공조기 필터 구매</t>
  </si>
  <si>
    <t>ST 기계분야 예비품 구매</t>
  </si>
  <si>
    <t>경상정비 업무 수행을 위한 자재 구매</t>
  </si>
  <si>
    <t>전기분야 경상보수자재구매</t>
  </si>
  <si>
    <t>전기분야 저장품구매</t>
  </si>
  <si>
    <t>전기분야 자산화예비품 구매</t>
  </si>
  <si>
    <t>수질분석시약 및 소모품 구매</t>
  </si>
  <si>
    <t>상반기 홍보기념품 구매</t>
  </si>
  <si>
    <t>하반기 홍보기념품 구매</t>
  </si>
  <si>
    <t>지역문화 행사 지원 관련 물품 구매</t>
  </si>
  <si>
    <t>열원 펌프 진동감시설비 구매설치</t>
  </si>
  <si>
    <t>도촌가압장 펌프 진동감시설비 구매설치</t>
  </si>
  <si>
    <t>사용자 설비관리자 마을별 현장 집합교육</t>
  </si>
  <si>
    <t xml:space="preserve">사용자설비 제작사 연계 교육 및 기술지원 </t>
  </si>
  <si>
    <t>하절기 대비 냉방사용자 순회방문 및 기술지도</t>
  </si>
  <si>
    <t>동절기 대비 사용자 순회방문 및 기술지도</t>
  </si>
  <si>
    <t>지역난방 사용자 열사용시설 이상현상 및
유지보수사례 제작</t>
  </si>
  <si>
    <t xml:space="preserve">굴뚝원격체계 CleanSYS 정도검사용 및 교정용 가스구매 </t>
  </si>
  <si>
    <t>2023년도 SRF 보일러 연소재 처리용 톤백 구매</t>
  </si>
  <si>
    <t>#1~4 STACK TMS 보수자재 구매</t>
  </si>
  <si>
    <t>2023년 안전보호구(안전화, 안전모) 정기구매</t>
  </si>
  <si>
    <t>2023년 안전경진대회 포상품 구매</t>
  </si>
  <si>
    <t>2023년 열사용시설 운영실무, 인포그래픽 제작 구매</t>
  </si>
  <si>
    <t>2023년 사용자 순회방문 업무지원품 구매</t>
  </si>
  <si>
    <t>김경우</t>
  </si>
  <si>
    <t>031-8018-6377</t>
  </si>
  <si>
    <t>031-8018-6435</t>
  </si>
  <si>
    <t>이재복</t>
  </si>
  <si>
    <t>02-3156-4787</t>
  </si>
  <si>
    <t>031-8003-1593</t>
  </si>
  <si>
    <t>남미현</t>
  </si>
  <si>
    <t>061-338-7427</t>
  </si>
  <si>
    <t>김수진</t>
  </si>
  <si>
    <t>박중기</t>
  </si>
  <si>
    <t>이석빈</t>
  </si>
  <si>
    <t>박여훈</t>
  </si>
  <si>
    <t>정숙영</t>
  </si>
  <si>
    <t>구매</t>
    <phoneticPr fontId="2" type="noConversion"/>
  </si>
  <si>
    <t>발주계획월</t>
    <phoneticPr fontId="4" type="noConversion"/>
  </si>
  <si>
    <t>계약명</t>
    <phoneticPr fontId="4" type="noConversion"/>
  </si>
  <si>
    <t>계약종류</t>
    <phoneticPr fontId="4" type="noConversion"/>
  </si>
  <si>
    <t>입찰방법</t>
    <phoneticPr fontId="4" type="noConversion"/>
  </si>
  <si>
    <t>수요부서 
담당자 연락처</t>
    <phoneticPr fontId="4" type="noConversion"/>
  </si>
  <si>
    <t>계약부서
담당자 연락처</t>
    <phoneticPr fontId="4" type="noConversion"/>
  </si>
  <si>
    <t>재난안전통신망(PS_LTE) 단말기 구매</t>
    <phoneticPr fontId="4" type="noConversion"/>
  </si>
  <si>
    <t>안전처 재난안전부</t>
    <phoneticPr fontId="4" type="noConversion"/>
  </si>
  <si>
    <t>김영연</t>
    <phoneticPr fontId="4" type="noConversion"/>
  </si>
  <si>
    <t>031-780-4476</t>
    <phoneticPr fontId="4" type="noConversion"/>
  </si>
  <si>
    <t>공간안전인증 심사 용역</t>
    <phoneticPr fontId="4" type="noConversion"/>
  </si>
  <si>
    <t>김대욱</t>
    <phoneticPr fontId="4" type="noConversion"/>
  </si>
  <si>
    <t>031-780-4473</t>
    <phoneticPr fontId="4" type="noConversion"/>
  </si>
  <si>
    <t>김수민</t>
    <phoneticPr fontId="4" type="noConversion"/>
  </si>
  <si>
    <t>031-780-4152</t>
    <phoneticPr fontId="4" type="noConversion"/>
  </si>
  <si>
    <t>2024년 본사 근로자 정기안전보건교육</t>
    <phoneticPr fontId="4" type="noConversion"/>
  </si>
  <si>
    <t>안재준</t>
    <phoneticPr fontId="4" type="noConversion"/>
  </si>
  <si>
    <t>031-780-4486</t>
    <phoneticPr fontId="4" type="noConversion"/>
  </si>
  <si>
    <t>채수인</t>
    <phoneticPr fontId="4" type="noConversion"/>
  </si>
  <si>
    <t>031-780-4157</t>
    <phoneticPr fontId="4" type="noConversion"/>
  </si>
  <si>
    <t>2024년 한국지역난방공사 관리감독자 법정 정기교육</t>
    <phoneticPr fontId="4" type="noConversion"/>
  </si>
  <si>
    <t>김병우</t>
    <phoneticPr fontId="4" type="noConversion"/>
  </si>
  <si>
    <t>서주경</t>
    <phoneticPr fontId="4" type="noConversion"/>
  </si>
  <si>
    <t>031-780-4155</t>
    <phoneticPr fontId="4" type="noConversion"/>
  </si>
  <si>
    <t>중대재해처벌법 이행점검 미흡지사 안전문화컨설팅</t>
  </si>
  <si>
    <t>주우영</t>
    <phoneticPr fontId="4" type="noConversion"/>
  </si>
  <si>
    <t>031-780-4484</t>
    <phoneticPr fontId="4" type="noConversion"/>
  </si>
  <si>
    <t>안전보건관리체계 점검 용역</t>
    <phoneticPr fontId="4" type="noConversion"/>
  </si>
  <si>
    <t>스마트안전관리시스템 컨설팅 용역</t>
  </si>
  <si>
    <t>안전처 건설안전부</t>
  </si>
  <si>
    <t>최시환</t>
  </si>
  <si>
    <t>031-780-4492</t>
  </si>
  <si>
    <t>재무처 재무부</t>
    <phoneticPr fontId="4" type="noConversion"/>
  </si>
  <si>
    <t>한주현</t>
    <phoneticPr fontId="4" type="noConversion"/>
  </si>
  <si>
    <t>031-780-4254</t>
    <phoneticPr fontId="4" type="noConversion"/>
  </si>
  <si>
    <t>2024년도 회계 자문 및 지원용역</t>
    <phoneticPr fontId="4" type="noConversion"/>
  </si>
  <si>
    <t>구소연</t>
    <phoneticPr fontId="4" type="noConversion"/>
  </si>
  <si>
    <t>031-780-4256</t>
    <phoneticPr fontId="4" type="noConversion"/>
  </si>
  <si>
    <t>2024년 열수송관 천공 및 차단공사(1권역)</t>
    <phoneticPr fontId="4" type="noConversion"/>
  </si>
  <si>
    <t>열수송처 열수송관리부</t>
    <phoneticPr fontId="4" type="noConversion"/>
  </si>
  <si>
    <t>2024년 열수송관 천공 및 차단공사(2권역)</t>
    <phoneticPr fontId="4" type="noConversion"/>
  </si>
  <si>
    <t>AI 기반 열수송관 손상 자동판별/예측 기술 연구</t>
    <phoneticPr fontId="4" type="noConversion"/>
  </si>
  <si>
    <t>김주용</t>
    <phoneticPr fontId="4" type="noConversion"/>
  </si>
  <si>
    <t>031-8018-6517</t>
    <phoneticPr fontId="4" type="noConversion"/>
  </si>
  <si>
    <t>열수송관 현장 용접부 잔류응력 제거 및 수명향상 기술 연구</t>
    <phoneticPr fontId="4" type="noConversion"/>
  </si>
  <si>
    <t>열수송관용 이중보온관(이음관 Fitting 류) KS 표준화 연구</t>
    <phoneticPr fontId="4" type="noConversion"/>
  </si>
  <si>
    <t>이기영</t>
    <phoneticPr fontId="4" type="noConversion"/>
  </si>
  <si>
    <t>031-8018-6513</t>
    <phoneticPr fontId="4" type="noConversion"/>
  </si>
  <si>
    <t>2024년 열수송관공사용 이중보온관 구매단가계약(1권역)</t>
  </si>
  <si>
    <t>열수송처 열수송공사부</t>
    <phoneticPr fontId="4" type="noConversion"/>
  </si>
  <si>
    <t>김경우</t>
    <phoneticPr fontId="4" type="noConversion"/>
  </si>
  <si>
    <t>031-8018-6536</t>
  </si>
  <si>
    <t>열수송처 열수송공사부</t>
  </si>
  <si>
    <t>2024년 열수송관공사용 열수축자재 구매단가계약</t>
  </si>
  <si>
    <t>2024년 열수송관공사용 이중보온밸브(Ball type) 구매단가계약</t>
  </si>
  <si>
    <t>2024년 다채널 무선 열수송관 감시장치 구매단가계약</t>
  </si>
  <si>
    <t>열수송관 현장 용접부 PAUT 확대 적용을 위한 자문용역</t>
  </si>
  <si>
    <t>권용욱</t>
    <phoneticPr fontId="4" type="noConversion"/>
  </si>
  <si>
    <t>031-8018-6534</t>
  </si>
  <si>
    <t>2025년 연계지역 열수송관공사 설계용역</t>
  </si>
  <si>
    <t>강성휘</t>
    <phoneticPr fontId="4" type="noConversion"/>
  </si>
  <si>
    <t>이중보온관 폐기물(PUR·HDPE, 폐단관 일체형) 재활용용역 단가계약</t>
  </si>
  <si>
    <t>2024년 열수송관 위치 정확도 개선용역</t>
  </si>
  <si>
    <t>열수송처 열수송진단부</t>
  </si>
  <si>
    <t>031-8018-6525</t>
  </si>
  <si>
    <t>2024년 열수송시설 유지관리용역</t>
  </si>
  <si>
    <t>최수경</t>
  </si>
  <si>
    <t>채수인</t>
  </si>
  <si>
    <t>열수송관망 해석용 워크스테이션 구매</t>
  </si>
  <si>
    <t>031-8018-6528</t>
  </si>
  <si>
    <t>2023 한국지역난방공사 ESG보고서 발간 용역</t>
    <phoneticPr fontId="4" type="noConversion"/>
  </si>
  <si>
    <t>기획처 기획부</t>
    <phoneticPr fontId="4" type="noConversion"/>
  </si>
  <si>
    <t>송현정</t>
    <phoneticPr fontId="4" type="noConversion"/>
  </si>
  <si>
    <t>031-780-4323</t>
    <phoneticPr fontId="4" type="noConversion"/>
  </si>
  <si>
    <t>2024년도 예산서 등 제본</t>
  </si>
  <si>
    <t>031-780-4238</t>
  </si>
  <si>
    <t>2024년도 내부회계관리제도 운영 지원 용역</t>
  </si>
  <si>
    <t>서주경</t>
  </si>
  <si>
    <t>제9차 중장기 경영전략 수정·보완(2차) 용역</t>
    <phoneticPr fontId="4" type="noConversion"/>
  </si>
  <si>
    <t>신수연</t>
    <phoneticPr fontId="4" type="noConversion"/>
  </si>
  <si>
    <t>031-780-4322</t>
    <phoneticPr fontId="4" type="noConversion"/>
  </si>
  <si>
    <t>박혜원</t>
    <phoneticPr fontId="4" type="noConversion"/>
  </si>
  <si>
    <t>031-780-4253</t>
    <phoneticPr fontId="4" type="noConversion"/>
  </si>
  <si>
    <t>새로:한난 행사 지원 용역</t>
    <phoneticPr fontId="4" type="noConversion"/>
  </si>
  <si>
    <t>기획처 시스템혁신부</t>
    <phoneticPr fontId="4" type="noConversion"/>
  </si>
  <si>
    <t>윤진훈</t>
    <phoneticPr fontId="4" type="noConversion"/>
  </si>
  <si>
    <t>031-780-4383</t>
    <phoneticPr fontId="4" type="noConversion"/>
  </si>
  <si>
    <t>성제웅</t>
    <phoneticPr fontId="4" type="noConversion"/>
  </si>
  <si>
    <t>031-780-4154</t>
    <phoneticPr fontId="4" type="noConversion"/>
  </si>
  <si>
    <t>국정감사 대비 책자 제작 구매</t>
    <phoneticPr fontId="4" type="noConversion"/>
  </si>
  <si>
    <t>박정균</t>
    <phoneticPr fontId="4" type="noConversion"/>
  </si>
  <si>
    <t>031-780-4217</t>
    <phoneticPr fontId="4" type="noConversion"/>
  </si>
  <si>
    <t>이석빈</t>
    <phoneticPr fontId="4" type="noConversion"/>
  </si>
  <si>
    <t>031-780-4158</t>
    <phoneticPr fontId="4" type="noConversion"/>
  </si>
  <si>
    <t>집단에너지사업법 및 공공기관운영법 법령집 제작 구매</t>
    <phoneticPr fontId="4" type="noConversion"/>
  </si>
  <si>
    <t>기획처 법무지원부</t>
    <phoneticPr fontId="4" type="noConversion"/>
  </si>
  <si>
    <t>노경배</t>
    <phoneticPr fontId="4" type="noConversion"/>
  </si>
  <si>
    <t>031-780-4363</t>
    <phoneticPr fontId="4" type="noConversion"/>
  </si>
  <si>
    <t>통합신고센터 위탁운영 용역</t>
  </si>
  <si>
    <t>감사실 청렴감사부</t>
    <phoneticPr fontId="4" type="noConversion"/>
  </si>
  <si>
    <t>2023~2024 LSFO Supply Contract No.3</t>
    <phoneticPr fontId="4" type="noConversion"/>
  </si>
  <si>
    <t>양미지</t>
    <phoneticPr fontId="4" type="noConversion"/>
  </si>
  <si>
    <t>031-780-4277</t>
    <phoneticPr fontId="4" type="noConversion"/>
  </si>
  <si>
    <t>2023~2024 LSFO Supply Contract No.4</t>
    <phoneticPr fontId="4" type="noConversion"/>
  </si>
  <si>
    <t>031-780-4277</t>
  </si>
  <si>
    <t>평택 LSFO 저장탱크 잔유발생 저감을 위한 분산제 구매</t>
  </si>
  <si>
    <t xml:space="preserve">LNG 도입 관련 국제 자문용역 </t>
    <phoneticPr fontId="4" type="noConversion"/>
  </si>
  <si>
    <t>사업개발처 자원연료부</t>
    <phoneticPr fontId="4" type="noConversion"/>
  </si>
  <si>
    <t>이주원</t>
    <phoneticPr fontId="4" type="noConversion"/>
  </si>
  <si>
    <t>031-780-4275</t>
    <phoneticPr fontId="4" type="noConversion"/>
  </si>
  <si>
    <t>발전자회사 발전배열 거래조건 연구용역(분당, 일산)(동서발전, 남동발전, 한난 3개사 공동 연구용역 가능)</t>
    <phoneticPr fontId="4" type="noConversion"/>
  </si>
  <si>
    <t>발전자회사 발전배열 거래조건 연구용역(세종, 서울, 신세종)(중부발전, 남부발전, 한난 3개사 공동 연구용역 가능)</t>
    <phoneticPr fontId="4" type="noConversion"/>
  </si>
  <si>
    <t>집단에너지 경제성 및 효과 분석 용역</t>
  </si>
  <si>
    <t>사업개발처 사업개발부</t>
    <phoneticPr fontId="4" type="noConversion"/>
  </si>
  <si>
    <t>김광범</t>
    <phoneticPr fontId="4" type="noConversion"/>
  </si>
  <si>
    <t>031-780-4215</t>
    <phoneticPr fontId="4" type="noConversion"/>
  </si>
  <si>
    <t>집단에너지 허가 광역화 제도 제안 연구용역</t>
  </si>
  <si>
    <t>정보보안/개인정보보호 증적관리 시스템 유저 
라이선스 추가구매</t>
  </si>
  <si>
    <t>김상훈</t>
    <phoneticPr fontId="4" type="noConversion"/>
  </si>
  <si>
    <t>031-8018-6434</t>
  </si>
  <si>
    <t>정보시스템처 경영정보부</t>
    <phoneticPr fontId="4" type="noConversion"/>
  </si>
  <si>
    <t>2024년 데이터관리체계 및 데이터 분석 컨설팅</t>
    <phoneticPr fontId="4" type="noConversion"/>
  </si>
  <si>
    <t>정보시스템처 정보기획부</t>
    <phoneticPr fontId="4" type="noConversion"/>
  </si>
  <si>
    <t>최지훈</t>
    <phoneticPr fontId="4" type="noConversion"/>
  </si>
  <si>
    <t>031-8018-6343</t>
    <phoneticPr fontId="4" type="noConversion"/>
  </si>
  <si>
    <t>침입방지시스템 교체 구매</t>
  </si>
  <si>
    <t>열수송관 스마트 모니터링 시스템 
구축 용역 관련 KCMVP 개선</t>
    <phoneticPr fontId="4" type="noConversion"/>
  </si>
  <si>
    <t>강진수</t>
    <phoneticPr fontId="4" type="noConversion"/>
  </si>
  <si>
    <t>031-8018-6432</t>
  </si>
  <si>
    <t>도면관리소프트웨어 구매</t>
    <phoneticPr fontId="4" type="noConversion"/>
  </si>
  <si>
    <t>김영수</t>
    <phoneticPr fontId="4" type="noConversion"/>
  </si>
  <si>
    <t>031-8018-6377</t>
    <phoneticPr fontId="4" type="noConversion"/>
  </si>
  <si>
    <t>SDDC 서버 및 DB라이선스 증설</t>
    <phoneticPr fontId="4" type="noConversion"/>
  </si>
  <si>
    <t>김명윤</t>
    <phoneticPr fontId="4" type="noConversion"/>
  </si>
  <si>
    <t>031-8018-6374</t>
    <phoneticPr fontId="4" type="noConversion"/>
  </si>
  <si>
    <t>데이터센터 항온항습기 유지보수</t>
    <phoneticPr fontId="4" type="noConversion"/>
  </si>
  <si>
    <t>Microsoft-GA 라이선스 구매</t>
    <phoneticPr fontId="4" type="noConversion"/>
  </si>
  <si>
    <t>Microsoft-GA 서버 라이선스 구매</t>
    <phoneticPr fontId="4" type="noConversion"/>
  </si>
  <si>
    <t>Adobe 라이선스 구매</t>
    <phoneticPr fontId="4" type="noConversion"/>
  </si>
  <si>
    <t>정보보안시스템 운영,유지보수 용역</t>
  </si>
  <si>
    <t>이창욱</t>
    <phoneticPr fontId="4" type="noConversion"/>
  </si>
  <si>
    <t>백업소프트웨어 구매</t>
    <phoneticPr fontId="4" type="noConversion"/>
  </si>
  <si>
    <t>신형 망간자료전송 시스템 구매</t>
  </si>
  <si>
    <t>제어망 미디어장치 악성코드 모니터링
및 탐지시스템 관리기술 개발</t>
  </si>
  <si>
    <t>노태훈</t>
    <phoneticPr fontId="4" type="noConversion"/>
  </si>
  <si>
    <t>031-8018-6433</t>
  </si>
  <si>
    <t>본사 및 지사 업무용 정보기기 구매</t>
    <phoneticPr fontId="4" type="noConversion"/>
  </si>
  <si>
    <t>한글과컴퓨터 ILA 라이선스 구매</t>
    <phoneticPr fontId="4" type="noConversion"/>
  </si>
  <si>
    <t>알툴즈 라이선스 구매</t>
    <phoneticPr fontId="4" type="noConversion"/>
  </si>
  <si>
    <t>서버 가상화 라이선스 갱신</t>
  </si>
  <si>
    <t>열수송관 스마트 모니터링 시스템 구축</t>
    <phoneticPr fontId="4" type="noConversion"/>
  </si>
  <si>
    <t>조성원</t>
    <phoneticPr fontId="4" type="noConversion"/>
  </si>
  <si>
    <t>031-8018-6372</t>
    <phoneticPr fontId="4" type="noConversion"/>
  </si>
  <si>
    <t>춘추계, 하계작업복 구매 계약</t>
    <phoneticPr fontId="4" type="noConversion"/>
  </si>
  <si>
    <t>경영지원처 총무부</t>
    <phoneticPr fontId="4" type="noConversion"/>
  </si>
  <si>
    <t>박준미</t>
    <phoneticPr fontId="4" type="noConversion"/>
  </si>
  <si>
    <t>031-780-4123</t>
    <phoneticPr fontId="4" type="noConversion"/>
  </si>
  <si>
    <t>동계작업복, 방한복 구매 계약</t>
    <phoneticPr fontId="4" type="noConversion"/>
  </si>
  <si>
    <t>업무용수첩 제작 구매</t>
    <phoneticPr fontId="4" type="noConversion"/>
  </si>
  <si>
    <t>031-780-4123</t>
  </si>
  <si>
    <t>1분기 홍보기념품 구매</t>
    <phoneticPr fontId="4" type="noConversion"/>
  </si>
  <si>
    <t>2분기 홍보기념품 구매</t>
  </si>
  <si>
    <t>3분기 홍보기념품 구매</t>
  </si>
  <si>
    <t>4분기 홍보기념품 구매</t>
  </si>
  <si>
    <t>상반기 인쇄물 제작</t>
    <phoneticPr fontId="4" type="noConversion"/>
  </si>
  <si>
    <t>하반기 인쇄물 제작</t>
    <phoneticPr fontId="4" type="noConversion"/>
  </si>
  <si>
    <t>2024년 한국지역난방공사 사옥관리 용역</t>
    <phoneticPr fontId="4" type="noConversion"/>
  </si>
  <si>
    <t>노진형</t>
    <phoneticPr fontId="4" type="noConversion"/>
  </si>
  <si>
    <t>031)780-4353</t>
    <phoneticPr fontId="4" type="noConversion"/>
  </si>
  <si>
    <t>2024년 한국지역난방공사 환경관리 용역</t>
    <phoneticPr fontId="4" type="noConversion"/>
  </si>
  <si>
    <t>2025년 본사사옥 승강기 유지보수용역</t>
    <phoneticPr fontId="4" type="noConversion"/>
  </si>
  <si>
    <t>2024년 본사사옥 소방설비 점검용역</t>
    <phoneticPr fontId="4" type="noConversion"/>
  </si>
  <si>
    <t>2024년 본사사옥 전기안전관리 대행용역</t>
    <phoneticPr fontId="4" type="noConversion"/>
  </si>
  <si>
    <t>2024년 본사사옥 통신설비 유지보수용역</t>
    <phoneticPr fontId="4" type="noConversion"/>
  </si>
  <si>
    <t>2024년 분당본사 조경 유지관리 용역</t>
    <phoneticPr fontId="4" type="noConversion"/>
  </si>
  <si>
    <t>2024년 기계설비 성능점검 용역</t>
    <phoneticPr fontId="4" type="noConversion"/>
  </si>
  <si>
    <t>2024년 일반·특수경비 및 안내원 용역</t>
    <phoneticPr fontId="4" type="noConversion"/>
  </si>
  <si>
    <t>김보현</t>
    <phoneticPr fontId="4" type="noConversion"/>
  </si>
  <si>
    <t>031-780-4125</t>
    <phoneticPr fontId="4" type="noConversion"/>
  </si>
  <si>
    <t>이상화</t>
    <phoneticPr fontId="4" type="noConversion"/>
  </si>
  <si>
    <t>031-780-4156</t>
    <phoneticPr fontId="4" type="noConversion"/>
  </si>
  <si>
    <t>2024년 업무용차량 자동차보험 가입</t>
    <phoneticPr fontId="4" type="noConversion"/>
  </si>
  <si>
    <t>총무부</t>
    <phoneticPr fontId="4" type="noConversion"/>
  </si>
  <si>
    <t>이단비</t>
    <phoneticPr fontId="4" type="noConversion"/>
  </si>
  <si>
    <t>031-780-4126</t>
    <phoneticPr fontId="4" type="noConversion"/>
  </si>
  <si>
    <t>2024년 하반기 사무공간 재배치 용역</t>
    <phoneticPr fontId="4" type="noConversion"/>
  </si>
  <si>
    <t>2025년 상반기 사무공간 재배치 용역</t>
    <phoneticPr fontId="4" type="noConversion"/>
  </si>
  <si>
    <t>정년퇴직자 기념패 구매</t>
  </si>
  <si>
    <t>경영지원처 인사교육부</t>
  </si>
  <si>
    <t>서영호</t>
  </si>
  <si>
    <t>031-780-4138</t>
  </si>
  <si>
    <t>2024년 부서장 및 상임이사 후보자 역량평가 운영 용역</t>
    <phoneticPr fontId="4" type="noConversion"/>
  </si>
  <si>
    <t>2024년 승진제도 운영 대행 용역</t>
    <phoneticPr fontId="4" type="noConversion"/>
  </si>
  <si>
    <t>2024년 채용대행 용역</t>
    <phoneticPr fontId="4" type="noConversion"/>
  </si>
  <si>
    <t>송현재</t>
    <phoneticPr fontId="4" type="noConversion"/>
  </si>
  <si>
    <t>2024년 상반기 승진자격시험 교재 구매</t>
    <phoneticPr fontId="4" type="noConversion"/>
  </si>
  <si>
    <t>2024년 하반기 승진자격시험 교재 구매</t>
    <phoneticPr fontId="4" type="noConversion"/>
  </si>
  <si>
    <t>2024~2026년 모의훈련설비 유지보수 용역</t>
    <phoneticPr fontId="4" type="noConversion"/>
  </si>
  <si>
    <t>경영지원처 인사교육부</t>
    <phoneticPr fontId="4" type="noConversion"/>
  </si>
  <si>
    <t>김현복</t>
    <phoneticPr fontId="4" type="noConversion"/>
  </si>
  <si>
    <t>031-780-4223</t>
    <phoneticPr fontId="4" type="noConversion"/>
  </si>
  <si>
    <t>휴양시설 예약관리 위탁 용역</t>
    <phoneticPr fontId="4" type="noConversion"/>
  </si>
  <si>
    <t>경영지원처 노무복지부</t>
    <phoneticPr fontId="4" type="noConversion"/>
  </si>
  <si>
    <t>오진수</t>
    <phoneticPr fontId="4" type="noConversion"/>
  </si>
  <si>
    <t>031-780-4146</t>
    <phoneticPr fontId="4" type="noConversion"/>
  </si>
  <si>
    <t>이상화</t>
  </si>
  <si>
    <t>031-780-4156</t>
  </si>
  <si>
    <t>직무 성과 중심 보수체계 합리적 개편방안 설계 용역</t>
  </si>
  <si>
    <t>경영지원처
노무복지부</t>
  </si>
  <si>
    <t>031-780-4148</t>
  </si>
  <si>
    <t>2025년 한국지역난방공사 통근버스 임차용역</t>
  </si>
  <si>
    <t>이지아</t>
    <phoneticPr fontId="4" type="noConversion"/>
  </si>
  <si>
    <t>2024년 귀속 근로소득 연말정산 위탁용역</t>
  </si>
  <si>
    <t>김보라</t>
  </si>
  <si>
    <t>대구 친환경발전소 아스콘 구매</t>
    <phoneticPr fontId="4" type="noConversion"/>
  </si>
  <si>
    <t>건설처 프로젝트1부</t>
    <phoneticPr fontId="4" type="noConversion"/>
  </si>
  <si>
    <t>박창일</t>
    <phoneticPr fontId="4" type="noConversion"/>
  </si>
  <si>
    <t>031-780-4528</t>
    <phoneticPr fontId="4" type="noConversion"/>
  </si>
  <si>
    <t>대구 친환경발전소 혼합골재 구매</t>
    <phoneticPr fontId="4" type="noConversion"/>
  </si>
  <si>
    <t>대구 청주 CCTV 구매설치</t>
    <phoneticPr fontId="4" type="noConversion"/>
  </si>
  <si>
    <t>건설처 프로젝트2부</t>
  </si>
  <si>
    <t>양병만</t>
    <phoneticPr fontId="4" type="noConversion"/>
  </si>
  <si>
    <t>031-780-4537</t>
    <phoneticPr fontId="4" type="noConversion"/>
  </si>
  <si>
    <t>축열조 설치공사(청주지사)</t>
    <phoneticPr fontId="4" type="noConversion"/>
  </si>
  <si>
    <t>건설처 프로젝트2부</t>
    <phoneticPr fontId="4" type="noConversion"/>
  </si>
  <si>
    <t>홍성만</t>
    <phoneticPr fontId="4" type="noConversion"/>
  </si>
  <si>
    <t>031-780-4533</t>
    <phoneticPr fontId="4" type="noConversion"/>
  </si>
  <si>
    <t>031-780-4153</t>
    <phoneticPr fontId="4" type="noConversion"/>
  </si>
  <si>
    <t>세종(북측) 행복 집단에너지시설 건설공사 CCTV 구매</t>
    <phoneticPr fontId="4" type="noConversion"/>
  </si>
  <si>
    <t>건설처 프로젝트3부</t>
    <phoneticPr fontId="4" type="noConversion"/>
  </si>
  <si>
    <t>신용호</t>
    <phoneticPr fontId="4" type="noConversion"/>
  </si>
  <si>
    <t>031-780-4545</t>
    <phoneticPr fontId="4" type="noConversion"/>
  </si>
  <si>
    <t>강남지사 수서열원 연돌 그래픽 도장공사</t>
    <phoneticPr fontId="4" type="noConversion"/>
  </si>
  <si>
    <t>손승욱</t>
    <phoneticPr fontId="4" type="noConversion"/>
  </si>
  <si>
    <t>031-780-4546</t>
    <phoneticPr fontId="4" type="noConversion"/>
  </si>
  <si>
    <t>세종(북측) 행복 집단에너지시설 건설공사 아스콘 구매</t>
    <phoneticPr fontId="4" type="noConversion"/>
  </si>
  <si>
    <t>세종(북측) 행복 집단에너지시설 건설공사 알루미늄 울타리 구매</t>
    <phoneticPr fontId="4" type="noConversion"/>
  </si>
  <si>
    <t>세종(북측) 행복 집단에너지시설 건설공사 메쉬휀스 구매</t>
    <phoneticPr fontId="4" type="noConversion"/>
  </si>
  <si>
    <t>청주 친환경발전소 경계석 구매</t>
    <phoneticPr fontId="4" type="noConversion"/>
  </si>
  <si>
    <t>임주연</t>
    <phoneticPr fontId="4" type="noConversion"/>
  </si>
  <si>
    <t>031-780-4538</t>
    <phoneticPr fontId="4" type="noConversion"/>
  </si>
  <si>
    <t>축열조 비파괴검사 용역(청주지사)</t>
    <phoneticPr fontId="4" type="noConversion"/>
  </si>
  <si>
    <t>대구 친환경발전소 경계석 구매</t>
    <phoneticPr fontId="4" type="noConversion"/>
  </si>
  <si>
    <t>고양 창릉 집단에너지시설 설계용역</t>
    <phoneticPr fontId="4" type="noConversion"/>
  </si>
  <si>
    <t>고성훈</t>
    <phoneticPr fontId="4" type="noConversion"/>
  </si>
  <si>
    <t>031-780-4541</t>
    <phoneticPr fontId="4" type="noConversion"/>
  </si>
  <si>
    <t>2024년도 이중보온관 상주검사 용역</t>
    <phoneticPr fontId="4" type="noConversion"/>
  </si>
  <si>
    <t>플랜트기술처 플랜트관리QC부</t>
    <phoneticPr fontId="4" type="noConversion"/>
  </si>
  <si>
    <t>강석영</t>
    <phoneticPr fontId="4" type="noConversion"/>
  </si>
  <si>
    <t>031-780-4419</t>
    <phoneticPr fontId="4" type="noConversion"/>
  </si>
  <si>
    <t>2024년 집단에너지시설 건설공사 기자재 검사용역</t>
    <phoneticPr fontId="4" type="noConversion"/>
  </si>
  <si>
    <t>차재필</t>
    <phoneticPr fontId="4" type="noConversion"/>
  </si>
  <si>
    <t>031-780-4418</t>
    <phoneticPr fontId="4" type="noConversion"/>
  </si>
  <si>
    <t>2024년도 소형CHP 경상정비용역</t>
    <phoneticPr fontId="4" type="noConversion"/>
  </si>
  <si>
    <t>031-780-4415</t>
    <phoneticPr fontId="4" type="noConversion"/>
  </si>
  <si>
    <t>2024년도 중대형CHP지사 경상정비공사</t>
    <phoneticPr fontId="4" type="noConversion"/>
  </si>
  <si>
    <t>광주전남지사 운영 안정성 확보를 위한 장기운전 방안 연구</t>
    <phoneticPr fontId="4" type="noConversion"/>
  </si>
  <si>
    <t>김우철</t>
    <phoneticPr fontId="4" type="noConversion"/>
  </si>
  <si>
    <t>031-780-4429</t>
    <phoneticPr fontId="4" type="noConversion"/>
  </si>
  <si>
    <t>(24~25)현장지원 강화를 위한 지역난방 설비 부식 파손원인 분석 및 개선안 도출 연구</t>
    <phoneticPr fontId="4" type="noConversion"/>
  </si>
  <si>
    <t>고양사업소 CES 냉각수 배관 부식 원인 분석</t>
    <phoneticPr fontId="4" type="noConversion"/>
  </si>
  <si>
    <t>플랜트기술처 기계기술부</t>
    <phoneticPr fontId="4" type="noConversion"/>
  </si>
  <si>
    <t>2024년도 연계 판형 열교환기 유지보수 자재 구매 설치</t>
    <phoneticPr fontId="4" type="noConversion"/>
  </si>
  <si>
    <t>홍인기</t>
    <phoneticPr fontId="4" type="noConversion"/>
  </si>
  <si>
    <t>031-780-4425</t>
    <phoneticPr fontId="4" type="noConversion"/>
  </si>
  <si>
    <t>대구지사 증기터빈 전시 조형물 제작설치</t>
  </si>
  <si>
    <t>전기분야 현장중심 교육장 구축 인테리어 용역</t>
    <phoneticPr fontId="4" type="noConversion"/>
  </si>
  <si>
    <t>플랜트기술처 계전기술부</t>
    <phoneticPr fontId="4" type="noConversion"/>
  </si>
  <si>
    <t>김윤미</t>
    <phoneticPr fontId="4" type="noConversion"/>
  </si>
  <si>
    <t>031-780-4433</t>
    <phoneticPr fontId="4" type="noConversion"/>
  </si>
  <si>
    <t>전기분야 현장중심 교육장 구축 인테리어 공사</t>
    <phoneticPr fontId="4" type="noConversion"/>
  </si>
  <si>
    <t>김윤미</t>
  </si>
  <si>
    <t>031-780-4433</t>
  </si>
  <si>
    <t>배전반 철거 및  교육 기자재 개조, 설치공사</t>
    <phoneticPr fontId="4" type="noConversion"/>
  </si>
  <si>
    <t>전기교육장 구축 비품 구매</t>
    <phoneticPr fontId="4" type="noConversion"/>
  </si>
  <si>
    <t>전기교육장 구축 관련 기자재 구매</t>
    <phoneticPr fontId="4" type="noConversion"/>
  </si>
  <si>
    <t>위험지역 출입인원 자동계수 및 가스농도 측정시스템(APC) 구매설치</t>
    <phoneticPr fontId="4" type="noConversion"/>
  </si>
  <si>
    <t>이재록</t>
    <phoneticPr fontId="4" type="noConversion"/>
  </si>
  <si>
    <t>031-780-4443</t>
    <phoneticPr fontId="4" type="noConversion"/>
  </si>
  <si>
    <t>2024년도 플랜트 제어시스템 IT설비 경상정비 및 제어망 보안 지원용역</t>
    <phoneticPr fontId="4" type="noConversion"/>
  </si>
  <si>
    <t xml:space="preserve">  중대형 복합화력 열생산 및 공급시설 자동화 적용 연구용역</t>
    <phoneticPr fontId="4" type="noConversion"/>
  </si>
  <si>
    <t>미래개발원 미허가건물 철거공사</t>
  </si>
  <si>
    <t>플랜트기술처 연구기획부</t>
  </si>
  <si>
    <t>장익</t>
  </si>
  <si>
    <t>미래개발원 수변전설비 기기 교체공사</t>
  </si>
  <si>
    <t>미래개발원 연구동 및 숙소동 설비 펌프 구매</t>
  </si>
  <si>
    <t>한은진</t>
  </si>
  <si>
    <t>031-8014-9651</t>
  </si>
  <si>
    <t>미래개발원 시설운영 소모성공기구 구매</t>
  </si>
  <si>
    <t>미래개발원 자동제어설비 이전설치공사</t>
  </si>
  <si>
    <t>미래개발원 구매식당 위탁운영용역</t>
  </si>
  <si>
    <t>미래개발원 강당 음향설비 구매설치</t>
  </si>
  <si>
    <t>미래개발원 구내식당 워크인 냉장,냉동고 구매설치</t>
  </si>
  <si>
    <t>미래개발원 구내식당 냉장고 구매</t>
  </si>
  <si>
    <t>미래개발원 외부 계단 보수공사</t>
  </si>
  <si>
    <t>통합운영시스템 건설지사(대구,청주,북세종) 증설 용역</t>
  </si>
  <si>
    <t>전소연</t>
  </si>
  <si>
    <t>031-8018-6473</t>
  </si>
  <si>
    <t>전사 환경관리 리스크진단 컨설팅 용역</t>
  </si>
  <si>
    <t>청주 친환경에너지 개선공사 사후환경영향조사(운영시) 용역</t>
  </si>
  <si>
    <t>대구 친환경에너지 개선공사 사후환경영향조사(운영시) 용역</t>
  </si>
  <si>
    <t>031-8018-6063</t>
  </si>
  <si>
    <t>반도체 미활용열 활용 연구 용역</t>
    <phoneticPr fontId="4" type="noConversion"/>
  </si>
  <si>
    <t>미래사업처 신재생사업부</t>
  </si>
  <si>
    <t>031-8018-6040</t>
    <phoneticPr fontId="4" type="noConversion"/>
  </si>
  <si>
    <t>미래개발원 연료전지 유지보수 용역</t>
    <phoneticPr fontId="4" type="noConversion"/>
  </si>
  <si>
    <t>수소발전 입찰단가산정 및 수소시장대응방안 연구</t>
  </si>
  <si>
    <t>임슬예</t>
  </si>
  <si>
    <t>함백태양광 발전설비 전기안전관리 대행용역</t>
    <phoneticPr fontId="4" type="noConversion"/>
  </si>
  <si>
    <t>031-8018-6038</t>
    <phoneticPr fontId="4" type="noConversion"/>
  </si>
  <si>
    <t>광양항 태양광 제초 및 수목전정용역</t>
    <phoneticPr fontId="4" type="noConversion"/>
  </si>
  <si>
    <t>함백태양광 발전소 제초 용역</t>
    <phoneticPr fontId="4" type="noConversion"/>
  </si>
  <si>
    <t>강릉태양광 발전소 제초 용역</t>
    <phoneticPr fontId="4" type="noConversion"/>
  </si>
  <si>
    <t>통합바이오가가스 활용사업 사업모델 개발 및 타당성 연구</t>
  </si>
  <si>
    <t>김남웅</t>
  </si>
  <si>
    <t>031-8018-6034</t>
  </si>
  <si>
    <t xml:space="preserve"> CHP 분산편익 전력시장 내 적용방안 연구</t>
    <phoneticPr fontId="4" type="noConversion"/>
  </si>
  <si>
    <t xml:space="preserve">미래사업처 전력사업부 </t>
    <phoneticPr fontId="4" type="noConversion"/>
  </si>
  <si>
    <t>전영신</t>
    <phoneticPr fontId="4" type="noConversion"/>
  </si>
  <si>
    <t>031-8018-6494</t>
    <phoneticPr fontId="4" type="noConversion"/>
  </si>
  <si>
    <t xml:space="preserve"> LNG발전기 계약거래 도입에 대비한  CHP 대응전략연구</t>
    <phoneticPr fontId="4" type="noConversion"/>
  </si>
  <si>
    <t>전영신</t>
  </si>
  <si>
    <t>P2H Pilot Plant 구매설치</t>
    <phoneticPr fontId="4" type="noConversion"/>
  </si>
  <si>
    <t>손우혁</t>
    <phoneticPr fontId="4" type="noConversion"/>
  </si>
  <si>
    <t>031-8018-6495</t>
    <phoneticPr fontId="4" type="noConversion"/>
  </si>
  <si>
    <t>1MWe급 CCUS기술 실증을 위한 기초 설계용역</t>
    <phoneticPr fontId="4" type="noConversion"/>
  </si>
  <si>
    <t>미래사업처 탄소중립정책부</t>
    <phoneticPr fontId="4" type="noConversion"/>
  </si>
  <si>
    <t>남궁형규</t>
    <phoneticPr fontId="4" type="noConversion"/>
  </si>
  <si>
    <t>031-8018-9657</t>
    <phoneticPr fontId="4" type="noConversion"/>
  </si>
  <si>
    <t>1MWe급 CCUS기술 실증을 위한 기초 공사</t>
    <phoneticPr fontId="4" type="noConversion"/>
  </si>
  <si>
    <t>1MWe급 CCUS기술 실증을 위한 전기설비 공사</t>
    <phoneticPr fontId="4" type="noConversion"/>
  </si>
  <si>
    <t>건축부문 제로에너지의무화 대응을 위한 집단에너지 중심의 신재생E정책 개발 연구</t>
    <phoneticPr fontId="4" type="noConversion"/>
  </si>
  <si>
    <t>변수영</t>
    <phoneticPr fontId="4" type="noConversion"/>
  </si>
  <si>
    <t>031-8018-6056</t>
    <phoneticPr fontId="4" type="noConversion"/>
  </si>
  <si>
    <t>(유용물질 생산을 위한 Carbon to X 기술개발사업)
 폐열연계 건조설비(5kg/d기준)의 효율향상 시스템  구매</t>
    <phoneticPr fontId="4" type="noConversion"/>
  </si>
  <si>
    <t>장원석</t>
    <phoneticPr fontId="4" type="noConversion"/>
  </si>
  <si>
    <t>031-8018-6052</t>
    <phoneticPr fontId="4" type="noConversion"/>
  </si>
  <si>
    <t>(유용물질 생산을 위한 Carbon to X 기술개발사업)
 유리온실 방진 방수 조명개선공사</t>
    <phoneticPr fontId="4" type="noConversion"/>
  </si>
  <si>
    <t>한국지역난방공사 탄소정보공개 검증 및 컨설팅 용역</t>
    <phoneticPr fontId="4" type="noConversion"/>
  </si>
  <si>
    <t>안성원</t>
    <phoneticPr fontId="4" type="noConversion"/>
  </si>
  <si>
    <t>031-8018-6024</t>
    <phoneticPr fontId="4" type="noConversion"/>
  </si>
  <si>
    <t>브로슈어.리플렛 제작 업데이트 구매</t>
    <phoneticPr fontId="4" type="noConversion"/>
  </si>
  <si>
    <t>경영관리처 홍보부</t>
    <phoneticPr fontId="4" type="noConversion"/>
  </si>
  <si>
    <t>수의계약</t>
    <phoneticPr fontId="4" type="noConversion"/>
  </si>
  <si>
    <t>박주영</t>
    <phoneticPr fontId="4" type="noConversion"/>
  </si>
  <si>
    <t>2025년도 달력 제작구매</t>
    <phoneticPr fontId="4" type="noConversion"/>
  </si>
  <si>
    <t>2025년도 쇼핑백 제작구매</t>
    <phoneticPr fontId="4" type="noConversion"/>
  </si>
  <si>
    <t>공사 사보 기획 및 디자인 용역</t>
    <phoneticPr fontId="4" type="noConversion"/>
  </si>
  <si>
    <t xml:space="preserve">공사 사보 인쇄 </t>
    <phoneticPr fontId="4" type="noConversion"/>
  </si>
  <si>
    <t>홍보기념품 구매</t>
    <phoneticPr fontId="4" type="noConversion"/>
  </si>
  <si>
    <t>공사 마스코트(따소미) 인형탈 제작</t>
    <phoneticPr fontId="4" type="noConversion"/>
  </si>
  <si>
    <t>이세미</t>
    <phoneticPr fontId="4" type="noConversion"/>
  </si>
  <si>
    <t>2024년 라디오 CM 제작구매</t>
    <phoneticPr fontId="4" type="noConversion"/>
  </si>
  <si>
    <t>변영기</t>
    <phoneticPr fontId="4" type="noConversion"/>
  </si>
  <si>
    <t>2024년 인쇄필름 제작구매</t>
    <phoneticPr fontId="4" type="noConversion"/>
  </si>
  <si>
    <t>2023년 국민인식도 조사 용역</t>
    <phoneticPr fontId="4" type="noConversion"/>
  </si>
  <si>
    <t>옥외전광판 smps 교체</t>
    <phoneticPr fontId="4" type="noConversion"/>
  </si>
  <si>
    <t>최진수</t>
    <phoneticPr fontId="4" type="noConversion"/>
  </si>
  <si>
    <t>031-780-4046</t>
    <phoneticPr fontId="4" type="noConversion"/>
  </si>
  <si>
    <t>25년 공사 친환경 인지도 조사 용역</t>
    <phoneticPr fontId="4" type="noConversion"/>
  </si>
  <si>
    <t>최서영</t>
    <phoneticPr fontId="4" type="noConversion"/>
  </si>
  <si>
    <t>031-780-4042</t>
    <phoneticPr fontId="4" type="noConversion"/>
  </si>
  <si>
    <t>청렴활동 지원 물품 구매</t>
    <phoneticPr fontId="4" type="noConversion"/>
  </si>
  <si>
    <t>화성지사</t>
    <phoneticPr fontId="4" type="noConversion"/>
  </si>
  <si>
    <t>김환익</t>
    <phoneticPr fontId="4" type="noConversion"/>
  </si>
  <si>
    <t>031-8003-1511</t>
    <phoneticPr fontId="4" type="noConversion"/>
  </si>
  <si>
    <t>견학생 지원 물품 구매</t>
    <phoneticPr fontId="4" type="noConversion"/>
  </si>
  <si>
    <t>김환익</t>
  </si>
  <si>
    <t>031-8003-1511</t>
  </si>
  <si>
    <t xml:space="preserve">민원응대 지원 물품 구매 </t>
    <phoneticPr fontId="4" type="noConversion"/>
  </si>
  <si>
    <t>구내식당 환경개선 환풍기 구매</t>
    <phoneticPr fontId="4" type="noConversion"/>
  </si>
  <si>
    <t>화성지사 조경관리 용역</t>
    <phoneticPr fontId="4" type="noConversion"/>
  </si>
  <si>
    <t>2024년 화성지사 통신설비 유지보수용역</t>
    <phoneticPr fontId="4" type="noConversion"/>
  </si>
  <si>
    <t>2024년 화성지사 관리동 강당 카페트 교체 공사</t>
    <phoneticPr fontId="4" type="noConversion"/>
  </si>
  <si>
    <t>2024년 화성지사 구내식당 위탁 용역</t>
    <phoneticPr fontId="4" type="noConversion"/>
  </si>
  <si>
    <t>CS강화 추진관련 기념품 구매</t>
    <phoneticPr fontId="4" type="noConversion"/>
  </si>
  <si>
    <t>장인영</t>
    <phoneticPr fontId="4" type="noConversion"/>
  </si>
  <si>
    <t>031-8003-1522</t>
    <phoneticPr fontId="4" type="noConversion"/>
  </si>
  <si>
    <t>수요개발 관련 기념품 구매</t>
    <phoneticPr fontId="4" type="noConversion"/>
  </si>
  <si>
    <t>화성지사 가스터빈 NG Inlet 차단밸브 구매</t>
    <phoneticPr fontId="4" type="noConversion"/>
  </si>
  <si>
    <t>정용진</t>
    <phoneticPr fontId="4" type="noConversion"/>
  </si>
  <si>
    <t>031-8003-1542</t>
    <phoneticPr fontId="4" type="noConversion"/>
  </si>
  <si>
    <t>가스터빈 Exhaust Expansion Joint 구매설치</t>
    <phoneticPr fontId="4" type="noConversion"/>
  </si>
  <si>
    <t>GT동 Over Head Crane Remote Controller 구매</t>
    <phoneticPr fontId="4" type="noConversion"/>
  </si>
  <si>
    <t>백관수</t>
    <phoneticPr fontId="4" type="noConversion"/>
  </si>
  <si>
    <t>031-8003-1545</t>
    <phoneticPr fontId="4" type="noConversion"/>
  </si>
  <si>
    <t>백관수</t>
  </si>
  <si>
    <t>화성지사 관리동 공조덕트 청소용역</t>
  </si>
  <si>
    <t>수폐수처리설비 활성탄 구매</t>
    <phoneticPr fontId="4" type="noConversion"/>
  </si>
  <si>
    <t>배효진</t>
    <phoneticPr fontId="4" type="noConversion"/>
  </si>
  <si>
    <t>031-8003-1552</t>
    <phoneticPr fontId="4" type="noConversion"/>
  </si>
  <si>
    <t>수폐수처리설비 여과재 구매</t>
    <phoneticPr fontId="4" type="noConversion"/>
  </si>
  <si>
    <t>화성지사 공기압축기 #2, 3 정기점검 보수공사</t>
    <phoneticPr fontId="4" type="noConversion"/>
  </si>
  <si>
    <t>백다연</t>
    <phoneticPr fontId="4" type="noConversion"/>
  </si>
  <si>
    <t>031-8003-1517</t>
    <phoneticPr fontId="4" type="noConversion"/>
  </si>
  <si>
    <t>PSM 수검대비 설비보완</t>
    <phoneticPr fontId="4" type="noConversion"/>
  </si>
  <si>
    <t>#1, 2 HRSG 6층 내부 Air Blowing 공사</t>
    <phoneticPr fontId="4" type="noConversion"/>
  </si>
  <si>
    <t>박성완</t>
    <phoneticPr fontId="4" type="noConversion"/>
  </si>
  <si>
    <t>031-8003-1548</t>
    <phoneticPr fontId="4" type="noConversion"/>
  </si>
  <si>
    <t>#1, 2 HRSG 탈질설비 Vaporizer 보온재 재시공 공사</t>
    <phoneticPr fontId="4" type="noConversion"/>
  </si>
  <si>
    <t>HRSG 2-A ECO 판형열교환기 가스켓 구매</t>
    <phoneticPr fontId="4" type="noConversion"/>
  </si>
  <si>
    <t>#1, 2 HRSG 입자상물질 집진장치 설치공사</t>
    <phoneticPr fontId="4" type="noConversion"/>
  </si>
  <si>
    <t>가스터빈 유압밸브 예비품 구매</t>
    <phoneticPr fontId="4" type="noConversion"/>
  </si>
  <si>
    <t>박현우</t>
    <phoneticPr fontId="4" type="noConversion"/>
  </si>
  <si>
    <t>031-8003-1587</t>
    <phoneticPr fontId="4" type="noConversion"/>
  </si>
  <si>
    <t>제어분야 예비품(내자) 구매</t>
    <phoneticPr fontId="4" type="noConversion"/>
  </si>
  <si>
    <t>진동감시시스템 설비개선</t>
    <phoneticPr fontId="4" type="noConversion"/>
  </si>
  <si>
    <t>이정민</t>
    <phoneticPr fontId="4" type="noConversion"/>
  </si>
  <si>
    <t>031-8003-1593</t>
    <phoneticPr fontId="4" type="noConversion"/>
  </si>
  <si>
    <t>예비품구매</t>
    <phoneticPr fontId="4" type="noConversion"/>
  </si>
  <si>
    <t>K-Securetrap(보안관제시스템) 업그레이드</t>
    <phoneticPr fontId="4" type="noConversion"/>
  </si>
  <si>
    <t>전산분야 경상보수자재 구매</t>
    <phoneticPr fontId="4" type="noConversion"/>
  </si>
  <si>
    <t xml:space="preserve"> 분산제어설비 정기점검보수공사</t>
    <phoneticPr fontId="4" type="noConversion"/>
  </si>
  <si>
    <t>진동감시설비 정기점검보수공사</t>
    <phoneticPr fontId="4" type="noConversion"/>
  </si>
  <si>
    <t>EMS RTU 정기점검보수공사</t>
    <phoneticPr fontId="4" type="noConversion"/>
  </si>
  <si>
    <t>화재수신반 구매설치</t>
    <phoneticPr fontId="4" type="noConversion"/>
  </si>
  <si>
    <t>윤장원</t>
    <phoneticPr fontId="4" type="noConversion"/>
  </si>
  <si>
    <t>031-8003-1577</t>
    <phoneticPr fontId="4" type="noConversion"/>
  </si>
  <si>
    <t>2024년 승강기 유지보수 용역</t>
    <phoneticPr fontId="4" type="noConversion"/>
  </si>
  <si>
    <t>2024년 무정전전원공급장치 유지보수 용역</t>
    <phoneticPr fontId="4" type="noConversion"/>
  </si>
  <si>
    <t>전식방지설비 보수 공사</t>
    <phoneticPr fontId="4" type="noConversion"/>
  </si>
  <si>
    <t>#1 GT Starting Motor 이동식레일 설치 공사</t>
    <phoneticPr fontId="4" type="noConversion"/>
  </si>
  <si>
    <t>이산화탄소 소화설비 감지·경보장치 설치 공사</t>
    <phoneticPr fontId="4" type="noConversion"/>
  </si>
  <si>
    <t>PLBw O2 CO 측정기 부품 구매</t>
    <phoneticPr fontId="4" type="noConversion"/>
  </si>
  <si>
    <t>김다은</t>
    <phoneticPr fontId="4" type="noConversion"/>
  </si>
  <si>
    <t>031-8003-1582</t>
    <phoneticPr fontId="4" type="noConversion"/>
  </si>
  <si>
    <t>2024년 화성지사 가스누출감지기 검교정 용역</t>
    <phoneticPr fontId="4" type="noConversion"/>
  </si>
  <si>
    <t>제어분야 경상보수자재 구매</t>
    <phoneticPr fontId="4" type="noConversion"/>
  </si>
  <si>
    <t>화성지사 열원감시용 CCTV 구매설치</t>
    <phoneticPr fontId="4" type="noConversion"/>
  </si>
  <si>
    <t>2024년 화성지사 DH유량계 검교정 용역</t>
    <phoneticPr fontId="4" type="noConversion"/>
  </si>
  <si>
    <t>하영재</t>
    <phoneticPr fontId="4" type="noConversion"/>
  </si>
  <si>
    <t>031-8003-1572</t>
    <phoneticPr fontId="4" type="noConversion"/>
  </si>
  <si>
    <t>변압기 절연유 성분 분석 용역</t>
    <phoneticPr fontId="4" type="noConversion"/>
  </si>
  <si>
    <t>2024년 화성열병합발전소 정기점검보수공사</t>
    <phoneticPr fontId="4" type="noConversion"/>
  </si>
  <si>
    <t>황경섭</t>
    <phoneticPr fontId="4" type="noConversion"/>
  </si>
  <si>
    <t>031-8003-1613</t>
    <phoneticPr fontId="4" type="noConversion"/>
  </si>
  <si>
    <t>화성지사 가스터빈동 옥상 방수 보수공사</t>
    <phoneticPr fontId="4" type="noConversion"/>
  </si>
  <si>
    <t>화성지사 건축물 영선사항 보수공사</t>
    <phoneticPr fontId="4" type="noConversion"/>
  </si>
  <si>
    <t>화성지사 건축물 도장 보수공사</t>
    <phoneticPr fontId="4" type="noConversion"/>
  </si>
  <si>
    <t>화성지사 지역난방설비동 방수 보수공사</t>
    <phoneticPr fontId="4" type="noConversion"/>
  </si>
  <si>
    <t>화성지사 수처리설비 에폭시도장 보수공사</t>
    <phoneticPr fontId="4" type="noConversion"/>
  </si>
  <si>
    <t>화성지사 HRSG동 외벽 코킹 보수공사</t>
    <phoneticPr fontId="4" type="noConversion"/>
  </si>
  <si>
    <t>제한경쟁</t>
    <phoneticPr fontId="4" type="noConversion"/>
  </si>
  <si>
    <t>2024년 화성지사 열수송관공사</t>
    <phoneticPr fontId="4" type="noConversion"/>
  </si>
  <si>
    <t>김규태</t>
    <phoneticPr fontId="4" type="noConversion"/>
  </si>
  <si>
    <t>031-8003-1602</t>
    <phoneticPr fontId="4" type="noConversion"/>
  </si>
  <si>
    <t>2024년 화성지사 열수송관공사 아스콘 구매</t>
    <phoneticPr fontId="4" type="noConversion"/>
  </si>
  <si>
    <t>김규태</t>
  </si>
  <si>
    <t>031-8003-1602</t>
  </si>
  <si>
    <t>2024년 화성지사 열수송관공사 불연성 건설폐기물처리용역 단가계약</t>
    <phoneticPr fontId="4" type="noConversion"/>
  </si>
  <si>
    <t>2024년 화성지사 열수송관 비파괴검사용역 단가계약</t>
    <phoneticPr fontId="4" type="noConversion"/>
  </si>
  <si>
    <t xml:space="preserve">2024년 화성지사 열수송관공사 GIS 구축측량용역 </t>
    <phoneticPr fontId="4" type="noConversion"/>
  </si>
  <si>
    <t>2024년 화성지사 환경오염물질 위탁측정 용역 단가계약</t>
    <phoneticPr fontId="4" type="noConversion"/>
  </si>
  <si>
    <t>서호성</t>
    <phoneticPr fontId="4" type="noConversion"/>
  </si>
  <si>
    <t>031-8003-1630</t>
    <phoneticPr fontId="4" type="noConversion"/>
  </si>
  <si>
    <t>23~'24년도 화성지사 굴뚝자동측정기기(TMS) 정기점검</t>
    <phoneticPr fontId="4" type="noConversion"/>
  </si>
  <si>
    <t>2024년 비점오염저감시설 유지관리용역</t>
    <phoneticPr fontId="4" type="noConversion"/>
  </si>
  <si>
    <t>24년 화성지사 탈질설비(SCR) 2호기 촉매 성능진단 용역</t>
    <phoneticPr fontId="4" type="noConversion"/>
  </si>
  <si>
    <t>화성지사 굴뚝자동측정기기(TMS) UV LAMP 구매</t>
    <phoneticPr fontId="4" type="noConversion"/>
  </si>
  <si>
    <t>2024년 2분기 화성지사 화공약품 구매 단가계약</t>
  </si>
  <si>
    <t>김영재</t>
  </si>
  <si>
    <t>2024년 3분기 화성지사 화공약품 구매 단가계약</t>
  </si>
  <si>
    <t>2024년 4분기 화성지사 화공약품 구매 단가계약</t>
  </si>
  <si>
    <t>24년도 화성지사 사용자기계실 유지관리 용역</t>
    <phoneticPr fontId="4" type="noConversion"/>
  </si>
  <si>
    <t>김재현</t>
    <phoneticPr fontId="4" type="noConversion"/>
  </si>
  <si>
    <t>031-8003-1533</t>
    <phoneticPr fontId="4" type="noConversion"/>
  </si>
  <si>
    <t>상반기 작업환경측정 용역</t>
    <phoneticPr fontId="4" type="noConversion"/>
  </si>
  <si>
    <t>안효원</t>
    <phoneticPr fontId="4" type="noConversion"/>
  </si>
  <si>
    <t>031-8003-1615</t>
    <phoneticPr fontId="4" type="noConversion"/>
  </si>
  <si>
    <t>하반기 작업환경측정 용역</t>
    <phoneticPr fontId="4" type="noConversion"/>
  </si>
  <si>
    <t>상반기 안전용품구매</t>
    <phoneticPr fontId="4" type="noConversion"/>
  </si>
  <si>
    <t>하반기 안전용품구매</t>
    <phoneticPr fontId="4" type="noConversion"/>
  </si>
  <si>
    <t>공기질 측정 용역</t>
  </si>
  <si>
    <t>공정안전관리용 안전표지 구매</t>
    <phoneticPr fontId="4" type="noConversion"/>
  </si>
  <si>
    <t>냉각탑 EXPANSION JOINT 보수공사</t>
    <phoneticPr fontId="4" type="noConversion"/>
  </si>
  <si>
    <t>파주지사</t>
    <phoneticPr fontId="4" type="noConversion"/>
  </si>
  <si>
    <t>전종근</t>
    <phoneticPr fontId="4" type="noConversion"/>
  </si>
  <si>
    <t>031-950-0613</t>
    <phoneticPr fontId="4" type="noConversion"/>
  </si>
  <si>
    <t>김현주</t>
    <phoneticPr fontId="4" type="noConversion"/>
  </si>
  <si>
    <t>031-950-0514</t>
    <phoneticPr fontId="4" type="noConversion"/>
  </si>
  <si>
    <t>발전설비동 셔터 모터 점검 및 교체공사</t>
    <phoneticPr fontId="4" type="noConversion"/>
  </si>
  <si>
    <t>전종근</t>
  </si>
  <si>
    <t>김현주</t>
  </si>
  <si>
    <t>창고정비동 옥상 방수공사</t>
  </si>
  <si>
    <t>정기점검보수공사 안전패트롤 용역</t>
    <phoneticPr fontId="4" type="noConversion"/>
  </si>
  <si>
    <t>24년 상반기 파주지사 조경관리용역</t>
    <phoneticPr fontId="4" type="noConversion"/>
  </si>
  <si>
    <t>24년 중반기 파주지사 조경관리용역</t>
    <phoneticPr fontId="4" type="noConversion"/>
  </si>
  <si>
    <t>24년 하반기 파주지사 조경관리용역</t>
    <phoneticPr fontId="4" type="noConversion"/>
  </si>
  <si>
    <t>2024년도 파주지사 정기점검보수공사</t>
    <phoneticPr fontId="4" type="noConversion"/>
  </si>
  <si>
    <t>전기실 외벽 누수공사</t>
    <phoneticPr fontId="4" type="noConversion"/>
  </si>
  <si>
    <t>주제어동 외벽 누수공사</t>
    <phoneticPr fontId="4" type="noConversion"/>
  </si>
  <si>
    <t>파주지사 배수로 점검 및 청소</t>
    <phoneticPr fontId="4" type="noConversion"/>
  </si>
  <si>
    <t>2024년 파주지사 열수송관공사</t>
  </si>
  <si>
    <t>표성진</t>
  </si>
  <si>
    <t>031-950-0593</t>
  </si>
  <si>
    <t>2024년 파주지사 열수송관 비파괴검사용역</t>
  </si>
  <si>
    <t>2024년 파주지사 열수송관공사 공공측량용역</t>
  </si>
  <si>
    <t>2024년 파주지사 열수송관공사 불연성 건설폐기물처리용역</t>
  </si>
  <si>
    <t>2024년 파주지사 열수송관공사 공사용자재(아스콘) 직접구매</t>
  </si>
  <si>
    <t>가스터빈 TI대비 예비품 및 소모자재 구매</t>
    <phoneticPr fontId="4" type="noConversion"/>
  </si>
  <si>
    <t>김민환</t>
    <phoneticPr fontId="4" type="noConversion"/>
  </si>
  <si>
    <t>031-950-0542</t>
    <phoneticPr fontId="4" type="noConversion"/>
  </si>
  <si>
    <t>가스터빈 연료공급용 볼밸브 구매</t>
    <phoneticPr fontId="4" type="noConversion"/>
  </si>
  <si>
    <t>가스터빈 Support Ring 구매</t>
    <phoneticPr fontId="4" type="noConversion"/>
  </si>
  <si>
    <t>가스터빈 연소공기정화용 Air Filter 구매</t>
    <phoneticPr fontId="4" type="noConversion"/>
  </si>
  <si>
    <t>24년 GT분야 경상정비공사용 소모자재 구매</t>
    <phoneticPr fontId="4" type="noConversion"/>
  </si>
  <si>
    <t>수처리동 냉각수 회수라인 신규설치 공사</t>
    <phoneticPr fontId="4" type="noConversion"/>
  </si>
  <si>
    <t>Ventilation Fan Duct 청소/정비를 위한 개선공사</t>
    <phoneticPr fontId="4" type="noConversion"/>
  </si>
  <si>
    <t>GT/ST Lube Oil 구매</t>
    <phoneticPr fontId="4" type="noConversion"/>
  </si>
  <si>
    <t>관리동 및 주제어동 공조기 필터 구매</t>
    <phoneticPr fontId="4" type="noConversion"/>
  </si>
  <si>
    <t>남기범</t>
    <phoneticPr fontId="4" type="noConversion"/>
  </si>
  <si>
    <t>031-950-0534</t>
    <phoneticPr fontId="4" type="noConversion"/>
  </si>
  <si>
    <t>항온항습 및 냉난방설비 유지보수 용역</t>
    <phoneticPr fontId="4" type="noConversion"/>
  </si>
  <si>
    <t>항온항습 유지보수용 경상보수자재 구매</t>
    <phoneticPr fontId="4" type="noConversion"/>
  </si>
  <si>
    <t>Lube Oil 정제기 구매</t>
    <phoneticPr fontId="4" type="noConversion"/>
  </si>
  <si>
    <t>발전기 Cooler용 차단밸브 구매(150A 버터플라이)</t>
    <phoneticPr fontId="4" type="noConversion"/>
  </si>
  <si>
    <t>경상보수자재 구매(ST분야)</t>
    <phoneticPr fontId="4" type="noConversion"/>
  </si>
  <si>
    <t>스팀터빈 저장품 구매</t>
    <phoneticPr fontId="4" type="noConversion"/>
  </si>
  <si>
    <t>입자상물질 집진장치 운전용 필터 구매</t>
    <phoneticPr fontId="4" type="noConversion"/>
  </si>
  <si>
    <t>이수영</t>
    <phoneticPr fontId="4" type="noConversion"/>
  </si>
  <si>
    <t>031-950-0552</t>
    <phoneticPr fontId="4" type="noConversion"/>
  </si>
  <si>
    <t>BFP 보수용 자재구매(BRG, M/S 등)</t>
    <phoneticPr fontId="4" type="noConversion"/>
  </si>
  <si>
    <t>공기압축기 정기점검보수공사</t>
    <phoneticPr fontId="4" type="noConversion"/>
  </si>
  <si>
    <t>이종만</t>
    <phoneticPr fontId="4" type="noConversion"/>
  </si>
  <si>
    <t>031-950-0551</t>
    <phoneticPr fontId="4" type="noConversion"/>
  </si>
  <si>
    <t>DH Polisher 양이온/음이온 여재교체</t>
    <phoneticPr fontId="4" type="noConversion"/>
  </si>
  <si>
    <t>DH분야 경상정비공사용 소모자재 구매</t>
    <phoneticPr fontId="4" type="noConversion"/>
  </si>
  <si>
    <t>`24년 비점오염원 저류조 청소용역</t>
    <phoneticPr fontId="4" type="noConversion"/>
  </si>
  <si>
    <t>파주지사 대기오염방지시설 촉매 성능분석</t>
  </si>
  <si>
    <t>이화평</t>
    <phoneticPr fontId="4" type="noConversion"/>
  </si>
  <si>
    <t>031-950-0632</t>
    <phoneticPr fontId="4" type="noConversion"/>
  </si>
  <si>
    <t>화학실험실 소모품 및 시약 구매</t>
  </si>
  <si>
    <t>심유진</t>
    <phoneticPr fontId="4" type="noConversion"/>
  </si>
  <si>
    <t>031-950-0633</t>
    <phoneticPr fontId="4" type="noConversion"/>
  </si>
  <si>
    <t>수질분석장비 ICP 아르곤 가스 구매</t>
  </si>
  <si>
    <t>수질분석장비 ICP 소모품 구매</t>
  </si>
  <si>
    <t>화학실험실 수질분석용 가열기 구매</t>
    <phoneticPr fontId="4" type="noConversion"/>
  </si>
  <si>
    <t>수처리 Micro Filter 구매</t>
  </si>
  <si>
    <t>순수생산설비 여과막(UF) 교체</t>
  </si>
  <si>
    <t>순수생산설비 여과막(RO) 교체</t>
  </si>
  <si>
    <t>순수생산설비 여과막(EDI) 교체</t>
  </si>
  <si>
    <t>재이용설비 EWRF 여과막(UF) 교체</t>
  </si>
  <si>
    <t>재이용설비 EWRF 여과막(RO) 교체</t>
  </si>
  <si>
    <t>수질분석장비(IC) 유지보수 용역</t>
  </si>
  <si>
    <t>굴뚝자동측정기기(CleanSYS) 유지보수 용역</t>
  </si>
  <si>
    <t>수질분석설비 센서 구매</t>
  </si>
  <si>
    <t>수처리용 UV lamp 소모품 구매</t>
  </si>
  <si>
    <t>박시은</t>
    <phoneticPr fontId="4" type="noConversion"/>
  </si>
  <si>
    <t>031-950-0626</t>
    <phoneticPr fontId="4" type="noConversion"/>
  </si>
  <si>
    <t>파주지사 대기오염물질 자가측정 위탁측정 용역</t>
  </si>
  <si>
    <t>파주지사 수질오염물질 자가측정 위탁측정 용역</t>
  </si>
  <si>
    <t>파주지사 주변지역 대기질 조사 용역</t>
  </si>
  <si>
    <t>파주지사 소음, 진동 위탁측정 용역</t>
  </si>
  <si>
    <t>수질분석설비 센서 국산화 추진</t>
  </si>
  <si>
    <t>2024년 파주지사 화공약품 연간단가계약</t>
    <phoneticPr fontId="4" type="noConversion"/>
  </si>
  <si>
    <t>2025년 파주지사 암모니아수 연간단가계약</t>
    <phoneticPr fontId="4" type="noConversion"/>
  </si>
  <si>
    <t>2024년 파주지사 사용자기계실 유지관리 용역</t>
    <phoneticPr fontId="4" type="noConversion"/>
  </si>
  <si>
    <t>류호석</t>
    <phoneticPr fontId="4" type="noConversion"/>
  </si>
  <si>
    <t>031-950-0522</t>
    <phoneticPr fontId="4" type="noConversion"/>
  </si>
  <si>
    <t>파주지사 가스터빈 압축기 세정약품 구매</t>
    <phoneticPr fontId="4" type="noConversion"/>
  </si>
  <si>
    <t>김주관</t>
    <phoneticPr fontId="4" type="noConversion"/>
  </si>
  <si>
    <t>031-950-0628</t>
    <phoneticPr fontId="4" type="noConversion"/>
  </si>
  <si>
    <t>파주지사 2024년도 무정전전원공급설비 유지보수용역</t>
  </si>
  <si>
    <t>2024년 파주지사 전력감시시스템 정기점검보수공사</t>
  </si>
  <si>
    <t>B/C #5,6 축전지 구매</t>
  </si>
  <si>
    <t>2023년 파주지사 소방시설 점검용역</t>
    <phoneticPr fontId="4" type="noConversion"/>
  </si>
  <si>
    <t>유상용</t>
    <phoneticPr fontId="4" type="noConversion"/>
  </si>
  <si>
    <t>031-950-0566</t>
    <phoneticPr fontId="4" type="noConversion"/>
  </si>
  <si>
    <t>2023년 파주지사 승강기시설 유지보수용역</t>
    <phoneticPr fontId="4" type="noConversion"/>
  </si>
  <si>
    <t>2023년 파주지사 변압기 절연유 분석용역</t>
    <phoneticPr fontId="4" type="noConversion"/>
  </si>
  <si>
    <t>AVR(MEC-700) 업그레이드 용역</t>
    <phoneticPr fontId="4" type="noConversion"/>
  </si>
  <si>
    <t>불꽃감지기 설치공사</t>
    <phoneticPr fontId="4" type="noConversion"/>
  </si>
  <si>
    <t>전기분야 경상보수자재 구매</t>
    <phoneticPr fontId="4" type="noConversion"/>
  </si>
  <si>
    <t>발전기 제어계 특성시험</t>
    <phoneticPr fontId="4" type="noConversion"/>
  </si>
  <si>
    <t>수처리 PLC 정기점검보수공사</t>
  </si>
  <si>
    <t>HPU PLC 정기점검보수공사</t>
  </si>
  <si>
    <t>2024년 파주지사 가스누설감지설비 정밀점검 용역</t>
  </si>
  <si>
    <t>SSS CLUTCH 솔레노이드 밸브 구매</t>
  </si>
  <si>
    <t>수처리 계측제어설비 탁도계 교체공사</t>
  </si>
  <si>
    <t>ST RSV BALANCE VALVE 보수자재 구매</t>
  </si>
  <si>
    <t>2024년도 파주지사 제어/전산분야 경상보수자재 구매</t>
  </si>
  <si>
    <t>엄태근</t>
  </si>
  <si>
    <t>031-950-0582</t>
  </si>
  <si>
    <t>24년도 파주지사 서보밸브 정밀점검 공사</t>
    <phoneticPr fontId="4" type="noConversion"/>
  </si>
  <si>
    <t>정영인</t>
    <phoneticPr fontId="4" type="noConversion"/>
  </si>
  <si>
    <t>031-950-0572</t>
    <phoneticPr fontId="4" type="noConversion"/>
  </si>
  <si>
    <t>파주지사 서보밸브 오일필터 구매</t>
    <phoneticPr fontId="4" type="noConversion"/>
  </si>
  <si>
    <t>DH PUMP 속도조절장치 1EA 구매</t>
    <phoneticPr fontId="4" type="noConversion"/>
  </si>
  <si>
    <t>가스터빈 가스누설감지기 정밀점검 용역</t>
    <phoneticPr fontId="4" type="noConversion"/>
  </si>
  <si>
    <t>24년도 열생산 및 공급 계량설비 검교정용역</t>
    <phoneticPr fontId="4" type="noConversion"/>
  </si>
  <si>
    <t>2024년도 파주지사 분산제어설비 정기점검보수공사</t>
  </si>
  <si>
    <t>2024년도 파주지사 분산제어설비 Controller &amp; Power Supply 개체공사</t>
  </si>
  <si>
    <t xml:space="preserve">파주지사 전산소모품(복합기토너) 구매 </t>
    <phoneticPr fontId="4" type="noConversion"/>
  </si>
  <si>
    <t>김형준</t>
    <phoneticPr fontId="4" type="noConversion"/>
  </si>
  <si>
    <t>031-950-0518</t>
    <phoneticPr fontId="4" type="noConversion"/>
  </si>
  <si>
    <t>2024년도 세종지사 조경유지관리 용역</t>
    <phoneticPr fontId="4" type="noConversion"/>
  </si>
  <si>
    <t>세종지사</t>
    <phoneticPr fontId="4" type="noConversion"/>
  </si>
  <si>
    <t>김수진</t>
    <phoneticPr fontId="4" type="noConversion"/>
  </si>
  <si>
    <t>044-861-5312</t>
    <phoneticPr fontId="4" type="noConversion"/>
  </si>
  <si>
    <t>2024년도 구내식당 위탁운영 용역</t>
    <phoneticPr fontId="4" type="noConversion"/>
  </si>
  <si>
    <t>2024년 상반기 홍보용 기념물품 구매</t>
    <phoneticPr fontId="4" type="noConversion"/>
  </si>
  <si>
    <t>최성아</t>
    <phoneticPr fontId="4" type="noConversion"/>
  </si>
  <si>
    <t>044-861-5321</t>
    <phoneticPr fontId="4" type="noConversion"/>
  </si>
  <si>
    <t>2024년 하반기 홍보용 기념물품 구매</t>
    <phoneticPr fontId="4" type="noConversion"/>
  </si>
  <si>
    <t>북측열원  일반비품 구매</t>
    <phoneticPr fontId="4" type="noConversion"/>
  </si>
  <si>
    <t>보안용 CCTV 구매</t>
    <phoneticPr fontId="4" type="noConversion"/>
  </si>
  <si>
    <t>북측열원 전기차 충전기 구매</t>
    <phoneticPr fontId="4" type="noConversion"/>
  </si>
  <si>
    <t>관리동옥상방수공사</t>
    <phoneticPr fontId="4" type="noConversion"/>
  </si>
  <si>
    <t>황재하</t>
    <phoneticPr fontId="4" type="noConversion"/>
  </si>
  <si>
    <t>044-861-5342</t>
    <phoneticPr fontId="4" type="noConversion"/>
  </si>
  <si>
    <t>기계분야정기점검보수공사</t>
    <phoneticPr fontId="4" type="noConversion"/>
  </si>
  <si>
    <t>냉난방설비유지보수공사</t>
    <phoneticPr fontId="4" type="noConversion"/>
  </si>
  <si>
    <t>정압기분해점검공사</t>
    <phoneticPr fontId="4" type="noConversion"/>
  </si>
  <si>
    <t>안전시설물개선공사</t>
    <phoneticPr fontId="4" type="noConversion"/>
  </si>
  <si>
    <t>2024년 무정전전원공급설비 유지보수용역</t>
    <phoneticPr fontId="4" type="noConversion"/>
  </si>
  <si>
    <t>박형준</t>
    <phoneticPr fontId="4" type="noConversion"/>
  </si>
  <si>
    <t>044-861-5362</t>
    <phoneticPr fontId="4" type="noConversion"/>
  </si>
  <si>
    <t>2024년 전기분야 정기점검보수공사</t>
    <phoneticPr fontId="4" type="noConversion"/>
  </si>
  <si>
    <t>설비동 승강기 보수공사</t>
    <phoneticPr fontId="4" type="noConversion"/>
  </si>
  <si>
    <t>2024년 현장제어설비 정기점검보수공사</t>
    <phoneticPr fontId="4" type="noConversion"/>
  </si>
  <si>
    <t>조혜리</t>
    <phoneticPr fontId="4" type="noConversion"/>
  </si>
  <si>
    <t>044-861-5367</t>
    <phoneticPr fontId="4" type="noConversion"/>
  </si>
  <si>
    <t>2024년 분산제어설비 정기점검보수공사</t>
    <phoneticPr fontId="4" type="noConversion"/>
  </si>
  <si>
    <t>2024년도 세종지사 가스누설감지기 교정용역</t>
    <phoneticPr fontId="4" type="noConversion"/>
  </si>
  <si>
    <t>2024년 세종지사 소방시설 점검용역</t>
    <phoneticPr fontId="4" type="noConversion"/>
  </si>
  <si>
    <t>2024년도 현장제어설비 정기점검보수공사 자재 구매</t>
    <phoneticPr fontId="4" type="noConversion"/>
  </si>
  <si>
    <t>압력교정기(저압) 구매</t>
    <phoneticPr fontId="4" type="noConversion"/>
  </si>
  <si>
    <t>(북측열원) 무정전전원 공급설비 유지보수용역</t>
    <phoneticPr fontId="4" type="noConversion"/>
  </si>
  <si>
    <t>신윤경</t>
    <phoneticPr fontId="4" type="noConversion"/>
  </si>
  <si>
    <t>044-865-2741</t>
    <phoneticPr fontId="4" type="noConversion"/>
  </si>
  <si>
    <t>(북측열원) 소방시설 유지보수 점검용역</t>
    <phoneticPr fontId="4" type="noConversion"/>
  </si>
  <si>
    <t>이건희</t>
    <phoneticPr fontId="4" type="noConversion"/>
  </si>
  <si>
    <t>044-865-2737</t>
    <phoneticPr fontId="4" type="noConversion"/>
  </si>
  <si>
    <t>(북측열원) 승강기 유지보수 용역</t>
    <phoneticPr fontId="4" type="noConversion"/>
  </si>
  <si>
    <t>(북측열원) 설비 안내판 구매</t>
    <phoneticPr fontId="4" type="noConversion"/>
  </si>
  <si>
    <t>곽영록</t>
    <phoneticPr fontId="4" type="noConversion"/>
  </si>
  <si>
    <t>044-865-5339</t>
    <phoneticPr fontId="4" type="noConversion"/>
  </si>
  <si>
    <t>24년 화공약품 단가계약</t>
    <phoneticPr fontId="4" type="noConversion"/>
  </si>
  <si>
    <t>정주영</t>
    <phoneticPr fontId="4" type="noConversion"/>
  </si>
  <si>
    <t>044-861-5212</t>
    <phoneticPr fontId="4" type="noConversion"/>
  </si>
  <si>
    <t>24년 북측열원 화공약품 단가계약</t>
    <phoneticPr fontId="4" type="noConversion"/>
  </si>
  <si>
    <t>24년 환경오염물질 위탁측정</t>
    <phoneticPr fontId="4" type="noConversion"/>
  </si>
  <si>
    <t>2024년도 2권역 사용자 기계실 유지관리 용역</t>
  </si>
  <si>
    <t>김동욱</t>
  </si>
  <si>
    <t>044-861-5334</t>
  </si>
  <si>
    <t>031-780-4755</t>
  </si>
  <si>
    <t>2024년 세종지사 보건관리 위탁용역</t>
    <phoneticPr fontId="4" type="noConversion"/>
  </si>
  <si>
    <t>세종지사 5, 6생활권 열수송관공사 아스콘 구매(2차)</t>
  </si>
  <si>
    <t>044-861-5393</t>
    <phoneticPr fontId="4" type="noConversion"/>
  </si>
  <si>
    <t>세종지사 5, 6생활권 열수송관공사 레미콘 구매(3차)</t>
  </si>
  <si>
    <t>2024년 세종지사 열수송관 비파괴검사용역 단가계약</t>
  </si>
  <si>
    <t>2024년 세종지사 열수송관공사 불연성 건설폐기물 처리용역 단가계약</t>
  </si>
  <si>
    <t>2024년 세종지사 열수송관공사</t>
  </si>
  <si>
    <t>열원시설 환경개선 공사</t>
    <phoneticPr fontId="4" type="noConversion"/>
  </si>
  <si>
    <t>오선미</t>
    <phoneticPr fontId="4" type="noConversion"/>
  </si>
  <si>
    <t>02-300-3332</t>
    <phoneticPr fontId="4" type="noConversion"/>
  </si>
  <si>
    <t>이훈기</t>
    <phoneticPr fontId="4" type="noConversion"/>
  </si>
  <si>
    <t>02-300-3313</t>
    <phoneticPr fontId="4" type="noConversion"/>
  </si>
  <si>
    <t>오선미</t>
  </si>
  <si>
    <t>이훈기</t>
  </si>
  <si>
    <t>2024년 난방설비 기계분야 정기점검 보수공사</t>
    <phoneticPr fontId="4" type="noConversion"/>
  </si>
  <si>
    <t>강지현</t>
    <phoneticPr fontId="4" type="noConversion"/>
  </si>
  <si>
    <t>02-300-3312</t>
    <phoneticPr fontId="4" type="noConversion"/>
  </si>
  <si>
    <t>2024년 냉방설비 전기분야 정기점검보수공사</t>
  </si>
  <si>
    <t>중앙지사</t>
    <phoneticPr fontId="4" type="noConversion"/>
  </si>
  <si>
    <t>오성훈</t>
    <phoneticPr fontId="4" type="noConversion"/>
  </si>
  <si>
    <t>02-300-3336</t>
    <phoneticPr fontId="4" type="noConversion"/>
  </si>
  <si>
    <t>2024년 난방설비 전기분야 정기점검보수공사</t>
  </si>
  <si>
    <t>2024년 무정전전원공급설비 유지보수용역</t>
  </si>
  <si>
    <t>냉각탑 모터용 풀리 구매</t>
  </si>
  <si>
    <t>상암CES열공급시설 발전설비 보호계전기 점검 용역</t>
  </si>
  <si>
    <t>난지바이오시설 발전기 절연진단</t>
  </si>
  <si>
    <t>고압전동기 절연진단</t>
  </si>
  <si>
    <t>이산화탄소 소화설비 감지기 및 경보기 설치 관련 전기공사</t>
  </si>
  <si>
    <t>(비정기예산)난지바이오가스 발전기 #1,2 고정자 웻지 교체공사</t>
  </si>
  <si>
    <t>전기판넬 방호조치 공사</t>
  </si>
  <si>
    <t>이산화탄소 소화설비 감지기 및 경보기 구매설치</t>
  </si>
  <si>
    <t>(비정기예산)DC Supply PP Motor #1, 2 재권선 구매설치</t>
  </si>
  <si>
    <t>냉방 역률조정용 콘덴서 구매설치</t>
  </si>
  <si>
    <t>(비정기예산)상암CES열공급시설 보호계전기 구매설치</t>
  </si>
  <si>
    <t>냉각탑 증설 관련 전기공사</t>
    <phoneticPr fontId="4" type="noConversion"/>
  </si>
  <si>
    <t>냉방설비 기계분야 정기점검보수공사</t>
    <phoneticPr fontId="4" type="noConversion"/>
  </si>
  <si>
    <t>김진수</t>
    <phoneticPr fontId="4" type="noConversion"/>
  </si>
  <si>
    <t>02-300-3342</t>
    <phoneticPr fontId="4" type="noConversion"/>
  </si>
  <si>
    <t>냉방설비 냉각탑 정기점검보수공사</t>
    <phoneticPr fontId="4" type="noConversion"/>
  </si>
  <si>
    <t>흡수식 및 증설터보냉동기 계획예방정비공사</t>
    <phoneticPr fontId="4" type="noConversion"/>
  </si>
  <si>
    <t>증설흡수식냉동기 계획예방정비공사</t>
    <phoneticPr fontId="4" type="noConversion"/>
  </si>
  <si>
    <t>터보냉동기 유지보수용역</t>
    <phoneticPr fontId="4" type="noConversion"/>
  </si>
  <si>
    <t>승강기 유지보수용역</t>
    <phoneticPr fontId="4" type="noConversion"/>
  </si>
  <si>
    <t>냉방분야 경상보수자재 구매(상반기)</t>
    <phoneticPr fontId="4" type="noConversion"/>
  </si>
  <si>
    <t>냉방분야 경상보수자재 구매(하반기)</t>
    <phoneticPr fontId="4" type="noConversion"/>
  </si>
  <si>
    <t>2024년 중앙지사 변압기 절연유 분석 용역</t>
    <phoneticPr fontId="4" type="noConversion"/>
  </si>
  <si>
    <t>차민수</t>
    <phoneticPr fontId="4" type="noConversion"/>
  </si>
  <si>
    <t>02-300-3382</t>
    <phoneticPr fontId="4" type="noConversion"/>
  </si>
  <si>
    <t>2024년 중앙지사 배전용 전력케이블 열화진단 용역</t>
    <phoneticPr fontId="4" type="noConversion"/>
  </si>
  <si>
    <t>02-300-3382</t>
  </si>
  <si>
    <t>2024년 배전자동화시스템 다기능단말장치(FRTU) 구매설치</t>
    <phoneticPr fontId="4" type="noConversion"/>
  </si>
  <si>
    <t xml:space="preserve">2024년도 중앙지사 상암열원 및 분산열원 소방설비 점검용역   </t>
    <phoneticPr fontId="4" type="noConversion"/>
  </si>
  <si>
    <t>박준호</t>
    <phoneticPr fontId="4" type="noConversion"/>
  </si>
  <si>
    <t>02-300-3343</t>
    <phoneticPr fontId="4" type="noConversion"/>
  </si>
  <si>
    <t>난지 발전기동 장비 반출(입)구 등 개선공사</t>
    <phoneticPr fontId="4" type="noConversion"/>
  </si>
  <si>
    <t>난지 바이오가스 전처리설비 개선공사(Pre-filter, 기수분리기 설치 등)</t>
    <phoneticPr fontId="4" type="noConversion"/>
  </si>
  <si>
    <t>일반경쟁</t>
    <phoneticPr fontId="4" type="noConversion"/>
  </si>
  <si>
    <t>분산열원 기계분야 정기점검보수공사</t>
    <phoneticPr fontId="4" type="noConversion"/>
  </si>
  <si>
    <t>난지 공기압축기 2기 용량 증설</t>
    <phoneticPr fontId="4" type="noConversion"/>
  </si>
  <si>
    <t>LG CNS 터보냉동기 정기점검보수공사</t>
    <phoneticPr fontId="4" type="noConversion"/>
  </si>
  <si>
    <t>난지 AGS 패널 냉각장치 구매설치</t>
    <phoneticPr fontId="4" type="noConversion"/>
  </si>
  <si>
    <t>난지 탈황기 활성탄 구매(난지 바이오가스 전처리설비 유지보수자재 구매)</t>
    <phoneticPr fontId="4" type="noConversion"/>
  </si>
  <si>
    <t>난지 실록산제거기 활성탄 구매(난지 바이오가스 전처리설비 유지보수자재 구매)</t>
    <phoneticPr fontId="4" type="noConversion"/>
  </si>
  <si>
    <t>난지열원 발전기동 1층 자재창고 신설공사 시행</t>
    <phoneticPr fontId="4" type="noConversion"/>
  </si>
  <si>
    <t>중앙-고양 연계 개선공사</t>
    <phoneticPr fontId="4" type="noConversion"/>
  </si>
  <si>
    <t>임효준</t>
    <phoneticPr fontId="4" type="noConversion"/>
  </si>
  <si>
    <t>02-320-5262</t>
    <phoneticPr fontId="4" type="noConversion"/>
  </si>
  <si>
    <t>2024년 중앙열공급시설 기계분야 정기점검 보수공사</t>
  </si>
  <si>
    <t>임효준</t>
  </si>
  <si>
    <t>2024년 중앙열공급시설 공기압축기 정기점검 보수공사</t>
  </si>
  <si>
    <t>중앙지사 중앙열원 옥외 시수배관 교체공사</t>
    <phoneticPr fontId="4" type="noConversion"/>
  </si>
  <si>
    <t>2024년 중앙지사 중앙열원 항온항습기 및 냉방설비 유지보수용역</t>
    <phoneticPr fontId="4" type="noConversion"/>
  </si>
  <si>
    <t>강지현</t>
  </si>
  <si>
    <t>2024년 중앙지사 중앙열공급시설 전기분야 정기점검 보수공사</t>
  </si>
  <si>
    <t>이한결같이</t>
    <phoneticPr fontId="4" type="noConversion"/>
  </si>
  <si>
    <t>2025년 중앙지사 중앙열공급시설 소방설비 점검용역</t>
    <phoneticPr fontId="4" type="noConversion"/>
  </si>
  <si>
    <t>2025년 중앙지사 중앙열공급시설 무정전전원공급설비 유지보수용역</t>
  </si>
  <si>
    <t>2024년 중앙지사 중앙열공급시설 특고압케이블 열화진단 용역</t>
  </si>
  <si>
    <t>2024년 공무2부 전기분야 경상보수자재 구매</t>
  </si>
  <si>
    <t xml:space="preserve">중앙열공급시설 공기압축기 모터 재권선 </t>
  </si>
  <si>
    <t>2024년 중앙열원시설 현장제어설비 정기점검보수공사</t>
  </si>
  <si>
    <t>2024년 중앙열원시설 분산제어설비 정기점검보수공사</t>
  </si>
  <si>
    <t>노후 전동밸브 구동부 교체</t>
  </si>
  <si>
    <t>중앙열원 공기압축기 노점계 구매설치</t>
  </si>
  <si>
    <t>2024년 중앙열원 제어분야 경상보수자재 구매</t>
  </si>
  <si>
    <t>2024년 중앙열원 정보보안분야 경상보수자재 구매</t>
  </si>
  <si>
    <t>중앙열원 분산제어설비 보수용 예비품 구매</t>
  </si>
  <si>
    <t>중앙열원 전동밸브 보수용 예비품 구매</t>
  </si>
  <si>
    <t>공정안전관리(PSM) 보고서 컨설팅 용역</t>
  </si>
  <si>
    <t>매립가스 성분분석 용역</t>
  </si>
  <si>
    <t>거래용 유량계 검교정 용역</t>
  </si>
  <si>
    <t>02-300-3360</t>
  </si>
  <si>
    <t>휴대용 계측기기 검교정 용역</t>
  </si>
  <si>
    <t>02-300-3361</t>
  </si>
  <si>
    <t>상반기 매립가스 시설 예초 용역</t>
  </si>
  <si>
    <t>02-300-3362</t>
  </si>
  <si>
    <t>하반기 매립가스 시설 예초 용역</t>
  </si>
  <si>
    <t>02-300-3363</t>
  </si>
  <si>
    <t>매립가스 처리시설 전기도면 제작 용역</t>
  </si>
  <si>
    <t>02-300-3364</t>
  </si>
  <si>
    <t>#B 블로워 정기점검 보수공사</t>
  </si>
  <si>
    <t>02-300-3365</t>
  </si>
  <si>
    <t>매립가스 시설 전기분야 보수공사</t>
  </si>
  <si>
    <t>02-300-3366</t>
  </si>
  <si>
    <t>매립가스 시설 기계분야 보수공사</t>
  </si>
  <si>
    <t>02-300-3367</t>
  </si>
  <si>
    <t>2024년 사용자 기계실 유지관리 용역</t>
  </si>
  <si>
    <t>강남영</t>
  </si>
  <si>
    <t>2024년 중앙지사 탈질화공약품 구매 단가계약</t>
  </si>
  <si>
    <t>2024년 중앙지사 냉각수 처리약품 구매 단가계약</t>
  </si>
  <si>
    <t>2024년 중앙열원 화공약품 구매 단가계약</t>
  </si>
  <si>
    <t>2024년 냉각수 관리 자동화설비 유지보수용역</t>
  </si>
  <si>
    <t>2024년 중앙지사 대기오염물질 위탁측정용역</t>
  </si>
  <si>
    <t>황동연</t>
  </si>
  <si>
    <t>2024년 중앙지사 수질오염물질 위탁측정용역</t>
  </si>
  <si>
    <t>폐수처리방법 변경 검토 용역</t>
  </si>
  <si>
    <t>PSM 이행상태점검 기술 용역</t>
    <phoneticPr fontId="4" type="noConversion"/>
  </si>
  <si>
    <t>송준호</t>
    <phoneticPr fontId="4" type="noConversion"/>
  </si>
  <si>
    <t>02-300-3349</t>
    <phoneticPr fontId="4" type="noConversion"/>
  </si>
  <si>
    <t>2024년 중앙지사 열수송시설 유지보수공사</t>
  </si>
  <si>
    <t>김철규</t>
  </si>
  <si>
    <t>02-300-3387</t>
  </si>
  <si>
    <t>2024년 중앙지사 열수송관 개선 및 추가공사</t>
  </si>
  <si>
    <t>2024년 중앙지사 열수송관 개선 및 추가공사 공공측량용역</t>
  </si>
  <si>
    <t>2024년 중앙지사 열수송관 비파괴검사용역 단가계약</t>
  </si>
  <si>
    <t>2024년 중앙지사 열수송관공사 불연성 건설폐기물처리용역 단가계약</t>
  </si>
  <si>
    <t>이진효</t>
    <phoneticPr fontId="4" type="noConversion"/>
  </si>
  <si>
    <t>정숙영</t>
    <phoneticPr fontId="4" type="noConversion"/>
  </si>
  <si>
    <t>031-218-9714</t>
    <phoneticPr fontId="4" type="noConversion"/>
  </si>
  <si>
    <t>ST계통 진공펌프 분해점검비용 자재 및 Rotor 구매</t>
    <phoneticPr fontId="4" type="noConversion"/>
  </si>
  <si>
    <t>광교지사</t>
    <phoneticPr fontId="4" type="noConversion"/>
  </si>
  <si>
    <t>김누리</t>
    <phoneticPr fontId="4" type="noConversion"/>
  </si>
  <si>
    <t>031-218-9772</t>
    <phoneticPr fontId="4" type="noConversion"/>
  </si>
  <si>
    <t>광교지사 지하구(전력구) 소방시설 보완공사</t>
    <phoneticPr fontId="4" type="noConversion"/>
  </si>
  <si>
    <t>이진희</t>
    <phoneticPr fontId="4" type="noConversion"/>
  </si>
  <si>
    <t>031-218-9718</t>
  </si>
  <si>
    <t>ST JOP(Jacking Oil Pump) 예비품 구매</t>
    <phoneticPr fontId="4" type="noConversion"/>
  </si>
  <si>
    <t>광교지사 HRSG LP Evaporator 하부 Header 기자재 구매설치 비파괴검사 용역</t>
    <phoneticPr fontId="4" type="noConversion"/>
  </si>
  <si>
    <t>김민우</t>
    <phoneticPr fontId="4" type="noConversion"/>
  </si>
  <si>
    <t>031-218-9782</t>
    <phoneticPr fontId="4" type="noConversion"/>
  </si>
  <si>
    <t>031-218-9713</t>
    <phoneticPr fontId="4" type="noConversion"/>
  </si>
  <si>
    <t>2024년도 광교지사 열계량용 유량계 검교정(제어)</t>
    <phoneticPr fontId="4" type="noConversion"/>
  </si>
  <si>
    <t>안재일</t>
    <phoneticPr fontId="4" type="noConversion"/>
  </si>
  <si>
    <t>031-2189-833</t>
    <phoneticPr fontId="4" type="noConversion"/>
  </si>
  <si>
    <t>GT STARTING PACKAGE OIL PUMP 및 Repair Kit 구매</t>
    <phoneticPr fontId="4" type="noConversion"/>
  </si>
  <si>
    <t>유선종</t>
    <phoneticPr fontId="4" type="noConversion"/>
  </si>
  <si>
    <t>031-218-9762</t>
    <phoneticPr fontId="4" type="noConversion"/>
  </si>
  <si>
    <t>ST Lube Oil 계통 Safety Valve 구매</t>
  </si>
  <si>
    <t>2023년도 승강기 유지보수용역</t>
    <phoneticPr fontId="4" type="noConversion"/>
  </si>
  <si>
    <t>유세훈</t>
    <phoneticPr fontId="4" type="noConversion"/>
  </si>
  <si>
    <t>031-218-9812</t>
    <phoneticPr fontId="4" type="noConversion"/>
  </si>
  <si>
    <t>광교지사 제어분야 진동센서 구매(제어)</t>
    <phoneticPr fontId="4" type="noConversion"/>
  </si>
  <si>
    <t>GT Air Intake Filter House 개선공사</t>
    <phoneticPr fontId="4" type="noConversion"/>
  </si>
  <si>
    <t>광교지사 주제어동 냉각탑 보수공사</t>
    <phoneticPr fontId="4" type="noConversion"/>
  </si>
  <si>
    <t>유입식변압기 절연유 분석용역</t>
    <phoneticPr fontId="4" type="noConversion"/>
  </si>
  <si>
    <t>031-218-9818</t>
    <phoneticPr fontId="4" type="noConversion"/>
  </si>
  <si>
    <t>031-218-9715</t>
    <phoneticPr fontId="4" type="noConversion"/>
  </si>
  <si>
    <t>수배전반 유지보수용 자재 구매 (460V MCC 소모품 교체)</t>
    <phoneticPr fontId="4" type="noConversion"/>
  </si>
  <si>
    <t>031-218-9820</t>
    <phoneticPr fontId="4" type="noConversion"/>
  </si>
  <si>
    <t>광교지사 가스터빈 제어공압밸브 액츄에이터 점검(제어)</t>
    <phoneticPr fontId="4" type="noConversion"/>
  </si>
  <si>
    <t>가스터빈 정압기동 Walk Way 설치</t>
    <phoneticPr fontId="4" type="noConversion"/>
  </si>
  <si>
    <t>2024년 광교지사 작업환경측정 용역</t>
    <phoneticPr fontId="4" type="noConversion"/>
  </si>
  <si>
    <t>최다은</t>
    <phoneticPr fontId="4" type="noConversion"/>
  </si>
  <si>
    <t>031-218-9792</t>
    <phoneticPr fontId="4" type="noConversion"/>
  </si>
  <si>
    <t>GT Control Oil계통 필터구매</t>
    <phoneticPr fontId="4" type="noConversion"/>
  </si>
  <si>
    <t>열원시설 및 가압장 패키지에어컨 실외기 압축기 구매</t>
    <phoneticPr fontId="4" type="noConversion"/>
  </si>
  <si>
    <t>DH순환수설비 MBP 이온교환수지 교체공사</t>
    <phoneticPr fontId="4" type="noConversion"/>
  </si>
  <si>
    <t>폐수처리설비 여재 교체공사</t>
    <phoneticPr fontId="4" type="noConversion"/>
  </si>
  <si>
    <t>2023년도 무정전전원공급설비 유지보수용역</t>
    <phoneticPr fontId="4" type="noConversion"/>
  </si>
  <si>
    <t>031-218-9813</t>
    <phoneticPr fontId="4" type="noConversion"/>
  </si>
  <si>
    <t>2024년 광교 열원 전력감시시스템(ECMS) 정기점검보수공사</t>
    <phoneticPr fontId="4" type="noConversion"/>
  </si>
  <si>
    <t>031-218-9815</t>
    <phoneticPr fontId="4" type="noConversion"/>
  </si>
  <si>
    <t>031-218-9716</t>
    <phoneticPr fontId="4" type="noConversion"/>
  </si>
  <si>
    <t>이산화탄소 소화설비 감지 및 경보장치 구매 설치</t>
    <phoneticPr fontId="4" type="noConversion"/>
  </si>
  <si>
    <t>031-218-9816</t>
    <phoneticPr fontId="4" type="noConversion"/>
  </si>
  <si>
    <t>2024년도 가스감지설비 정기유지보수용역(제어)</t>
    <phoneticPr fontId="4" type="noConversion"/>
  </si>
  <si>
    <t>중앙제어실 대형영상화면 교체공사</t>
    <phoneticPr fontId="4" type="noConversion"/>
  </si>
  <si>
    <t>한상천</t>
    <phoneticPr fontId="4" type="noConversion"/>
  </si>
  <si>
    <t>031-218-9842</t>
    <phoneticPr fontId="4" type="noConversion"/>
  </si>
  <si>
    <t>2024년 하절기 사용자 순회방문 대비 판촉물구매</t>
  </si>
  <si>
    <t>광교지사 공기압축기 #3 정기점검보수공사</t>
    <phoneticPr fontId="4" type="noConversion"/>
  </si>
  <si>
    <t>광교지사 비상전원용 축전지 정밀진단 용역</t>
    <phoneticPr fontId="4" type="noConversion"/>
  </si>
  <si>
    <t>031-218-9814</t>
    <phoneticPr fontId="4" type="noConversion"/>
  </si>
  <si>
    <t>GT MCC 인버터 교체</t>
    <phoneticPr fontId="4" type="noConversion"/>
  </si>
  <si>
    <t>031-218-9819</t>
    <phoneticPr fontId="4" type="noConversion"/>
  </si>
  <si>
    <t>가스터빈 제어용 열전대 구매(제어)</t>
    <phoneticPr fontId="4" type="noConversion"/>
  </si>
  <si>
    <t>제어분야 불출 수리부분품 구매(제어)</t>
    <phoneticPr fontId="4" type="noConversion"/>
  </si>
  <si>
    <t>2023년도 분산제어시스템 정기점검보수공사</t>
    <phoneticPr fontId="4" type="noConversion"/>
  </si>
  <si>
    <t>증기터빈 제어시스템 개선공사</t>
    <phoneticPr fontId="4" type="noConversion"/>
  </si>
  <si>
    <t>바이러스 백신 라이센스 구매</t>
    <phoneticPr fontId="4" type="noConversion"/>
  </si>
  <si>
    <t>이미지백업 소프트웨어 구매</t>
    <phoneticPr fontId="4" type="noConversion"/>
  </si>
  <si>
    <t>보안시스템 방화벽 라이센스 구매</t>
    <phoneticPr fontId="4" type="noConversion"/>
  </si>
  <si>
    <t>2024년 광교지사 공정안전관리(psm)기술용역</t>
    <phoneticPr fontId="4" type="noConversion"/>
  </si>
  <si>
    <t>성창준</t>
    <phoneticPr fontId="4" type="noConversion"/>
  </si>
  <si>
    <t>031-218-9793</t>
    <phoneticPr fontId="4" type="noConversion"/>
  </si>
  <si>
    <t>2024년 광교지사 PSM평가 대비 안전표지 구매</t>
    <phoneticPr fontId="4" type="noConversion"/>
  </si>
  <si>
    <t>2023년 상반기 광교지사 조경관리용역</t>
    <phoneticPr fontId="4" type="noConversion"/>
  </si>
  <si>
    <t>순수생산설비 EDI모듈 구매설치</t>
    <phoneticPr fontId="4" type="noConversion"/>
  </si>
  <si>
    <t>순수생산설비 RO 및 CWRO 구매설치</t>
    <phoneticPr fontId="4" type="noConversion"/>
  </si>
  <si>
    <t>광교지사 비상전원용 축전지 구매 설치</t>
    <phoneticPr fontId="4" type="noConversion"/>
  </si>
  <si>
    <t>031-218-9817</t>
    <phoneticPr fontId="4" type="noConversion"/>
  </si>
  <si>
    <t>수처리제어실 CCTV 모니터링 추가 공사</t>
    <phoneticPr fontId="4" type="noConversion"/>
  </si>
  <si>
    <t>보안분야 경상자재 구매</t>
    <phoneticPr fontId="4" type="noConversion"/>
  </si>
  <si>
    <t>GT Air Intake Pre Filter 구매</t>
    <phoneticPr fontId="4" type="noConversion"/>
  </si>
  <si>
    <t>열원시설 공조기 및 항온항습기 필터 구매</t>
    <phoneticPr fontId="4" type="noConversion"/>
  </si>
  <si>
    <t>ST계통 Rupture Disk 구매</t>
  </si>
  <si>
    <t>2024년 광교지사 열수송관 비파괴검사용역 단가계약</t>
    <phoneticPr fontId="4" type="noConversion"/>
  </si>
  <si>
    <t>김재림</t>
    <phoneticPr fontId="4" type="noConversion"/>
  </si>
  <si>
    <t>031-218-9862</t>
    <phoneticPr fontId="4" type="noConversion"/>
  </si>
  <si>
    <t>2024년 광교지사 열수송관공사 불연성 건설폐기물처리용역 단가계약</t>
    <phoneticPr fontId="4" type="noConversion"/>
  </si>
  <si>
    <t>불출 예비품 구매 (ST AI 모듈 구매)</t>
    <phoneticPr fontId="4" type="noConversion"/>
  </si>
  <si>
    <t>신규 예비품 구매 (ST LPCV 컨트롤러)</t>
    <phoneticPr fontId="4" type="noConversion"/>
  </si>
  <si>
    <t>2024~2025년 냉난방설비 유지보수용역</t>
    <phoneticPr fontId="4" type="noConversion"/>
  </si>
  <si>
    <t>2024~2025년도 광교지사 소방설비 점검용역</t>
    <phoneticPr fontId="4" type="noConversion"/>
  </si>
  <si>
    <t>2024년 광교지사 열수송관공사</t>
    <phoneticPr fontId="4" type="noConversion"/>
  </si>
  <si>
    <t>제어분야 불출 자산화 예비품 구매(제어)</t>
    <phoneticPr fontId="4" type="noConversion"/>
  </si>
  <si>
    <t>2023년 하반기 광교지사 조경관리용역</t>
    <phoneticPr fontId="4" type="noConversion"/>
  </si>
  <si>
    <t>굴뚝자동측정기기 유지보수용역</t>
    <phoneticPr fontId="4" type="noConversion"/>
  </si>
  <si>
    <t>박진우</t>
    <phoneticPr fontId="4" type="noConversion"/>
  </si>
  <si>
    <t>GT COP계통 Gear Pump 및 Jacking Oil Pump구매</t>
    <phoneticPr fontId="4" type="noConversion"/>
  </si>
  <si>
    <t>광교지사 건/구축물 보수공사</t>
    <phoneticPr fontId="4" type="noConversion"/>
  </si>
  <si>
    <t>박계령</t>
    <phoneticPr fontId="4" type="noConversion"/>
  </si>
  <si>
    <t>031-218-9753</t>
    <phoneticPr fontId="4" type="noConversion"/>
  </si>
  <si>
    <t>031-218-9821</t>
    <phoneticPr fontId="4" type="noConversion"/>
  </si>
  <si>
    <t>광교지사 공정안전보고서 개정본 인쇄물 제작 구매</t>
    <phoneticPr fontId="4" type="noConversion"/>
  </si>
  <si>
    <t>2025년 동절기 사용자 순회방문 대비 판촉물구매</t>
  </si>
  <si>
    <t>폐수처리오니 위탁처리 용역 단가계약</t>
    <phoneticPr fontId="4" type="noConversion"/>
  </si>
  <si>
    <t>2024년 우드칩열병합발전 정기점검 보수공사</t>
    <phoneticPr fontId="4" type="noConversion"/>
  </si>
  <si>
    <t>대구지사</t>
    <phoneticPr fontId="4" type="noConversion"/>
  </si>
  <si>
    <t>서태석</t>
    <phoneticPr fontId="4" type="noConversion"/>
  </si>
  <si>
    <t>053-589-4157</t>
    <phoneticPr fontId="4" type="noConversion"/>
  </si>
  <si>
    <t>유형주</t>
    <phoneticPr fontId="4" type="noConversion"/>
  </si>
  <si>
    <t>053-589-4113</t>
    <phoneticPr fontId="4" type="noConversion"/>
  </si>
  <si>
    <t>우드칩 열원 배수 펌프 부분품 구매(수리)</t>
    <phoneticPr fontId="4" type="noConversion"/>
  </si>
  <si>
    <t>박여훈</t>
    <phoneticPr fontId="4" type="noConversion"/>
  </si>
  <si>
    <t>053-589-4116</t>
    <phoneticPr fontId="4" type="noConversion"/>
  </si>
  <si>
    <t>우드칩 열원 정기점검 보수공사용 자재 구매</t>
    <phoneticPr fontId="4" type="noConversion"/>
  </si>
  <si>
    <t>우드칩 보일러 Main Steam By-Pass Valve Actuator 구매</t>
    <phoneticPr fontId="4" type="noConversion"/>
  </si>
  <si>
    <t>우드칩 연료 &amp; 연소재 이송설비 부분품 제조구매</t>
    <phoneticPr fontId="4" type="noConversion"/>
  </si>
  <si>
    <t>우드칩 보일러 탈질 촉매 구매 설치</t>
    <phoneticPr fontId="4" type="noConversion"/>
  </si>
  <si>
    <t>우드칩 열원 공기압축기 분해 점검</t>
    <phoneticPr fontId="4" type="noConversion"/>
  </si>
  <si>
    <t>24년도 우드칩 열원 공기압축기 소모품구매(단가계약)</t>
    <phoneticPr fontId="4" type="noConversion"/>
  </si>
  <si>
    <t>2024년 대구지사 열원 정기점검보수공사</t>
    <phoneticPr fontId="4" type="noConversion"/>
  </si>
  <si>
    <t>정승우</t>
    <phoneticPr fontId="4" type="noConversion"/>
  </si>
  <si>
    <t>053-589-4143</t>
    <phoneticPr fontId="4" type="noConversion"/>
  </si>
  <si>
    <t>열원설비동 옥상 방수공사</t>
  </si>
  <si>
    <t>박지윤</t>
  </si>
  <si>
    <t>053-589-4123</t>
  </si>
  <si>
    <t>우드칩 열원설비동 방수공사</t>
  </si>
  <si>
    <t>#1, 2 PLBs 기초 보강공사</t>
  </si>
  <si>
    <t>PLBw 대류전열부 구매설치</t>
  </si>
  <si>
    <t>조윤래</t>
  </si>
  <si>
    <t>053-589-4116</t>
  </si>
  <si>
    <t>2024년 대구지사 승강기 유지보수용역</t>
    <phoneticPr fontId="4" type="noConversion"/>
  </si>
  <si>
    <t>송성오</t>
    <phoneticPr fontId="4" type="noConversion"/>
  </si>
  <si>
    <t>053-589-4192</t>
    <phoneticPr fontId="4" type="noConversion"/>
  </si>
  <si>
    <t>2023년 대구지사 무정전전원공급설비 유지보수용역</t>
    <phoneticPr fontId="4" type="noConversion"/>
  </si>
  <si>
    <t>2024년 소방전기설비 보수공사</t>
    <phoneticPr fontId="4" type="noConversion"/>
  </si>
  <si>
    <t>대구지사 전기실 판넬 모선 노출부 보완공사</t>
    <phoneticPr fontId="4" type="noConversion"/>
  </si>
  <si>
    <t>2024년 전기분야 보수자재 구매</t>
    <phoneticPr fontId="4" type="noConversion"/>
  </si>
  <si>
    <t>053-589-4115</t>
    <phoneticPr fontId="4" type="noConversion"/>
  </si>
  <si>
    <t>이산화탄소 소화설비 감지, 경보장치 공사</t>
    <phoneticPr fontId="4" type="noConversion"/>
  </si>
  <si>
    <t>2024년~2025년 연돌배출가스분석설비 유지보수용역</t>
  </si>
  <si>
    <t>박재영</t>
  </si>
  <si>
    <t>우드칩 TBN PLC 정기점검보수공사</t>
  </si>
  <si>
    <t>2024년 가스누설감지기 검·교정 용역</t>
  </si>
  <si>
    <t>2024년 수질분석설비 유지보수용역</t>
  </si>
  <si>
    <t>2024년 열생산 및 공급 유량계 검교정 용역</t>
  </si>
  <si>
    <t>2024년 열원 제어분야 정기점검보수공사</t>
  </si>
  <si>
    <t>2024년 우드칩 신재생에너지시설 현장제어설비 정기점검보수공사</t>
  </si>
  <si>
    <t>계근대 Load Cell 교체공사</t>
  </si>
  <si>
    <t>2024년 상반기 제어분야 경상보수자재 구매</t>
  </si>
  <si>
    <t>2024년 DH계통 전동밸브 Actuator 구매·설치</t>
  </si>
  <si>
    <t>2024년 대형펌프 속도조절장치 구매·설치</t>
  </si>
  <si>
    <t>2024년 공기식 제어밸브 구동부 구매·설치</t>
  </si>
  <si>
    <t>2024년 열전용보일러 및 DH 전송기 구매·설치</t>
  </si>
  <si>
    <t>2024년 하반기 제어분야 경상보수자재 구매</t>
  </si>
  <si>
    <t>대형펌프 Speed Controller 구매</t>
  </si>
  <si>
    <t>열원 진동센서 구매·설치</t>
  </si>
  <si>
    <t>Air Dryer Dew Point Transmitter 구매</t>
  </si>
  <si>
    <t>2024년 대구지사 열원설비 분진처리용 ASH BAG 구매 단가계약</t>
    <phoneticPr fontId="4" type="noConversion"/>
  </si>
  <si>
    <t>김동의</t>
    <phoneticPr fontId="4" type="noConversion"/>
  </si>
  <si>
    <t>053-589-4223</t>
    <phoneticPr fontId="4" type="noConversion"/>
  </si>
  <si>
    <t>2024년 대구지사 방진마스크 및 방진복 구매 단가계약</t>
    <phoneticPr fontId="4" type="noConversion"/>
  </si>
  <si>
    <t>윤창준</t>
    <phoneticPr fontId="4" type="noConversion"/>
  </si>
  <si>
    <t>053-589-4224</t>
    <phoneticPr fontId="4" type="noConversion"/>
  </si>
  <si>
    <t>2024년 대구지사 열원설비 분진처리용역</t>
    <phoneticPr fontId="4" type="noConversion"/>
  </si>
  <si>
    <t>2024년 목재칩 임가공 단가계약</t>
  </si>
  <si>
    <t>차경호</t>
  </si>
  <si>
    <t>053-589-4282</t>
  </si>
  <si>
    <t>2024년 목재칩 구매 단가계약(1)</t>
  </si>
  <si>
    <t>2024년 목재칩 구매 단가계약(2)</t>
  </si>
  <si>
    <t>2024년 상반기 대구지사 화공약품 구매 단가계약</t>
    <phoneticPr fontId="4" type="noConversion"/>
  </si>
  <si>
    <t>김일연</t>
    <phoneticPr fontId="4" type="noConversion"/>
  </si>
  <si>
    <t>053-589-4233</t>
    <phoneticPr fontId="4" type="noConversion"/>
  </si>
  <si>
    <t>2024~2025 대구지사 화공약품 구매 연간 단가계약</t>
    <phoneticPr fontId="4" type="noConversion"/>
  </si>
  <si>
    <t>2025년 대구지사 사업장폐기물(우드칩폐기물 외 3건) 재활용 위탁처리용역 단가계약</t>
    <phoneticPr fontId="4" type="noConversion"/>
  </si>
  <si>
    <t>2024년 대구지사 환경오염물질 위탁측정 용역</t>
    <phoneticPr fontId="4" type="noConversion"/>
  </si>
  <si>
    <t>윤준찬</t>
    <phoneticPr fontId="4" type="noConversion"/>
  </si>
  <si>
    <t>053-589-4232</t>
    <phoneticPr fontId="4" type="noConversion"/>
  </si>
  <si>
    <t>수질분석 실험실 일반비품구매</t>
    <phoneticPr fontId="4" type="noConversion"/>
  </si>
  <si>
    <t>2024년 대구지사 열수송시설 유지보수공사</t>
    <phoneticPr fontId="4" type="noConversion"/>
  </si>
  <si>
    <t>신광영</t>
    <phoneticPr fontId="4" type="noConversion"/>
  </si>
  <si>
    <t>053-589-4174</t>
    <phoneticPr fontId="4" type="noConversion"/>
  </si>
  <si>
    <t>053-589-4114</t>
    <phoneticPr fontId="4" type="noConversion"/>
  </si>
  <si>
    <t>2024년 대구지사 열수송관 비파괴검사용역 단가계약</t>
    <phoneticPr fontId="4" type="noConversion"/>
  </si>
  <si>
    <t>2024년 대구지사 불연성 건설폐기물처리용역 단가계약</t>
    <phoneticPr fontId="4" type="noConversion"/>
  </si>
  <si>
    <t>대구 친환경 건설공사 건축물 해체공사 감리용역</t>
  </si>
  <si>
    <t>김은지</t>
    <phoneticPr fontId="4" type="noConversion"/>
  </si>
  <si>
    <t>053-589-4178</t>
  </si>
  <si>
    <t>053-589-4263</t>
    <phoneticPr fontId="4" type="noConversion"/>
  </si>
  <si>
    <t>053-589-4262</t>
    <phoneticPr fontId="4" type="noConversion"/>
  </si>
  <si>
    <t>2024년 상반기 홍보품 구매</t>
  </si>
  <si>
    <t>엄지훈</t>
    <phoneticPr fontId="4" type="noConversion"/>
  </si>
  <si>
    <t>053-589-4132</t>
    <phoneticPr fontId="4" type="noConversion"/>
  </si>
  <si>
    <t>2024년 하반기 홍보품 구매</t>
    <phoneticPr fontId="4" type="noConversion"/>
  </si>
  <si>
    <t>2024년 대구지사 복사용지 구매</t>
    <phoneticPr fontId="4" type="noConversion"/>
  </si>
  <si>
    <t>2025년 대구지사 방제용역</t>
    <phoneticPr fontId="4" type="noConversion"/>
  </si>
  <si>
    <t>2024년 대구지사 신규사무실 이사</t>
    <phoneticPr fontId="4" type="noConversion"/>
  </si>
  <si>
    <t>2024년 대구지사 통신 및 전원설치공사</t>
    <phoneticPr fontId="4" type="noConversion"/>
  </si>
  <si>
    <t>2024년 고양사업소 조경관리용역</t>
    <phoneticPr fontId="4" type="noConversion"/>
  </si>
  <si>
    <t>고양사업소</t>
    <phoneticPr fontId="4" type="noConversion"/>
  </si>
  <si>
    <t>김응진</t>
    <phoneticPr fontId="4" type="noConversion"/>
  </si>
  <si>
    <t>031-900-2412</t>
    <phoneticPr fontId="4" type="noConversion"/>
  </si>
  <si>
    <t>2024년 고양사업소 전기차충전소 구매설치</t>
    <phoneticPr fontId="4" type="noConversion"/>
  </si>
  <si>
    <t>고양사업소 상반기 작업환경측정</t>
    <phoneticPr fontId="4" type="noConversion"/>
  </si>
  <si>
    <t>조재훈</t>
    <phoneticPr fontId="4" type="noConversion"/>
  </si>
  <si>
    <t>031-900-2541</t>
    <phoneticPr fontId="4" type="noConversion"/>
  </si>
  <si>
    <t>고양사업소 하반기 작업환경측정</t>
    <phoneticPr fontId="4" type="noConversion"/>
  </si>
  <si>
    <t>고양사업소 사무실 실내 공기질 측정</t>
    <phoneticPr fontId="4" type="noConversion"/>
  </si>
  <si>
    <t>2024년 고양사업소 일반화공약품 단가계약</t>
    <phoneticPr fontId="4" type="noConversion"/>
  </si>
  <si>
    <t>납궁은</t>
    <phoneticPr fontId="4" type="noConversion"/>
  </si>
  <si>
    <t>031-900-2642</t>
    <phoneticPr fontId="4" type="noConversion"/>
  </si>
  <si>
    <t>2024년 고양사업소 수질위탁측정 용역</t>
    <phoneticPr fontId="4" type="noConversion"/>
  </si>
  <si>
    <t>납궁은</t>
  </si>
  <si>
    <t>2024년 고양CES 하수재이용설비 화학세정약품 구매</t>
    <phoneticPr fontId="4" type="noConversion"/>
  </si>
  <si>
    <t>열원 소형 공기압축기 정기점검 보수공사</t>
    <phoneticPr fontId="4" type="noConversion"/>
  </si>
  <si>
    <t>김명환</t>
    <phoneticPr fontId="4" type="noConversion"/>
  </si>
  <si>
    <t>031-900-2512</t>
    <phoneticPr fontId="4" type="noConversion"/>
  </si>
  <si>
    <t>이민하</t>
    <phoneticPr fontId="4" type="noConversion"/>
  </si>
  <si>
    <t>031-900-2411</t>
    <phoneticPr fontId="4" type="noConversion"/>
  </si>
  <si>
    <t>열원방수도장공사</t>
    <phoneticPr fontId="4" type="noConversion"/>
  </si>
  <si>
    <t>항온항습 및 냉난방설비 유지보수용역</t>
    <phoneticPr fontId="4" type="noConversion"/>
  </si>
  <si>
    <t>DH펌프 내부 코팅</t>
    <phoneticPr fontId="4" type="noConversion"/>
  </si>
  <si>
    <t>안전관련설비개선</t>
    <phoneticPr fontId="4" type="noConversion"/>
  </si>
  <si>
    <t>DH #4 PP TCV 밸브 교체공사</t>
    <phoneticPr fontId="4" type="noConversion"/>
  </si>
  <si>
    <t>고양CES 부식배관 보수공사</t>
    <phoneticPr fontId="4" type="noConversion"/>
  </si>
  <si>
    <t>고양CES 기계,전기창고 개선공사</t>
    <phoneticPr fontId="4" type="noConversion"/>
  </si>
  <si>
    <t>하수재이용설비 FEED PUMP(수중펌프) #2,3 교체</t>
    <phoneticPr fontId="4" type="noConversion"/>
  </si>
  <si>
    <t>남궁은</t>
    <phoneticPr fontId="4" type="noConversion"/>
  </si>
  <si>
    <t>고양CES 전기분야 정기점검보수공사</t>
    <phoneticPr fontId="4" type="noConversion"/>
  </si>
  <si>
    <t>이동현</t>
    <phoneticPr fontId="4" type="noConversion"/>
  </si>
  <si>
    <t>031-923-2488</t>
    <phoneticPr fontId="4" type="noConversion"/>
  </si>
  <si>
    <t>고양CES 전기분야 정기점검보수공사 자재 구매</t>
    <phoneticPr fontId="4" type="noConversion"/>
  </si>
  <si>
    <t>고양CES 전력용 콘덴서 구매</t>
  </si>
  <si>
    <t>고양CES 배전반 미믹BUS 구매</t>
    <phoneticPr fontId="4" type="noConversion"/>
  </si>
  <si>
    <t>경상보수자재 및 안전용품(활선경보기 등) 구매</t>
  </si>
  <si>
    <t>소방설비 점검용역</t>
    <phoneticPr fontId="4" type="noConversion"/>
  </si>
  <si>
    <t>정수옥</t>
    <phoneticPr fontId="4" type="noConversion"/>
  </si>
  <si>
    <t>031-900-2522</t>
    <phoneticPr fontId="4" type="noConversion"/>
  </si>
  <si>
    <t>현천가압장 차단기 차폐용 방호장치 구매</t>
    <phoneticPr fontId="4" type="noConversion"/>
  </si>
  <si>
    <t>무정전전원공급설비 유지보수용역</t>
    <phoneticPr fontId="4" type="noConversion"/>
  </si>
  <si>
    <t>열원 승강기 점검용역</t>
    <phoneticPr fontId="4" type="noConversion"/>
  </si>
  <si>
    <t>고압전동기 절연진단 용역</t>
    <phoneticPr fontId="4" type="noConversion"/>
  </si>
  <si>
    <t>전력케이블 열화진단 용역</t>
    <phoneticPr fontId="4" type="noConversion"/>
  </si>
  <si>
    <t>고양열원 전기분야 정기점검보수공사</t>
    <phoneticPr fontId="4" type="noConversion"/>
  </si>
  <si>
    <t>고양열원 전기분야 정기점검보수공사 자재 구매</t>
    <phoneticPr fontId="4" type="noConversion"/>
  </si>
  <si>
    <t>일산가압장 수배전반설비 차단기 및 개폐기 개체 공사</t>
    <phoneticPr fontId="4" type="noConversion"/>
  </si>
  <si>
    <t>고양 열원 소방수신기 구매</t>
    <phoneticPr fontId="4" type="noConversion"/>
  </si>
  <si>
    <t>열원 전력용 콘덴서 구매</t>
    <phoneticPr fontId="4" type="noConversion"/>
  </si>
  <si>
    <t>분산제어설비 정기점검보수공사</t>
    <phoneticPr fontId="4" type="noConversion"/>
  </si>
  <si>
    <t>유영찬</t>
    <phoneticPr fontId="4" type="noConversion"/>
  </si>
  <si>
    <t>031-900-2533</t>
    <phoneticPr fontId="4" type="noConversion"/>
  </si>
  <si>
    <t>열원 및 가압장 현장제어설비 정기점검보수공사</t>
    <phoneticPr fontId="4" type="noConversion"/>
  </si>
  <si>
    <t>CES 현장제어설비 정기점검보수공사</t>
    <phoneticPr fontId="4" type="noConversion"/>
  </si>
  <si>
    <t>열원 장기사용 현장제어설비 개선 및 교체</t>
    <phoneticPr fontId="4" type="noConversion"/>
  </si>
  <si>
    <t>CES 장기사용 현장제어설비 개선 및 교체</t>
    <phoneticPr fontId="4" type="noConversion"/>
  </si>
  <si>
    <t>가압장 장기사용 현장제어설비 개선 및 교체</t>
    <phoneticPr fontId="4" type="noConversion"/>
  </si>
  <si>
    <t>CES 냉각탑 MOV 개선공사</t>
    <phoneticPr fontId="4" type="noConversion"/>
  </si>
  <si>
    <t>제어분야 경상보수자재 구매(5월, 11월)</t>
    <phoneticPr fontId="4" type="noConversion"/>
  </si>
  <si>
    <t>열원 및 가압장 유량계 검교정 용역</t>
    <phoneticPr fontId="4" type="noConversion"/>
  </si>
  <si>
    <t>CES 유량계 검교정 용역</t>
    <phoneticPr fontId="4" type="noConversion"/>
  </si>
  <si>
    <t>고양CES 분산제어설비 개선공사</t>
    <phoneticPr fontId="4" type="noConversion"/>
  </si>
  <si>
    <t>고양사업소 열수송관 안전진단용역(제2회)</t>
    <phoneticPr fontId="4" type="noConversion"/>
  </si>
  <si>
    <t>박우솔</t>
    <phoneticPr fontId="4" type="noConversion"/>
  </si>
  <si>
    <t>031-900-2733</t>
    <phoneticPr fontId="4" type="noConversion"/>
  </si>
  <si>
    <t>2022년 고양사업소 열수송시설 유지보수공사 공사용 아스콘 직접구매(2차)</t>
    <phoneticPr fontId="4" type="noConversion"/>
  </si>
  <si>
    <t>권요섭</t>
    <phoneticPr fontId="4" type="noConversion"/>
  </si>
  <si>
    <t>031-900-2722</t>
    <phoneticPr fontId="4" type="noConversion"/>
  </si>
  <si>
    <t>2023년 고양사업소 열수송관공사 공사용 아스콘 직접구매(2차)</t>
    <phoneticPr fontId="4" type="noConversion"/>
  </si>
  <si>
    <t>2023년 고양사업소 열수송관공사 공사용 레미콘 직접구매(2차)</t>
    <phoneticPr fontId="4" type="noConversion"/>
  </si>
  <si>
    <t>2024년 고양사업소 열수송관 비파괴검사용역 단가계약</t>
    <phoneticPr fontId="4" type="noConversion"/>
  </si>
  <si>
    <t>2024년 고양사업소 열수송시설 유지보수공사</t>
    <phoneticPr fontId="4" type="noConversion"/>
  </si>
  <si>
    <t>2024년 고양사업소 열수송시설 유지보수공사 공사용 아스콘 직접구매</t>
    <phoneticPr fontId="4" type="noConversion"/>
  </si>
  <si>
    <t>2024년 고양사업소 열수송관공사 불연성 건설폐기물처리용역 단가계약</t>
    <phoneticPr fontId="4" type="noConversion"/>
  </si>
  <si>
    <t>2024년 고양사업소 열수송시설 유지보수공사 GIS 구축 측량 용역</t>
    <phoneticPr fontId="4" type="noConversion"/>
  </si>
  <si>
    <t>2024년 삼송지사 통신설비 유지보수 용역</t>
    <phoneticPr fontId="4" type="noConversion"/>
  </si>
  <si>
    <t>노윤상</t>
  </si>
  <si>
    <t>2024년 상반기 삼송지사 조경관리용역</t>
    <phoneticPr fontId="4" type="noConversion"/>
  </si>
  <si>
    <t>삼송지사</t>
    <phoneticPr fontId="4" type="noConversion"/>
  </si>
  <si>
    <t>노윤상</t>
    <phoneticPr fontId="4" type="noConversion"/>
  </si>
  <si>
    <t>02-3156-4612</t>
    <phoneticPr fontId="4" type="noConversion"/>
  </si>
  <si>
    <t>2024년 하반기 삼송지사 조경관리용역</t>
    <phoneticPr fontId="4" type="noConversion"/>
  </si>
  <si>
    <t>삼송지사 홍보용 간판 구매설치</t>
    <phoneticPr fontId="4" type="noConversion"/>
  </si>
  <si>
    <t>이유나</t>
    <phoneticPr fontId="4" type="noConversion"/>
  </si>
  <si>
    <t>02-3156-4614</t>
    <phoneticPr fontId="4" type="noConversion"/>
  </si>
  <si>
    <t>2024년 삼송지사 구내식당 위탁운영 단가계약</t>
    <phoneticPr fontId="4" type="noConversion"/>
  </si>
  <si>
    <t>삼송지사 사용자 기계실 유지관리 용역</t>
    <phoneticPr fontId="4" type="noConversion"/>
  </si>
  <si>
    <t>공현준</t>
    <phoneticPr fontId="4" type="noConversion"/>
  </si>
  <si>
    <t>02-3156-4626</t>
    <phoneticPr fontId="4" type="noConversion"/>
  </si>
  <si>
    <t>비점오염저감시설 준설 및 여재교체</t>
    <phoneticPr fontId="4" type="noConversion"/>
  </si>
  <si>
    <t>전승희</t>
    <phoneticPr fontId="4" type="noConversion"/>
  </si>
  <si>
    <t>02-3156-4746</t>
    <phoneticPr fontId="4" type="noConversion"/>
  </si>
  <si>
    <t>대기오염물질 자가측정 위탁 용역</t>
    <phoneticPr fontId="4" type="noConversion"/>
  </si>
  <si>
    <t>김지연</t>
    <phoneticPr fontId="4" type="noConversion"/>
  </si>
  <si>
    <t>02-3156-4747</t>
    <phoneticPr fontId="4" type="noConversion"/>
  </si>
  <si>
    <t>수질오염물질 자가측정 위탁 용역</t>
    <phoneticPr fontId="4" type="noConversion"/>
  </si>
  <si>
    <t>굴뚝자동측정기기 예비품(UV Lamp) 구매</t>
    <phoneticPr fontId="4" type="noConversion"/>
  </si>
  <si>
    <t>화공약품 연간단가계약</t>
    <phoneticPr fontId="4" type="noConversion"/>
  </si>
  <si>
    <t>굴뚝자동측정기기 유지보수 용역</t>
    <phoneticPr fontId="4" type="noConversion"/>
  </si>
  <si>
    <t>2024년 상반기 작업환경측정 용역</t>
    <phoneticPr fontId="4" type="noConversion"/>
  </si>
  <si>
    <t>이상호</t>
    <phoneticPr fontId="4" type="noConversion"/>
  </si>
  <si>
    <t>02-3156-4662</t>
    <phoneticPr fontId="4" type="noConversion"/>
  </si>
  <si>
    <t>2024년 하반기 작업환경측정 용역</t>
    <phoneticPr fontId="4" type="noConversion"/>
  </si>
  <si>
    <t>2024년 삼송지사 소방시설 점검용역</t>
    <phoneticPr fontId="4" type="noConversion"/>
  </si>
  <si>
    <t>이원재</t>
    <phoneticPr fontId="4" type="noConversion"/>
  </si>
  <si>
    <t>02-3156-4646</t>
    <phoneticPr fontId="4" type="noConversion"/>
  </si>
  <si>
    <t>가스터빈 윤활유 정기분석</t>
    <phoneticPr fontId="4" type="noConversion"/>
  </si>
  <si>
    <t>열원설비동 분말소화기 구매</t>
    <phoneticPr fontId="4" type="noConversion"/>
  </si>
  <si>
    <t>FGC 설비 예비품 구매</t>
    <phoneticPr fontId="4" type="noConversion"/>
  </si>
  <si>
    <t>2024년 FGC #1호기 정기점검 보수공사</t>
    <phoneticPr fontId="4" type="noConversion"/>
  </si>
  <si>
    <t>HRSG BFP A급 정비 소모자재 구매</t>
    <phoneticPr fontId="4" type="noConversion"/>
  </si>
  <si>
    <t>김의곤</t>
    <phoneticPr fontId="4" type="noConversion"/>
  </si>
  <si>
    <t>02-3156-4652</t>
    <phoneticPr fontId="4" type="noConversion"/>
  </si>
  <si>
    <t>ST JOP 예비품 구매</t>
    <phoneticPr fontId="4" type="noConversion"/>
  </si>
  <si>
    <t>김아린</t>
    <phoneticPr fontId="4" type="noConversion"/>
  </si>
  <si>
    <t>02-3156-4632</t>
    <phoneticPr fontId="4" type="noConversion"/>
  </si>
  <si>
    <t>ST 및 HRSG 안전난간 및 안전시설 설치</t>
    <phoneticPr fontId="4" type="noConversion"/>
  </si>
  <si>
    <t>DH 및 HVAC 설비 유지보수자재 구매</t>
    <phoneticPr fontId="4" type="noConversion"/>
  </si>
  <si>
    <t>이규진</t>
    <phoneticPr fontId="4" type="noConversion"/>
  </si>
  <si>
    <t>02-3156-4656</t>
    <phoneticPr fontId="4" type="noConversion"/>
  </si>
  <si>
    <t>축열조용 공기압축기(질소발생기용) 정기점검보수공사</t>
    <phoneticPr fontId="4" type="noConversion"/>
  </si>
  <si>
    <t>2024년 공기압축기 3호기 정기점검보수공사</t>
    <phoneticPr fontId="4" type="noConversion"/>
  </si>
  <si>
    <t>항온항습기 및 냉난방설비 유지보수 용역</t>
    <phoneticPr fontId="4" type="noConversion"/>
  </si>
  <si>
    <t>공조기(전기실용) 코일 교체공사</t>
    <phoneticPr fontId="4" type="noConversion"/>
  </si>
  <si>
    <t>2024년 삼송지사 열수송관공사</t>
    <phoneticPr fontId="4" type="noConversion"/>
  </si>
  <si>
    <t>민수홍</t>
    <phoneticPr fontId="4" type="noConversion"/>
  </si>
  <si>
    <t>02-3156-4714</t>
    <phoneticPr fontId="4" type="noConversion"/>
  </si>
  <si>
    <t>2024년 삼송지사 열수송관공사 아스콘 직접구매</t>
    <phoneticPr fontId="4" type="noConversion"/>
  </si>
  <si>
    <t>2024년 삼송지사 열수송관공사 공공측량 용역</t>
    <phoneticPr fontId="4" type="noConversion"/>
  </si>
  <si>
    <t>2024년 삼송지사 열수송관 비파괴검사용역</t>
    <phoneticPr fontId="4" type="noConversion"/>
  </si>
  <si>
    <t>2024년 삼송지사 열수송관공사 불연성 건설폐기물처리용역</t>
    <phoneticPr fontId="4" type="noConversion"/>
  </si>
  <si>
    <t>삼송지사 열수송시설 현황도 제작 구매</t>
    <phoneticPr fontId="4" type="noConversion"/>
  </si>
  <si>
    <t>2024년 삼송지사 관리동및제어동 기계설비 성늠점검 용역</t>
    <phoneticPr fontId="4" type="noConversion"/>
  </si>
  <si>
    <t>이창희</t>
    <phoneticPr fontId="4" type="noConversion"/>
  </si>
  <si>
    <t>02-3156-4641</t>
    <phoneticPr fontId="4" type="noConversion"/>
  </si>
  <si>
    <t>2024년 삼송 열병합발전소 정기점검보수공사</t>
    <phoneticPr fontId="4" type="noConversion"/>
  </si>
  <si>
    <t>상반기 전기요금 고지서 제작</t>
    <phoneticPr fontId="4" type="noConversion"/>
  </si>
  <si>
    <t>장유정</t>
    <phoneticPr fontId="4" type="noConversion"/>
  </si>
  <si>
    <t>02-3156-4622</t>
    <phoneticPr fontId="4" type="noConversion"/>
  </si>
  <si>
    <t>하반기 전기요금 고지서 제작</t>
    <phoneticPr fontId="4" type="noConversion"/>
  </si>
  <si>
    <t>2024년 전기영업부 홍보품 구매</t>
    <phoneticPr fontId="4" type="noConversion"/>
  </si>
  <si>
    <t>이종현</t>
    <phoneticPr fontId="4" type="noConversion"/>
  </si>
  <si>
    <t>02-3156-4636</t>
    <phoneticPr fontId="4" type="noConversion"/>
  </si>
  <si>
    <t>2024년 삼송지사 특고압케이블 열화진단 용역</t>
  </si>
  <si>
    <t xml:space="preserve">삼송지사 </t>
  </si>
  <si>
    <t>2024년 삼송지사 승강기설비 유지보수 용역</t>
  </si>
  <si>
    <t>2024년 삼송지사 무정전전원공급설비 유지보수용역</t>
  </si>
  <si>
    <t>2024년 삼송지사 변압기 절연유 분석용역</t>
  </si>
  <si>
    <t>2024년 삼송지사 발전기 특성시험(ST)</t>
  </si>
  <si>
    <t>2024년 삼송지사 변압기 절연유 여과공사</t>
  </si>
  <si>
    <t>관리동 냉각탑 팬모터 구매</t>
  </si>
  <si>
    <t>삼송지사 자동전압조정장치(AVR) 신규 구매</t>
  </si>
  <si>
    <t>이산화탄소 소화설비 감지〮경보장치 구매설치</t>
  </si>
  <si>
    <t>170kV GIS(가스절연개폐장치) 2Bay  구매설치
('25년 준공 예정으로 24년에는 선급금 10% 지급 예정)</t>
    <phoneticPr fontId="4" type="noConversion"/>
  </si>
  <si>
    <t>170kV GIS(가스절연개폐장치) 보호반 구매설치
(구매, 용역 혼합계약 예정)
('25년 준공 예정으로 24년에는 선급금 10% 지급 예정)</t>
  </si>
  <si>
    <t>삼송지사 HVAC 시스템 유지보수 용역</t>
  </si>
  <si>
    <t>이창현</t>
  </si>
  <si>
    <t>삼송지사 PLC 제어설비 유지보수 용역</t>
  </si>
  <si>
    <t xml:space="preserve">2024년도 삼송지사 가스누설감지설비 정기점검 용역 </t>
  </si>
  <si>
    <t>2024년 삼송지사 열생산 및 공급유량계 교정검사 수수료</t>
  </si>
  <si>
    <t>PLB#2호기 가스유량계 검교정 검사 수수료</t>
  </si>
  <si>
    <t>GT용 가스누설감지설비 교체공사</t>
  </si>
  <si>
    <t>IGV Actuator 예비품구매</t>
  </si>
  <si>
    <t>ST, GT용 솔밸브 구매</t>
  </si>
  <si>
    <t>정기점검보수공사용 예비품 대체</t>
  </si>
  <si>
    <t>GT 가스누설 감지기 구매</t>
  </si>
  <si>
    <t>HVAC DDL 모듈 구매</t>
  </si>
  <si>
    <t>제어분야 예비품 보충구매</t>
  </si>
  <si>
    <t>2024년 삼송지사 분산제어설비 정기점검 보수공사</t>
  </si>
  <si>
    <t>이유리</t>
  </si>
  <si>
    <t>02-3156-4672</t>
  </si>
  <si>
    <t>2024년 삼송지사 진동감시설비 정기점검 보수공사</t>
  </si>
  <si>
    <t>2024년 삼송지사 GT제어시스템 정기점검 보수공사</t>
  </si>
  <si>
    <t>분산제어설비 네트워크 구매</t>
  </si>
  <si>
    <t>진동감시설비 네트워크 구매</t>
  </si>
  <si>
    <t>신규 크리티컬포인트 용 압력, 차압전송기 구매</t>
  </si>
  <si>
    <t>신규 크리티컬포인트 PLC 구매설치</t>
  </si>
  <si>
    <t>크리티칼포인트 현장제어설비 설치공사</t>
  </si>
  <si>
    <t>라지스크린 개선공사</t>
  </si>
  <si>
    <t>2024년 배전공사 배전자동화단말장치 설치공사</t>
  </si>
  <si>
    <t>배전용 지상변압기 제조구매 단가계약</t>
  </si>
  <si>
    <t>정필채</t>
  </si>
  <si>
    <t>02-3156-4772</t>
  </si>
  <si>
    <t>2024년 구역전기 사용자 대상 홍보물품 구매</t>
  </si>
  <si>
    <t>장준혁</t>
  </si>
  <si>
    <t>배전용 전력케이블 예비품 구매</t>
  </si>
  <si>
    <t>2024년 삼송지사 배전 유지보수 공사 건설재해예방 전문지도 용역</t>
  </si>
  <si>
    <t>2024년 배전자동화시스템 백신 소프트웨어 연간 라이선스 갱신구매</t>
  </si>
  <si>
    <t>배전계통 진단 및 해석시스템 구매</t>
  </si>
  <si>
    <t>삼송지사 배전자동화시스템 DBMS 구매</t>
  </si>
  <si>
    <t>2024년 배전용 전력케이블 열화진단 용역</t>
  </si>
  <si>
    <t>2024년 배전용 지상변압기 절연유 성분분석 용역</t>
  </si>
  <si>
    <t>2024년 배전분야 휴대용계측기 검교정 용역</t>
  </si>
  <si>
    <t>2024년 지역난방 공동주택 관리사무소장 워크숍 홍보기념품 구매</t>
    <phoneticPr fontId="4" type="noConversion"/>
  </si>
  <si>
    <t>청주지사</t>
    <phoneticPr fontId="4" type="noConversion"/>
  </si>
  <si>
    <t>서윤경</t>
    <phoneticPr fontId="4" type="noConversion"/>
  </si>
  <si>
    <t>043-230-4521</t>
    <phoneticPr fontId="4" type="noConversion"/>
  </si>
  <si>
    <t>백아현</t>
    <phoneticPr fontId="4" type="noConversion"/>
  </si>
  <si>
    <t>043-230-4512</t>
    <phoneticPr fontId="4" type="noConversion"/>
  </si>
  <si>
    <t>청주지사 유입식 변압기 절연유 시험분석 용역(GT, ST 신설 변압기)</t>
  </si>
  <si>
    <t>김연진</t>
    <phoneticPr fontId="4" type="noConversion"/>
  </si>
  <si>
    <t>김지은</t>
  </si>
  <si>
    <t>043-230-4511</t>
  </si>
  <si>
    <t>청주지사 무정전 전원공급설비 유지보수 용역</t>
  </si>
  <si>
    <t>청주지사 승강기 유지보수 용역(신규 관리동2대+ST동+HRSG동)</t>
  </si>
  <si>
    <t>전동기 재권선 및 절연보강</t>
  </si>
  <si>
    <t>기존 열원동 UPS 및 Battery Charger, Battery 구매 교체(신규)</t>
  </si>
  <si>
    <t>기존 열원동 이산화탄소 소화설비 감지 및 경보장치 구매 설치(신규)</t>
  </si>
  <si>
    <t>2024년도 현장제어설비 정기점검보수공사</t>
    <phoneticPr fontId="4" type="noConversion"/>
  </si>
  <si>
    <t>장석범</t>
    <phoneticPr fontId="4" type="noConversion"/>
  </si>
  <si>
    <t>043-230-4583</t>
    <phoneticPr fontId="4" type="noConversion"/>
  </si>
  <si>
    <t>김지은</t>
    <phoneticPr fontId="4" type="noConversion"/>
  </si>
  <si>
    <t>043-230-4511</t>
    <phoneticPr fontId="4" type="noConversion"/>
  </si>
  <si>
    <t>2024년도 분산제어설비 정기점검 보수공사</t>
    <phoneticPr fontId="4" type="noConversion"/>
  </si>
  <si>
    <t>심기석</t>
    <phoneticPr fontId="4" type="noConversion"/>
  </si>
  <si>
    <t>043-230-4592</t>
    <phoneticPr fontId="4" type="noConversion"/>
  </si>
  <si>
    <t>청주지사 TMS 분석설비(Sampling Type) 유지보수 용역</t>
    <phoneticPr fontId="4" type="noConversion"/>
  </si>
  <si>
    <t>심기석</t>
  </si>
  <si>
    <t>043-230-4592</t>
  </si>
  <si>
    <t>TMS 설비 예비품 구매</t>
    <phoneticPr fontId="4" type="noConversion"/>
  </si>
  <si>
    <t>청주 열병합 발전비용평가 성능시험 용역계약</t>
    <phoneticPr fontId="4" type="noConversion"/>
  </si>
  <si>
    <t>백경섭</t>
    <phoneticPr fontId="4" type="noConversion"/>
  </si>
  <si>
    <t>043-230-4652</t>
    <phoneticPr fontId="4" type="noConversion"/>
  </si>
  <si>
    <t>청주지사 연료 개체에 따른 방폭 무전기 구매계약</t>
  </si>
  <si>
    <t>김단비</t>
    <phoneticPr fontId="4" type="noConversion"/>
  </si>
  <si>
    <t>043-230-4653</t>
    <phoneticPr fontId="4" type="noConversion"/>
  </si>
  <si>
    <t>청주지사 발전기 냉각용 가스구매 단가계약</t>
    <phoneticPr fontId="4" type="noConversion"/>
  </si>
  <si>
    <t>043-230-4653</t>
  </si>
  <si>
    <t>김동호</t>
  </si>
  <si>
    <t>2024년 청주지사 화공약품 구매 단가계약</t>
  </si>
  <si>
    <t>오형근</t>
  </si>
  <si>
    <t>043-230-4661</t>
  </si>
  <si>
    <t>2024년 청주지사 배연탈질용 암모니아수 구매계약</t>
  </si>
  <si>
    <t>2024년 청주지사 환경오염물질 위탁측정 용역계약</t>
  </si>
  <si>
    <t>2024년 청주지사 세관폐수 위탁처리용역 연간단가계약</t>
  </si>
  <si>
    <t>2024년 청주지사 ICP 유지보수 용역</t>
  </si>
  <si>
    <t>2024년 청주지사 실험실용 가스구매 연간단가계약</t>
    <phoneticPr fontId="4" type="noConversion"/>
  </si>
  <si>
    <t>오형근</t>
    <phoneticPr fontId="4" type="noConversion"/>
  </si>
  <si>
    <t>043-230-4661</t>
    <phoneticPr fontId="4" type="noConversion"/>
  </si>
  <si>
    <t>권진희</t>
    <phoneticPr fontId="4" type="noConversion"/>
  </si>
  <si>
    <t>2024년 청주지사 정기점검보수공사</t>
    <phoneticPr fontId="4" type="noConversion"/>
  </si>
  <si>
    <t>권진희</t>
  </si>
  <si>
    <t>2024년도 CHPt 보일러 공기예열기 세정공사</t>
  </si>
  <si>
    <t>2024년도 청주지사 소방시설 점검용역</t>
  </si>
  <si>
    <t>공기호흡기 구매</t>
  </si>
  <si>
    <t>24년 청주지사 사무실 공기질 측정용역</t>
    <phoneticPr fontId="4" type="noConversion"/>
  </si>
  <si>
    <t>박찬엽</t>
    <phoneticPr fontId="4" type="noConversion"/>
  </si>
  <si>
    <t>043-230-4692</t>
    <phoneticPr fontId="4" type="noConversion"/>
  </si>
  <si>
    <t>24년 한국지역난방공사 청주지사 작업환경측정 위탁용역</t>
    <phoneticPr fontId="4" type="noConversion"/>
  </si>
  <si>
    <t>2024년 한국지역난방공사 청주지사 보건관리 위탁용역</t>
    <phoneticPr fontId="4" type="noConversion"/>
  </si>
  <si>
    <t>043-230-4513</t>
    <phoneticPr fontId="4" type="noConversion"/>
  </si>
  <si>
    <t>2024년 청주지사 상반기 안전용품 구매</t>
    <phoneticPr fontId="4" type="noConversion"/>
  </si>
  <si>
    <t>2024년 청주지사 하반기 안전용품 구매</t>
    <phoneticPr fontId="4" type="noConversion"/>
  </si>
  <si>
    <t>2024년 청주지사 열수송관공사</t>
  </si>
  <si>
    <t>2024년 청주지사 열수송관공사 비파괴검사용역 단가계약</t>
  </si>
  <si>
    <t>2024년 청주지사 열수송관공사 불연성 건설폐기물처리용역 단가계약</t>
  </si>
  <si>
    <t>2024년 청주지사 열수송시설 유지보수공사</t>
  </si>
  <si>
    <t>청주지사 관리동 준공에 따른 통신 및 전원설치공사</t>
    <phoneticPr fontId="4" type="noConversion"/>
  </si>
  <si>
    <t>청주지사 관리동 준공에 따른 사무실 이전 용역</t>
    <phoneticPr fontId="4" type="noConversion"/>
  </si>
  <si>
    <t>청주지사 관리동 준공에 따른 창고 이전 용역</t>
    <phoneticPr fontId="4" type="noConversion"/>
  </si>
  <si>
    <t>청주지사 관리동 준공에 따른 체력단련실 이전 용역</t>
    <phoneticPr fontId="4" type="noConversion"/>
  </si>
  <si>
    <t>청주지사 관리동 준공에 따른 구내식당 이전 용역</t>
    <phoneticPr fontId="4" type="noConversion"/>
  </si>
  <si>
    <t>신규 관리동 근무환경 조성용 물품 구매 계약</t>
    <phoneticPr fontId="4" type="noConversion"/>
  </si>
  <si>
    <t>상반기 홍보기념품 구매</t>
    <phoneticPr fontId="4" type="noConversion"/>
  </si>
  <si>
    <t>용인지사</t>
    <phoneticPr fontId="4" type="noConversion"/>
  </si>
  <si>
    <t>박수진</t>
    <phoneticPr fontId="4" type="noConversion"/>
  </si>
  <si>
    <t>031-260-3619</t>
    <phoneticPr fontId="4" type="noConversion"/>
  </si>
  <si>
    <t>김아람</t>
    <phoneticPr fontId="4" type="noConversion"/>
  </si>
  <si>
    <t>031-260-3616</t>
    <phoneticPr fontId="4" type="noConversion"/>
  </si>
  <si>
    <t>하반기 홍보기념품 구매</t>
    <phoneticPr fontId="4" type="noConversion"/>
  </si>
  <si>
    <t>통신설비 유지보수용역</t>
    <phoneticPr fontId="4" type="noConversion"/>
  </si>
  <si>
    <t>이현선</t>
    <phoneticPr fontId="4" type="noConversion"/>
  </si>
  <si>
    <t>031-260-3614</t>
    <phoneticPr fontId="4" type="noConversion"/>
  </si>
  <si>
    <t>조경관리 용역</t>
    <phoneticPr fontId="4" type="noConversion"/>
  </si>
  <si>
    <t>2025년 구내식당 위탁관리용역</t>
    <phoneticPr fontId="4" type="noConversion"/>
  </si>
  <si>
    <t>용인지사 옥상 방수공사</t>
    <phoneticPr fontId="4" type="noConversion"/>
  </si>
  <si>
    <t>박상형</t>
    <phoneticPr fontId="4" type="noConversion"/>
  </si>
  <si>
    <t>031-260-3622</t>
    <phoneticPr fontId="4" type="noConversion"/>
  </si>
  <si>
    <t>2024년 용인지사 기계분야 정기점검 보수공사</t>
    <phoneticPr fontId="4" type="noConversion"/>
  </si>
  <si>
    <t>왕재현</t>
    <phoneticPr fontId="4" type="noConversion"/>
  </si>
  <si>
    <t>031-260-3623</t>
    <phoneticPr fontId="4" type="noConversion"/>
  </si>
  <si>
    <t>2024년도 분산제어설비 정기점검보수공사</t>
  </si>
  <si>
    <t>2024년도 현장제어설비 정기점검보수공사</t>
  </si>
  <si>
    <t>온수보일러동 소방 감지기 개선공사</t>
  </si>
  <si>
    <t>열원설비동 배수로 보수공사</t>
    <phoneticPr fontId="4" type="noConversion"/>
  </si>
  <si>
    <t>용인열원 안전홍보물 게시대 설치공사</t>
    <phoneticPr fontId="4" type="noConversion"/>
  </si>
  <si>
    <t>열원 건물 및 구축물 도장공사</t>
  </si>
  <si>
    <t>2024년 용인지사 공기압축기 정기점검 보수공사</t>
    <phoneticPr fontId="4" type="noConversion"/>
  </si>
  <si>
    <t>용인열원 내화구조물 보수공사</t>
    <phoneticPr fontId="4" type="noConversion"/>
  </si>
  <si>
    <t>용인지사 안전시설물 보수공사</t>
    <phoneticPr fontId="4" type="noConversion"/>
  </si>
  <si>
    <t>옥외 소방 밸브 교체공사</t>
    <phoneticPr fontId="4" type="noConversion"/>
  </si>
  <si>
    <t>용인지사 상반기 소방시설 보수공사</t>
  </si>
  <si>
    <t>용인지사 하반기 소방시설 보수공사</t>
  </si>
  <si>
    <t>2024년도 용인지사 항온항습 및 냉난방설비 유지보수용역</t>
    <phoneticPr fontId="4" type="noConversion"/>
  </si>
  <si>
    <t>용인지사 석면건축물 실내공기 석면농도 측정용역</t>
    <phoneticPr fontId="4" type="noConversion"/>
  </si>
  <si>
    <t>관리동 오수조 청소용역</t>
    <phoneticPr fontId="4" type="noConversion"/>
  </si>
  <si>
    <t>2024년도 Critical Point 유지보수용역</t>
  </si>
  <si>
    <t>2024년도 가스누설감지설비 유지보수용역</t>
  </si>
  <si>
    <t>2024년 용인지사 무정전전원공급설비 유지보수용역</t>
  </si>
  <si>
    <t>2024년 용인지사 소방설비 점검용역</t>
  </si>
  <si>
    <t>용인열원 항온항습기 구매설치</t>
    <phoneticPr fontId="4" type="noConversion"/>
  </si>
  <si>
    <t>전동밸브 구동부 구매설치</t>
  </si>
  <si>
    <t>김아람</t>
  </si>
  <si>
    <t>용인지사 분산제어설비 통합보안시스템 구매설치</t>
  </si>
  <si>
    <t>김창경</t>
  </si>
  <si>
    <t>031-260-3632</t>
  </si>
  <si>
    <t>용인지사 퉁제구역 누수탐지설비 구매설치</t>
  </si>
  <si>
    <t>용인열원 수배전반(6.9Kv) 구매설치</t>
  </si>
  <si>
    <t>용인지사 이산화탄소 감지 및 경보설비 구매설치</t>
  </si>
  <si>
    <t>2024년 상반기 용인지사 기계분야 경상보수자재 구매</t>
    <phoneticPr fontId="4" type="noConversion"/>
  </si>
  <si>
    <t>2024년 하반기 용인지사 기계분야 경상보수자재 구매</t>
    <phoneticPr fontId="4" type="noConversion"/>
  </si>
  <si>
    <t>연계설비동 DH펌프 메커니컬 씰 구매</t>
    <phoneticPr fontId="4" type="noConversion"/>
  </si>
  <si>
    <t>유체커플링 기어커플러 구매</t>
    <phoneticPr fontId="4" type="noConversion"/>
  </si>
  <si>
    <t>열원 및 가압장 전기실 에어컨 구매</t>
    <phoneticPr fontId="4" type="noConversion"/>
  </si>
  <si>
    <t>2024년 상반기 용인지사 제어분야 경상보수자재 구매</t>
  </si>
  <si>
    <t>2024년 하반기 용인지사 제어분야 경상보수자재 구매</t>
  </si>
  <si>
    <t>2024년 상반기 전기분야 경상보수자재 구매</t>
  </si>
  <si>
    <t>2024년 하반기 전기분야 경상보수자재 구매</t>
  </si>
  <si>
    <t>2024년 용인지사 화공약품 단가계약</t>
    <phoneticPr fontId="4" type="noConversion"/>
  </si>
  <si>
    <t xml:space="preserve">2024년 용인지사 오염물질(수질, 소음진동, 복합악취) 자가측정 위탁용역 </t>
    <phoneticPr fontId="4" type="noConversion"/>
  </si>
  <si>
    <t xml:space="preserve">2024년 용인지사 대기오염물질 위탁측정용역 </t>
    <phoneticPr fontId="4" type="noConversion"/>
  </si>
  <si>
    <t>사용자 지원물품 구매(품목 미정)</t>
    <phoneticPr fontId="4" type="noConversion"/>
  </si>
  <si>
    <t>민현진</t>
    <phoneticPr fontId="4" type="noConversion"/>
  </si>
  <si>
    <t>031-260-3654</t>
    <phoneticPr fontId="4" type="noConversion"/>
  </si>
  <si>
    <t>24년도 사용자기계실 유지관리용역</t>
    <phoneticPr fontId="4" type="noConversion"/>
  </si>
  <si>
    <t>이승열</t>
    <phoneticPr fontId="4" type="noConversion"/>
  </si>
  <si>
    <t>031-260-3657</t>
    <phoneticPr fontId="4" type="noConversion"/>
  </si>
  <si>
    <t xml:space="preserve">2024년 용인지사 농축조 청소 및 폐수처리오니 처리용역 </t>
    <phoneticPr fontId="4" type="noConversion"/>
  </si>
  <si>
    <t xml:space="preserve">2024년 비점오염저감시설 청소 용역 </t>
    <phoneticPr fontId="4" type="noConversion"/>
  </si>
  <si>
    <t>2024년 용인지사 열수송시설 유지보수 및 추가공사</t>
    <phoneticPr fontId="4" type="noConversion"/>
  </si>
  <si>
    <t>임채민</t>
    <phoneticPr fontId="4" type="noConversion"/>
  </si>
  <si>
    <t>031-260-3643</t>
    <phoneticPr fontId="4" type="noConversion"/>
  </si>
  <si>
    <t>2024년 용인지사 열수송관공사
아스콘 구매</t>
    <phoneticPr fontId="4" type="noConversion"/>
  </si>
  <si>
    <t>온라인구매</t>
    <phoneticPr fontId="4" type="noConversion"/>
  </si>
  <si>
    <t>2024년 용인지사 열수송관공사
혼합골재 구매</t>
    <phoneticPr fontId="4" type="noConversion"/>
  </si>
  <si>
    <t>2024년 용인지사 열수송관 비파괴검사용역</t>
    <phoneticPr fontId="4" type="noConversion"/>
  </si>
  <si>
    <t>2024년 용인지사 불연성 건설폐기물 처리용역</t>
    <phoneticPr fontId="4" type="noConversion"/>
  </si>
  <si>
    <t>열수송1부</t>
    <phoneticPr fontId="4" type="noConversion"/>
  </si>
  <si>
    <t>유재황</t>
    <phoneticPr fontId="4" type="noConversion"/>
  </si>
  <si>
    <t>031-260-3646</t>
    <phoneticPr fontId="4" type="noConversion"/>
  </si>
  <si>
    <t>2024년 용인지사 작업환경측정 위탁용역</t>
  </si>
  <si>
    <t>2024년 용인지사 공정안전관리 컨설팅용역</t>
  </si>
  <si>
    <t>2024년 용인지사 비상대피로 설치공사</t>
  </si>
  <si>
    <t xml:space="preserve">2024년 용인지사 안전교육장 보수 개선 공사 </t>
  </si>
  <si>
    <t>2024년 수원사업소 조경유지관리 용역</t>
    <phoneticPr fontId="4" type="noConversion"/>
  </si>
  <si>
    <t>김강은</t>
    <phoneticPr fontId="4" type="noConversion"/>
  </si>
  <si>
    <t>031-201-0115</t>
    <phoneticPr fontId="4" type="noConversion"/>
  </si>
  <si>
    <t>2024년 수원사업소 통신설비 유지관리 용역</t>
    <phoneticPr fontId="4" type="noConversion"/>
  </si>
  <si>
    <t>이승현</t>
    <phoneticPr fontId="4" type="noConversion"/>
  </si>
  <si>
    <t>031-201-0113</t>
    <phoneticPr fontId="4" type="noConversion"/>
  </si>
  <si>
    <t>북수원열원 자바라 교체공사</t>
    <phoneticPr fontId="4" type="noConversion"/>
  </si>
  <si>
    <t>2024년 전기설비 정기점검보수공사(전기집진기 포함)</t>
  </si>
  <si>
    <t>수원사업소</t>
    <phoneticPr fontId="4" type="noConversion"/>
  </si>
  <si>
    <t>임승철</t>
    <phoneticPr fontId="4" type="noConversion"/>
  </si>
  <si>
    <t>031-201-0173</t>
    <phoneticPr fontId="4" type="noConversion"/>
  </si>
  <si>
    <t>2023년 무정전전원공급설비 유지보수 용역</t>
    <phoneticPr fontId="4" type="noConversion"/>
  </si>
  <si>
    <t>배은경</t>
    <phoneticPr fontId="4" type="noConversion"/>
  </si>
  <si>
    <t>2024년 승강기 유지보수 용역</t>
  </si>
  <si>
    <t>2024년 유입식변압기 절연유 분석 용역</t>
  </si>
  <si>
    <t>노후 수배전반 안전개선공사</t>
  </si>
  <si>
    <t>2024년 전기과 경상보수자재 구매</t>
  </si>
  <si>
    <t>이산화탄소 소화설비 감지 및 경보설비 구매설치</t>
  </si>
  <si>
    <t>특고압 케이블 열화구간 교체</t>
    <phoneticPr fontId="4" type="noConversion"/>
  </si>
  <si>
    <t>이준호</t>
  </si>
  <si>
    <t>0312010183</t>
  </si>
  <si>
    <t>0312010113</t>
  </si>
  <si>
    <t>2024년도 수원사업소 현장제어설비 정기점검 보수공사</t>
  </si>
  <si>
    <t>2024년도 수원사업소 터빈제어설비 정기점검 보수공사</t>
  </si>
  <si>
    <t>수원사업소 대형펌프 속도조절기 구매 설치</t>
  </si>
  <si>
    <t>김강은</t>
  </si>
  <si>
    <t>0312010115</t>
  </si>
  <si>
    <t>DH동 전동밸브 구매설치</t>
  </si>
  <si>
    <t>동수원 온수보일러 1호기 화염감지기 개체</t>
  </si>
  <si>
    <t>동수원 온수보일러 흡입식 가스누설감지설비 구매</t>
  </si>
  <si>
    <t>24년도 제어분야 경상보수자재 구매</t>
  </si>
  <si>
    <t>용인연계동 전송기 이설공사</t>
  </si>
  <si>
    <t>열생산 및 공급 유량계 검교정 용역</t>
  </si>
  <si>
    <t>휴대용계측기 검교정</t>
  </si>
  <si>
    <t>2024년 분산제어설비 정기점검 유지보수공사</t>
  </si>
  <si>
    <t>0312010192</t>
  </si>
  <si>
    <t>2024년 전산분야 경상보수 자재구매</t>
  </si>
  <si>
    <t>23/24년 크리티칼포인트 유지보수 용역</t>
  </si>
  <si>
    <t>23/24년 CleanSYS 유지보수 용역</t>
  </si>
  <si>
    <t xml:space="preserve">2024년도 굴뚝원격체계(CleanSYS) 측정기기 정도검사 </t>
  </si>
  <si>
    <t>수원사업소 노후 소형펌프류 교체</t>
    <phoneticPr fontId="4" type="noConversion"/>
  </si>
  <si>
    <t>최지수</t>
    <phoneticPr fontId="4" type="noConversion"/>
  </si>
  <si>
    <t>031-201-0161</t>
    <phoneticPr fontId="4" type="noConversion"/>
  </si>
  <si>
    <t>2023년 소방설비 점검용역</t>
    <phoneticPr fontId="4" type="noConversion"/>
  </si>
  <si>
    <t>2023년 수원열병합발전시설 정기점검보수공사</t>
    <phoneticPr fontId="4" type="noConversion"/>
  </si>
  <si>
    <t>장안열원 공기압축기 정기점검보수공사</t>
  </si>
  <si>
    <t>동수원 열원 공기압축기 정기점검보수공사</t>
  </si>
  <si>
    <t>공조덕트 청소용역</t>
  </si>
  <si>
    <t>2024년 상반기 기계분야 경상보수자재 구매</t>
  </si>
  <si>
    <t>031-201-0115</t>
  </si>
  <si>
    <t>터빈 윤활유 여과시스템 필터 구매</t>
  </si>
  <si>
    <t>축열조 상부 보완 공사</t>
  </si>
  <si>
    <t>2024년 탈질 및 수처리동 공기압축기 정기점검보수공사</t>
    <phoneticPr fontId="4" type="noConversion"/>
  </si>
  <si>
    <t>민승기</t>
    <phoneticPr fontId="4" type="noConversion"/>
  </si>
  <si>
    <t>031-201-0162</t>
    <phoneticPr fontId="4" type="noConversion"/>
  </si>
  <si>
    <t>발전용보일러 공기예열기 세정공사</t>
    <phoneticPr fontId="4" type="noConversion"/>
  </si>
  <si>
    <t>정기점검보수공사대비 경상보수자재 구매</t>
    <phoneticPr fontId="4" type="noConversion"/>
  </si>
  <si>
    <t>2024년 수폐수처리설비 여재 및 필터 구매</t>
    <phoneticPr fontId="4" type="noConversion"/>
  </si>
  <si>
    <t>수원사업소 소방설비 유지보수 공사</t>
    <phoneticPr fontId="4" type="noConversion"/>
  </si>
  <si>
    <t>2024년 작업환경측정 용역</t>
    <phoneticPr fontId="4" type="noConversion"/>
  </si>
  <si>
    <t>권선경</t>
    <phoneticPr fontId="4" type="noConversion"/>
  </si>
  <si>
    <t>031-201-0167</t>
    <phoneticPr fontId="4" type="noConversion"/>
  </si>
  <si>
    <t>2024년 공정위험성평가 기술용역</t>
    <phoneticPr fontId="4" type="noConversion"/>
  </si>
  <si>
    <t>이희찬</t>
    <phoneticPr fontId="4" type="noConversion"/>
  </si>
  <si>
    <t>031-201-0166</t>
    <phoneticPr fontId="4" type="noConversion"/>
  </si>
  <si>
    <t>PSM 범위 확대에 따른 공정안전보고서 작성용역</t>
  </si>
  <si>
    <t>031-201-0167</t>
  </si>
  <si>
    <t>PSM 범위 확대에 따른 폭발위험구역 재산정 용역</t>
  </si>
  <si>
    <t>PSM 범위 확대에 따른 CA 작성용역</t>
  </si>
  <si>
    <t>PSM 범위 확대에 따른 현장보완 물품 구매</t>
  </si>
  <si>
    <t>031-201-0114</t>
    <phoneticPr fontId="4" type="noConversion"/>
  </si>
  <si>
    <t>2023년 수원사업소 열수송관공사 순환아스콘 구매</t>
    <phoneticPr fontId="4" type="noConversion"/>
  </si>
  <si>
    <t>안형철</t>
    <phoneticPr fontId="4" type="noConversion"/>
  </si>
  <si>
    <t>031-201-0252</t>
    <phoneticPr fontId="4" type="noConversion"/>
  </si>
  <si>
    <t>2022년 수원사업소 열수송시설 유지보수공사 순환아스콘 구매(2차)</t>
    <phoneticPr fontId="4" type="noConversion"/>
  </si>
  <si>
    <t>박현준</t>
    <phoneticPr fontId="4" type="noConversion"/>
  </si>
  <si>
    <t>031-201-0243</t>
    <phoneticPr fontId="4" type="noConversion"/>
  </si>
  <si>
    <t>2024년 수원사업소 열수송시설 유지보수공사</t>
    <phoneticPr fontId="4" type="noConversion"/>
  </si>
  <si>
    <t>2024년 수원사업소 열수송관 비파괴검사용역 단가계약</t>
    <phoneticPr fontId="4" type="noConversion"/>
  </si>
  <si>
    <t>2024년 수원사업소 불연성 건설폐기물처리용역 단가계약</t>
    <phoneticPr fontId="4" type="noConversion"/>
  </si>
  <si>
    <t>2024년 수원사업소 열수송시설 유지보수공사 공공측량 용역</t>
    <phoneticPr fontId="4" type="noConversion"/>
  </si>
  <si>
    <t>2024년 수원사업소 열수송시설 유지보수공사 순환아스콘 구매</t>
    <phoneticPr fontId="4" type="noConversion"/>
  </si>
  <si>
    <t>2025년 수원사업소 열수송관공사</t>
    <phoneticPr fontId="4" type="noConversion"/>
  </si>
  <si>
    <t>2024년 수원사업소 오염물질 위탁측정 용역 단가계약</t>
  </si>
  <si>
    <t>2024년 수원사업소 비점오염저감시설 유지관리 용역</t>
  </si>
  <si>
    <t>2024년 수원사업소 보일러 세관폐수 위탁처리 용역 단가계약</t>
  </si>
  <si>
    <t>2024년도 수원사업소 분진 재활용 위탁처리용역 연간 단가계약</t>
  </si>
  <si>
    <t>2024년 폐수저장조 준설 및 오니폐기물 위탁처리 용역</t>
    <phoneticPr fontId="4" type="noConversion"/>
  </si>
  <si>
    <t>2024년 수원사업소 화공약품 구매</t>
    <phoneticPr fontId="4" type="noConversion"/>
  </si>
  <si>
    <t>2024년 수원사업소 사용자 기계실 유지관리 용역</t>
    <phoneticPr fontId="4" type="noConversion"/>
  </si>
  <si>
    <t>황지수</t>
    <phoneticPr fontId="4" type="noConversion"/>
  </si>
  <si>
    <t>031-201-0133</t>
    <phoneticPr fontId="4" type="noConversion"/>
  </si>
  <si>
    <t>열사용시설 지원물품 구매</t>
    <phoneticPr fontId="4" type="noConversion"/>
  </si>
  <si>
    <t>열사용시설 지원물품 구매</t>
  </si>
  <si>
    <t>황지수</t>
  </si>
  <si>
    <t>분당사업소 열수송관 안전진단용역(2회)</t>
    <phoneticPr fontId="4" type="noConversion"/>
  </si>
  <si>
    <t>김민구</t>
    <phoneticPr fontId="4" type="noConversion"/>
  </si>
  <si>
    <t>031-780-4664</t>
    <phoneticPr fontId="4" type="noConversion"/>
  </si>
  <si>
    <t>2024년 분당사업소 열수송시설 유지보수공사</t>
    <phoneticPr fontId="4" type="noConversion"/>
  </si>
  <si>
    <t>권순영</t>
    <phoneticPr fontId="4" type="noConversion"/>
  </si>
  <si>
    <t>031-780-4666</t>
    <phoneticPr fontId="4" type="noConversion"/>
  </si>
  <si>
    <t>2024년 분당사업소 열수송시설 유지보수공사 공공측량 용역</t>
    <phoneticPr fontId="4" type="noConversion"/>
  </si>
  <si>
    <t>장유경</t>
    <phoneticPr fontId="4" type="noConversion"/>
  </si>
  <si>
    <t>031-780-4618</t>
    <phoneticPr fontId="4" type="noConversion"/>
  </si>
  <si>
    <t>2024년 분당사업소 불연성 건설폐기물처리용역 단가계약</t>
    <phoneticPr fontId="4" type="noConversion"/>
  </si>
  <si>
    <t>2024년 분당사업소 열수송관 비파괴검사용역 단가계약</t>
    <phoneticPr fontId="4" type="noConversion"/>
  </si>
  <si>
    <t>박서현</t>
    <phoneticPr fontId="4" type="noConversion"/>
  </si>
  <si>
    <t>031-780-4689</t>
    <phoneticPr fontId="4" type="noConversion"/>
  </si>
  <si>
    <t>2024년 분당사업소 열수송시설 유지보수공사 아스콘 직접구매</t>
    <phoneticPr fontId="4" type="noConversion"/>
  </si>
  <si>
    <t>2023년 분당사업소 열수송관 추가 및 개선공사 아스콘 직접구매</t>
    <phoneticPr fontId="4" type="noConversion"/>
  </si>
  <si>
    <t>2023년도 분당사업소 통신설비 유지보수 용역</t>
    <phoneticPr fontId="4" type="noConversion"/>
  </si>
  <si>
    <t>분당사업소</t>
    <phoneticPr fontId="4" type="noConversion"/>
  </si>
  <si>
    <t>이지영</t>
    <phoneticPr fontId="4" type="noConversion"/>
  </si>
  <si>
    <t>031-780-4612</t>
    <phoneticPr fontId="4" type="noConversion"/>
  </si>
  <si>
    <t>2023년도 분당사업소 조경관리 용역</t>
    <phoneticPr fontId="4" type="noConversion"/>
  </si>
  <si>
    <t>2023년 사용자 기계실 유지관리 용역(분당사업소)</t>
    <phoneticPr fontId="4" type="noConversion"/>
  </si>
  <si>
    <t>김호연</t>
    <phoneticPr fontId="4" type="noConversion"/>
  </si>
  <si>
    <t>031-780-4646</t>
    <phoneticPr fontId="4" type="noConversion"/>
  </si>
  <si>
    <t>김윤한</t>
    <phoneticPr fontId="4" type="noConversion"/>
  </si>
  <si>
    <t>031-780-4643</t>
    <phoneticPr fontId="4" type="noConversion"/>
  </si>
  <si>
    <t>상반기 수요개발 관련 홍보물품 구매</t>
    <phoneticPr fontId="4" type="noConversion"/>
  </si>
  <si>
    <t>송혜지</t>
    <phoneticPr fontId="4" type="noConversion"/>
  </si>
  <si>
    <t>031-780-4615</t>
    <phoneticPr fontId="4" type="noConversion"/>
  </si>
  <si>
    <t>2024년 상반기 분당사업소 작업환경측정용역</t>
    <phoneticPr fontId="4" type="noConversion"/>
  </si>
  <si>
    <t>김한중</t>
    <phoneticPr fontId="4" type="noConversion"/>
  </si>
  <si>
    <t>031-780-4629</t>
    <phoneticPr fontId="4" type="noConversion"/>
  </si>
  <si>
    <t>2024년 하반기 분당사업소 작업환경측정용역</t>
    <phoneticPr fontId="4" type="noConversion"/>
  </si>
  <si>
    <t>2024년 분당사업소 사무실 공기질 측정용역</t>
    <phoneticPr fontId="4" type="noConversion"/>
  </si>
  <si>
    <t>분당열원 지하공동구 우수 배관공사</t>
  </si>
  <si>
    <t>정중일</t>
    <phoneticPr fontId="4" type="noConversion"/>
  </si>
  <si>
    <t>031-780-4623</t>
    <phoneticPr fontId="4" type="noConversion"/>
  </si>
  <si>
    <t>여수,대장가압장 압력용기 분해점검공사</t>
  </si>
  <si>
    <t>분당사업소 소방설비 유지보수 공사</t>
  </si>
  <si>
    <t>분당사업소 소방시설 점검 용역</t>
  </si>
  <si>
    <t>2024년도 분당사업소 열공급시설 기계분야 정기점검 보수공사</t>
  </si>
  <si>
    <t>분당사업소 열공급시설 전기분야 정기점검 보수공사</t>
  </si>
  <si>
    <t>도촌가압장 저압전동기 인버터 정기점검보수공사</t>
  </si>
  <si>
    <t>무정전전원공급설비 유지보수 용역</t>
  </si>
  <si>
    <t>열원 및 가압장 고압전동기 절연진단 용역</t>
  </si>
  <si>
    <t>분당사업소 특고압 전력케이블 열화진단 용역</t>
  </si>
  <si>
    <t>전기분야 정기점검보수공사 보수자재 구매</t>
    <phoneticPr fontId="4" type="noConversion"/>
  </si>
  <si>
    <t>오제학</t>
    <phoneticPr fontId="4" type="noConversion"/>
  </si>
  <si>
    <t>이달님</t>
    <phoneticPr fontId="4" type="noConversion"/>
  </si>
  <si>
    <t>031-780-4633</t>
    <phoneticPr fontId="4" type="noConversion"/>
  </si>
  <si>
    <t>031-780-4634</t>
  </si>
  <si>
    <t>031-780-4635</t>
  </si>
  <si>
    <t>031-780-4636</t>
  </si>
  <si>
    <t>031-780-4637</t>
  </si>
  <si>
    <t>031-780-4638</t>
  </si>
  <si>
    <t>열원 펌프 속도감시설비 구매설치</t>
  </si>
  <si>
    <t>031-780-4639</t>
  </si>
  <si>
    <t>상반기 제어분야 경상보수자재 구매</t>
    <phoneticPr fontId="4" type="noConversion"/>
  </si>
  <si>
    <t>031-780-4640</t>
  </si>
  <si>
    <t>하반기 제어분야 경상보수자재 구매</t>
    <phoneticPr fontId="4" type="noConversion"/>
  </si>
  <si>
    <t>031-780-4641</t>
  </si>
  <si>
    <t>031-780-4642</t>
  </si>
  <si>
    <t>열생산 및 공급 유량계 교정</t>
  </si>
  <si>
    <t>설비성 공기구 구매(Field Communicator, Hart 475)</t>
    <phoneticPr fontId="4" type="noConversion"/>
  </si>
  <si>
    <t>2024년도 승강기 유지보수용역</t>
    <phoneticPr fontId="4" type="noConversion"/>
  </si>
  <si>
    <t>판교지사</t>
    <phoneticPr fontId="4" type="noConversion"/>
  </si>
  <si>
    <t>이원혁</t>
    <phoneticPr fontId="4" type="noConversion"/>
  </si>
  <si>
    <t>031-8018-6127</t>
    <phoneticPr fontId="4" type="noConversion"/>
  </si>
  <si>
    <t>031-8018-6113</t>
    <phoneticPr fontId="4" type="noConversion"/>
  </si>
  <si>
    <t>2024년 조경용역</t>
    <phoneticPr fontId="4" type="noConversion"/>
  </si>
  <si>
    <t>주차관제시스템 서버 교체</t>
    <phoneticPr fontId="4" type="noConversion"/>
  </si>
  <si>
    <t>판교지사 유관기관 및 내방객 홍보 기념품</t>
    <phoneticPr fontId="4" type="noConversion"/>
  </si>
  <si>
    <t>유사름</t>
    <phoneticPr fontId="4" type="noConversion"/>
  </si>
  <si>
    <t>031-8018-6114</t>
    <phoneticPr fontId="4" type="noConversion"/>
  </si>
  <si>
    <t>청렴 활동을 위한 홍보기념품 구매</t>
    <phoneticPr fontId="4" type="noConversion"/>
  </si>
  <si>
    <t>가스터빈 Pre- Filter 구매</t>
  </si>
  <si>
    <t>최철욱</t>
    <phoneticPr fontId="4" type="noConversion"/>
  </si>
  <si>
    <t>터빈 윤활유 교체</t>
  </si>
  <si>
    <t>2023년 냉난방 유지보수 용역</t>
  </si>
  <si>
    <t>Lube Oil, Hydrauric, Oil Mist Filter 구매</t>
  </si>
  <si>
    <t>가스터빈 고온부품 재생</t>
  </si>
  <si>
    <t>판교지사 소방시설 점검용역</t>
    <phoneticPr fontId="4" type="noConversion"/>
  </si>
  <si>
    <t>박석현</t>
    <phoneticPr fontId="4" type="noConversion"/>
  </si>
  <si>
    <t>031-8018-6139</t>
    <phoneticPr fontId="4" type="noConversion"/>
  </si>
  <si>
    <t>PLB 정압기 및 필터 분해점검</t>
    <phoneticPr fontId="4" type="noConversion"/>
  </si>
  <si>
    <t>김은지</t>
  </si>
  <si>
    <t>031-8018-6113</t>
  </si>
  <si>
    <t>상반기 ST분야 경상보수자재 구매</t>
    <phoneticPr fontId="4" type="noConversion"/>
  </si>
  <si>
    <t>하반기 ST분야 경상보수자재 구매</t>
    <phoneticPr fontId="4" type="noConversion"/>
  </si>
  <si>
    <t>판교가압장 펌프용 M/S 구매</t>
    <phoneticPr fontId="4" type="noConversion"/>
  </si>
  <si>
    <t>HRSG DUCT BNR Cooling Air Blower 개선 구매설치</t>
    <phoneticPr fontId="4" type="noConversion"/>
  </si>
  <si>
    <t>김나래</t>
    <phoneticPr fontId="4" type="noConversion"/>
  </si>
  <si>
    <t>031-8018-6142</t>
    <phoneticPr fontId="4" type="noConversion"/>
  </si>
  <si>
    <t>판교지사 공기압축기 #2 정기점검 보수공사</t>
    <phoneticPr fontId="4" type="noConversion"/>
  </si>
  <si>
    <t>덕트버너 냉각시스템 개선 공사</t>
    <phoneticPr fontId="4" type="noConversion"/>
  </si>
  <si>
    <t>정기점검 보수공사</t>
    <phoneticPr fontId="4" type="noConversion"/>
  </si>
  <si>
    <t>김낙빈</t>
    <phoneticPr fontId="4" type="noConversion"/>
  </si>
  <si>
    <t>031-8018-6416</t>
    <phoneticPr fontId="4" type="noConversion"/>
  </si>
  <si>
    <t>판교지사 열원설비동 옥상방수공사</t>
    <phoneticPr fontId="4" type="noConversion"/>
  </si>
  <si>
    <t>031-8018-6417</t>
  </si>
  <si>
    <t>기계설비 성능점검</t>
    <phoneticPr fontId="4" type="noConversion"/>
  </si>
  <si>
    <t>031-8018-6418</t>
  </si>
  <si>
    <t>031-8018-6115</t>
  </si>
  <si>
    <t>2024년도 판교지사 열수송관 비파괴검사용역 단가계약</t>
    <phoneticPr fontId="4" type="noConversion"/>
  </si>
  <si>
    <t>김민종</t>
    <phoneticPr fontId="4" type="noConversion"/>
  </si>
  <si>
    <t>031-8018-6175</t>
    <phoneticPr fontId="4" type="noConversion"/>
  </si>
  <si>
    <t xml:space="preserve">  2024년 판교지사 열수송관공사 불연성 건설폐기물처리용역 단가계약 </t>
    <phoneticPr fontId="4" type="noConversion"/>
  </si>
  <si>
    <t>판교지사 운전정보표시장치(VDU) 구매설치</t>
    <phoneticPr fontId="4" type="noConversion"/>
  </si>
  <si>
    <t>고지영</t>
    <phoneticPr fontId="4" type="noConversion"/>
  </si>
  <si>
    <t>031-8018-6166</t>
    <phoneticPr fontId="4" type="noConversion"/>
  </si>
  <si>
    <t>전산분야 상반기 경상보수자재 구매</t>
    <phoneticPr fontId="4" type="noConversion"/>
  </si>
  <si>
    <t>전산분야 하반기 경상보수자재 구매</t>
    <phoneticPr fontId="4" type="noConversion"/>
  </si>
  <si>
    <t>판교지사 스팀터빈 제어시스템 통합구축 공사</t>
    <phoneticPr fontId="4" type="noConversion"/>
  </si>
  <si>
    <t>급전지령시스템 구매설치</t>
    <phoneticPr fontId="4" type="noConversion"/>
  </si>
  <si>
    <t>2024년도 분산제어설비 정기점검보수공사</t>
    <phoneticPr fontId="4" type="noConversion"/>
  </si>
  <si>
    <t>전산분야 자산화예비품 구매</t>
    <phoneticPr fontId="4" type="noConversion"/>
  </si>
  <si>
    <t>유사름</t>
  </si>
  <si>
    <t>전산분야 저장품 구매</t>
    <phoneticPr fontId="4" type="noConversion"/>
  </si>
  <si>
    <t>휴대용계측기 검교정 용역</t>
    <phoneticPr fontId="4" type="noConversion"/>
  </si>
  <si>
    <t>오민수</t>
    <phoneticPr fontId="4" type="noConversion"/>
  </si>
  <si>
    <t>031-8018-6162</t>
    <phoneticPr fontId="4" type="noConversion"/>
  </si>
  <si>
    <t>PLB 가스유량계 검교정 용역</t>
    <phoneticPr fontId="4" type="noConversion"/>
  </si>
  <si>
    <t>초음파 유량계 검교정 용역</t>
    <phoneticPr fontId="4" type="noConversion"/>
  </si>
  <si>
    <t>판교가압장 전동식 제어밸브 정밀점검</t>
    <phoneticPr fontId="4" type="noConversion"/>
  </si>
  <si>
    <t>정기점검보수공사(제어)</t>
    <phoneticPr fontId="4" type="noConversion"/>
  </si>
  <si>
    <t>제어분야 저장품 구매</t>
    <phoneticPr fontId="4" type="noConversion"/>
  </si>
  <si>
    <t>제어분야 설비성공기구 구매</t>
    <phoneticPr fontId="4" type="noConversion"/>
  </si>
  <si>
    <t>제어분야 자산화예비품 구매</t>
    <phoneticPr fontId="4" type="noConversion"/>
  </si>
  <si>
    <t>판교지사 가스누출감지시스템 설비개선 공사</t>
    <phoneticPr fontId="4" type="noConversion"/>
  </si>
  <si>
    <t>2024년도 전기분야 정기점검보수공사</t>
  </si>
  <si>
    <t>판교지사 가스절연개폐기(GIS) 정밀점검(3BAY) 보수공사</t>
  </si>
  <si>
    <t>2024년도 무정전유지보수영역</t>
  </si>
  <si>
    <t>김성엽</t>
    <phoneticPr fontId="4" type="noConversion"/>
  </si>
  <si>
    <t>판교지사 승압용 변압기 절연유 여과공사</t>
  </si>
  <si>
    <t>판교지사 SWGR-1 보호계전기 구매설치</t>
  </si>
  <si>
    <t>판교지사 전기방식설비 보강공사</t>
  </si>
  <si>
    <t>판교지사 발전기 고정자 절연진단 용역</t>
  </si>
  <si>
    <t>판교지사 고압반 자동역률장치 설치공사</t>
    <phoneticPr fontId="4" type="noConversion"/>
  </si>
  <si>
    <t>2024년 판교지사 수질 분석용 아르곤가스 연간 단가계약</t>
    <phoneticPr fontId="4" type="noConversion"/>
  </si>
  <si>
    <t>2024년 판교지사 실험실 시약 및 소모품 구매</t>
    <phoneticPr fontId="4" type="noConversion"/>
  </si>
  <si>
    <t>2024년 판교지사 비점오염 저감시설 유지관리용역</t>
    <phoneticPr fontId="4" type="noConversion"/>
  </si>
  <si>
    <t>2025년 판교지사 굴뚝자동측정기기(TMS) 정기점검 용역</t>
    <phoneticPr fontId="4" type="noConversion"/>
  </si>
  <si>
    <t>2025년 판교지사 대기오염물질 위탁측정 단가계약</t>
    <phoneticPr fontId="4" type="noConversion"/>
  </si>
  <si>
    <t>2025년 판교지사 수질,소음진동 및 악취 위탁측정 단가계약</t>
    <phoneticPr fontId="4" type="noConversion"/>
  </si>
  <si>
    <t>2024년 판교지사 사용자 기계실 유지관리 용역</t>
  </si>
  <si>
    <t>한진우</t>
  </si>
  <si>
    <t>정혜인</t>
    <phoneticPr fontId="4" type="noConversion"/>
  </si>
  <si>
    <t>055-320-9132</t>
    <phoneticPr fontId="4" type="noConversion"/>
  </si>
  <si>
    <t>박보광</t>
    <phoneticPr fontId="4" type="noConversion"/>
  </si>
  <si>
    <t>055-320-9113</t>
    <phoneticPr fontId="4" type="noConversion"/>
  </si>
  <si>
    <t>2024년 김해사업소 조경용역</t>
    <phoneticPr fontId="4" type="noConversion"/>
  </si>
  <si>
    <t>김해사업소 직원숙소 비품구매계약</t>
    <phoneticPr fontId="4" type="noConversion"/>
  </si>
  <si>
    <t>2024년도 김해사업소 소방시설점검용역</t>
  </si>
  <si>
    <t>2022년 김해양산지사 열수송시설 유지보수공사 아스콘 직접구매계약(3차)</t>
  </si>
  <si>
    <t>이창엽</t>
  </si>
  <si>
    <t>055)320-9152</t>
  </si>
  <si>
    <t>2024년도 김해사업소 흡수식냉동기 세관 공사</t>
  </si>
  <si>
    <t>한국지역난방공사 김해사업소 비점오염원 저감시설 설치 공사</t>
  </si>
  <si>
    <t>전기판넬 핸들 잠금장치</t>
  </si>
  <si>
    <t>2024년 김해사업소 열원개선 및 보완공사</t>
  </si>
  <si>
    <t>전기분야 상반기 경상정비보수자재 구매</t>
  </si>
  <si>
    <t>2024년도 김해사업소 기계분야 정기점검보수공사</t>
  </si>
  <si>
    <t>한국지역난방공사 김해사업소 자원순환시설 수열배관 교체 공사</t>
  </si>
  <si>
    <t>2024년도 김해사업소 현장제어설비 정기점검보수공사</t>
  </si>
  <si>
    <t>김성환</t>
  </si>
  <si>
    <t>2024년도 김해사업소 분산제어설비 정기점검보수공사</t>
  </si>
  <si>
    <t>2024년도 상반기 제어분야 경상보수자재 구매</t>
  </si>
  <si>
    <t>이산화탄소 소화설비 감지·경보장치 설치</t>
  </si>
  <si>
    <t>2024년도 김해사업소 전기분야 정기점검 보수공사</t>
  </si>
  <si>
    <t>2024년도 #1 공기압축기 정기분해점검 간이공사</t>
  </si>
  <si>
    <t>2024년 김해사업소 열수송관공사 불연성 건설폐기물 처리용역 단가계약</t>
  </si>
  <si>
    <t>2024년 김해사업소 열수송관 비파괴 검사용역 단가계약</t>
  </si>
  <si>
    <t>2024년 김해지사 열수송시설 유지보수공사</t>
  </si>
  <si>
    <t>2024~25년 항온항습 및 냉난방설비 유지보수용역</t>
  </si>
  <si>
    <t>전기실 수배전반 모의모선 설치</t>
  </si>
  <si>
    <t>2024년 김해사업소 굴뚝자동측정기기 유지보수 용역</t>
  </si>
  <si>
    <t>2024년도 하반기 제어분야 경상보수자재 구매</t>
  </si>
  <si>
    <t>전기분야 하반기 경상정비보수자재 구매</t>
  </si>
  <si>
    <t>2024년도 김해사업소 가스누설감지설비 검교정 용역</t>
  </si>
  <si>
    <t>2024년도 김해사업소 열 생산 및 공급 계량설비 검교정 용역</t>
  </si>
  <si>
    <t>2024년 김해사업소 대기오염물질 위탁측정 용역</t>
  </si>
  <si>
    <t>2024년 김해사업소 수질오염물질 위탁측정 용역</t>
  </si>
  <si>
    <t>지역난방 사용자 기계실 운영실무 핸드북 제작</t>
  </si>
  <si>
    <t>김경욱</t>
  </si>
  <si>
    <t>pH수질분석계측기 구매</t>
  </si>
  <si>
    <t>2024년 상반기 공정안전관리(PSM) 컨설팅 용역</t>
  </si>
  <si>
    <t>055-320-9172</t>
  </si>
  <si>
    <t>2024년도 한국지역난방공사 김해사업소 보건관리 위탁용역</t>
  </si>
  <si>
    <t>정재명</t>
  </si>
  <si>
    <t>굴뚝자동측정기기(대기TMS) 유지보수 용역</t>
    <phoneticPr fontId="4" type="noConversion"/>
  </si>
  <si>
    <t>양산지사</t>
    <phoneticPr fontId="4" type="noConversion"/>
  </si>
  <si>
    <t>윤국진</t>
    <phoneticPr fontId="4" type="noConversion"/>
  </si>
  <si>
    <t>055-371-0552</t>
    <phoneticPr fontId="4" type="noConversion"/>
  </si>
  <si>
    <t>055-371-0512</t>
    <phoneticPr fontId="4" type="noConversion"/>
  </si>
  <si>
    <t>비점오염저감시설 준설(청소) 용역</t>
    <phoneticPr fontId="4" type="noConversion"/>
  </si>
  <si>
    <t>김대훈</t>
    <phoneticPr fontId="4" type="noConversion"/>
  </si>
  <si>
    <t>055-371-0543</t>
    <phoneticPr fontId="4" type="noConversion"/>
  </si>
  <si>
    <t>055-371-0514</t>
    <phoneticPr fontId="4" type="noConversion"/>
  </si>
  <si>
    <t>GTG Receiver Board</t>
    <phoneticPr fontId="4" type="noConversion"/>
  </si>
  <si>
    <t>조준녕</t>
    <phoneticPr fontId="4" type="noConversion"/>
  </si>
  <si>
    <t>055-371-0432</t>
    <phoneticPr fontId="4" type="noConversion"/>
  </si>
  <si>
    <t>변압기 절연유 성분분석 용역</t>
    <phoneticPr fontId="4" type="noConversion"/>
  </si>
  <si>
    <t>양산지사 상반기 신규합숙소 비품 구매</t>
    <phoneticPr fontId="4" type="noConversion"/>
  </si>
  <si>
    <t>송화영</t>
    <phoneticPr fontId="4" type="noConversion"/>
  </si>
  <si>
    <t>화학물질 취급용 안전장구류 구매</t>
    <phoneticPr fontId="4" type="noConversion"/>
  </si>
  <si>
    <t>수처리 제어실 및 현장 비품 구매</t>
    <phoneticPr fontId="4" type="noConversion"/>
  </si>
  <si>
    <t>CHP 수질분석장비(ICP-OES) 유지보수 용역</t>
    <phoneticPr fontId="4" type="noConversion"/>
  </si>
  <si>
    <t>2024년 준공 관련 현장안전시설물품 구매</t>
    <phoneticPr fontId="4" type="noConversion"/>
  </si>
  <si>
    <t>안효섭</t>
    <phoneticPr fontId="4" type="noConversion"/>
  </si>
  <si>
    <t>055-371-0523</t>
    <phoneticPr fontId="4" type="noConversion"/>
  </si>
  <si>
    <t>이산화탄소 소화설비 방호구역 산소 감지기 구매</t>
    <phoneticPr fontId="4" type="noConversion"/>
  </si>
  <si>
    <t>2024년 CHP준공 관련 안전통행로 설치</t>
    <phoneticPr fontId="4" type="noConversion"/>
  </si>
  <si>
    <t>사업장폐기물(폐수처리오니) 재활용 위탁처리용역 단가계약</t>
    <phoneticPr fontId="4" type="noConversion"/>
  </si>
  <si>
    <t>실험실 분석기기(분광광도계) 구매</t>
    <phoneticPr fontId="4" type="noConversion"/>
  </si>
  <si>
    <t>2023년 수질분석설비 유지보수 용역(제어)</t>
    <phoneticPr fontId="4" type="noConversion"/>
  </si>
  <si>
    <t>2024년 상반기 홍보품 구매</t>
    <phoneticPr fontId="4" type="noConversion"/>
  </si>
  <si>
    <t>김지성</t>
    <phoneticPr fontId="4" type="noConversion"/>
  </si>
  <si>
    <t>055-371-0532</t>
    <phoneticPr fontId="4" type="noConversion"/>
  </si>
  <si>
    <t>환경설비 관련 운영 소모품 구매</t>
    <phoneticPr fontId="4" type="noConversion"/>
  </si>
  <si>
    <t>2024년 상반기 안전용품 구매</t>
    <phoneticPr fontId="4" type="noConversion"/>
  </si>
  <si>
    <t>2024년도 양산지사 승강기 유지보수 용역</t>
    <phoneticPr fontId="4" type="noConversion"/>
  </si>
  <si>
    <t>양산지사 화장실 환경개선 공사</t>
    <phoneticPr fontId="4" type="noConversion"/>
  </si>
  <si>
    <t>박중기</t>
    <phoneticPr fontId="4" type="noConversion"/>
  </si>
  <si>
    <t>전기실 방호구역 산소 감지기 설치공사</t>
    <phoneticPr fontId="4" type="noConversion"/>
  </si>
  <si>
    <t>황연저감시설, 암모니아 및 염산 하역장 누설감지기 구매설치(제어)</t>
    <phoneticPr fontId="4" type="noConversion"/>
  </si>
  <si>
    <t>상반기 전산분야 경상보수자재 구매</t>
    <phoneticPr fontId="4" type="noConversion"/>
  </si>
  <si>
    <t>최재완</t>
    <phoneticPr fontId="4" type="noConversion"/>
  </si>
  <si>
    <t>055-371-0442</t>
    <phoneticPr fontId="4" type="noConversion"/>
  </si>
  <si>
    <t>2024년도 전기분야 정기점검보수공사(열원/사송)</t>
    <phoneticPr fontId="4" type="noConversion"/>
  </si>
  <si>
    <t>실험실 실험용품 구매</t>
    <phoneticPr fontId="4" type="noConversion"/>
  </si>
  <si>
    <t>전기분야 경상보수 자재구매</t>
    <phoneticPr fontId="4" type="noConversion"/>
  </si>
  <si>
    <t>2024년도 현장제어설비 정기점검보수공사(열원/사송)</t>
    <phoneticPr fontId="4" type="noConversion"/>
  </si>
  <si>
    <t>양산지사 공기압축기 정기점검 보수공사</t>
    <phoneticPr fontId="4" type="noConversion"/>
  </si>
  <si>
    <t>이현경</t>
  </si>
  <si>
    <t>055-371-0482</t>
    <phoneticPr fontId="4" type="noConversion"/>
  </si>
  <si>
    <t>2024년도 양산지사 정기점검보수공사</t>
    <phoneticPr fontId="4" type="noConversion"/>
  </si>
  <si>
    <t>김현근</t>
    <phoneticPr fontId="4" type="noConversion"/>
  </si>
  <si>
    <t>055-371-0453</t>
    <phoneticPr fontId="4" type="noConversion"/>
  </si>
  <si>
    <t>양산지사 열원설비동 및 가압장 옥상 방수공사</t>
    <phoneticPr fontId="4" type="noConversion"/>
  </si>
  <si>
    <t>환경오염물질 위탁측정 용역</t>
    <phoneticPr fontId="4" type="noConversion"/>
  </si>
  <si>
    <t>2024~2025년 양산지사 화공약품 단가계약</t>
    <phoneticPr fontId="4" type="noConversion"/>
  </si>
  <si>
    <t>GT 및 PLBw 설비감시용 방폭 CCTV 구매</t>
    <phoneticPr fontId="4" type="noConversion"/>
  </si>
  <si>
    <t>2024년 복합가스측정기 및 CO2 측정기 구매</t>
    <phoneticPr fontId="4" type="noConversion"/>
  </si>
  <si>
    <t>2024년 양산지사 열수송시설 유지보수공사</t>
    <phoneticPr fontId="4" type="noConversion"/>
  </si>
  <si>
    <t>조태이</t>
  </si>
  <si>
    <t>055-371-0592</t>
  </si>
  <si>
    <t>양산지사 1층 사무실 탕비실 및 구내식당 환경개선 공사</t>
    <phoneticPr fontId="4" type="noConversion"/>
  </si>
  <si>
    <t>2024년 양산지사 소방설비 점검 용역</t>
    <phoneticPr fontId="4" type="noConversion"/>
  </si>
  <si>
    <t>23년 1권역 사용자 기계실 유지관리 용역(양산)</t>
    <phoneticPr fontId="4" type="noConversion"/>
  </si>
  <si>
    <t>비점오염저감시설 수질오염물질 위탁측정 용역</t>
    <phoneticPr fontId="4" type="noConversion"/>
  </si>
  <si>
    <t>2024년 양산지사 항온항습 및 냉난방설비 유지보수 용역</t>
    <phoneticPr fontId="4" type="noConversion"/>
  </si>
  <si>
    <t>민경규</t>
  </si>
  <si>
    <t>055-371-0472</t>
  </si>
  <si>
    <t>2024년 양산지사 조경관리 용역</t>
    <phoneticPr fontId="4" type="noConversion"/>
  </si>
  <si>
    <t>GT Gas Detector 구매</t>
    <phoneticPr fontId="4" type="noConversion"/>
  </si>
  <si>
    <t>GT P2 Vent Solenoid Valve 구매</t>
    <phoneticPr fontId="4" type="noConversion"/>
  </si>
  <si>
    <t>ICP 분석용 아르곤가스 구매 단가계약</t>
    <phoneticPr fontId="4" type="noConversion"/>
  </si>
  <si>
    <t>열원 LED 조명 구매</t>
    <phoneticPr fontId="4" type="noConversion"/>
  </si>
  <si>
    <t>양산지사 유해화학물질 하역장 설치</t>
    <phoneticPr fontId="4" type="noConversion"/>
  </si>
  <si>
    <t>황지백</t>
  </si>
  <si>
    <t>055-371-0462</t>
  </si>
  <si>
    <t>가스터빈 Air Filter 구매</t>
    <phoneticPr fontId="4" type="noConversion"/>
  </si>
  <si>
    <t>가스터빈 윤활유 구매</t>
    <phoneticPr fontId="4" type="noConversion"/>
  </si>
  <si>
    <t>2024년 한국지역난방공사 양산지사 보건관리 위탁용역</t>
    <phoneticPr fontId="4" type="noConversion"/>
  </si>
  <si>
    <t>박정현</t>
    <phoneticPr fontId="4" type="noConversion"/>
  </si>
  <si>
    <t>055-371-0522</t>
    <phoneticPr fontId="4" type="noConversion"/>
  </si>
  <si>
    <t>양산지사 하반기 신규합숙소 비품 구매</t>
    <phoneticPr fontId="4" type="noConversion"/>
  </si>
  <si>
    <t>HRSG동 정비편의시설 설치공사</t>
    <phoneticPr fontId="4" type="noConversion"/>
  </si>
  <si>
    <t>2024년도 양산지사 무정전전원공급설비 유지보수 용역</t>
    <phoneticPr fontId="4" type="noConversion"/>
  </si>
  <si>
    <t>GT 발전기 인출용 특수공구 구매</t>
    <phoneticPr fontId="4" type="noConversion"/>
  </si>
  <si>
    <t>2024년 하반기 안전용품 구매</t>
    <phoneticPr fontId="4" type="noConversion"/>
  </si>
  <si>
    <t>열원 전동기 점검용 발판 설치공사</t>
    <phoneticPr fontId="4" type="noConversion"/>
  </si>
  <si>
    <t>소방설비 보수공사</t>
    <phoneticPr fontId="4" type="noConversion"/>
  </si>
  <si>
    <t>김영섭</t>
    <phoneticPr fontId="4" type="noConversion"/>
  </si>
  <si>
    <t>가스누설감지기 검교정(제어)</t>
    <phoneticPr fontId="4" type="noConversion"/>
  </si>
  <si>
    <t>휴대용계측기 검교정(제어)</t>
    <phoneticPr fontId="4" type="noConversion"/>
  </si>
  <si>
    <t>2025년 양산지사 암모니아수 연간 단가계약</t>
    <phoneticPr fontId="4" type="noConversion"/>
  </si>
  <si>
    <t>열원 유량계 및 소각수열 유량계 교정(제어)</t>
    <phoneticPr fontId="4" type="noConversion"/>
  </si>
  <si>
    <t>2024년 강남지사 구내식당 위탁운영용역</t>
    <phoneticPr fontId="4" type="noConversion"/>
  </si>
  <si>
    <t>이재복</t>
    <phoneticPr fontId="4" type="noConversion"/>
  </si>
  <si>
    <t>02-3410-8612</t>
    <phoneticPr fontId="4" type="noConversion"/>
  </si>
  <si>
    <t>2024년 강남지사 일반통신설비 유지보수용역</t>
    <phoneticPr fontId="4" type="noConversion"/>
  </si>
  <si>
    <t>2024년 강남지사 상반기 조경관리 용역</t>
    <phoneticPr fontId="4" type="noConversion"/>
  </si>
  <si>
    <t>2024년 강남지사 하반기 조경관리 용역</t>
    <phoneticPr fontId="4" type="noConversion"/>
  </si>
  <si>
    <t>2025년 강남지사 경비용역</t>
    <phoneticPr fontId="4" type="noConversion"/>
  </si>
  <si>
    <t>2025년 강남지사 청소용역</t>
    <phoneticPr fontId="4" type="noConversion"/>
  </si>
  <si>
    <t>2024년 무정전 전원공급설비 유지보수 용역</t>
    <phoneticPr fontId="4" type="noConversion"/>
  </si>
  <si>
    <t>한선아</t>
    <phoneticPr fontId="4" type="noConversion"/>
  </si>
  <si>
    <t>02-3410-8643</t>
    <phoneticPr fontId="4" type="noConversion"/>
  </si>
  <si>
    <t>2024년 소방시설 유지보수 용역</t>
    <phoneticPr fontId="4" type="noConversion"/>
  </si>
  <si>
    <t>수서, 가락열원 특고압 케이블 열화진단</t>
    <phoneticPr fontId="4" type="noConversion"/>
  </si>
  <si>
    <t>일원열원 ST#2 발전기 절연진단</t>
    <phoneticPr fontId="4" type="noConversion"/>
  </si>
  <si>
    <t>일원,수서열원 고압전동기 절연진단</t>
    <phoneticPr fontId="4" type="noConversion"/>
  </si>
  <si>
    <t>일원열원 기존터빈 Governor V/V 구동부 보수 및 정밀점검 용역</t>
    <phoneticPr fontId="4" type="noConversion"/>
  </si>
  <si>
    <t>권형규</t>
    <phoneticPr fontId="4" type="noConversion"/>
  </si>
  <si>
    <t>02-3410-8646</t>
    <phoneticPr fontId="4" type="noConversion"/>
  </si>
  <si>
    <t>2024년 강남지사 가스누설감지설비 정기점검 용역</t>
    <phoneticPr fontId="4" type="noConversion"/>
  </si>
  <si>
    <t>2024년 열생산 및 공급 유량계 검교정 용역</t>
    <phoneticPr fontId="4" type="noConversion"/>
  </si>
  <si>
    <t>2024년 강남지사 사용자 기계실 유지관리 용역</t>
    <phoneticPr fontId="4" type="noConversion"/>
  </si>
  <si>
    <t>한상훈</t>
    <phoneticPr fontId="4" type="noConversion"/>
  </si>
  <si>
    <t>02-3410-8686</t>
    <phoneticPr fontId="4" type="noConversion"/>
  </si>
  <si>
    <t>2024년 강남지사 동남권열원 굴뚝자동측정기기 유지보수용역</t>
    <phoneticPr fontId="4" type="noConversion"/>
  </si>
  <si>
    <t>온채경</t>
    <phoneticPr fontId="4" type="noConversion"/>
  </si>
  <si>
    <t>02-2040-1214</t>
    <phoneticPr fontId="4" type="noConversion"/>
  </si>
  <si>
    <t>2024년 강남지사 수질분석설비 유지보수용역</t>
    <phoneticPr fontId="4" type="noConversion"/>
  </si>
  <si>
    <t>2024년도 강남지사 항온항습기 및 냉난방설비 유지보수용역</t>
    <phoneticPr fontId="4" type="noConversion"/>
  </si>
  <si>
    <t>이기택</t>
    <phoneticPr fontId="4" type="noConversion"/>
  </si>
  <si>
    <t>2024년 강남지사 열수송관 비파괴검사용역 단가계약</t>
    <phoneticPr fontId="4" type="noConversion"/>
  </si>
  <si>
    <t>김도영</t>
    <phoneticPr fontId="4" type="noConversion"/>
  </si>
  <si>
    <t>02-3410-8653</t>
    <phoneticPr fontId="4" type="noConversion"/>
  </si>
  <si>
    <t>강남지사 열수송관 안전진단용역(2회)</t>
    <phoneticPr fontId="4" type="noConversion"/>
  </si>
  <si>
    <t>박종현</t>
    <phoneticPr fontId="4" type="noConversion"/>
  </si>
  <si>
    <t>02-3410-8667</t>
    <phoneticPr fontId="4" type="noConversion"/>
  </si>
  <si>
    <t>2024년 강남지사 열수송관공사 건설사업관리용역</t>
    <phoneticPr fontId="4" type="noConversion"/>
  </si>
  <si>
    <t>2024년 강남지사 열수송관공사 공공측량용역</t>
    <phoneticPr fontId="4" type="noConversion"/>
  </si>
  <si>
    <t>2024년 강남지사 통합환경허가 환경오염물질 위탁측정 용역</t>
    <phoneticPr fontId="4" type="noConversion"/>
  </si>
  <si>
    <t>조효형</t>
    <phoneticPr fontId="4" type="noConversion"/>
  </si>
  <si>
    <t>02-3410-8688</t>
    <phoneticPr fontId="4" type="noConversion"/>
  </si>
  <si>
    <t>2024년 강남지사 열수송관공사 지하안전영향평가용역</t>
    <phoneticPr fontId="4" type="noConversion"/>
  </si>
  <si>
    <t>2024년 강남지사 열수송관공사 불연성 건설폐기물처리용역 단가계약</t>
    <phoneticPr fontId="4" type="noConversion"/>
  </si>
  <si>
    <t>가락열원 비상발전기 임차용역</t>
    <phoneticPr fontId="4" type="noConversion"/>
  </si>
  <si>
    <t>2024년 강남지사 작업환경측정</t>
    <phoneticPr fontId="4" type="noConversion"/>
  </si>
  <si>
    <t>박호민</t>
    <phoneticPr fontId="4" type="noConversion"/>
  </si>
  <si>
    <t>02-3410-8607</t>
    <phoneticPr fontId="4" type="noConversion"/>
  </si>
  <si>
    <t>2024년 강남지사 사무실공기 측정</t>
    <phoneticPr fontId="4" type="noConversion"/>
  </si>
  <si>
    <t>냉수용 적산열량계의 유량부 검정</t>
    <phoneticPr fontId="4" type="noConversion"/>
  </si>
  <si>
    <t>UPS 배터리 측정기 구매</t>
    <phoneticPr fontId="4" type="noConversion"/>
  </si>
  <si>
    <t>일원·수서열원 L/C 미믹부스 구매설치</t>
    <phoneticPr fontId="4" type="noConversion"/>
  </si>
  <si>
    <t>가락열원 전력량계(KPX 송수전용, 한전거래용 송전용) 구매설치</t>
    <phoneticPr fontId="4" type="noConversion"/>
  </si>
  <si>
    <t>이산화탄소소화설비 감지 및 경보설비 구매설치</t>
    <phoneticPr fontId="4" type="noConversion"/>
  </si>
  <si>
    <t>일원열원 ST#1 냉각탑전동기 구매설치</t>
    <phoneticPr fontId="4" type="noConversion"/>
  </si>
  <si>
    <t>DH펌프 속도조절기 구매설치</t>
    <phoneticPr fontId="4" type="noConversion"/>
  </si>
  <si>
    <t>강남지사 공기식 제어밸브 포지셔너 구매설치</t>
    <phoneticPr fontId="4" type="noConversion"/>
  </si>
  <si>
    <t>증설터빈 발전기측 온도 모니터 구매</t>
    <phoneticPr fontId="4" type="noConversion"/>
  </si>
  <si>
    <t>강남지사 전동밸브 구동부 구매설치</t>
    <phoneticPr fontId="4" type="noConversion"/>
  </si>
  <si>
    <t>일원열원 온수보일러 BNR 가스유량계 구매</t>
    <phoneticPr fontId="4" type="noConversion"/>
  </si>
  <si>
    <t>관리동 공조기 TCV 구매설치</t>
    <phoneticPr fontId="4" type="noConversion"/>
  </si>
  <si>
    <t>강남지사 서초열원 전기실 항온항습용 에어컨 구매설치</t>
    <phoneticPr fontId="4" type="noConversion"/>
  </si>
  <si>
    <t>증기보일러 SUMP 구매</t>
    <phoneticPr fontId="4" type="noConversion"/>
  </si>
  <si>
    <t>이성곤</t>
    <phoneticPr fontId="4" type="noConversion"/>
  </si>
  <si>
    <t>02-3410-8634</t>
    <phoneticPr fontId="4" type="noConversion"/>
  </si>
  <si>
    <t>경상보수자재 구매</t>
    <phoneticPr fontId="4" type="noConversion"/>
  </si>
  <si>
    <t>수처리동 항온항습기 구매</t>
    <phoneticPr fontId="4" type="noConversion"/>
  </si>
  <si>
    <t>수서열원 설비동, 경비동 LIGHTING 분전반 구매교체</t>
    <phoneticPr fontId="4" type="noConversion"/>
  </si>
  <si>
    <t>전기 아크보호복 구매</t>
    <phoneticPr fontId="4" type="noConversion"/>
  </si>
  <si>
    <t>2024년 강남지사 상반기 안전장구 구매</t>
    <phoneticPr fontId="4" type="noConversion"/>
  </si>
  <si>
    <t>이성훈</t>
    <phoneticPr fontId="4" type="noConversion"/>
  </si>
  <si>
    <t>2024년 강남지사 하반기 안전장구 구매</t>
    <phoneticPr fontId="4" type="noConversion"/>
  </si>
  <si>
    <t>수서,서초열원 경상유지보수 자재 구매</t>
    <phoneticPr fontId="4" type="noConversion"/>
  </si>
  <si>
    <t>02-3410-8614</t>
    <phoneticPr fontId="4" type="noConversion"/>
  </si>
  <si>
    <t>강남지사 수서열원 PLB#5동 Sump Pump 구매</t>
    <phoneticPr fontId="4" type="noConversion"/>
  </si>
  <si>
    <t>강남지사 상반기 공기조화기 및 항온항습기 필터 구매</t>
    <phoneticPr fontId="4" type="noConversion"/>
  </si>
  <si>
    <t>강남지사 하반기 공기조화기 및 항온항습기 필터 구매</t>
    <phoneticPr fontId="4" type="noConversion"/>
  </si>
  <si>
    <t>열사용시설 기계실 매뉴얼 책자인쇄</t>
    <phoneticPr fontId="4" type="noConversion"/>
  </si>
  <si>
    <t>동남권 지역냉난방펌프 유체커플링 속도조절기 구매 설치</t>
    <phoneticPr fontId="4" type="noConversion"/>
  </si>
  <si>
    <t>기존터빈 냉각수 열교환기 구매</t>
    <phoneticPr fontId="4" type="noConversion"/>
  </si>
  <si>
    <t>2024년 강남지사 화공약품 구매 단가계약</t>
    <phoneticPr fontId="4" type="noConversion"/>
  </si>
  <si>
    <t>강남지사 일원,수서열원 방수자재 구매</t>
    <phoneticPr fontId="4" type="noConversion"/>
  </si>
  <si>
    <t>한송미</t>
    <phoneticPr fontId="4" type="noConversion"/>
  </si>
  <si>
    <t>02-3410-8632</t>
    <phoneticPr fontId="4" type="noConversion"/>
  </si>
  <si>
    <t>2024년도 전기분야 일원열원 정기점검 보수공사</t>
    <phoneticPr fontId="4" type="noConversion"/>
  </si>
  <si>
    <t>2024년도 전기분야 수서, 서초열원 정기점검 보수공사</t>
    <phoneticPr fontId="4" type="noConversion"/>
  </si>
  <si>
    <t>2024년 일원, 수서, 서초열원 현장제어설비 정기점검 보수공사</t>
    <phoneticPr fontId="4" type="noConversion"/>
  </si>
  <si>
    <t>2024년도 수서, 서초열원 분산제어설비 정기점검 보수공사</t>
    <phoneticPr fontId="4" type="noConversion"/>
  </si>
  <si>
    <t>강남지사 동남권 열원 분산제어설비 개체공사</t>
    <phoneticPr fontId="4" type="noConversion"/>
  </si>
  <si>
    <t>2024년 강남지사 열병합발전시설 정기점검 보수공사(기계_일원)</t>
    <phoneticPr fontId="4" type="noConversion"/>
  </si>
  <si>
    <t>2024년도 강남지사 열병합발전시설 정기점검 보수공사(기계_수서,서초)</t>
    <phoneticPr fontId="4" type="noConversion"/>
  </si>
  <si>
    <t>기존터빈 냉각수 열교환기 배관공사</t>
    <phoneticPr fontId="4" type="noConversion"/>
  </si>
  <si>
    <t>2024년 강남지사 열수송시설 유지보수공사</t>
    <phoneticPr fontId="4" type="noConversion"/>
  </si>
  <si>
    <t>2024년 강남지사 열수송관공사</t>
    <phoneticPr fontId="4" type="noConversion"/>
  </si>
  <si>
    <t>일원 축열조 하부 보강공사</t>
    <phoneticPr fontId="4" type="noConversion"/>
  </si>
  <si>
    <t>2024년 강남지사 일원열원 제어동 옥상 방수공사</t>
    <phoneticPr fontId="4" type="noConversion"/>
  </si>
  <si>
    <t>2024년도 강남지사 수서열원 판교연계동 옥상 방수공사</t>
    <phoneticPr fontId="4" type="noConversion"/>
  </si>
  <si>
    <t>2024년도 공기압축기정기점검 보수공사</t>
    <phoneticPr fontId="4" type="noConversion"/>
  </si>
  <si>
    <t>02-3410-8635</t>
    <phoneticPr fontId="4" type="noConversion"/>
  </si>
  <si>
    <t>2024년 강남지사 동남권 열공급시설 정기점검 보수공사</t>
    <phoneticPr fontId="4" type="noConversion"/>
  </si>
  <si>
    <t>박균동</t>
    <phoneticPr fontId="4" type="noConversion"/>
  </si>
  <si>
    <t>02-2040-1212</t>
    <phoneticPr fontId="4" type="noConversion"/>
  </si>
  <si>
    <t>2024년 동남권열원 공기압축기 정기점검 보수공사</t>
    <phoneticPr fontId="4" type="noConversion"/>
  </si>
  <si>
    <t>2024년 강남지사 동남권열원 기계분야 경상보수자재 구매</t>
    <phoneticPr fontId="4" type="noConversion"/>
  </si>
  <si>
    <t>2024년 강남지사 동남권열원 안전지적사항 보완공사</t>
    <phoneticPr fontId="4" type="noConversion"/>
  </si>
  <si>
    <t>2024년 강남지사 동남권 열공급시설 옥상 방수공사</t>
    <phoneticPr fontId="4" type="noConversion"/>
  </si>
  <si>
    <t>강남지사 동남권열원 가스터빈 윤활유 필터구매</t>
    <phoneticPr fontId="4" type="noConversion"/>
  </si>
  <si>
    <t>강남지사 동남권열원 터보냉동기 판넬교체 공사</t>
    <phoneticPr fontId="4" type="noConversion"/>
  </si>
  <si>
    <t>동남권 냉각탑 버터플라이 VV 구매</t>
    <phoneticPr fontId="4" type="noConversion"/>
  </si>
  <si>
    <t>동남권 FGC #1,2 오버홀</t>
    <phoneticPr fontId="4" type="noConversion"/>
  </si>
  <si>
    <t>강남지사 동남권열원 소화약제 개선공사</t>
    <phoneticPr fontId="4" type="noConversion"/>
  </si>
  <si>
    <t>강남지사 동남권열원 미활용에너지 수열을 위한 배관공사</t>
    <phoneticPr fontId="4" type="noConversion"/>
  </si>
  <si>
    <t>강남지사 동남권열원 냉수 및 냉각수 배관개선 공사</t>
    <phoneticPr fontId="4" type="noConversion"/>
  </si>
  <si>
    <t>2024년도 변압기 절연유 성분분석 용역</t>
    <phoneticPr fontId="4" type="noConversion"/>
  </si>
  <si>
    <t>정영주</t>
    <phoneticPr fontId="4" type="noConversion"/>
  </si>
  <si>
    <t>02-2040-1222</t>
    <phoneticPr fontId="4" type="noConversion"/>
  </si>
  <si>
    <t>2024년도 강남지사 동남권열원 전기분야 정기점검 보수공사</t>
    <phoneticPr fontId="4" type="noConversion"/>
  </si>
  <si>
    <t>2024년도 강남지사 동남권 열원 승강기 유지보수 용역</t>
    <phoneticPr fontId="4" type="noConversion"/>
  </si>
  <si>
    <t>동남권열원 전기분야 경상보수자재 구매</t>
    <phoneticPr fontId="4" type="noConversion"/>
  </si>
  <si>
    <t>02-3140-8614</t>
  </si>
  <si>
    <t>2024년도 전기분야 안전설비 보완공사</t>
    <phoneticPr fontId="4" type="noConversion"/>
  </si>
  <si>
    <t>광주전남지사 및 신안증도 태양광부지 예초 및 제초 용역</t>
    <phoneticPr fontId="4" type="noConversion"/>
  </si>
  <si>
    <t>광주전남지사</t>
    <phoneticPr fontId="4" type="noConversion"/>
  </si>
  <si>
    <t>서종기</t>
    <phoneticPr fontId="4" type="noConversion"/>
  </si>
  <si>
    <t>061-338-7312</t>
    <phoneticPr fontId="4" type="noConversion"/>
  </si>
  <si>
    <t>2024년 광주전남지사 상반기 작업환경측정</t>
    <phoneticPr fontId="4" type="noConversion"/>
  </si>
  <si>
    <t>백민하</t>
    <phoneticPr fontId="4" type="noConversion"/>
  </si>
  <si>
    <t>061-338-7349</t>
    <phoneticPr fontId="4" type="noConversion"/>
  </si>
  <si>
    <t>2024년 광주전남지사 하반기 작업환경측정</t>
    <phoneticPr fontId="4" type="noConversion"/>
  </si>
  <si>
    <t>2024년 광주전남지사 보건관리위탁 용역</t>
    <phoneticPr fontId="4" type="noConversion"/>
  </si>
  <si>
    <t>2024년 광주전남지사 작업환경측정</t>
    <phoneticPr fontId="4" type="noConversion"/>
  </si>
  <si>
    <t>2024년 상반기 광주전남지사 안전보건용품 구매</t>
    <phoneticPr fontId="4" type="noConversion"/>
  </si>
  <si>
    <t>이현규</t>
    <phoneticPr fontId="4" type="noConversion"/>
  </si>
  <si>
    <t>061-338-7313</t>
    <phoneticPr fontId="4" type="noConversion"/>
  </si>
  <si>
    <t>2024년 하반기 광주전남지사 안전보건용품 구매</t>
    <phoneticPr fontId="4" type="noConversion"/>
  </si>
  <si>
    <t>Back Pass O2/CO Analyzer 필터 및 프로브 구매</t>
  </si>
  <si>
    <t>편정훈</t>
  </si>
  <si>
    <t>이헌규</t>
  </si>
  <si>
    <t>061-338-7313</t>
  </si>
  <si>
    <t>축열조 무선온도전송기 구매</t>
  </si>
  <si>
    <t>Sampling Line pH, 전도도 센서 구매</t>
  </si>
  <si>
    <t>SRF Boiler NG 가스감지기 교체</t>
  </si>
  <si>
    <t>PLB Flame Scaner 구매</t>
  </si>
  <si>
    <t>Governor Valve 구동부 분해점검</t>
  </si>
  <si>
    <t>Governor Valve 구동부 구매</t>
    <phoneticPr fontId="4" type="noConversion"/>
  </si>
  <si>
    <t>가스누설 감지기 검교정</t>
  </si>
  <si>
    <t>교정용가스 구매</t>
  </si>
  <si>
    <t>Truck Scale, SRF 저장동 Crane 검교정</t>
  </si>
  <si>
    <t>열생산/공급 유량계 검교정</t>
  </si>
  <si>
    <t>2024년도 광주전남지사 굴뚝자동측정기기(CleanSYS) 유지보수용역</t>
  </si>
  <si>
    <t>2024년도 광주전남지사 분산제어시스템 정기점검보수공사</t>
  </si>
  <si>
    <t>2024년도 터빈제어시스템(PLC) 정기점검보수공사</t>
  </si>
  <si>
    <t>2024년도 수처리(PLC) 정기점검보수공사</t>
  </si>
  <si>
    <t>2024년 광주전남지사 무정전 전원공급설비 유지보수용역</t>
  </si>
  <si>
    <t>DH 전기실 판넬 이중장금장치 구매</t>
  </si>
  <si>
    <t>DH UPS용 축전지 구매</t>
  </si>
  <si>
    <t>연료이송계통 인버터 예비품 구매</t>
  </si>
  <si>
    <t>통풍계통 PA FAN 인버터 CELL 예비품 구매</t>
    <phoneticPr fontId="4" type="noConversion"/>
  </si>
  <si>
    <t>최성혁</t>
    <phoneticPr fontId="4" type="noConversion"/>
  </si>
  <si>
    <t>061-338-7357</t>
    <phoneticPr fontId="4" type="noConversion"/>
  </si>
  <si>
    <t>통풍계통 SA FAN 인버터 CELL 예비품 구매</t>
    <phoneticPr fontId="4" type="noConversion"/>
  </si>
  <si>
    <t>이산화탄소소화설비 감지 및 수신경보구매설치</t>
    <phoneticPr fontId="4" type="noConversion"/>
  </si>
  <si>
    <t>2024년도 광주전남지사 소방설비 점검용역</t>
    <phoneticPr fontId="4" type="noConversion"/>
  </si>
  <si>
    <t>2024년도 신안 태양광발전소 전기안전관리 대행용역</t>
    <phoneticPr fontId="4" type="noConversion"/>
  </si>
  <si>
    <t>광주전남지사 특고압케이블 열화진단용역</t>
    <phoneticPr fontId="4" type="noConversion"/>
  </si>
  <si>
    <t>바닥재이송계통 Z-Conveyor 신설 Vibrator 모터 구매</t>
  </si>
  <si>
    <t>2024년도 광주전남지사 승강기 유지보수 용역</t>
    <phoneticPr fontId="4" type="noConversion"/>
  </si>
  <si>
    <t>광주전남지사 설비동 옥상 방수공사</t>
    <phoneticPr fontId="4" type="noConversion"/>
  </si>
  <si>
    <t>061-338-7339</t>
    <phoneticPr fontId="4" type="noConversion"/>
  </si>
  <si>
    <t>2024년도 광주전남 정기점검보수공사(기계,전기)</t>
    <phoneticPr fontId="4" type="noConversion"/>
  </si>
  <si>
    <t>류동윤</t>
    <phoneticPr fontId="4" type="noConversion"/>
  </si>
  <si>
    <t>061-338-7332</t>
    <phoneticPr fontId="4" type="noConversion"/>
  </si>
  <si>
    <t>2024년도 공기압축기(PB) 정기점검보수공사</t>
  </si>
  <si>
    <t>손건</t>
  </si>
  <si>
    <t>061-338-7337</t>
  </si>
  <si>
    <t>2024년 악취제거탑 활성탄 구매</t>
    <phoneticPr fontId="4" type="noConversion"/>
  </si>
  <si>
    <t>박상명</t>
  </si>
  <si>
    <t>2024년도 공기압축기(DH, Ash) 보수자재 구매설치</t>
  </si>
  <si>
    <t>2024년도 연료이송컨베이어 보수공사</t>
  </si>
  <si>
    <t>2024년도 연료반입크레인 정기점검 보수공사</t>
  </si>
  <si>
    <t>2024년 광주전남지사 HVAC설비 유지보수 용역</t>
  </si>
  <si>
    <t>061-338-7342</t>
  </si>
  <si>
    <t>광주전남지사 활성탄 여과기 여재 구매설치</t>
  </si>
  <si>
    <t>광주전남지사 공기조화기,항온항습기 필터 구매</t>
  </si>
  <si>
    <t>광주전남지사 HVAC설비 보수공사</t>
  </si>
  <si>
    <t>주연료 분배용 컨베이어 보수자재 구매</t>
  </si>
  <si>
    <t>서명현</t>
  </si>
  <si>
    <t>061-338-7345</t>
  </si>
  <si>
    <t>주연료 분배용 컨베이어 Slide Gate 개선공사</t>
  </si>
  <si>
    <t>Bed Ash Screw Conveyor Packing Housing 개선공사</t>
  </si>
  <si>
    <t>신설 Silo Vent Filter 구매설치</t>
  </si>
  <si>
    <t xml:space="preserve">보일러동 인양장치 간섭부 개선공사 </t>
  </si>
  <si>
    <t>Fuel Feeding System 배관 교체공사</t>
  </si>
  <si>
    <t>2024년 광주전남지사 열수송관공사</t>
  </si>
  <si>
    <t>2024년 광주전남지사 열수송관공사 비파괴검사용역</t>
  </si>
  <si>
    <t>2024년 광주전남지사 열수송관공사 불연성건설폐기물 처리용역</t>
  </si>
  <si>
    <t>김기범</t>
    <phoneticPr fontId="4" type="noConversion"/>
  </si>
  <si>
    <t>061-338-7413</t>
    <phoneticPr fontId="4" type="noConversion"/>
  </si>
  <si>
    <t>2024년도 SRF 발전설비 유동사 구매 단가계약</t>
    <phoneticPr fontId="4" type="noConversion"/>
  </si>
  <si>
    <t>2024년도 SRF 발전설비 현장관리용역</t>
    <phoneticPr fontId="4" type="noConversion"/>
  </si>
  <si>
    <t>진준석</t>
    <phoneticPr fontId="4" type="noConversion"/>
  </si>
  <si>
    <t>061-338-7412</t>
    <phoneticPr fontId="4" type="noConversion"/>
  </si>
  <si>
    <t>2024년도 1분기 광주전남지사 운영부 안전보호구 구매</t>
    <phoneticPr fontId="4" type="noConversion"/>
  </si>
  <si>
    <t>2024년도 2분기 광주전남지사 운영부 안전보호구 구매</t>
    <phoneticPr fontId="4" type="noConversion"/>
  </si>
  <si>
    <t>2024년도 3분기 광주전남지사 운영부 안전보호구 구매</t>
    <phoneticPr fontId="4" type="noConversion"/>
  </si>
  <si>
    <t>운영 근무용 무전기 구매</t>
    <phoneticPr fontId="4" type="noConversion"/>
  </si>
  <si>
    <t>2024년 크레인설비 운영용역</t>
  </si>
  <si>
    <t>이희주</t>
  </si>
  <si>
    <t>2024년 SRF 운송용역 단가계약</t>
  </si>
  <si>
    <t>2024년도 광주전남지사 연소재 위탁처리용역</t>
  </si>
  <si>
    <t>전별이</t>
  </si>
  <si>
    <t>2024년도 사업장폐기물 위탁처리용역 단가계약</t>
  </si>
  <si>
    <t>광주전남지사 대기오염방지시설(SCR) 촉매 성능분석 용역</t>
  </si>
  <si>
    <t>2025년 광주전남지사 환경분야 위탁측정용역 단가계약</t>
  </si>
  <si>
    <t>중탄산나트륨 구매단가계약</t>
  </si>
  <si>
    <t>반건호</t>
  </si>
  <si>
    <t>활성탄 구매단가계약</t>
  </si>
  <si>
    <t>031-338-7313</t>
  </si>
  <si>
    <t>화공약품 구매단가계약</t>
  </si>
  <si>
    <t>안전보호구 구매계약</t>
  </si>
  <si>
    <t>실험실 물품 구매계약</t>
  </si>
  <si>
    <t>2024년 평택지사 승강기 유지보수용역</t>
    <phoneticPr fontId="4" type="noConversion"/>
  </si>
  <si>
    <t>평택지사</t>
    <phoneticPr fontId="4" type="noConversion"/>
  </si>
  <si>
    <t>박우빈</t>
    <phoneticPr fontId="4" type="noConversion"/>
  </si>
  <si>
    <t>031-5182-8656</t>
    <phoneticPr fontId="4" type="noConversion"/>
  </si>
  <si>
    <t>근로자 안전용품 구매(안전모, 안전화)</t>
    <phoneticPr fontId="4" type="noConversion"/>
  </si>
  <si>
    <t>김현택</t>
    <phoneticPr fontId="4" type="noConversion"/>
  </si>
  <si>
    <t>031-5182-8693</t>
    <phoneticPr fontId="4" type="noConversion"/>
  </si>
  <si>
    <t>최찬</t>
    <phoneticPr fontId="4" type="noConversion"/>
  </si>
  <si>
    <t>031-5182-8673</t>
    <phoneticPr fontId="4" type="noConversion"/>
  </si>
  <si>
    <t>2024년 평택지사 소방시설 점검용역</t>
    <phoneticPr fontId="4" type="noConversion"/>
  </si>
  <si>
    <t>재난복구자재 및 안전물품 구매</t>
    <phoneticPr fontId="4" type="noConversion"/>
  </si>
  <si>
    <t>2024년 평택지사 항온항습 및 냉난방설비 유지보수용역</t>
    <phoneticPr fontId="4" type="noConversion"/>
  </si>
  <si>
    <t>백성민</t>
    <phoneticPr fontId="4" type="noConversion"/>
  </si>
  <si>
    <t>031-5182-8645</t>
    <phoneticPr fontId="4" type="noConversion"/>
  </si>
  <si>
    <t>유해화학물질 방제약품 구매</t>
    <phoneticPr fontId="4" type="noConversion"/>
  </si>
  <si>
    <t>재난관리자원 수방자재 구매</t>
    <phoneticPr fontId="4" type="noConversion"/>
  </si>
  <si>
    <t>밀폐공간용 안전보호구 및 안전용품 구매</t>
    <phoneticPr fontId="4" type="noConversion"/>
  </si>
  <si>
    <t>유해화학물질 안전보관함 구매</t>
    <phoneticPr fontId="4" type="noConversion"/>
  </si>
  <si>
    <t>2024년 아차사고사례 조치 물품(시설물) 구매</t>
  </si>
  <si>
    <t>2024년 평택지사 열수송관공사</t>
    <phoneticPr fontId="4" type="noConversion"/>
  </si>
  <si>
    <t>장현도</t>
    <phoneticPr fontId="4" type="noConversion"/>
  </si>
  <si>
    <t>031-5182-8622</t>
    <phoneticPr fontId="4" type="noConversion"/>
  </si>
  <si>
    <t>2024년 평택지사 조경관리 용역</t>
    <phoneticPr fontId="4" type="noConversion"/>
  </si>
  <si>
    <t>2024년 평택지사 방역용역</t>
    <phoneticPr fontId="4" type="noConversion"/>
  </si>
  <si>
    <t>2024년 안전시설 개선공사</t>
    <phoneticPr fontId="4" type="noConversion"/>
  </si>
  <si>
    <t>2024년도 제어분야 경상보수자재구매</t>
    <phoneticPr fontId="4" type="noConversion"/>
  </si>
  <si>
    <t>전은성</t>
    <phoneticPr fontId="4" type="noConversion"/>
  </si>
  <si>
    <t>031-5182-8662</t>
    <phoneticPr fontId="4" type="noConversion"/>
  </si>
  <si>
    <t>긴급복구용 안전보호장구 및 안전보호구함 구매</t>
    <phoneticPr fontId="4" type="noConversion"/>
  </si>
  <si>
    <t>2024년 평택지사 열수송관공사 아스콘 직접구매</t>
    <phoneticPr fontId="4" type="noConversion"/>
  </si>
  <si>
    <t>2024년 저수조 청소 용역</t>
    <phoneticPr fontId="4" type="noConversion"/>
  </si>
  <si>
    <t>2024년 평택지사 열수송관공사 GIS 구축측량용역</t>
    <phoneticPr fontId="4" type="noConversion"/>
  </si>
  <si>
    <t>2024년도 평택지사 지역난방 홍보활동 강화를 위한 지원물품구매(상반기)</t>
    <phoneticPr fontId="4" type="noConversion"/>
  </si>
  <si>
    <t>조철우</t>
    <phoneticPr fontId="4" type="noConversion"/>
  </si>
  <si>
    <t>031-5182-8675</t>
    <phoneticPr fontId="4" type="noConversion"/>
  </si>
  <si>
    <t>변압기 절연유 분석시험</t>
    <phoneticPr fontId="4" type="noConversion"/>
  </si>
  <si>
    <t>열원 내 안전표지 및 MSDS표지판 설치</t>
  </si>
  <si>
    <t>PSM 및 공공기관수준평가 조치물품 구매</t>
    <phoneticPr fontId="4" type="noConversion"/>
  </si>
  <si>
    <t>2024년 상반기 작업환경 측정</t>
    <phoneticPr fontId="4" type="noConversion"/>
  </si>
  <si>
    <t>2024년 평택지사 전기분야 경상보수자재 구매</t>
    <phoneticPr fontId="4" type="noConversion"/>
  </si>
  <si>
    <t>2024년 사업장 위험성평가 유해위험요소 감소조치 시설물 구매</t>
  </si>
  <si>
    <t>2024년 평택지사 정압기 분해점검 공사</t>
    <phoneticPr fontId="4" type="noConversion"/>
  </si>
  <si>
    <t>차한열</t>
    <phoneticPr fontId="4" type="noConversion"/>
  </si>
  <si>
    <t>031-5182-8646</t>
    <phoneticPr fontId="4" type="noConversion"/>
  </si>
  <si>
    <t>2024년 경상보수자재 구매</t>
    <phoneticPr fontId="4" type="noConversion"/>
  </si>
  <si>
    <t>2024년 평택지사 사용자 기계실 유지보수 용역</t>
    <phoneticPr fontId="4" type="noConversion"/>
  </si>
  <si>
    <t>홍정선</t>
    <phoneticPr fontId="4" type="noConversion"/>
  </si>
  <si>
    <t>031-5182-8652</t>
    <phoneticPr fontId="4" type="noConversion"/>
  </si>
  <si>
    <t>동탄~고덕 연계 열수송관공사(잔여구간)</t>
  </si>
  <si>
    <t>김성백</t>
  </si>
  <si>
    <t>031-5182-8612</t>
  </si>
  <si>
    <t>2024년 평택지사 무정전전원공급설비(UPS) 유지보수용역</t>
    <phoneticPr fontId="4" type="noConversion"/>
  </si>
  <si>
    <t>재난안전한국훈련 행사 소요물품구매</t>
    <phoneticPr fontId="4" type="noConversion"/>
  </si>
  <si>
    <t>사무실 공기질 측정</t>
  </si>
  <si>
    <t>2024년 평택지사 열수송관 비파괴검사용역 단가계약</t>
    <phoneticPr fontId="4" type="noConversion"/>
  </si>
  <si>
    <t>031-8024-8622</t>
    <phoneticPr fontId="4" type="noConversion"/>
  </si>
  <si>
    <t>2024년 평택지사 열수송관공사 불연성 건설폐기물처리용역 단가계약</t>
    <phoneticPr fontId="4" type="noConversion"/>
  </si>
  <si>
    <t>열사용시설 기술관리 자료 제작 및 배부</t>
    <phoneticPr fontId="4" type="noConversion"/>
  </si>
  <si>
    <t>2024년도 평택지사 지역난방 홍보활동 강화를 위한 지원물품구매(하반기)</t>
    <phoneticPr fontId="4" type="noConversion"/>
  </si>
  <si>
    <t>2024년 평택지사 기계분야 정기점검보수공사</t>
    <phoneticPr fontId="4" type="noConversion"/>
  </si>
  <si>
    <t>2024년 평택지사 전기분야 정기점검보수공사</t>
    <phoneticPr fontId="4" type="noConversion"/>
  </si>
  <si>
    <t>2024년 평택지사 제어분야 정기점검보수공사</t>
    <phoneticPr fontId="4" type="noConversion"/>
  </si>
  <si>
    <t>2024년 평택지사 공기압축기 정기점검보수공사</t>
    <phoneticPr fontId="4" type="noConversion"/>
  </si>
  <si>
    <t>2024년도 가스누설감지설비 교정검사 용역</t>
    <phoneticPr fontId="4" type="noConversion"/>
  </si>
  <si>
    <t>2024년 평택지사 에너지진단 용역</t>
    <phoneticPr fontId="4" type="noConversion"/>
  </si>
  <si>
    <t>김준표</t>
    <phoneticPr fontId="4" type="noConversion"/>
  </si>
  <si>
    <t>031-5182-8643</t>
    <phoneticPr fontId="4" type="noConversion"/>
  </si>
  <si>
    <t>2024년 비점오염원 저감설비 유지관리 용역</t>
    <phoneticPr fontId="4" type="noConversion"/>
  </si>
  <si>
    <t>신혜현</t>
    <phoneticPr fontId="4" type="noConversion"/>
  </si>
  <si>
    <t>2024년 상하반기 실험실 용품 구매</t>
    <phoneticPr fontId="4" type="noConversion"/>
  </si>
  <si>
    <t>2024년도 열 생산 및 거래용 유량계 교정검사 용역</t>
    <phoneticPr fontId="4" type="noConversion"/>
  </si>
  <si>
    <t>2024년도 휴대용 계측기 교정검사 용역</t>
    <phoneticPr fontId="4" type="noConversion"/>
  </si>
  <si>
    <t>2024년 공정 위험성평가 유해위험요소 감소조치 시설물 구매</t>
  </si>
  <si>
    <t>2024년 하반기 작업환경측정</t>
    <phoneticPr fontId="4" type="noConversion"/>
  </si>
  <si>
    <t>2024년 통합환경허가 오염물질 위탁측정 용역</t>
    <phoneticPr fontId="4" type="noConversion"/>
  </si>
  <si>
    <t>2025년도 외기온도 전망 용역</t>
    <phoneticPr fontId="4" type="noConversion"/>
  </si>
  <si>
    <t>이용화</t>
    <phoneticPr fontId="4" type="noConversion"/>
  </si>
  <si>
    <t>031-8018-6325</t>
    <phoneticPr fontId="4" type="noConversion"/>
  </si>
  <si>
    <t>열공급규정 제작</t>
    <phoneticPr fontId="4" type="noConversion"/>
  </si>
  <si>
    <t>2024년 상반기 청구서 제작</t>
    <phoneticPr fontId="4" type="noConversion"/>
  </si>
  <si>
    <t>2024년 하반기 청구서 제작</t>
    <phoneticPr fontId="4" type="noConversion"/>
  </si>
  <si>
    <t>2024년 고객상담센터 운영관리 위탁 용역</t>
    <phoneticPr fontId="4" type="noConversion"/>
  </si>
  <si>
    <t>정미진</t>
    <phoneticPr fontId="4" type="noConversion"/>
  </si>
  <si>
    <t>031-8018-6316</t>
    <phoneticPr fontId="4" type="noConversion"/>
  </si>
  <si>
    <t>2024년 에너지복지요금 업무 지원(자격검증 및 통계) 용역</t>
    <phoneticPr fontId="4" type="noConversion"/>
  </si>
  <si>
    <t>임영천</t>
    <phoneticPr fontId="4" type="noConversion"/>
  </si>
  <si>
    <t>031-8018-6312</t>
    <phoneticPr fontId="4" type="noConversion"/>
  </si>
  <si>
    <t>2024년도 중온수용 적산열량계 초음파식 유량부 연간구매 단가계약</t>
    <phoneticPr fontId="4" type="noConversion"/>
  </si>
  <si>
    <t>박종혁</t>
    <phoneticPr fontId="4" type="noConversion"/>
  </si>
  <si>
    <t>2024년도 중온수용 적산열량계 연산부 연간구매 단가계약</t>
    <phoneticPr fontId="4" type="noConversion"/>
  </si>
  <si>
    <t>2024년 냉수냉방용 적산열량계 연간구매 단가계약</t>
    <phoneticPr fontId="4" type="noConversion"/>
  </si>
  <si>
    <t>열사용시설기준 개정본 제작 구매</t>
    <phoneticPr fontId="4" type="noConversion"/>
  </si>
  <si>
    <t>오정훈</t>
    <phoneticPr fontId="4" type="noConversion"/>
  </si>
  <si>
    <t>031-8018-6334</t>
    <phoneticPr fontId="4" type="noConversion"/>
  </si>
  <si>
    <t>열사용시설 관리지침 개정본 제작 구매</t>
    <phoneticPr fontId="4" type="noConversion"/>
  </si>
  <si>
    <t>2025년 열사용시설 관리자 기술업무 핸드북 제작구매</t>
    <phoneticPr fontId="4" type="noConversion"/>
  </si>
  <si>
    <t>김종근</t>
    <phoneticPr fontId="4" type="noConversion"/>
  </si>
  <si>
    <t>031-8018-6332</t>
    <phoneticPr fontId="4" type="noConversion"/>
  </si>
  <si>
    <t>2024년 지역난방 에너지진단 서비스</t>
    <phoneticPr fontId="4" type="noConversion"/>
  </si>
  <si>
    <t>이태구</t>
    <phoneticPr fontId="4" type="noConversion"/>
  </si>
  <si>
    <t>031-8018-6573</t>
    <phoneticPr fontId="4" type="noConversion"/>
  </si>
  <si>
    <t>구역전기 전력량계 구매</t>
    <phoneticPr fontId="4" type="noConversion"/>
  </si>
  <si>
    <t>조남석</t>
    <phoneticPr fontId="4" type="noConversion"/>
  </si>
  <si>
    <t>031-8018-6425</t>
    <phoneticPr fontId="4" type="noConversion"/>
  </si>
  <si>
    <t>GT_#1,2GT Expansion Joint 교체공사(EE00, EE01)</t>
  </si>
  <si>
    <t>동탄지사</t>
    <phoneticPr fontId="4" type="noConversion"/>
  </si>
  <si>
    <t>최정헌</t>
    <phoneticPr fontId="4" type="noConversion"/>
  </si>
  <si>
    <t>031-8077-4253</t>
    <phoneticPr fontId="4" type="noConversion"/>
  </si>
  <si>
    <t>이지혜</t>
    <phoneticPr fontId="4" type="noConversion"/>
  </si>
  <si>
    <t>031-8077-4213</t>
    <phoneticPr fontId="4" type="noConversion"/>
  </si>
  <si>
    <t>GT_GT Filter류 구매</t>
  </si>
  <si>
    <t>이준용</t>
    <phoneticPr fontId="4" type="noConversion"/>
  </si>
  <si>
    <t>031-8007-4212</t>
    <phoneticPr fontId="4" type="noConversion"/>
  </si>
  <si>
    <t>GT_FGC #C S3등급 정비공사</t>
  </si>
  <si>
    <t>GT_기계설비법 성능점검 용역(종합관리동, 지역난방설비동)</t>
  </si>
  <si>
    <t>#1, 2GT Lube Oil Room Hoist 추가 설치</t>
    <phoneticPr fontId="4" type="noConversion"/>
  </si>
  <si>
    <t>냉각탑 Filler 구매</t>
    <phoneticPr fontId="4" type="noConversion"/>
  </si>
  <si>
    <t>임다은</t>
    <phoneticPr fontId="4" type="noConversion"/>
  </si>
  <si>
    <t>031-8077-4257</t>
    <phoneticPr fontId="4" type="noConversion"/>
  </si>
  <si>
    <t>031-8077-4212</t>
    <phoneticPr fontId="4" type="noConversion"/>
  </si>
  <si>
    <t>TCAC Dump Valve 구매</t>
    <phoneticPr fontId="4" type="noConversion"/>
  </si>
  <si>
    <t>ST Control Oil/Lube Oil 정제기 구매</t>
    <phoneticPr fontId="4" type="noConversion"/>
  </si>
  <si>
    <t>ST Control Oil 건조질소퍼징시스템 구매</t>
    <phoneticPr fontId="4" type="noConversion"/>
  </si>
  <si>
    <t>냉각탑 Fan 감속기 정비 공사</t>
  </si>
  <si>
    <t>By-pass Valve HPU 소모품 구매</t>
    <phoneticPr fontId="4" type="noConversion"/>
  </si>
  <si>
    <t>Control Oil Unit 소모품 구매</t>
    <phoneticPr fontId="4" type="noConversion"/>
  </si>
  <si>
    <t>기계설비 오일 구매</t>
    <phoneticPr fontId="4" type="noConversion"/>
  </si>
  <si>
    <t>오일 상태분석 용역</t>
    <phoneticPr fontId="4" type="noConversion"/>
  </si>
  <si>
    <t>스팀터빈동 안전한 작업환경을 위한 전동 포크리프트 구매</t>
    <phoneticPr fontId="4" type="noConversion"/>
  </si>
  <si>
    <t>동탄지사 항온항습 및 냉난방 설비 유지보수 용역</t>
    <phoneticPr fontId="4" type="noConversion"/>
  </si>
  <si>
    <t>정시헌</t>
    <phoneticPr fontId="4" type="noConversion"/>
  </si>
  <si>
    <t>031-8077-4263</t>
    <phoneticPr fontId="4" type="noConversion"/>
  </si>
  <si>
    <t>공기조화 및 항온항습설비 필터 구매</t>
    <phoneticPr fontId="4" type="noConversion"/>
  </si>
  <si>
    <t>031-8077-4263</t>
  </si>
  <si>
    <t>HRSG Module1 단열재 및 체결자재 구매</t>
    <phoneticPr fontId="4" type="noConversion"/>
  </si>
  <si>
    <t>정환규</t>
    <phoneticPr fontId="4" type="noConversion"/>
  </si>
  <si>
    <t>031-8077-4262</t>
    <phoneticPr fontId="4" type="noConversion"/>
  </si>
  <si>
    <t>HRSG Module1 단열재 교체 공사</t>
    <phoneticPr fontId="4" type="noConversion"/>
  </si>
  <si>
    <t>HRSG Bellows 교체 공사</t>
    <phoneticPr fontId="4" type="noConversion"/>
  </si>
  <si>
    <t>HRSG HRH 안전작업시설 조성 공사</t>
    <phoneticPr fontId="4" type="noConversion"/>
  </si>
  <si>
    <t>2024년 공기압축기 정기점검보수공사</t>
    <phoneticPr fontId="4" type="noConversion"/>
  </si>
  <si>
    <t>이소곤</t>
    <phoneticPr fontId="4" type="noConversion"/>
  </si>
  <si>
    <t>031-8077-4266</t>
    <phoneticPr fontId="4" type="noConversion"/>
  </si>
  <si>
    <t>2024년 수처리설비 EDI 구매설치</t>
    <phoneticPr fontId="4" type="noConversion"/>
  </si>
  <si>
    <t>2024년 DH순환수처리설비 이온교환수지 구매</t>
    <phoneticPr fontId="4" type="noConversion"/>
  </si>
  <si>
    <t>2024년 수처리설비 활성탄 구매</t>
    <phoneticPr fontId="4" type="noConversion"/>
  </si>
  <si>
    <t>2024년 수·폐수처리설비 여재 구매</t>
    <phoneticPr fontId="4" type="noConversion"/>
  </si>
  <si>
    <t>HRSG 기계분야 예비품 구매</t>
  </si>
  <si>
    <t>031-8077-4327</t>
  </si>
  <si>
    <t>공압식 제어밸브 Actuator 구매</t>
  </si>
  <si>
    <t>ST제어분야 예비품 구매</t>
  </si>
  <si>
    <t>GT제어 필터 구매</t>
  </si>
  <si>
    <t>GT Combustor Sensor 구매</t>
  </si>
  <si>
    <t>GT제어분야 예비품 구매</t>
  </si>
  <si>
    <t>종합관리동 5층 남자샤워실 타일보수공사</t>
  </si>
  <si>
    <t>김광석</t>
  </si>
  <si>
    <t>031-8077-4335</t>
  </si>
  <si>
    <t>배열회수보일러동 타공셔터 설치공사</t>
  </si>
  <si>
    <t>약품 유출방지트렌치 우수배출시설 설치공사</t>
  </si>
  <si>
    <t>2024년 동탄지사 조경유지관리용역</t>
  </si>
  <si>
    <t>설비동 창호 등 보수공사</t>
  </si>
  <si>
    <t>스팀터빈동 타공셔터 설치공사</t>
  </si>
  <si>
    <t>가스터빈동 옥상 방수공사</t>
  </si>
  <si>
    <t>약품유출방지 트렌치 설치공사</t>
  </si>
  <si>
    <t>2024년 동탄지사 열수송관공사</t>
  </si>
  <si>
    <t>이재욱</t>
  </si>
  <si>
    <t>031-8077-4322</t>
  </si>
  <si>
    <t>2024년 동탄지사 열수송관 비파괴검사용역 단가계약</t>
  </si>
  <si>
    <t>031-8077-4332</t>
  </si>
  <si>
    <t>2024년 동탄지사 열수송관공사 공공측량 용역</t>
  </si>
  <si>
    <t>2024년 동탄지사 열수송관공사 아스콘 직접구매</t>
  </si>
  <si>
    <t>2024년도 동탄 정기점검보수공사</t>
  </si>
  <si>
    <t>2024년 상반기 안전보호구 구매</t>
  </si>
  <si>
    <t>2024년 하반기 안전보호구 구매</t>
  </si>
  <si>
    <t>현장 비상대피 유도선 도색</t>
  </si>
  <si>
    <t>2024년 상반기 작업환경 측정</t>
  </si>
  <si>
    <t>전영훈</t>
  </si>
  <si>
    <t>2024년 하반기 작업환경 측정</t>
  </si>
  <si>
    <t>공정위험성평가 용역</t>
  </si>
  <si>
    <t>2024년도 동탄지사 소방시설 점검용역</t>
  </si>
  <si>
    <t>2024년 동탄지사 무정전 전원공급설비 유지보수 용역</t>
  </si>
  <si>
    <t>2024년 동탄지사 승강기 유지보수용역</t>
  </si>
  <si>
    <t>정형대</t>
  </si>
  <si>
    <t>031-8077-4273</t>
  </si>
  <si>
    <t>2024년 동탄지사 유입 변압기 절연유 시험분석 용역</t>
  </si>
  <si>
    <t>ACWP 냉각계통 고압배전반 개선 공사</t>
  </si>
  <si>
    <t>2024년도 전기분야 경상보수자재 구매</t>
  </si>
  <si>
    <t>2024년 동탄지사 전력감지설비 점검</t>
  </si>
  <si>
    <t>스팀터빈발전기 HV Bushing 구매 설치</t>
  </si>
  <si>
    <t>동탄지사 감지시 및 수신경보기 설치 공사</t>
  </si>
  <si>
    <t>수처리설비 용수재활용설비개선 공사</t>
  </si>
  <si>
    <t>동탄지사 연료전지 방화벽 구매</t>
  </si>
  <si>
    <t>2024년도 제어분야 경상보수자재 구매</t>
  </si>
  <si>
    <t>동탄지사 축열조 무선온도전송기 구매</t>
  </si>
  <si>
    <t>ST 터빈바이패스밸브 구동부 정밀분해점검 유지보수공사</t>
  </si>
  <si>
    <t>2025년도 열원 지역난방수 유량계 교정용역</t>
  </si>
  <si>
    <t>2024년도 전산보안분야 경상보수자재 구매</t>
  </si>
  <si>
    <t>신예지</t>
  </si>
  <si>
    <t xml:space="preserve">VDU Controller 구매 </t>
  </si>
  <si>
    <t>가스터빈 CPU 메모리카드 교체</t>
  </si>
  <si>
    <t>가스터빈 발전기 수소순도분석기 수리</t>
  </si>
  <si>
    <t>동탄지사 가스누설감지설비 보수자재 구매</t>
  </si>
  <si>
    <t>HRSG IBD TANK 전도도 센서 구매</t>
  </si>
  <si>
    <t>2025년 동탄지사 발전기 냉각용 및 시료 분석용 가스구매 단가계약</t>
    <phoneticPr fontId="4" type="noConversion"/>
  </si>
  <si>
    <t>권혁빈</t>
    <phoneticPr fontId="4" type="noConversion"/>
  </si>
  <si>
    <t>031-8077-4353</t>
    <phoneticPr fontId="4" type="noConversion"/>
  </si>
  <si>
    <t>2024년도 동탄지사 사용자 기계실 유지관리 용역</t>
    <phoneticPr fontId="4" type="noConversion"/>
  </si>
  <si>
    <t>이석하</t>
    <phoneticPr fontId="4" type="noConversion"/>
  </si>
  <si>
    <t>031-8077-4223</t>
    <phoneticPr fontId="4" type="noConversion"/>
  </si>
  <si>
    <t>2024년 동탄지사 수처리 정밀여과기 필터 구매</t>
  </si>
  <si>
    <t>2024년 동탄지사 실험실 실험용품 구매</t>
  </si>
  <si>
    <t>2024년 동탄지사 비점오염저감시설 준설 용역</t>
  </si>
  <si>
    <t>조선영</t>
  </si>
  <si>
    <t>2024년 동탄지사 굴뚝자동측정기기 소모품 구매</t>
  </si>
  <si>
    <t>동탄지사 암모니아수 주입설비 개선 설계 용역</t>
  </si>
  <si>
    <t>2025년 동탄지사 굴뚝자동측정기기 정기점검 용역</t>
  </si>
  <si>
    <t>2025년 동탄지사 환경오염물질 위탁측정 용역</t>
  </si>
  <si>
    <t>2025년 동탄지사 탈질설비 촉매 성능평가 용역</t>
  </si>
  <si>
    <t>2024년 상반기 홍보물품 구매</t>
  </si>
  <si>
    <t>고객지원부</t>
  </si>
  <si>
    <t>031-8077-4217</t>
  </si>
  <si>
    <t>2025년 동탄지사 통신설비 유지보수용역</t>
    <phoneticPr fontId="4" type="noConversion"/>
  </si>
  <si>
    <t>동탄지사 CCTV 추가 구매설치</t>
    <phoneticPr fontId="4" type="noConversion"/>
  </si>
  <si>
    <t>고객서비스처</t>
    <phoneticPr fontId="4" type="noConversion"/>
  </si>
  <si>
    <r>
      <t>세무조사 대응 및 세무조정·</t>
    </r>
    <r>
      <rPr>
        <sz val="10"/>
        <color theme="1"/>
        <rFont val="맑은 고딕"/>
        <family val="3"/>
        <charset val="129"/>
        <scheme val="minor"/>
      </rPr>
      <t>자문 용역</t>
    </r>
    <phoneticPr fontId="4" type="noConversion"/>
  </si>
  <si>
    <r>
      <t>2024년 용인</t>
    </r>
    <r>
      <rPr>
        <sz val="10"/>
        <color rgb="FFFF0000"/>
        <rFont val="맑은 고딕"/>
        <family val="3"/>
        <charset val="129"/>
        <scheme val="minor"/>
      </rPr>
      <t>·</t>
    </r>
    <r>
      <rPr>
        <sz val="10"/>
        <color theme="1"/>
        <rFont val="맑은 고딕"/>
        <family val="3"/>
        <charset val="129"/>
        <scheme val="minor"/>
      </rPr>
      <t>수원지사 안전진단용역(제1회)</t>
    </r>
    <phoneticPr fontId="4" type="noConversion"/>
  </si>
  <si>
    <t>한국지역난방공사 2024년도 발주계획</t>
    <phoneticPr fontId="4" type="noConversion"/>
  </si>
  <si>
    <t>공사</t>
    <phoneticPr fontId="2" type="noConversion"/>
  </si>
  <si>
    <t>용역</t>
    <phoneticPr fontId="2" type="noConversion"/>
  </si>
  <si>
    <t>온라인구매</t>
    <phoneticPr fontId="2" type="noConversion"/>
  </si>
  <si>
    <t>이상화</t>
    <phoneticPr fontId="2" type="noConversion"/>
  </si>
  <si>
    <t>김영연</t>
    <phoneticPr fontId="2" type="noConversion"/>
  </si>
  <si>
    <t>박준미</t>
    <phoneticPr fontId="2" type="noConversion"/>
  </si>
  <si>
    <t>이석빈</t>
    <phoneticPr fontId="2" type="noConversion"/>
  </si>
  <si>
    <t>031-780-4158</t>
    <phoneticPr fontId="2" type="noConversion"/>
  </si>
  <si>
    <t>판교 열원 무정전전원공급장치 축전지 구매설치</t>
    <phoneticPr fontId="2" type="noConversion"/>
  </si>
  <si>
    <t>가스터빈 Expansion Joint 교체 구매설치</t>
    <phoneticPr fontId="4" type="noConversion"/>
  </si>
  <si>
    <t>한국지역난방공사 거래용 적산열량계 무선원격검침시설 임차관리 용역</t>
    <phoneticPr fontId="4" type="noConversion"/>
  </si>
  <si>
    <t>고객서비스처 고객기술지원부</t>
    <phoneticPr fontId="4" type="noConversion"/>
  </si>
  <si>
    <t>황정하</t>
    <phoneticPr fontId="4" type="noConversion"/>
  </si>
  <si>
    <t>031-8018-6336</t>
    <phoneticPr fontId="4" type="noConversion"/>
  </si>
  <si>
    <t>031-780-4156</t>
    <phoneticPr fontId="2" type="noConversion"/>
  </si>
  <si>
    <t>2024년 하반기 홍보물품 구매</t>
    <phoneticPr fontId="2" type="noConversion"/>
  </si>
  <si>
    <t>특고압 전력 케이블 절연진단 용역</t>
    <phoneticPr fontId="4" type="noConversion"/>
  </si>
  <si>
    <t>2024년 열수송관공사용 이중보온관 구매단가계약(2권역)</t>
    <phoneticPr fontId="2" type="noConversion"/>
  </si>
  <si>
    <t>02-3410-8637</t>
    <phoneticPr fontId="4" type="noConversion"/>
  </si>
  <si>
    <t>031-201-0152</t>
    <phoneticPr fontId="2" type="noConversion"/>
  </si>
  <si>
    <t>031-780-4353</t>
  </si>
  <si>
    <t>구매</t>
  </si>
  <si>
    <t xml:space="preserve">예산금액 </t>
    <phoneticPr fontId="4" type="noConversion"/>
  </si>
  <si>
    <t>수요부서
담당자명</t>
    <phoneticPr fontId="4" type="noConversion"/>
  </si>
  <si>
    <t>계약부서
담당자명</t>
    <phoneticPr fontId="4" type="noConversion"/>
  </si>
  <si>
    <t>(단위 : 원, 부가세 포함)</t>
    <phoneticPr fontId="2" type="noConversion"/>
  </si>
  <si>
    <t>순번</t>
    <phoneticPr fontId="4" type="noConversion"/>
  </si>
  <si>
    <t>공사 소계 (345건)</t>
    <phoneticPr fontId="2" type="noConversion"/>
  </si>
  <si>
    <t>용역 소계 (540건)</t>
    <phoneticPr fontId="2" type="noConversion"/>
  </si>
  <si>
    <t>구매 소계 (602건)</t>
    <phoneticPr fontId="2" type="noConversion"/>
  </si>
  <si>
    <t>저장품구매</t>
  </si>
  <si>
    <t>이정민</t>
  </si>
  <si>
    <t>한국지역난방공사 2024년도 발주계획 세부내역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</si>
</sst>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;[Red]\-#,##0\ "/>
  </numFmts>
  <fonts count="3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0"/>
      <name val="굴림"/>
      <family val="3"/>
      <charset val="129"/>
    </font>
    <font>
      <sz val="11"/>
      <name val="돋움"/>
      <family val="3"/>
      <charset val="129"/>
    </font>
    <font>
      <b/>
      <sz val="24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name val="맑은 고딕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b/>
      <sz val="20"/>
      <color rgb="FF000000"/>
      <name val="맑은 고딕"/>
      <family val="3"/>
      <charset val="129"/>
    </font>
    <font>
      <sz val="10"/>
      <color rgb="FFFF0000"/>
      <name val="맑은 고딕"/>
      <family val="3"/>
      <charset val="129"/>
    </font>
    <font>
      <b/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9"/>
      <color theme="1"/>
      <name val="맑은 고딕"/>
      <family val="3"/>
      <charset val="129"/>
    </font>
    <font>
      <sz val="9"/>
      <color rgb="FFFF0000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0"/>
      <color rgb="FFFF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70C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b/>
      <sz val="22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0" borderId="0"/>
  </cellStyleXfs>
  <cellXfs count="166">
    <xf numFmtId="0" fontId="0" fillId="0" borderId="0" xfId="0">
      <alignment vertical="center"/>
    </xf>
    <xf numFmtId="0" fontId="8" fillId="0" borderId="0" xfId="11">
      <alignment vertical="center"/>
    </xf>
    <xf numFmtId="0" fontId="8" fillId="0" borderId="0" xfId="11" applyBorder="1">
      <alignment vertical="center"/>
    </xf>
    <xf numFmtId="0" fontId="10" fillId="2" borderId="5" xfId="11" applyFont="1" applyFill="1" applyBorder="1" applyAlignment="1">
      <alignment horizontal="center" vertical="center"/>
    </xf>
    <xf numFmtId="0" fontId="10" fillId="2" borderId="6" xfId="11" applyFont="1" applyFill="1" applyBorder="1" applyAlignment="1">
      <alignment horizontal="center" vertical="center"/>
    </xf>
    <xf numFmtId="0" fontId="10" fillId="2" borderId="7" xfId="11" applyFont="1" applyFill="1" applyBorder="1" applyAlignment="1">
      <alignment horizontal="center" vertical="center"/>
    </xf>
    <xf numFmtId="0" fontId="11" fillId="0" borderId="2" xfId="11" applyFont="1" applyBorder="1" applyAlignment="1">
      <alignment horizontal="center" vertical="center"/>
    </xf>
    <xf numFmtId="0" fontId="11" fillId="0" borderId="1" xfId="11" applyFont="1" applyBorder="1" applyAlignment="1">
      <alignment horizontal="center" vertical="center"/>
    </xf>
    <xf numFmtId="0" fontId="11" fillId="0" borderId="15" xfId="11" applyFont="1" applyBorder="1" applyAlignment="1">
      <alignment horizontal="center" vertical="center"/>
    </xf>
    <xf numFmtId="0" fontId="10" fillId="0" borderId="8" xfId="11" applyFont="1" applyBorder="1" applyAlignment="1">
      <alignment horizontal="center" vertical="center"/>
    </xf>
    <xf numFmtId="3" fontId="11" fillId="0" borderId="3" xfId="11" applyNumberFormat="1" applyFont="1" applyBorder="1" applyAlignment="1">
      <alignment horizontal="center" vertical="center"/>
    </xf>
    <xf numFmtId="3" fontId="11" fillId="0" borderId="4" xfId="11" applyNumberFormat="1" applyFont="1" applyBorder="1" applyAlignment="1">
      <alignment horizontal="center" vertical="center"/>
    </xf>
    <xf numFmtId="3" fontId="11" fillId="0" borderId="16" xfId="11" applyNumberFormat="1" applyFont="1" applyBorder="1" applyAlignment="1">
      <alignment horizontal="center" vertical="center"/>
    </xf>
    <xf numFmtId="3" fontId="11" fillId="0" borderId="17" xfId="11" applyNumberFormat="1" applyFont="1" applyBorder="1" applyAlignment="1">
      <alignment horizontal="center" vertical="center"/>
    </xf>
    <xf numFmtId="3" fontId="10" fillId="0" borderId="9" xfId="11" applyNumberFormat="1" applyFont="1" applyBorder="1" applyAlignment="1">
      <alignment horizontal="center" vertical="center"/>
    </xf>
    <xf numFmtId="3" fontId="10" fillId="0" borderId="20" xfId="11" applyNumberFormat="1" applyFont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2" applyFont="1">
      <alignment vertical="center"/>
    </xf>
    <xf numFmtId="0" fontId="3" fillId="0" borderId="0" xfId="2">
      <alignment vertical="center"/>
    </xf>
    <xf numFmtId="0" fontId="3" fillId="0" borderId="0" xfId="2" applyFill="1">
      <alignment vertical="center"/>
    </xf>
    <xf numFmtId="0" fontId="20" fillId="0" borderId="0" xfId="2" applyFont="1" applyAlignment="1">
      <alignment horizontal="center" vertical="center"/>
    </xf>
    <xf numFmtId="0" fontId="17" fillId="0" borderId="0" xfId="2" applyFont="1">
      <alignment vertical="center"/>
    </xf>
    <xf numFmtId="0" fontId="15" fillId="0" borderId="0" xfId="2" applyFont="1" applyAlignment="1">
      <alignment horizontal="center" vertical="center"/>
    </xf>
    <xf numFmtId="0" fontId="16" fillId="0" borderId="0" xfId="2" applyFont="1">
      <alignment vertical="center"/>
    </xf>
    <xf numFmtId="0" fontId="3" fillId="0" borderId="0" xfId="2" applyAlignment="1">
      <alignment horizontal="left" vertical="center"/>
    </xf>
    <xf numFmtId="0" fontId="21" fillId="0" borderId="0" xfId="2" applyFont="1">
      <alignment vertical="center"/>
    </xf>
    <xf numFmtId="0" fontId="21" fillId="0" borderId="0" xfId="2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2" fillId="0" borderId="0" xfId="0" applyFont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>
      <alignment vertical="center"/>
    </xf>
    <xf numFmtId="0" fontId="21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4" fillId="0" borderId="18" xfId="2" applyFont="1" applyBorder="1" applyAlignment="1">
      <alignment horizontal="center" vertical="center"/>
    </xf>
    <xf numFmtId="0" fontId="30" fillId="0" borderId="18" xfId="2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41" fontId="30" fillId="0" borderId="18" xfId="3" applyFont="1" applyBorder="1" applyAlignment="1">
      <alignment horizontal="center" vertical="center"/>
    </xf>
    <xf numFmtId="0" fontId="30" fillId="4" borderId="18" xfId="0" applyFont="1" applyFill="1" applyBorder="1" applyAlignment="1">
      <alignment horizontal="center" vertical="center"/>
    </xf>
    <xf numFmtId="0" fontId="30" fillId="0" borderId="18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/>
    </xf>
    <xf numFmtId="41" fontId="14" fillId="0" borderId="18" xfId="3" applyFont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14" fillId="4" borderId="18" xfId="0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 wrapText="1"/>
    </xf>
    <xf numFmtId="0" fontId="14" fillId="0" borderId="18" xfId="2" applyFont="1" applyFill="1" applyBorder="1" applyAlignment="1">
      <alignment horizontal="center" vertical="center"/>
    </xf>
    <xf numFmtId="0" fontId="30" fillId="0" borderId="18" xfId="0" quotePrefix="1" applyFont="1" applyBorder="1" applyAlignment="1">
      <alignment horizontal="center" vertical="center"/>
    </xf>
    <xf numFmtId="176" fontId="30" fillId="0" borderId="18" xfId="0" applyNumberFormat="1" applyFont="1" applyFill="1" applyBorder="1" applyAlignment="1">
      <alignment horizontal="center" vertical="center"/>
    </xf>
    <xf numFmtId="0" fontId="30" fillId="0" borderId="18" xfId="2" applyFont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 shrinkToFit="1"/>
    </xf>
    <xf numFmtId="0" fontId="14" fillId="0" borderId="18" xfId="0" applyFont="1" applyFill="1" applyBorder="1" applyAlignment="1">
      <alignment horizontal="center" vertical="center" shrinkToFit="1"/>
    </xf>
    <xf numFmtId="0" fontId="30" fillId="0" borderId="18" xfId="0" applyFont="1" applyFill="1" applyBorder="1" applyAlignment="1">
      <alignment horizontal="center" vertical="center" wrapText="1"/>
    </xf>
    <xf numFmtId="176" fontId="14" fillId="0" borderId="18" xfId="0" applyNumberFormat="1" applyFont="1" applyFill="1" applyBorder="1" applyAlignment="1">
      <alignment horizontal="center" vertical="center"/>
    </xf>
    <xf numFmtId="0" fontId="14" fillId="0" borderId="18" xfId="2" applyFont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41" fontId="19" fillId="0" borderId="0" xfId="1" applyFont="1" applyAlignment="1">
      <alignment vertical="center"/>
    </xf>
    <xf numFmtId="41" fontId="14" fillId="0" borderId="18" xfId="1" applyFont="1" applyBorder="1" applyAlignment="1">
      <alignment horizontal="center" vertical="center"/>
    </xf>
    <xf numFmtId="41" fontId="30" fillId="0" borderId="18" xfId="1" applyFont="1" applyBorder="1" applyAlignment="1">
      <alignment horizontal="center" vertical="center"/>
    </xf>
    <xf numFmtId="41" fontId="30" fillId="0" borderId="18" xfId="1" applyFont="1" applyFill="1" applyBorder="1" applyAlignment="1">
      <alignment horizontal="center" vertical="center"/>
    </xf>
    <xf numFmtId="41" fontId="14" fillId="0" borderId="18" xfId="1" applyFont="1" applyBorder="1" applyAlignment="1">
      <alignment horizontal="center" vertical="center" wrapText="1"/>
    </xf>
    <xf numFmtId="41" fontId="30" fillId="4" borderId="18" xfId="1" applyFont="1" applyFill="1" applyBorder="1" applyAlignment="1">
      <alignment horizontal="center" vertical="center"/>
    </xf>
    <xf numFmtId="41" fontId="14" fillId="0" borderId="18" xfId="1" applyFont="1" applyFill="1" applyBorder="1" applyAlignment="1">
      <alignment horizontal="center" vertical="center"/>
    </xf>
    <xf numFmtId="41" fontId="14" fillId="0" borderId="18" xfId="1" applyFont="1" applyBorder="1" applyAlignment="1">
      <alignment horizontal="center" vertical="center" shrinkToFit="1"/>
    </xf>
    <xf numFmtId="41" fontId="32" fillId="0" borderId="18" xfId="1" applyFont="1" applyBorder="1" applyAlignment="1">
      <alignment horizontal="center" vertical="center"/>
    </xf>
    <xf numFmtId="41" fontId="14" fillId="4" borderId="18" xfId="1" applyFont="1" applyFill="1" applyBorder="1" applyAlignment="1">
      <alignment horizontal="center" vertical="center"/>
    </xf>
    <xf numFmtId="41" fontId="30" fillId="0" borderId="18" xfId="1" applyFont="1" applyBorder="1" applyAlignment="1">
      <alignment horizontal="center" vertical="center" wrapText="1"/>
    </xf>
    <xf numFmtId="41" fontId="21" fillId="0" borderId="0" xfId="1" applyFont="1" applyAlignment="1">
      <alignment horizontal="left" vertical="center"/>
    </xf>
    <xf numFmtId="41" fontId="3" fillId="0" borderId="0" xfId="1" applyFont="1" applyAlignment="1">
      <alignment horizontal="left" vertical="center"/>
    </xf>
    <xf numFmtId="0" fontId="14" fillId="2" borderId="18" xfId="0" applyFont="1" applyFill="1" applyBorder="1" applyAlignment="1">
      <alignment horizontal="center" vertical="center"/>
    </xf>
    <xf numFmtId="0" fontId="19" fillId="0" borderId="0" xfId="2" applyFont="1" applyFill="1" applyAlignment="1">
      <alignment vertical="center"/>
    </xf>
    <xf numFmtId="0" fontId="30" fillId="0" borderId="18" xfId="0" applyFont="1" applyBorder="1" applyAlignment="1">
      <alignment horizontal="center" vertical="center" shrinkToFit="1"/>
    </xf>
    <xf numFmtId="0" fontId="34" fillId="0" borderId="0" xfId="2" applyFont="1" applyAlignment="1">
      <alignment vertical="center"/>
    </xf>
    <xf numFmtId="0" fontId="30" fillId="0" borderId="25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/>
    </xf>
    <xf numFmtId="0" fontId="14" fillId="0" borderId="26" xfId="0" applyFont="1" applyFill="1" applyBorder="1" applyAlignment="1">
      <alignment horizontal="center" vertical="center"/>
    </xf>
    <xf numFmtId="0" fontId="30" fillId="0" borderId="25" xfId="0" applyFont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30" fillId="0" borderId="25" xfId="2" applyFont="1" applyBorder="1" applyAlignment="1">
      <alignment horizontal="center" vertical="center"/>
    </xf>
    <xf numFmtId="0" fontId="14" fillId="0" borderId="26" xfId="2" applyFont="1" applyBorder="1" applyAlignment="1">
      <alignment horizontal="center" vertical="center"/>
    </xf>
    <xf numFmtId="0" fontId="14" fillId="4" borderId="26" xfId="0" applyFont="1" applyFill="1" applyBorder="1" applyAlignment="1">
      <alignment horizontal="center" vertical="center"/>
    </xf>
    <xf numFmtId="0" fontId="30" fillId="0" borderId="25" xfId="2" applyFont="1" applyBorder="1" applyAlignment="1">
      <alignment horizontal="center" vertical="center" wrapText="1"/>
    </xf>
    <xf numFmtId="0" fontId="30" fillId="0" borderId="26" xfId="2" applyFont="1" applyBorder="1" applyAlignment="1">
      <alignment horizontal="center" vertical="center"/>
    </xf>
    <xf numFmtId="0" fontId="30" fillId="0" borderId="26" xfId="0" quotePrefix="1" applyFont="1" applyBorder="1" applyAlignment="1">
      <alignment horizontal="center" vertical="center"/>
    </xf>
    <xf numFmtId="0" fontId="30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30" fillId="0" borderId="26" xfId="0" applyFont="1" applyBorder="1" applyAlignment="1">
      <alignment horizontal="center" vertical="center" wrapText="1"/>
    </xf>
    <xf numFmtId="0" fontId="30" fillId="4" borderId="26" xfId="0" applyFont="1" applyFill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5" xfId="0" applyFont="1" applyFill="1" applyBorder="1" applyAlignment="1">
      <alignment horizontal="center" vertical="center"/>
    </xf>
    <xf numFmtId="0" fontId="14" fillId="0" borderId="25" xfId="0" applyFont="1" applyBorder="1" applyAlignment="1">
      <alignment horizontal="center" vertical="center" shrinkToFit="1"/>
    </xf>
    <xf numFmtId="0" fontId="14" fillId="0" borderId="25" xfId="2" applyFont="1" applyBorder="1" applyAlignment="1">
      <alignment horizontal="center" vertical="center"/>
    </xf>
    <xf numFmtId="0" fontId="14" fillId="0" borderId="25" xfId="2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30" fillId="4" borderId="25" xfId="0" applyFont="1" applyFill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41" fontId="30" fillId="0" borderId="21" xfId="1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0" fontId="18" fillId="2" borderId="31" xfId="2" applyFont="1" applyFill="1" applyBorder="1" applyAlignment="1">
      <alignment horizontal="center" vertical="center"/>
    </xf>
    <xf numFmtId="0" fontId="18" fillId="2" borderId="32" xfId="2" applyFont="1" applyFill="1" applyBorder="1" applyAlignment="1">
      <alignment horizontal="center" vertical="center"/>
    </xf>
    <xf numFmtId="0" fontId="18" fillId="2" borderId="32" xfId="2" applyFont="1" applyFill="1" applyBorder="1" applyAlignment="1">
      <alignment horizontal="center" vertical="center" wrapText="1"/>
    </xf>
    <xf numFmtId="0" fontId="18" fillId="2" borderId="32" xfId="2" quotePrefix="1" applyFont="1" applyFill="1" applyBorder="1" applyAlignment="1">
      <alignment horizontal="center" vertical="center" wrapText="1"/>
    </xf>
    <xf numFmtId="41" fontId="18" fillId="2" borderId="32" xfId="1" applyFont="1" applyFill="1" applyBorder="1" applyAlignment="1">
      <alignment horizontal="center" vertical="center" wrapText="1"/>
    </xf>
    <xf numFmtId="0" fontId="18" fillId="2" borderId="33" xfId="2" applyFont="1" applyFill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41" fontId="14" fillId="0" borderId="24" xfId="1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41" fontId="30" fillId="0" borderId="24" xfId="1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41" fontId="33" fillId="2" borderId="36" xfId="1" applyFont="1" applyFill="1" applyBorder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30" fillId="0" borderId="27" xfId="0" applyFont="1" applyBorder="1" applyAlignment="1">
      <alignment horizontal="center" vertical="center"/>
    </xf>
    <xf numFmtId="41" fontId="30" fillId="0" borderId="27" xfId="1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2" borderId="36" xfId="0" applyFont="1" applyFill="1" applyBorder="1" applyAlignment="1">
      <alignment horizontal="center" vertical="center"/>
    </xf>
    <xf numFmtId="0" fontId="30" fillId="2" borderId="37" xfId="0" applyFont="1" applyFill="1" applyBorder="1" applyAlignment="1">
      <alignment horizontal="center" vertical="center"/>
    </xf>
    <xf numFmtId="0" fontId="30" fillId="0" borderId="38" xfId="0" applyFont="1" applyBorder="1" applyAlignment="1">
      <alignment horizontal="center" vertical="center"/>
    </xf>
    <xf numFmtId="0" fontId="30" fillId="0" borderId="27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1" fontId="33" fillId="0" borderId="0" xfId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41" fontId="33" fillId="2" borderId="40" xfId="1" applyFont="1" applyFill="1" applyBorder="1" applyAlignment="1">
      <alignment horizontal="center" vertical="center"/>
    </xf>
    <xf numFmtId="0" fontId="33" fillId="2" borderId="40" xfId="0" applyFont="1" applyFill="1" applyBorder="1" applyAlignment="1">
      <alignment horizontal="center" vertical="center"/>
    </xf>
    <xf numFmtId="0" fontId="33" fillId="2" borderId="4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30" fillId="0" borderId="0" xfId="0" applyFont="1" applyFill="1" applyBorder="1" applyAlignment="1">
      <alignment horizontal="center" vertical="center"/>
    </xf>
    <xf numFmtId="0" fontId="30" fillId="2" borderId="40" xfId="0" applyFont="1" applyFill="1" applyBorder="1" applyAlignment="1">
      <alignment horizontal="center" vertical="center"/>
    </xf>
    <xf numFmtId="0" fontId="30" fillId="2" borderId="41" xfId="0" applyFont="1" applyFill="1" applyBorder="1" applyAlignment="1">
      <alignment horizontal="center" vertical="center"/>
    </xf>
    <xf numFmtId="0" fontId="9" fillId="3" borderId="10" xfId="11" applyFont="1" applyFill="1" applyBorder="1" applyAlignment="1">
      <alignment horizontal="center" vertical="center"/>
    </xf>
    <xf numFmtId="0" fontId="9" fillId="3" borderId="11" xfId="11" applyFont="1" applyFill="1" applyBorder="1" applyAlignment="1">
      <alignment horizontal="center" vertical="center"/>
    </xf>
    <xf numFmtId="0" fontId="9" fillId="3" borderId="12" xfId="11" applyFont="1" applyFill="1" applyBorder="1" applyAlignment="1">
      <alignment horizontal="center" vertical="center"/>
    </xf>
    <xf numFmtId="0" fontId="8" fillId="0" borderId="13" xfId="11" applyBorder="1" applyAlignment="1">
      <alignment horizontal="right" vertical="center"/>
    </xf>
    <xf numFmtId="0" fontId="8" fillId="0" borderId="14" xfId="11" applyBorder="1" applyAlignment="1">
      <alignment horizontal="right" vertical="center"/>
    </xf>
    <xf numFmtId="0" fontId="35" fillId="0" borderId="0" xfId="2" applyFont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0" fontId="33" fillId="2" borderId="11" xfId="0" applyFont="1" applyFill="1" applyBorder="1" applyAlignment="1">
      <alignment horizontal="center" vertical="center"/>
    </xf>
    <xf numFmtId="0" fontId="33" fillId="2" borderId="39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39" xfId="0" applyFont="1" applyFill="1" applyBorder="1" applyAlignment="1">
      <alignment horizontal="center" vertical="center"/>
    </xf>
    <xf numFmtId="0" fontId="33" fillId="2" borderId="22" xfId="0" applyFont="1" applyFill="1" applyBorder="1" applyAlignment="1">
      <alignment horizontal="center" vertical="center"/>
    </xf>
    <xf numFmtId="0" fontId="33" fillId="2" borderId="19" xfId="0" applyFont="1" applyFill="1" applyBorder="1" applyAlignment="1">
      <alignment horizontal="center" vertical="center"/>
    </xf>
    <xf numFmtId="0" fontId="33" fillId="2" borderId="35" xfId="0" applyFont="1" applyFill="1" applyBorder="1" applyAlignment="1">
      <alignment horizontal="center" vertical="center"/>
    </xf>
  </cellXfs>
  <cellStyles count="16">
    <cellStyle name="쉼표 [0]" xfId="1" builtinId="6"/>
    <cellStyle name="쉼표 [0] 2" xfId="3"/>
    <cellStyle name="쉼표 [0] 2 2" xfId="14"/>
    <cellStyle name="쉼표 [0] 4" xfId="13"/>
    <cellStyle name="쉼표 [0] 5" xfId="4"/>
    <cellStyle name="표준" xfId="0" builtinId="0"/>
    <cellStyle name="표준 10" xfId="15"/>
    <cellStyle name="표준 11" xfId="7"/>
    <cellStyle name="표준 12" xfId="9"/>
    <cellStyle name="표준 2" xfId="2"/>
    <cellStyle name="표준 20" xfId="5"/>
    <cellStyle name="표준 21" xfId="12"/>
    <cellStyle name="표준 3" xfId="10"/>
    <cellStyle name="표준 4" xfId="11"/>
    <cellStyle name="표준 5" xfId="6"/>
    <cellStyle name="표준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742950</xdr:colOff>
      <xdr:row>33</xdr:row>
      <xdr:rowOff>114300</xdr:rowOff>
    </xdr:from>
    <xdr:to>
      <xdr:col>3</xdr:col>
      <xdr:colOff>733425</xdr:colOff>
      <xdr:row>41</xdr:row>
      <xdr:rowOff>66674</xdr:rowOff>
    </xdr:to>
    <xdr:pic>
      <xdr:nvPicPr>
        <xdr:cNvPr id="2" name="그림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75" y="7372350"/>
          <a:ext cx="3152775" cy="132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6:E22"/>
  <sheetViews>
    <sheetView tabSelected="1" view="pageBreakPreview" zoomScaleNormal="100" zoomScaleSheetLayoutView="100" workbookViewId="0">
      <selection activeCell="A7" sqref="A7:E7"/>
    </sheetView>
  </sheetViews>
  <sheetFormatPr defaultRowHeight="13.5" x14ac:dyDescent="0.3"/>
  <cols>
    <col min="1" max="1" width="12.125" style="1" customWidth="1"/>
    <col min="2" max="4" width="20.75" style="1" customWidth="1"/>
    <col min="5" max="5" width="12.125" style="1" customWidth="1"/>
    <col min="6" max="256" width="9" style="1"/>
    <col min="257" max="257" width="12.125" style="1" customWidth="1"/>
    <col min="258" max="260" width="20.75" style="1" customWidth="1"/>
    <col min="261" max="261" width="12.125" style="1" customWidth="1"/>
    <col min="262" max="512" width="9" style="1"/>
    <col min="513" max="513" width="12.125" style="1" customWidth="1"/>
    <col min="514" max="516" width="20.75" style="1" customWidth="1"/>
    <col min="517" max="517" width="12.125" style="1" customWidth="1"/>
    <col min="518" max="768" width="9" style="1"/>
    <col min="769" max="769" width="12.125" style="1" customWidth="1"/>
    <col min="770" max="772" width="20.75" style="1" customWidth="1"/>
    <col min="773" max="773" width="12.125" style="1" customWidth="1"/>
    <col min="774" max="1024" width="9" style="1"/>
    <col min="1025" max="1025" width="12.125" style="1" customWidth="1"/>
    <col min="1026" max="1028" width="20.75" style="1" customWidth="1"/>
    <col min="1029" max="1029" width="12.125" style="1" customWidth="1"/>
    <col min="1030" max="1280" width="9" style="1"/>
    <col min="1281" max="1281" width="12.125" style="1" customWidth="1"/>
    <col min="1282" max="1284" width="20.75" style="1" customWidth="1"/>
    <col min="1285" max="1285" width="12.125" style="1" customWidth="1"/>
    <col min="1286" max="1536" width="9" style="1"/>
    <col min="1537" max="1537" width="12.125" style="1" customWidth="1"/>
    <col min="1538" max="1540" width="20.75" style="1" customWidth="1"/>
    <col min="1541" max="1541" width="12.125" style="1" customWidth="1"/>
    <col min="1542" max="1792" width="9" style="1"/>
    <col min="1793" max="1793" width="12.125" style="1" customWidth="1"/>
    <col min="1794" max="1796" width="20.75" style="1" customWidth="1"/>
    <col min="1797" max="1797" width="12.125" style="1" customWidth="1"/>
    <col min="1798" max="2048" width="9" style="1"/>
    <col min="2049" max="2049" width="12.125" style="1" customWidth="1"/>
    <col min="2050" max="2052" width="20.75" style="1" customWidth="1"/>
    <col min="2053" max="2053" width="12.125" style="1" customWidth="1"/>
    <col min="2054" max="2304" width="9" style="1"/>
    <col min="2305" max="2305" width="12.125" style="1" customWidth="1"/>
    <col min="2306" max="2308" width="20.75" style="1" customWidth="1"/>
    <col min="2309" max="2309" width="12.125" style="1" customWidth="1"/>
    <col min="2310" max="2560" width="9" style="1"/>
    <col min="2561" max="2561" width="12.125" style="1" customWidth="1"/>
    <col min="2562" max="2564" width="20.75" style="1" customWidth="1"/>
    <col min="2565" max="2565" width="12.125" style="1" customWidth="1"/>
    <col min="2566" max="2816" width="9" style="1"/>
    <col min="2817" max="2817" width="12.125" style="1" customWidth="1"/>
    <col min="2818" max="2820" width="20.75" style="1" customWidth="1"/>
    <col min="2821" max="2821" width="12.125" style="1" customWidth="1"/>
    <col min="2822" max="3072" width="9" style="1"/>
    <col min="3073" max="3073" width="12.125" style="1" customWidth="1"/>
    <col min="3074" max="3076" width="20.75" style="1" customWidth="1"/>
    <col min="3077" max="3077" width="12.125" style="1" customWidth="1"/>
    <col min="3078" max="3328" width="9" style="1"/>
    <col min="3329" max="3329" width="12.125" style="1" customWidth="1"/>
    <col min="3330" max="3332" width="20.75" style="1" customWidth="1"/>
    <col min="3333" max="3333" width="12.125" style="1" customWidth="1"/>
    <col min="3334" max="3584" width="9" style="1"/>
    <col min="3585" max="3585" width="12.125" style="1" customWidth="1"/>
    <col min="3586" max="3588" width="20.75" style="1" customWidth="1"/>
    <col min="3589" max="3589" width="12.125" style="1" customWidth="1"/>
    <col min="3590" max="3840" width="9" style="1"/>
    <col min="3841" max="3841" width="12.125" style="1" customWidth="1"/>
    <col min="3842" max="3844" width="20.75" style="1" customWidth="1"/>
    <col min="3845" max="3845" width="12.125" style="1" customWidth="1"/>
    <col min="3846" max="4096" width="9" style="1"/>
    <col min="4097" max="4097" width="12.125" style="1" customWidth="1"/>
    <col min="4098" max="4100" width="20.75" style="1" customWidth="1"/>
    <col min="4101" max="4101" width="12.125" style="1" customWidth="1"/>
    <col min="4102" max="4352" width="9" style="1"/>
    <col min="4353" max="4353" width="12.125" style="1" customWidth="1"/>
    <col min="4354" max="4356" width="20.75" style="1" customWidth="1"/>
    <col min="4357" max="4357" width="12.125" style="1" customWidth="1"/>
    <col min="4358" max="4608" width="9" style="1"/>
    <col min="4609" max="4609" width="12.125" style="1" customWidth="1"/>
    <col min="4610" max="4612" width="20.75" style="1" customWidth="1"/>
    <col min="4613" max="4613" width="12.125" style="1" customWidth="1"/>
    <col min="4614" max="4864" width="9" style="1"/>
    <col min="4865" max="4865" width="12.125" style="1" customWidth="1"/>
    <col min="4866" max="4868" width="20.75" style="1" customWidth="1"/>
    <col min="4869" max="4869" width="12.125" style="1" customWidth="1"/>
    <col min="4870" max="5120" width="9" style="1"/>
    <col min="5121" max="5121" width="12.125" style="1" customWidth="1"/>
    <col min="5122" max="5124" width="20.75" style="1" customWidth="1"/>
    <col min="5125" max="5125" width="12.125" style="1" customWidth="1"/>
    <col min="5126" max="5376" width="9" style="1"/>
    <col min="5377" max="5377" width="12.125" style="1" customWidth="1"/>
    <col min="5378" max="5380" width="20.75" style="1" customWidth="1"/>
    <col min="5381" max="5381" width="12.125" style="1" customWidth="1"/>
    <col min="5382" max="5632" width="9" style="1"/>
    <col min="5633" max="5633" width="12.125" style="1" customWidth="1"/>
    <col min="5634" max="5636" width="20.75" style="1" customWidth="1"/>
    <col min="5637" max="5637" width="12.125" style="1" customWidth="1"/>
    <col min="5638" max="5888" width="9" style="1"/>
    <col min="5889" max="5889" width="12.125" style="1" customWidth="1"/>
    <col min="5890" max="5892" width="20.75" style="1" customWidth="1"/>
    <col min="5893" max="5893" width="12.125" style="1" customWidth="1"/>
    <col min="5894" max="6144" width="9" style="1"/>
    <col min="6145" max="6145" width="12.125" style="1" customWidth="1"/>
    <col min="6146" max="6148" width="20.75" style="1" customWidth="1"/>
    <col min="6149" max="6149" width="12.125" style="1" customWidth="1"/>
    <col min="6150" max="6400" width="9" style="1"/>
    <col min="6401" max="6401" width="12.125" style="1" customWidth="1"/>
    <col min="6402" max="6404" width="20.75" style="1" customWidth="1"/>
    <col min="6405" max="6405" width="12.125" style="1" customWidth="1"/>
    <col min="6406" max="6656" width="9" style="1"/>
    <col min="6657" max="6657" width="12.125" style="1" customWidth="1"/>
    <col min="6658" max="6660" width="20.75" style="1" customWidth="1"/>
    <col min="6661" max="6661" width="12.125" style="1" customWidth="1"/>
    <col min="6662" max="6912" width="9" style="1"/>
    <col min="6913" max="6913" width="12.125" style="1" customWidth="1"/>
    <col min="6914" max="6916" width="20.75" style="1" customWidth="1"/>
    <col min="6917" max="6917" width="12.125" style="1" customWidth="1"/>
    <col min="6918" max="7168" width="9" style="1"/>
    <col min="7169" max="7169" width="12.125" style="1" customWidth="1"/>
    <col min="7170" max="7172" width="20.75" style="1" customWidth="1"/>
    <col min="7173" max="7173" width="12.125" style="1" customWidth="1"/>
    <col min="7174" max="7424" width="9" style="1"/>
    <col min="7425" max="7425" width="12.125" style="1" customWidth="1"/>
    <col min="7426" max="7428" width="20.75" style="1" customWidth="1"/>
    <col min="7429" max="7429" width="12.125" style="1" customWidth="1"/>
    <col min="7430" max="7680" width="9" style="1"/>
    <col min="7681" max="7681" width="12.125" style="1" customWidth="1"/>
    <col min="7682" max="7684" width="20.75" style="1" customWidth="1"/>
    <col min="7685" max="7685" width="12.125" style="1" customWidth="1"/>
    <col min="7686" max="7936" width="9" style="1"/>
    <col min="7937" max="7937" width="12.125" style="1" customWidth="1"/>
    <col min="7938" max="7940" width="20.75" style="1" customWidth="1"/>
    <col min="7941" max="7941" width="12.125" style="1" customWidth="1"/>
    <col min="7942" max="8192" width="9" style="1"/>
    <col min="8193" max="8193" width="12.125" style="1" customWidth="1"/>
    <col min="8194" max="8196" width="20.75" style="1" customWidth="1"/>
    <col min="8197" max="8197" width="12.125" style="1" customWidth="1"/>
    <col min="8198" max="8448" width="9" style="1"/>
    <col min="8449" max="8449" width="12.125" style="1" customWidth="1"/>
    <col min="8450" max="8452" width="20.75" style="1" customWidth="1"/>
    <col min="8453" max="8453" width="12.125" style="1" customWidth="1"/>
    <col min="8454" max="8704" width="9" style="1"/>
    <col min="8705" max="8705" width="12.125" style="1" customWidth="1"/>
    <col min="8706" max="8708" width="20.75" style="1" customWidth="1"/>
    <col min="8709" max="8709" width="12.125" style="1" customWidth="1"/>
    <col min="8710" max="8960" width="9" style="1"/>
    <col min="8961" max="8961" width="12.125" style="1" customWidth="1"/>
    <col min="8962" max="8964" width="20.75" style="1" customWidth="1"/>
    <col min="8965" max="8965" width="12.125" style="1" customWidth="1"/>
    <col min="8966" max="9216" width="9" style="1"/>
    <col min="9217" max="9217" width="12.125" style="1" customWidth="1"/>
    <col min="9218" max="9220" width="20.75" style="1" customWidth="1"/>
    <col min="9221" max="9221" width="12.125" style="1" customWidth="1"/>
    <col min="9222" max="9472" width="9" style="1"/>
    <col min="9473" max="9473" width="12.125" style="1" customWidth="1"/>
    <col min="9474" max="9476" width="20.75" style="1" customWidth="1"/>
    <col min="9477" max="9477" width="12.125" style="1" customWidth="1"/>
    <col min="9478" max="9728" width="9" style="1"/>
    <col min="9729" max="9729" width="12.125" style="1" customWidth="1"/>
    <col min="9730" max="9732" width="20.75" style="1" customWidth="1"/>
    <col min="9733" max="9733" width="12.125" style="1" customWidth="1"/>
    <col min="9734" max="9984" width="9" style="1"/>
    <col min="9985" max="9985" width="12.125" style="1" customWidth="1"/>
    <col min="9986" max="9988" width="20.75" style="1" customWidth="1"/>
    <col min="9989" max="9989" width="12.125" style="1" customWidth="1"/>
    <col min="9990" max="10240" width="9" style="1"/>
    <col min="10241" max="10241" width="12.125" style="1" customWidth="1"/>
    <col min="10242" max="10244" width="20.75" style="1" customWidth="1"/>
    <col min="10245" max="10245" width="12.125" style="1" customWidth="1"/>
    <col min="10246" max="10496" width="9" style="1"/>
    <col min="10497" max="10497" width="12.125" style="1" customWidth="1"/>
    <col min="10498" max="10500" width="20.75" style="1" customWidth="1"/>
    <col min="10501" max="10501" width="12.125" style="1" customWidth="1"/>
    <col min="10502" max="10752" width="9" style="1"/>
    <col min="10753" max="10753" width="12.125" style="1" customWidth="1"/>
    <col min="10754" max="10756" width="20.75" style="1" customWidth="1"/>
    <col min="10757" max="10757" width="12.125" style="1" customWidth="1"/>
    <col min="10758" max="11008" width="9" style="1"/>
    <col min="11009" max="11009" width="12.125" style="1" customWidth="1"/>
    <col min="11010" max="11012" width="20.75" style="1" customWidth="1"/>
    <col min="11013" max="11013" width="12.125" style="1" customWidth="1"/>
    <col min="11014" max="11264" width="9" style="1"/>
    <col min="11265" max="11265" width="12.125" style="1" customWidth="1"/>
    <col min="11266" max="11268" width="20.75" style="1" customWidth="1"/>
    <col min="11269" max="11269" width="12.125" style="1" customWidth="1"/>
    <col min="11270" max="11520" width="9" style="1"/>
    <col min="11521" max="11521" width="12.125" style="1" customWidth="1"/>
    <col min="11522" max="11524" width="20.75" style="1" customWidth="1"/>
    <col min="11525" max="11525" width="12.125" style="1" customWidth="1"/>
    <col min="11526" max="11776" width="9" style="1"/>
    <col min="11777" max="11777" width="12.125" style="1" customWidth="1"/>
    <col min="11778" max="11780" width="20.75" style="1" customWidth="1"/>
    <col min="11781" max="11781" width="12.125" style="1" customWidth="1"/>
    <col min="11782" max="12032" width="9" style="1"/>
    <col min="12033" max="12033" width="12.125" style="1" customWidth="1"/>
    <col min="12034" max="12036" width="20.75" style="1" customWidth="1"/>
    <col min="12037" max="12037" width="12.125" style="1" customWidth="1"/>
    <col min="12038" max="12288" width="9" style="1"/>
    <col min="12289" max="12289" width="12.125" style="1" customWidth="1"/>
    <col min="12290" max="12292" width="20.75" style="1" customWidth="1"/>
    <col min="12293" max="12293" width="12.125" style="1" customWidth="1"/>
    <col min="12294" max="12544" width="9" style="1"/>
    <col min="12545" max="12545" width="12.125" style="1" customWidth="1"/>
    <col min="12546" max="12548" width="20.75" style="1" customWidth="1"/>
    <col min="12549" max="12549" width="12.125" style="1" customWidth="1"/>
    <col min="12550" max="12800" width="9" style="1"/>
    <col min="12801" max="12801" width="12.125" style="1" customWidth="1"/>
    <col min="12802" max="12804" width="20.75" style="1" customWidth="1"/>
    <col min="12805" max="12805" width="12.125" style="1" customWidth="1"/>
    <col min="12806" max="13056" width="9" style="1"/>
    <col min="13057" max="13057" width="12.125" style="1" customWidth="1"/>
    <col min="13058" max="13060" width="20.75" style="1" customWidth="1"/>
    <col min="13061" max="13061" width="12.125" style="1" customWidth="1"/>
    <col min="13062" max="13312" width="9" style="1"/>
    <col min="13313" max="13313" width="12.125" style="1" customWidth="1"/>
    <col min="13314" max="13316" width="20.75" style="1" customWidth="1"/>
    <col min="13317" max="13317" width="12.125" style="1" customWidth="1"/>
    <col min="13318" max="13568" width="9" style="1"/>
    <col min="13569" max="13569" width="12.125" style="1" customWidth="1"/>
    <col min="13570" max="13572" width="20.75" style="1" customWidth="1"/>
    <col min="13573" max="13573" width="12.125" style="1" customWidth="1"/>
    <col min="13574" max="13824" width="9" style="1"/>
    <col min="13825" max="13825" width="12.125" style="1" customWidth="1"/>
    <col min="13826" max="13828" width="20.75" style="1" customWidth="1"/>
    <col min="13829" max="13829" width="12.125" style="1" customWidth="1"/>
    <col min="13830" max="14080" width="9" style="1"/>
    <col min="14081" max="14081" width="12.125" style="1" customWidth="1"/>
    <col min="14082" max="14084" width="20.75" style="1" customWidth="1"/>
    <col min="14085" max="14085" width="12.125" style="1" customWidth="1"/>
    <col min="14086" max="14336" width="9" style="1"/>
    <col min="14337" max="14337" width="12.125" style="1" customWidth="1"/>
    <col min="14338" max="14340" width="20.75" style="1" customWidth="1"/>
    <col min="14341" max="14341" width="12.125" style="1" customWidth="1"/>
    <col min="14342" max="14592" width="9" style="1"/>
    <col min="14593" max="14593" width="12.125" style="1" customWidth="1"/>
    <col min="14594" max="14596" width="20.75" style="1" customWidth="1"/>
    <col min="14597" max="14597" width="12.125" style="1" customWidth="1"/>
    <col min="14598" max="14848" width="9" style="1"/>
    <col min="14849" max="14849" width="12.125" style="1" customWidth="1"/>
    <col min="14850" max="14852" width="20.75" style="1" customWidth="1"/>
    <col min="14853" max="14853" width="12.125" style="1" customWidth="1"/>
    <col min="14854" max="15104" width="9" style="1"/>
    <col min="15105" max="15105" width="12.125" style="1" customWidth="1"/>
    <col min="15106" max="15108" width="20.75" style="1" customWidth="1"/>
    <col min="15109" max="15109" width="12.125" style="1" customWidth="1"/>
    <col min="15110" max="15360" width="9" style="1"/>
    <col min="15361" max="15361" width="12.125" style="1" customWidth="1"/>
    <col min="15362" max="15364" width="20.75" style="1" customWidth="1"/>
    <col min="15365" max="15365" width="12.125" style="1" customWidth="1"/>
    <col min="15366" max="15616" width="9" style="1"/>
    <col min="15617" max="15617" width="12.125" style="1" customWidth="1"/>
    <col min="15618" max="15620" width="20.75" style="1" customWidth="1"/>
    <col min="15621" max="15621" width="12.125" style="1" customWidth="1"/>
    <col min="15622" max="15872" width="9" style="1"/>
    <col min="15873" max="15873" width="12.125" style="1" customWidth="1"/>
    <col min="15874" max="15876" width="20.75" style="1" customWidth="1"/>
    <col min="15877" max="15877" width="12.125" style="1" customWidth="1"/>
    <col min="15878" max="16128" width="9" style="1"/>
    <col min="16129" max="16129" width="12.125" style="1" customWidth="1"/>
    <col min="16130" max="16132" width="20.75" style="1" customWidth="1"/>
    <col min="16133" max="16133" width="12.125" style="1" customWidth="1"/>
    <col min="16134" max="16384" width="9" style="1"/>
  </cols>
  <sheetData>
    <row r="6" spans="1:5" ht="14.25" thickBot="1" x14ac:dyDescent="0.35"/>
    <row r="7" spans="1:5" ht="48.75" customHeight="1" thickBot="1" x14ac:dyDescent="0.35">
      <c r="A7" s="151" t="s">
        <v>2547</v>
      </c>
      <c r="B7" s="152"/>
      <c r="C7" s="152"/>
      <c r="D7" s="152"/>
      <c r="E7" s="153"/>
    </row>
    <row r="16" spans="1:5" x14ac:dyDescent="0.3">
      <c r="B16" s="2"/>
    </row>
    <row r="17" spans="1:5" ht="28.5" customHeight="1" thickBot="1" x14ac:dyDescent="0.35">
      <c r="A17" s="2"/>
      <c r="B17" s="2"/>
      <c r="C17" s="154" t="s">
        <v>21</v>
      </c>
      <c r="D17" s="155"/>
      <c r="E17" s="2"/>
    </row>
    <row r="18" spans="1:5" ht="28.5" customHeight="1" thickBot="1" x14ac:dyDescent="0.35">
      <c r="B18" s="3" t="s">
        <v>14</v>
      </c>
      <c r="C18" s="4" t="s">
        <v>15</v>
      </c>
      <c r="D18" s="5" t="s">
        <v>16</v>
      </c>
    </row>
    <row r="19" spans="1:5" ht="28.5" customHeight="1" thickTop="1" x14ac:dyDescent="0.3">
      <c r="B19" s="6" t="s">
        <v>17</v>
      </c>
      <c r="C19" s="10">
        <v>345</v>
      </c>
      <c r="D19" s="11">
        <v>199724702427</v>
      </c>
    </row>
    <row r="20" spans="1:5" ht="28.5" customHeight="1" x14ac:dyDescent="0.3">
      <c r="B20" s="7" t="s">
        <v>18</v>
      </c>
      <c r="C20" s="10">
        <v>540</v>
      </c>
      <c r="D20" s="11">
        <v>114699815192</v>
      </c>
    </row>
    <row r="21" spans="1:5" ht="28.5" customHeight="1" thickBot="1" x14ac:dyDescent="0.35">
      <c r="B21" s="8" t="s">
        <v>19</v>
      </c>
      <c r="C21" s="12">
        <v>602</v>
      </c>
      <c r="D21" s="13">
        <v>138960157631</v>
      </c>
    </row>
    <row r="22" spans="1:5" ht="28.5" customHeight="1" thickTop="1" thickBot="1" x14ac:dyDescent="0.35">
      <c r="B22" s="9" t="s">
        <v>20</v>
      </c>
      <c r="C22" s="14">
        <f>SUM(C19:C21)</f>
        <v>1487</v>
      </c>
      <c r="D22" s="15">
        <f>SUM(D19:D21)</f>
        <v>453384675250</v>
      </c>
    </row>
  </sheetData>
  <mergeCells count="2">
    <mergeCell ref="A7:E7"/>
    <mergeCell ref="C17:D17"/>
  </mergeCells>
  <phoneticPr fontId="2" type="noConversion"/>
  <pageMargins left="0.7" right="0.7" top="0.75" bottom="0.75" header="0.3" footer="0.3"/>
  <pageSetup paperSize="9" scale="9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UXW1500"/>
  <sheetViews>
    <sheetView view="pageBreakPreview" zoomScale="85" zoomScaleNormal="100" zoomScaleSheetLayoutView="85" workbookViewId="0">
      <selection activeCell="B1" sqref="B1:L1"/>
    </sheetView>
  </sheetViews>
  <sheetFormatPr defaultRowHeight="30" customHeight="1" x14ac:dyDescent="0.3"/>
  <cols>
    <col min="1" max="1" width="2.375" style="18" customWidth="1"/>
    <col min="2" max="2" width="5.625" style="18" customWidth="1"/>
    <col min="3" max="3" width="14.875" style="17" customWidth="1"/>
    <col min="4" max="4" width="26.125" style="18" customWidth="1"/>
    <col min="5" max="5" width="92.875" style="17" bestFit="1" customWidth="1"/>
    <col min="6" max="6" width="9.5" style="18" customWidth="1"/>
    <col min="7" max="7" width="11.875" style="24" customWidth="1"/>
    <col min="8" max="8" width="16.5" style="83" customWidth="1"/>
    <col min="9" max="9" width="17.375" style="18" customWidth="1"/>
    <col min="10" max="10" width="17.75" style="18" customWidth="1"/>
    <col min="11" max="11" width="14.625" style="18" customWidth="1"/>
    <col min="12" max="12" width="18.125" style="18" customWidth="1"/>
    <col min="13" max="16384" width="9" style="18"/>
  </cols>
  <sheetData>
    <row r="1" spans="2:91" ht="48" customHeight="1" x14ac:dyDescent="0.3">
      <c r="B1" s="156" t="s">
        <v>2580</v>
      </c>
      <c r="C1" s="156"/>
      <c r="D1" s="156"/>
      <c r="E1" s="156"/>
      <c r="F1" s="156"/>
      <c r="G1" s="156"/>
      <c r="H1" s="156"/>
      <c r="I1" s="156"/>
      <c r="J1" s="156"/>
      <c r="K1" s="156"/>
      <c r="L1" s="156"/>
      <c r="CL1" s="17"/>
      <c r="CM1" s="17"/>
    </row>
    <row r="2" spans="2:91" ht="30" customHeight="1" thickBot="1" x14ac:dyDescent="0.35">
      <c r="C2" s="70"/>
      <c r="D2" s="85"/>
      <c r="E2" s="70"/>
      <c r="F2" s="70"/>
      <c r="G2" s="70"/>
      <c r="H2" s="71"/>
      <c r="I2" s="70"/>
      <c r="J2" s="70"/>
      <c r="K2" s="70"/>
      <c r="L2" s="87" t="s">
        <v>2573</v>
      </c>
      <c r="CL2" s="17"/>
      <c r="CM2" s="17"/>
    </row>
    <row r="3" spans="2:91" s="19" customFormat="1" ht="30" customHeight="1" thickBot="1" x14ac:dyDescent="0.35">
      <c r="B3" s="117" t="s">
        <v>2574</v>
      </c>
      <c r="C3" s="118" t="s">
        <v>421</v>
      </c>
      <c r="D3" s="118" t="s">
        <v>3</v>
      </c>
      <c r="E3" s="119" t="s">
        <v>420</v>
      </c>
      <c r="F3" s="120" t="s">
        <v>419</v>
      </c>
      <c r="G3" s="118" t="s">
        <v>422</v>
      </c>
      <c r="H3" s="121" t="s">
        <v>2570</v>
      </c>
      <c r="I3" s="119" t="s">
        <v>2571</v>
      </c>
      <c r="J3" s="119" t="s">
        <v>423</v>
      </c>
      <c r="K3" s="119" t="s">
        <v>2572</v>
      </c>
      <c r="L3" s="122" t="s">
        <v>424</v>
      </c>
    </row>
    <row r="4" spans="2:91" s="20" customFormat="1" ht="30" customHeight="1" thickTop="1" x14ac:dyDescent="0.3">
      <c r="B4" s="113">
        <v>1</v>
      </c>
      <c r="C4" s="114" t="s">
        <v>2548</v>
      </c>
      <c r="D4" s="114" t="s">
        <v>29</v>
      </c>
      <c r="E4" s="114" t="s">
        <v>2207</v>
      </c>
      <c r="F4" s="114">
        <v>1</v>
      </c>
      <c r="G4" s="114" t="s">
        <v>2</v>
      </c>
      <c r="H4" s="115">
        <v>268400000.00000003</v>
      </c>
      <c r="I4" s="114" t="s">
        <v>2200</v>
      </c>
      <c r="J4" s="114" t="s">
        <v>2201</v>
      </c>
      <c r="K4" s="114" t="s">
        <v>408</v>
      </c>
      <c r="L4" s="116" t="s">
        <v>116</v>
      </c>
    </row>
    <row r="5" spans="2:91" s="21" customFormat="1" ht="30" customHeight="1" x14ac:dyDescent="0.3">
      <c r="B5" s="88">
        <v>2</v>
      </c>
      <c r="C5" s="51" t="s">
        <v>2548</v>
      </c>
      <c r="D5" s="51" t="s">
        <v>29</v>
      </c>
      <c r="E5" s="51" t="s">
        <v>2205</v>
      </c>
      <c r="F5" s="51">
        <v>2</v>
      </c>
      <c r="G5" s="51" t="s">
        <v>0</v>
      </c>
      <c r="H5" s="73">
        <v>17512000</v>
      </c>
      <c r="I5" s="51" t="s">
        <v>2200</v>
      </c>
      <c r="J5" s="51" t="s">
        <v>2201</v>
      </c>
      <c r="K5" s="51" t="s">
        <v>408</v>
      </c>
      <c r="L5" s="89" t="s">
        <v>116</v>
      </c>
    </row>
    <row r="6" spans="2:91" s="22" customFormat="1" ht="30" customHeight="1" x14ac:dyDescent="0.3">
      <c r="B6" s="88">
        <v>3</v>
      </c>
      <c r="C6" s="51" t="s">
        <v>2548</v>
      </c>
      <c r="D6" s="51" t="s">
        <v>29</v>
      </c>
      <c r="E6" s="51" t="s">
        <v>2193</v>
      </c>
      <c r="F6" s="51">
        <v>3</v>
      </c>
      <c r="G6" s="51" t="s">
        <v>0</v>
      </c>
      <c r="H6" s="73">
        <v>20076000000</v>
      </c>
      <c r="I6" s="51" t="s">
        <v>2132</v>
      </c>
      <c r="J6" s="51" t="s">
        <v>2133</v>
      </c>
      <c r="K6" s="51" t="s">
        <v>91</v>
      </c>
      <c r="L6" s="89" t="s">
        <v>4</v>
      </c>
    </row>
    <row r="7" spans="2:91" s="21" customFormat="1" ht="30" customHeight="1" x14ac:dyDescent="0.3">
      <c r="B7" s="88">
        <v>4</v>
      </c>
      <c r="C7" s="51" t="s">
        <v>2548</v>
      </c>
      <c r="D7" s="51" t="s">
        <v>29</v>
      </c>
      <c r="E7" s="51" t="s">
        <v>2189</v>
      </c>
      <c r="F7" s="51">
        <v>3</v>
      </c>
      <c r="G7" s="51" t="s">
        <v>0</v>
      </c>
      <c r="H7" s="73">
        <v>457638000</v>
      </c>
      <c r="I7" s="51" t="s">
        <v>2182</v>
      </c>
      <c r="J7" s="51" t="s">
        <v>2183</v>
      </c>
      <c r="K7" s="51" t="s">
        <v>408</v>
      </c>
      <c r="L7" s="89" t="s">
        <v>116</v>
      </c>
    </row>
    <row r="8" spans="2:91" s="21" customFormat="1" ht="30" customHeight="1" x14ac:dyDescent="0.3">
      <c r="B8" s="88">
        <v>5</v>
      </c>
      <c r="C8" s="51" t="s">
        <v>2548</v>
      </c>
      <c r="D8" s="51" t="s">
        <v>29</v>
      </c>
      <c r="E8" s="51" t="s">
        <v>2210</v>
      </c>
      <c r="F8" s="51">
        <v>3</v>
      </c>
      <c r="G8" s="51" t="s">
        <v>0</v>
      </c>
      <c r="H8" s="73">
        <v>409572900.00000006</v>
      </c>
      <c r="I8" s="51" t="s">
        <v>2200</v>
      </c>
      <c r="J8" s="51" t="s">
        <v>2201</v>
      </c>
      <c r="K8" s="51" t="s">
        <v>408</v>
      </c>
      <c r="L8" s="89" t="s">
        <v>116</v>
      </c>
    </row>
    <row r="9" spans="2:91" s="21" customFormat="1" ht="30" customHeight="1" x14ac:dyDescent="0.3">
      <c r="B9" s="88">
        <v>6</v>
      </c>
      <c r="C9" s="51" t="s">
        <v>2548</v>
      </c>
      <c r="D9" s="51" t="s">
        <v>29</v>
      </c>
      <c r="E9" s="51" t="s">
        <v>2199</v>
      </c>
      <c r="F9" s="51">
        <v>3</v>
      </c>
      <c r="G9" s="51" t="s">
        <v>2</v>
      </c>
      <c r="H9" s="73">
        <v>335172200</v>
      </c>
      <c r="I9" s="51" t="s">
        <v>2200</v>
      </c>
      <c r="J9" s="51" t="s">
        <v>2201</v>
      </c>
      <c r="K9" s="51" t="s">
        <v>408</v>
      </c>
      <c r="L9" s="89" t="s">
        <v>116</v>
      </c>
    </row>
    <row r="10" spans="2:91" s="21" customFormat="1" ht="30" customHeight="1" x14ac:dyDescent="0.3">
      <c r="B10" s="88">
        <v>7</v>
      </c>
      <c r="C10" s="51" t="s">
        <v>2548</v>
      </c>
      <c r="D10" s="51" t="s">
        <v>29</v>
      </c>
      <c r="E10" s="51" t="s">
        <v>2190</v>
      </c>
      <c r="F10" s="51">
        <v>3</v>
      </c>
      <c r="G10" s="51" t="s">
        <v>0</v>
      </c>
      <c r="H10" s="73">
        <v>174010000</v>
      </c>
      <c r="I10" s="51" t="s">
        <v>2182</v>
      </c>
      <c r="J10" s="51" t="s">
        <v>2183</v>
      </c>
      <c r="K10" s="51" t="s">
        <v>408</v>
      </c>
      <c r="L10" s="89" t="s">
        <v>116</v>
      </c>
    </row>
    <row r="11" spans="2:91" s="21" customFormat="1" ht="30" customHeight="1" x14ac:dyDescent="0.3">
      <c r="B11" s="88">
        <v>8</v>
      </c>
      <c r="C11" s="51" t="s">
        <v>2548</v>
      </c>
      <c r="D11" s="51" t="s">
        <v>29</v>
      </c>
      <c r="E11" s="51" t="s">
        <v>2184</v>
      </c>
      <c r="F11" s="51">
        <v>3</v>
      </c>
      <c r="G11" s="51" t="s">
        <v>0</v>
      </c>
      <c r="H11" s="73">
        <v>133563100.00000001</v>
      </c>
      <c r="I11" s="51" t="s">
        <v>2111</v>
      </c>
      <c r="J11" s="51" t="s">
        <v>2112</v>
      </c>
      <c r="K11" s="51" t="s">
        <v>408</v>
      </c>
      <c r="L11" s="89" t="s">
        <v>116</v>
      </c>
    </row>
    <row r="12" spans="2:91" s="23" customFormat="1" ht="30" customHeight="1" x14ac:dyDescent="0.3">
      <c r="B12" s="88">
        <v>9</v>
      </c>
      <c r="C12" s="51" t="s">
        <v>2548</v>
      </c>
      <c r="D12" s="51" t="s">
        <v>29</v>
      </c>
      <c r="E12" s="51" t="s">
        <v>2216</v>
      </c>
      <c r="F12" s="51">
        <v>3</v>
      </c>
      <c r="G12" s="51" t="s">
        <v>2</v>
      </c>
      <c r="H12" s="73">
        <v>92000000</v>
      </c>
      <c r="I12" s="51" t="s">
        <v>2214</v>
      </c>
      <c r="J12" s="51" t="s">
        <v>2215</v>
      </c>
      <c r="K12" s="51" t="s">
        <v>408</v>
      </c>
      <c r="L12" s="89" t="s">
        <v>116</v>
      </c>
    </row>
    <row r="13" spans="2:91" s="27" customFormat="1" ht="30" customHeight="1" x14ac:dyDescent="0.3">
      <c r="B13" s="88">
        <v>10</v>
      </c>
      <c r="C13" s="51" t="s">
        <v>2548</v>
      </c>
      <c r="D13" s="51" t="s">
        <v>29</v>
      </c>
      <c r="E13" s="51" t="s">
        <v>2191</v>
      </c>
      <c r="F13" s="51">
        <v>3</v>
      </c>
      <c r="G13" s="51" t="s">
        <v>0</v>
      </c>
      <c r="H13" s="73">
        <v>82000000</v>
      </c>
      <c r="I13" s="51" t="s">
        <v>2163</v>
      </c>
      <c r="J13" s="51" t="s">
        <v>2164</v>
      </c>
      <c r="K13" s="51" t="s">
        <v>408</v>
      </c>
      <c r="L13" s="89" t="s">
        <v>116</v>
      </c>
    </row>
    <row r="14" spans="2:91" s="28" customFormat="1" ht="30" customHeight="1" x14ac:dyDescent="0.3">
      <c r="B14" s="88">
        <v>11</v>
      </c>
      <c r="C14" s="51" t="s">
        <v>2548</v>
      </c>
      <c r="D14" s="51" t="s">
        <v>29</v>
      </c>
      <c r="E14" s="51" t="s">
        <v>2197</v>
      </c>
      <c r="F14" s="51">
        <v>3</v>
      </c>
      <c r="G14" s="51" t="s">
        <v>2</v>
      </c>
      <c r="H14" s="73">
        <v>10000000</v>
      </c>
      <c r="I14" s="51" t="s">
        <v>2130</v>
      </c>
      <c r="J14" s="51" t="s">
        <v>2198</v>
      </c>
      <c r="K14" s="51" t="s">
        <v>408</v>
      </c>
      <c r="L14" s="89" t="s">
        <v>116</v>
      </c>
    </row>
    <row r="15" spans="2:91" s="29" customFormat="1" ht="30" customHeight="1" x14ac:dyDescent="0.3">
      <c r="B15" s="88">
        <v>12</v>
      </c>
      <c r="C15" s="51" t="s">
        <v>2548</v>
      </c>
      <c r="D15" s="51" t="s">
        <v>29</v>
      </c>
      <c r="E15" s="51" t="s">
        <v>2188</v>
      </c>
      <c r="F15" s="51">
        <v>4</v>
      </c>
      <c r="G15" s="51" t="s">
        <v>0</v>
      </c>
      <c r="H15" s="73">
        <v>1650000000</v>
      </c>
      <c r="I15" s="51" t="s">
        <v>2126</v>
      </c>
      <c r="J15" s="51" t="s">
        <v>2127</v>
      </c>
      <c r="K15" s="51" t="s">
        <v>408</v>
      </c>
      <c r="L15" s="89" t="s">
        <v>116</v>
      </c>
    </row>
    <row r="16" spans="2:91" s="29" customFormat="1" ht="30" customHeight="1" x14ac:dyDescent="0.3">
      <c r="B16" s="88">
        <v>13</v>
      </c>
      <c r="C16" s="51" t="s">
        <v>2548</v>
      </c>
      <c r="D16" s="51" t="s">
        <v>29</v>
      </c>
      <c r="E16" s="51" t="s">
        <v>2195</v>
      </c>
      <c r="F16" s="51">
        <v>4</v>
      </c>
      <c r="G16" s="51" t="s">
        <v>2</v>
      </c>
      <c r="H16" s="73">
        <v>11070000</v>
      </c>
      <c r="I16" s="51" t="s">
        <v>2182</v>
      </c>
      <c r="J16" s="51" t="s">
        <v>2183</v>
      </c>
      <c r="K16" s="51" t="s">
        <v>408</v>
      </c>
      <c r="L16" s="89" t="s">
        <v>116</v>
      </c>
    </row>
    <row r="17" spans="2:12" customFormat="1" ht="30" customHeight="1" x14ac:dyDescent="0.3">
      <c r="B17" s="88">
        <v>14</v>
      </c>
      <c r="C17" s="51" t="s">
        <v>2548</v>
      </c>
      <c r="D17" s="51" t="s">
        <v>29</v>
      </c>
      <c r="E17" s="51" t="s">
        <v>2186</v>
      </c>
      <c r="F17" s="51">
        <v>5</v>
      </c>
      <c r="G17" s="51" t="s">
        <v>0</v>
      </c>
      <c r="H17" s="73">
        <v>48000000</v>
      </c>
      <c r="I17" s="51" t="s">
        <v>2118</v>
      </c>
      <c r="J17" s="51" t="s">
        <v>2119</v>
      </c>
      <c r="K17" s="51" t="s">
        <v>408</v>
      </c>
      <c r="L17" s="89" t="s">
        <v>116</v>
      </c>
    </row>
    <row r="18" spans="2:12" customFormat="1" ht="30" customHeight="1" x14ac:dyDescent="0.3">
      <c r="B18" s="88">
        <v>15</v>
      </c>
      <c r="C18" s="51" t="s">
        <v>2548</v>
      </c>
      <c r="D18" s="51" t="s">
        <v>29</v>
      </c>
      <c r="E18" s="51" t="s">
        <v>2187</v>
      </c>
      <c r="F18" s="51">
        <v>5</v>
      </c>
      <c r="G18" s="51" t="s">
        <v>0</v>
      </c>
      <c r="H18" s="73">
        <v>20000000</v>
      </c>
      <c r="I18" s="51" t="s">
        <v>2118</v>
      </c>
      <c r="J18" s="51" t="s">
        <v>2119</v>
      </c>
      <c r="K18" s="51" t="s">
        <v>408</v>
      </c>
      <c r="L18" s="89" t="s">
        <v>116</v>
      </c>
    </row>
    <row r="19" spans="2:12" customFormat="1" ht="30" customHeight="1" x14ac:dyDescent="0.3">
      <c r="B19" s="88">
        <v>16</v>
      </c>
      <c r="C19" s="51" t="s">
        <v>2548</v>
      </c>
      <c r="D19" s="51" t="s">
        <v>29</v>
      </c>
      <c r="E19" s="51" t="s">
        <v>2185</v>
      </c>
      <c r="F19" s="51">
        <v>6</v>
      </c>
      <c r="G19" s="51" t="s">
        <v>0</v>
      </c>
      <c r="H19" s="73">
        <v>79873200</v>
      </c>
      <c r="I19" s="51" t="s">
        <v>2111</v>
      </c>
      <c r="J19" s="51" t="s">
        <v>2112</v>
      </c>
      <c r="K19" s="51" t="s">
        <v>408</v>
      </c>
      <c r="L19" s="89" t="s">
        <v>116</v>
      </c>
    </row>
    <row r="20" spans="2:12" customFormat="1" ht="30" customHeight="1" x14ac:dyDescent="0.3">
      <c r="B20" s="88">
        <v>17</v>
      </c>
      <c r="C20" s="51" t="s">
        <v>2548</v>
      </c>
      <c r="D20" s="51" t="s">
        <v>29</v>
      </c>
      <c r="E20" s="51" t="s">
        <v>2204</v>
      </c>
      <c r="F20" s="51">
        <v>6</v>
      </c>
      <c r="G20" s="51" t="s">
        <v>2</v>
      </c>
      <c r="H20" s="73">
        <f>6947600/2</f>
        <v>3473800</v>
      </c>
      <c r="I20" s="51" t="s">
        <v>2200</v>
      </c>
      <c r="J20" s="51" t="s">
        <v>2201</v>
      </c>
      <c r="K20" s="51" t="s">
        <v>408</v>
      </c>
      <c r="L20" s="89" t="s">
        <v>116</v>
      </c>
    </row>
    <row r="21" spans="2:12" customFormat="1" ht="30" customHeight="1" x14ac:dyDescent="0.3">
      <c r="B21" s="88">
        <v>18</v>
      </c>
      <c r="C21" s="51" t="s">
        <v>2548</v>
      </c>
      <c r="D21" s="51" t="s">
        <v>29</v>
      </c>
      <c r="E21" s="51" t="s">
        <v>2192</v>
      </c>
      <c r="F21" s="51">
        <v>7</v>
      </c>
      <c r="G21" s="51" t="s">
        <v>0</v>
      </c>
      <c r="H21" s="73">
        <v>4300000000</v>
      </c>
      <c r="I21" s="51" t="s">
        <v>2132</v>
      </c>
      <c r="J21" s="51" t="s">
        <v>2133</v>
      </c>
      <c r="K21" s="51" t="s">
        <v>408</v>
      </c>
      <c r="L21" s="89" t="s">
        <v>116</v>
      </c>
    </row>
    <row r="22" spans="2:12" customFormat="1" ht="30" customHeight="1" x14ac:dyDescent="0.3">
      <c r="B22" s="88">
        <v>19</v>
      </c>
      <c r="C22" s="51" t="s">
        <v>2548</v>
      </c>
      <c r="D22" s="51" t="s">
        <v>29</v>
      </c>
      <c r="E22" s="51" t="s">
        <v>2209</v>
      </c>
      <c r="F22" s="51">
        <v>7</v>
      </c>
      <c r="G22" s="51" t="s">
        <v>2</v>
      </c>
      <c r="H22" s="73">
        <v>102677300.00000001</v>
      </c>
      <c r="I22" s="51" t="s">
        <v>2200</v>
      </c>
      <c r="J22" s="51" t="s">
        <v>2201</v>
      </c>
      <c r="K22" s="51" t="s">
        <v>408</v>
      </c>
      <c r="L22" s="89" t="s">
        <v>116</v>
      </c>
    </row>
    <row r="23" spans="2:12" customFormat="1" ht="30" customHeight="1" x14ac:dyDescent="0.3">
      <c r="B23" s="88">
        <v>20</v>
      </c>
      <c r="C23" s="51" t="s">
        <v>2548</v>
      </c>
      <c r="D23" s="51" t="s">
        <v>29</v>
      </c>
      <c r="E23" s="51" t="s">
        <v>2211</v>
      </c>
      <c r="F23" s="51">
        <v>8</v>
      </c>
      <c r="G23" s="51" t="s">
        <v>0</v>
      </c>
      <c r="H23" s="73">
        <v>418000000.00000006</v>
      </c>
      <c r="I23" s="51" t="s">
        <v>2200</v>
      </c>
      <c r="J23" s="51" t="s">
        <v>2201</v>
      </c>
      <c r="K23" s="51" t="s">
        <v>408</v>
      </c>
      <c r="L23" s="89" t="s">
        <v>116</v>
      </c>
    </row>
    <row r="24" spans="2:12" customFormat="1" ht="30" customHeight="1" x14ac:dyDescent="0.3">
      <c r="B24" s="88">
        <v>21</v>
      </c>
      <c r="C24" s="51" t="s">
        <v>2548</v>
      </c>
      <c r="D24" s="51" t="s">
        <v>29</v>
      </c>
      <c r="E24" s="51" t="s">
        <v>2194</v>
      </c>
      <c r="F24" s="51">
        <v>8</v>
      </c>
      <c r="G24" s="51" t="s">
        <v>0</v>
      </c>
      <c r="H24" s="73">
        <v>200000000</v>
      </c>
      <c r="I24" s="51" t="s">
        <v>2163</v>
      </c>
      <c r="J24" s="51" t="s">
        <v>2164</v>
      </c>
      <c r="K24" s="51" t="s">
        <v>408</v>
      </c>
      <c r="L24" s="89" t="s">
        <v>116</v>
      </c>
    </row>
    <row r="25" spans="2:12" customFormat="1" ht="30" customHeight="1" x14ac:dyDescent="0.3">
      <c r="B25" s="88">
        <v>22</v>
      </c>
      <c r="C25" s="51" t="s">
        <v>2548</v>
      </c>
      <c r="D25" s="51" t="s">
        <v>29</v>
      </c>
      <c r="E25" s="51" t="s">
        <v>2202</v>
      </c>
      <c r="F25" s="51">
        <v>8</v>
      </c>
      <c r="G25" s="51" t="s">
        <v>2</v>
      </c>
      <c r="H25" s="73">
        <v>9891200</v>
      </c>
      <c r="I25" s="51" t="s">
        <v>2200</v>
      </c>
      <c r="J25" s="51" t="s">
        <v>2201</v>
      </c>
      <c r="K25" s="51" t="s">
        <v>408</v>
      </c>
      <c r="L25" s="89" t="s">
        <v>116</v>
      </c>
    </row>
    <row r="26" spans="2:12" customFormat="1" ht="30" customHeight="1" x14ac:dyDescent="0.3">
      <c r="B26" s="88">
        <v>23</v>
      </c>
      <c r="C26" s="51" t="s">
        <v>2548</v>
      </c>
      <c r="D26" s="51" t="s">
        <v>29</v>
      </c>
      <c r="E26" s="51" t="s">
        <v>2220</v>
      </c>
      <c r="F26" s="51">
        <v>8</v>
      </c>
      <c r="G26" s="51" t="s">
        <v>2</v>
      </c>
      <c r="H26" s="73">
        <v>7000000</v>
      </c>
      <c r="I26" s="51" t="s">
        <v>2214</v>
      </c>
      <c r="J26" s="51" t="s">
        <v>2215</v>
      </c>
      <c r="K26" s="51" t="s">
        <v>408</v>
      </c>
      <c r="L26" s="89" t="s">
        <v>116</v>
      </c>
    </row>
    <row r="27" spans="2:12" customFormat="1" ht="30" customHeight="1" x14ac:dyDescent="0.3">
      <c r="B27" s="88">
        <v>24</v>
      </c>
      <c r="C27" s="51" t="s">
        <v>2548</v>
      </c>
      <c r="D27" s="51" t="s">
        <v>29</v>
      </c>
      <c r="E27" s="51" t="s">
        <v>2196</v>
      </c>
      <c r="F27" s="51">
        <v>9</v>
      </c>
      <c r="G27" s="51" t="s">
        <v>2</v>
      </c>
      <c r="H27" s="73">
        <v>8010000</v>
      </c>
      <c r="I27" s="51" t="s">
        <v>2182</v>
      </c>
      <c r="J27" s="51" t="s">
        <v>2183</v>
      </c>
      <c r="K27" s="51" t="s">
        <v>408</v>
      </c>
      <c r="L27" s="89" t="s">
        <v>116</v>
      </c>
    </row>
    <row r="28" spans="2:12" customFormat="1" ht="30" customHeight="1" x14ac:dyDescent="0.3">
      <c r="B28" s="88">
        <v>25</v>
      </c>
      <c r="C28" s="51" t="s">
        <v>2548</v>
      </c>
      <c r="D28" s="51" t="s">
        <v>29</v>
      </c>
      <c r="E28" s="51" t="s">
        <v>2212</v>
      </c>
      <c r="F28" s="51">
        <v>10</v>
      </c>
      <c r="G28" s="51" t="s">
        <v>0</v>
      </c>
      <c r="H28" s="73">
        <v>365420000</v>
      </c>
      <c r="I28" s="51" t="s">
        <v>2200</v>
      </c>
      <c r="J28" s="51" t="s">
        <v>2201</v>
      </c>
      <c r="K28" s="51" t="s">
        <v>408</v>
      </c>
      <c r="L28" s="89" t="s">
        <v>116</v>
      </c>
    </row>
    <row r="29" spans="2:12" customFormat="1" ht="30" customHeight="1" x14ac:dyDescent="0.3">
      <c r="B29" s="88">
        <v>26</v>
      </c>
      <c r="C29" s="51" t="s">
        <v>2548</v>
      </c>
      <c r="D29" s="51" t="s">
        <v>29</v>
      </c>
      <c r="E29" s="51" t="s">
        <v>2204</v>
      </c>
      <c r="F29" s="51">
        <v>12</v>
      </c>
      <c r="G29" s="51" t="s">
        <v>2</v>
      </c>
      <c r="H29" s="73">
        <v>6947600.0000000009</v>
      </c>
      <c r="I29" s="51" t="s">
        <v>2200</v>
      </c>
      <c r="J29" s="51" t="s">
        <v>2201</v>
      </c>
      <c r="K29" s="51" t="s">
        <v>408</v>
      </c>
      <c r="L29" s="89" t="s">
        <v>116</v>
      </c>
    </row>
    <row r="30" spans="2:12" customFormat="1" ht="30" customHeight="1" x14ac:dyDescent="0.3">
      <c r="B30" s="88">
        <v>27</v>
      </c>
      <c r="C30" s="51" t="s">
        <v>2548</v>
      </c>
      <c r="D30" s="51" t="s">
        <v>643</v>
      </c>
      <c r="E30" s="51" t="s">
        <v>642</v>
      </c>
      <c r="F30" s="51">
        <v>3</v>
      </c>
      <c r="G30" s="51" t="s">
        <v>0</v>
      </c>
      <c r="H30" s="73">
        <v>6827000000</v>
      </c>
      <c r="I30" s="51" t="s">
        <v>644</v>
      </c>
      <c r="J30" s="51" t="s">
        <v>645</v>
      </c>
      <c r="K30" s="51" t="s">
        <v>500</v>
      </c>
      <c r="L30" s="89" t="s">
        <v>646</v>
      </c>
    </row>
    <row r="31" spans="2:12" customFormat="1" ht="30" customHeight="1" x14ac:dyDescent="0.3">
      <c r="B31" s="88">
        <v>28</v>
      </c>
      <c r="C31" s="51" t="s">
        <v>2548</v>
      </c>
      <c r="D31" s="51" t="s">
        <v>648</v>
      </c>
      <c r="E31" s="51" t="s">
        <v>651</v>
      </c>
      <c r="F31" s="51">
        <v>3</v>
      </c>
      <c r="G31" s="51" t="s">
        <v>0</v>
      </c>
      <c r="H31" s="73">
        <v>161820000</v>
      </c>
      <c r="I31" s="51" t="s">
        <v>652</v>
      </c>
      <c r="J31" s="51" t="s">
        <v>653</v>
      </c>
      <c r="K31" s="51" t="s">
        <v>506</v>
      </c>
      <c r="L31" s="89" t="s">
        <v>507</v>
      </c>
    </row>
    <row r="32" spans="2:12" s="30" customFormat="1" ht="30" customHeight="1" x14ac:dyDescent="0.3">
      <c r="B32" s="88">
        <v>29</v>
      </c>
      <c r="C32" s="51" t="s">
        <v>2548</v>
      </c>
      <c r="D32" s="51" t="s">
        <v>573</v>
      </c>
      <c r="E32" s="55" t="s">
        <v>155</v>
      </c>
      <c r="F32" s="55">
        <v>3</v>
      </c>
      <c r="G32" s="55" t="s">
        <v>2</v>
      </c>
      <c r="H32" s="72">
        <v>10000000</v>
      </c>
      <c r="I32" s="51" t="s">
        <v>586</v>
      </c>
      <c r="J32" s="51" t="s">
        <v>587</v>
      </c>
      <c r="K32" s="51" t="s">
        <v>586</v>
      </c>
      <c r="L32" s="89" t="s">
        <v>2568</v>
      </c>
    </row>
    <row r="33" spans="2:12" customFormat="1" ht="30" customHeight="1" x14ac:dyDescent="0.3">
      <c r="B33" s="88">
        <v>30</v>
      </c>
      <c r="C33" s="51" t="s">
        <v>2548</v>
      </c>
      <c r="D33" s="51" t="s">
        <v>1386</v>
      </c>
      <c r="E33" s="51" t="s">
        <v>1415</v>
      </c>
      <c r="F33" s="51">
        <v>1</v>
      </c>
      <c r="G33" s="51" t="s">
        <v>0</v>
      </c>
      <c r="H33" s="73">
        <f>103000000*1.1</f>
        <v>113300000.00000001</v>
      </c>
      <c r="I33" s="51" t="s">
        <v>1416</v>
      </c>
      <c r="J33" s="51" t="s">
        <v>1417</v>
      </c>
      <c r="K33" s="51" t="s">
        <v>1404</v>
      </c>
      <c r="L33" s="89" t="s">
        <v>1405</v>
      </c>
    </row>
    <row r="34" spans="2:12" s="31" customFormat="1" ht="30" customHeight="1" x14ac:dyDescent="0.3">
      <c r="B34" s="88">
        <v>31</v>
      </c>
      <c r="C34" s="51" t="s">
        <v>2548</v>
      </c>
      <c r="D34" s="51" t="s">
        <v>1386</v>
      </c>
      <c r="E34" s="51" t="s">
        <v>161</v>
      </c>
      <c r="F34" s="51">
        <v>1</v>
      </c>
      <c r="G34" s="51" t="s">
        <v>0</v>
      </c>
      <c r="H34" s="73">
        <v>113300000</v>
      </c>
      <c r="I34" s="51" t="s">
        <v>203</v>
      </c>
      <c r="J34" s="51" t="s">
        <v>204</v>
      </c>
      <c r="K34" s="51" t="s">
        <v>1404</v>
      </c>
      <c r="L34" s="89" t="s">
        <v>248</v>
      </c>
    </row>
    <row r="35" spans="2:12" s="31" customFormat="1" ht="30" customHeight="1" x14ac:dyDescent="0.3">
      <c r="B35" s="88">
        <v>32</v>
      </c>
      <c r="C35" s="51" t="s">
        <v>2548</v>
      </c>
      <c r="D35" s="51" t="s">
        <v>1386</v>
      </c>
      <c r="E35" s="51" t="s">
        <v>1435</v>
      </c>
      <c r="F35" s="51">
        <v>2</v>
      </c>
      <c r="G35" s="51" t="s">
        <v>2</v>
      </c>
      <c r="H35" s="73">
        <v>77000000</v>
      </c>
      <c r="I35" s="51" t="s">
        <v>1436</v>
      </c>
      <c r="J35" s="51" t="s">
        <v>1437</v>
      </c>
      <c r="K35" s="51" t="s">
        <v>1387</v>
      </c>
      <c r="L35" s="89" t="s">
        <v>1388</v>
      </c>
    </row>
    <row r="36" spans="2:12" customFormat="1" ht="30" customHeight="1" x14ac:dyDescent="0.3">
      <c r="B36" s="88">
        <v>33</v>
      </c>
      <c r="C36" s="51" t="s">
        <v>2548</v>
      </c>
      <c r="D36" s="55" t="s">
        <v>1386</v>
      </c>
      <c r="E36" s="55" t="s">
        <v>1401</v>
      </c>
      <c r="F36" s="55">
        <v>2</v>
      </c>
      <c r="G36" s="55" t="s">
        <v>2</v>
      </c>
      <c r="H36" s="72">
        <v>7700000</v>
      </c>
      <c r="I36" s="55" t="s">
        <v>1402</v>
      </c>
      <c r="J36" s="55" t="s">
        <v>1403</v>
      </c>
      <c r="K36" s="55" t="s">
        <v>1404</v>
      </c>
      <c r="L36" s="90" t="s">
        <v>1405</v>
      </c>
    </row>
    <row r="37" spans="2:12" customFormat="1" ht="30" customHeight="1" x14ac:dyDescent="0.3">
      <c r="B37" s="88">
        <v>34</v>
      </c>
      <c r="C37" s="51" t="s">
        <v>2548</v>
      </c>
      <c r="D37" s="51" t="s">
        <v>1386</v>
      </c>
      <c r="E37" s="51" t="s">
        <v>1439</v>
      </c>
      <c r="F37" s="51">
        <v>3</v>
      </c>
      <c r="G37" s="51" t="s">
        <v>2</v>
      </c>
      <c r="H37" s="73">
        <v>27500000</v>
      </c>
      <c r="I37" s="51" t="s">
        <v>1436</v>
      </c>
      <c r="J37" s="51" t="s">
        <v>1437</v>
      </c>
      <c r="K37" s="51" t="s">
        <v>1387</v>
      </c>
      <c r="L37" s="89" t="s">
        <v>1388</v>
      </c>
    </row>
    <row r="38" spans="2:12" customFormat="1" ht="30" customHeight="1" x14ac:dyDescent="0.3">
      <c r="B38" s="88">
        <v>35</v>
      </c>
      <c r="C38" s="51" t="s">
        <v>2548</v>
      </c>
      <c r="D38" s="51" t="s">
        <v>1386</v>
      </c>
      <c r="E38" s="51" t="s">
        <v>162</v>
      </c>
      <c r="F38" s="51">
        <v>3</v>
      </c>
      <c r="G38" s="51" t="s">
        <v>2</v>
      </c>
      <c r="H38" s="73">
        <v>2857800</v>
      </c>
      <c r="I38" s="51" t="s">
        <v>203</v>
      </c>
      <c r="J38" s="51" t="s">
        <v>204</v>
      </c>
      <c r="K38" s="51" t="s">
        <v>1404</v>
      </c>
      <c r="L38" s="89" t="s">
        <v>248</v>
      </c>
    </row>
    <row r="39" spans="2:12" customFormat="1" ht="30" customHeight="1" x14ac:dyDescent="0.3">
      <c r="B39" s="88">
        <v>36</v>
      </c>
      <c r="C39" s="51" t="s">
        <v>2548</v>
      </c>
      <c r="D39" s="51" t="s">
        <v>1386</v>
      </c>
      <c r="E39" s="51" t="s">
        <v>1447</v>
      </c>
      <c r="F39" s="51">
        <v>4</v>
      </c>
      <c r="G39" s="51" t="s">
        <v>762</v>
      </c>
      <c r="H39" s="73">
        <v>929500000</v>
      </c>
      <c r="I39" s="51" t="s">
        <v>1436</v>
      </c>
      <c r="J39" s="51" t="s">
        <v>1437</v>
      </c>
      <c r="K39" s="51" t="s">
        <v>1387</v>
      </c>
      <c r="L39" s="89" t="s">
        <v>1388</v>
      </c>
    </row>
    <row r="40" spans="2:12" customFormat="1" ht="30" customHeight="1" x14ac:dyDescent="0.3">
      <c r="B40" s="88">
        <v>37</v>
      </c>
      <c r="C40" s="51" t="s">
        <v>2548</v>
      </c>
      <c r="D40" s="51" t="s">
        <v>1386</v>
      </c>
      <c r="E40" s="51" t="s">
        <v>123</v>
      </c>
      <c r="F40" s="51">
        <v>4</v>
      </c>
      <c r="G40" s="51" t="s">
        <v>0</v>
      </c>
      <c r="H40" s="73">
        <v>55000000</v>
      </c>
      <c r="I40" s="51" t="s">
        <v>203</v>
      </c>
      <c r="J40" s="51" t="s">
        <v>204</v>
      </c>
      <c r="K40" s="51" t="s">
        <v>1404</v>
      </c>
      <c r="L40" s="89" t="s">
        <v>248</v>
      </c>
    </row>
    <row r="41" spans="2:12" s="28" customFormat="1" ht="30" customHeight="1" x14ac:dyDescent="0.3">
      <c r="B41" s="88">
        <v>38</v>
      </c>
      <c r="C41" s="51" t="s">
        <v>2548</v>
      </c>
      <c r="D41" s="51" t="s">
        <v>1386</v>
      </c>
      <c r="E41" s="51" t="s">
        <v>1443</v>
      </c>
      <c r="F41" s="51">
        <v>4</v>
      </c>
      <c r="G41" s="51" t="s">
        <v>2</v>
      </c>
      <c r="H41" s="73">
        <v>14289000</v>
      </c>
      <c r="I41" s="51" t="s">
        <v>1436</v>
      </c>
      <c r="J41" s="51" t="s">
        <v>1437</v>
      </c>
      <c r="K41" s="51" t="s">
        <v>1387</v>
      </c>
      <c r="L41" s="89" t="s">
        <v>1388</v>
      </c>
    </row>
    <row r="42" spans="2:12" s="28" customFormat="1" ht="30" customHeight="1" x14ac:dyDescent="0.3">
      <c r="B42" s="88">
        <v>39</v>
      </c>
      <c r="C42" s="51" t="s">
        <v>2548</v>
      </c>
      <c r="D42" s="51" t="s">
        <v>1386</v>
      </c>
      <c r="E42" s="51" t="s">
        <v>33</v>
      </c>
      <c r="F42" s="51">
        <v>4</v>
      </c>
      <c r="G42" s="51" t="s">
        <v>2</v>
      </c>
      <c r="H42" s="73">
        <v>6050000</v>
      </c>
      <c r="I42" s="51" t="s">
        <v>203</v>
      </c>
      <c r="J42" s="51" t="s">
        <v>204</v>
      </c>
      <c r="K42" s="51" t="s">
        <v>1404</v>
      </c>
      <c r="L42" s="89" t="s">
        <v>248</v>
      </c>
    </row>
    <row r="43" spans="2:12" s="28" customFormat="1" ht="30" customHeight="1" x14ac:dyDescent="0.3">
      <c r="B43" s="88">
        <v>40</v>
      </c>
      <c r="C43" s="51" t="s">
        <v>2548</v>
      </c>
      <c r="D43" s="51" t="s">
        <v>1386</v>
      </c>
      <c r="E43" s="51" t="s">
        <v>1411</v>
      </c>
      <c r="F43" s="51">
        <v>5</v>
      </c>
      <c r="G43" s="51" t="s">
        <v>1</v>
      </c>
      <c r="H43" s="73">
        <v>19052000</v>
      </c>
      <c r="I43" s="51" t="s">
        <v>203</v>
      </c>
      <c r="J43" s="51" t="s">
        <v>204</v>
      </c>
      <c r="K43" s="51" t="s">
        <v>1404</v>
      </c>
      <c r="L43" s="89" t="s">
        <v>248</v>
      </c>
    </row>
    <row r="44" spans="2:12" s="28" customFormat="1" ht="30" customHeight="1" x14ac:dyDescent="0.3">
      <c r="B44" s="88">
        <v>41</v>
      </c>
      <c r="C44" s="51" t="s">
        <v>2548</v>
      </c>
      <c r="D44" s="55" t="s">
        <v>1386</v>
      </c>
      <c r="E44" s="55" t="s">
        <v>1406</v>
      </c>
      <c r="F44" s="55">
        <v>5</v>
      </c>
      <c r="G44" s="55" t="s">
        <v>762</v>
      </c>
      <c r="H44" s="72">
        <v>16500000</v>
      </c>
      <c r="I44" s="55" t="s">
        <v>1402</v>
      </c>
      <c r="J44" s="55" t="s">
        <v>1403</v>
      </c>
      <c r="K44" s="55" t="s">
        <v>1404</v>
      </c>
      <c r="L44" s="90" t="s">
        <v>1405</v>
      </c>
    </row>
    <row r="45" spans="2:12" s="28" customFormat="1" ht="30" customHeight="1" x14ac:dyDescent="0.3">
      <c r="B45" s="88">
        <v>42</v>
      </c>
      <c r="C45" s="51" t="s">
        <v>2548</v>
      </c>
      <c r="D45" s="51" t="s">
        <v>1386</v>
      </c>
      <c r="E45" s="51" t="s">
        <v>32</v>
      </c>
      <c r="F45" s="51">
        <v>6</v>
      </c>
      <c r="G45" s="51" t="s">
        <v>0</v>
      </c>
      <c r="H45" s="73">
        <v>113300000</v>
      </c>
      <c r="I45" s="51" t="s">
        <v>1402</v>
      </c>
      <c r="J45" s="51" t="s">
        <v>1403</v>
      </c>
      <c r="K45" s="51" t="s">
        <v>1404</v>
      </c>
      <c r="L45" s="89" t="s">
        <v>1405</v>
      </c>
    </row>
    <row r="46" spans="2:12" s="28" customFormat="1" ht="30" customHeight="1" x14ac:dyDescent="0.3">
      <c r="B46" s="88">
        <v>43</v>
      </c>
      <c r="C46" s="51" t="s">
        <v>2548</v>
      </c>
      <c r="D46" s="51" t="s">
        <v>1386</v>
      </c>
      <c r="E46" s="57" t="s">
        <v>1430</v>
      </c>
      <c r="F46" s="51">
        <v>6</v>
      </c>
      <c r="G46" s="51" t="s">
        <v>0</v>
      </c>
      <c r="H46" s="73">
        <v>113300000</v>
      </c>
      <c r="I46" s="51" t="s">
        <v>1423</v>
      </c>
      <c r="J46" s="51" t="s">
        <v>1424</v>
      </c>
      <c r="K46" s="51" t="s">
        <v>1404</v>
      </c>
      <c r="L46" s="89" t="s">
        <v>1405</v>
      </c>
    </row>
    <row r="47" spans="2:12" s="28" customFormat="1" ht="30" customHeight="1" x14ac:dyDescent="0.3">
      <c r="B47" s="88">
        <v>44</v>
      </c>
      <c r="C47" s="51" t="s">
        <v>2548</v>
      </c>
      <c r="D47" s="51" t="s">
        <v>1386</v>
      </c>
      <c r="E47" s="51" t="s">
        <v>1408</v>
      </c>
      <c r="F47" s="51">
        <v>6</v>
      </c>
      <c r="G47" s="51" t="s">
        <v>762</v>
      </c>
      <c r="H47" s="73">
        <v>4727800</v>
      </c>
      <c r="I47" s="51" t="s">
        <v>1402</v>
      </c>
      <c r="J47" s="51" t="s">
        <v>1403</v>
      </c>
      <c r="K47" s="51" t="s">
        <v>1404</v>
      </c>
      <c r="L47" s="89" t="s">
        <v>1405</v>
      </c>
    </row>
    <row r="48" spans="2:12" s="28" customFormat="1" ht="30" customHeight="1" x14ac:dyDescent="0.3">
      <c r="B48" s="88">
        <v>45</v>
      </c>
      <c r="C48" s="51" t="s">
        <v>2548</v>
      </c>
      <c r="D48" s="51" t="s">
        <v>1386</v>
      </c>
      <c r="E48" s="51" t="s">
        <v>1457</v>
      </c>
      <c r="F48" s="51">
        <v>7</v>
      </c>
      <c r="G48" s="51" t="s">
        <v>0</v>
      </c>
      <c r="H48" s="73">
        <v>6000000000</v>
      </c>
      <c r="I48" s="51" t="s">
        <v>1452</v>
      </c>
      <c r="J48" s="51" t="s">
        <v>1453</v>
      </c>
      <c r="K48" s="57" t="s">
        <v>500</v>
      </c>
      <c r="L48" s="91" t="s">
        <v>646</v>
      </c>
    </row>
    <row r="49" spans="2:12" s="32" customFormat="1" ht="30" customHeight="1" x14ac:dyDescent="0.3">
      <c r="B49" s="88">
        <v>46</v>
      </c>
      <c r="C49" s="51" t="s">
        <v>2548</v>
      </c>
      <c r="D49" s="51" t="s">
        <v>1386</v>
      </c>
      <c r="E49" s="51" t="s">
        <v>1438</v>
      </c>
      <c r="F49" s="51">
        <v>7</v>
      </c>
      <c r="G49" s="51" t="s">
        <v>2</v>
      </c>
      <c r="H49" s="73">
        <v>27500000</v>
      </c>
      <c r="I49" s="51" t="s">
        <v>1436</v>
      </c>
      <c r="J49" s="51" t="s">
        <v>1437</v>
      </c>
      <c r="K49" s="51" t="s">
        <v>1387</v>
      </c>
      <c r="L49" s="89" t="s">
        <v>1388</v>
      </c>
    </row>
    <row r="50" spans="2:12" customFormat="1" ht="30" customHeight="1" x14ac:dyDescent="0.3">
      <c r="B50" s="92">
        <v>47</v>
      </c>
      <c r="C50" s="57" t="s">
        <v>2548</v>
      </c>
      <c r="D50" s="51" t="s">
        <v>1386</v>
      </c>
      <c r="E50" s="57" t="s">
        <v>1432</v>
      </c>
      <c r="F50" s="51">
        <v>8</v>
      </c>
      <c r="G50" s="57" t="s">
        <v>0</v>
      </c>
      <c r="H50" s="73">
        <v>250000000</v>
      </c>
      <c r="I50" s="51" t="s">
        <v>1423</v>
      </c>
      <c r="J50" s="51" t="s">
        <v>1424</v>
      </c>
      <c r="K50" s="51" t="s">
        <v>1387</v>
      </c>
      <c r="L50" s="89" t="s">
        <v>1388</v>
      </c>
    </row>
    <row r="51" spans="2:12" customFormat="1" ht="30" customHeight="1" x14ac:dyDescent="0.3">
      <c r="B51" s="88">
        <v>48</v>
      </c>
      <c r="C51" s="51" t="s">
        <v>2548</v>
      </c>
      <c r="D51" s="51" t="s">
        <v>1386</v>
      </c>
      <c r="E51" s="51" t="s">
        <v>1410</v>
      </c>
      <c r="F51" s="51">
        <v>8</v>
      </c>
      <c r="G51" s="51" t="s">
        <v>762</v>
      </c>
      <c r="H51" s="73">
        <v>14289000</v>
      </c>
      <c r="I51" s="51" t="s">
        <v>1402</v>
      </c>
      <c r="J51" s="51" t="s">
        <v>1403</v>
      </c>
      <c r="K51" s="51" t="s">
        <v>1404</v>
      </c>
      <c r="L51" s="89" t="s">
        <v>1405</v>
      </c>
    </row>
    <row r="52" spans="2:12" customFormat="1" ht="30" customHeight="1" x14ac:dyDescent="0.3">
      <c r="B52" s="88">
        <v>49</v>
      </c>
      <c r="C52" s="51" t="s">
        <v>2548</v>
      </c>
      <c r="D52" s="51" t="s">
        <v>1386</v>
      </c>
      <c r="E52" s="51" t="s">
        <v>1412</v>
      </c>
      <c r="F52" s="51">
        <v>9</v>
      </c>
      <c r="G52" s="51" t="s">
        <v>2</v>
      </c>
      <c r="H52" s="73">
        <v>9526000</v>
      </c>
      <c r="I52" s="51" t="s">
        <v>203</v>
      </c>
      <c r="J52" s="51" t="s">
        <v>204</v>
      </c>
      <c r="K52" s="51" t="s">
        <v>1404</v>
      </c>
      <c r="L52" s="89" t="s">
        <v>248</v>
      </c>
    </row>
    <row r="53" spans="2:12" customFormat="1" ht="30" customHeight="1" x14ac:dyDescent="0.3">
      <c r="B53" s="88">
        <v>50</v>
      </c>
      <c r="C53" s="51" t="s">
        <v>2548</v>
      </c>
      <c r="D53" s="51" t="s">
        <v>1386</v>
      </c>
      <c r="E53" s="51" t="s">
        <v>1406</v>
      </c>
      <c r="F53" s="51">
        <v>10</v>
      </c>
      <c r="G53" s="51" t="s">
        <v>762</v>
      </c>
      <c r="H53" s="73">
        <v>16500000</v>
      </c>
      <c r="I53" s="51" t="s">
        <v>1402</v>
      </c>
      <c r="J53" s="51" t="s">
        <v>1403</v>
      </c>
      <c r="K53" s="51" t="s">
        <v>1404</v>
      </c>
      <c r="L53" s="89" t="s">
        <v>1405</v>
      </c>
    </row>
    <row r="54" spans="2:12" customFormat="1" ht="30" customHeight="1" x14ac:dyDescent="0.3">
      <c r="B54" s="88">
        <v>51</v>
      </c>
      <c r="C54" s="51" t="s">
        <v>2548</v>
      </c>
      <c r="D54" s="51" t="s">
        <v>1386</v>
      </c>
      <c r="E54" s="51" t="s">
        <v>1409</v>
      </c>
      <c r="F54" s="51">
        <v>10</v>
      </c>
      <c r="G54" s="51" t="s">
        <v>762</v>
      </c>
      <c r="H54" s="73">
        <v>9526000</v>
      </c>
      <c r="I54" s="51" t="s">
        <v>1402</v>
      </c>
      <c r="J54" s="51" t="s">
        <v>1403</v>
      </c>
      <c r="K54" s="51" t="s">
        <v>1404</v>
      </c>
      <c r="L54" s="89" t="s">
        <v>1405</v>
      </c>
    </row>
    <row r="55" spans="2:12" customFormat="1" ht="30" customHeight="1" x14ac:dyDescent="0.3">
      <c r="B55" s="92">
        <v>52</v>
      </c>
      <c r="C55" s="57" t="s">
        <v>2548</v>
      </c>
      <c r="D55" s="64" t="s">
        <v>1195</v>
      </c>
      <c r="E55" s="64" t="s">
        <v>1198</v>
      </c>
      <c r="F55" s="64">
        <v>1</v>
      </c>
      <c r="G55" s="64" t="s">
        <v>0</v>
      </c>
      <c r="H55" s="77">
        <v>55000000</v>
      </c>
      <c r="I55" s="64" t="s">
        <v>1196</v>
      </c>
      <c r="J55" s="64" t="s">
        <v>1197</v>
      </c>
      <c r="K55" s="64" t="s">
        <v>1199</v>
      </c>
      <c r="L55" s="93" t="s">
        <v>1200</v>
      </c>
    </row>
    <row r="56" spans="2:12" customFormat="1" ht="30" customHeight="1" x14ac:dyDescent="0.3">
      <c r="B56" s="94">
        <v>53</v>
      </c>
      <c r="C56" s="86" t="s">
        <v>2548</v>
      </c>
      <c r="D56" s="55" t="s">
        <v>1195</v>
      </c>
      <c r="E56" s="66" t="s">
        <v>1225</v>
      </c>
      <c r="F56" s="66">
        <v>3</v>
      </c>
      <c r="G56" s="65" t="s">
        <v>0</v>
      </c>
      <c r="H56" s="78">
        <v>143000000</v>
      </c>
      <c r="I56" s="65" t="s">
        <v>1207</v>
      </c>
      <c r="J56" s="65" t="s">
        <v>1208</v>
      </c>
      <c r="K56" s="65" t="s">
        <v>1199</v>
      </c>
      <c r="L56" s="95" t="s">
        <v>1205</v>
      </c>
    </row>
    <row r="57" spans="2:12" customFormat="1" ht="30" customHeight="1" x14ac:dyDescent="0.3">
      <c r="B57" s="94">
        <v>54</v>
      </c>
      <c r="C57" s="86" t="s">
        <v>2548</v>
      </c>
      <c r="D57" s="51" t="s">
        <v>1195</v>
      </c>
      <c r="E57" s="66" t="s">
        <v>1224</v>
      </c>
      <c r="F57" s="66">
        <v>3</v>
      </c>
      <c r="G57" s="65" t="s">
        <v>762</v>
      </c>
      <c r="H57" s="78">
        <v>33000000</v>
      </c>
      <c r="I57" s="65" t="s">
        <v>1207</v>
      </c>
      <c r="J57" s="65" t="s">
        <v>1208</v>
      </c>
      <c r="K57" s="65" t="s">
        <v>1199</v>
      </c>
      <c r="L57" s="95" t="s">
        <v>1205</v>
      </c>
    </row>
    <row r="58" spans="2:12" customFormat="1" ht="30" customHeight="1" x14ac:dyDescent="0.3">
      <c r="B58" s="92">
        <v>55</v>
      </c>
      <c r="C58" s="57" t="s">
        <v>2548</v>
      </c>
      <c r="D58" s="64" t="s">
        <v>1195</v>
      </c>
      <c r="E58" s="64" t="s">
        <v>1217</v>
      </c>
      <c r="F58" s="64">
        <v>3</v>
      </c>
      <c r="G58" s="64" t="s">
        <v>0</v>
      </c>
      <c r="H58" s="77">
        <v>18480000</v>
      </c>
      <c r="I58" s="64" t="s">
        <v>1210</v>
      </c>
      <c r="J58" s="64" t="s">
        <v>1211</v>
      </c>
      <c r="K58" s="64" t="s">
        <v>1199</v>
      </c>
      <c r="L58" s="93" t="s">
        <v>1205</v>
      </c>
    </row>
    <row r="59" spans="2:12" customFormat="1" ht="30" customHeight="1" x14ac:dyDescent="0.3">
      <c r="B59" s="92">
        <v>56</v>
      </c>
      <c r="C59" s="57" t="s">
        <v>2548</v>
      </c>
      <c r="D59" s="64" t="s">
        <v>1195</v>
      </c>
      <c r="E59" s="64" t="s">
        <v>1218</v>
      </c>
      <c r="F59" s="64">
        <v>3</v>
      </c>
      <c r="G59" s="64" t="s">
        <v>2</v>
      </c>
      <c r="H59" s="77">
        <v>10000000</v>
      </c>
      <c r="I59" s="64" t="s">
        <v>1210</v>
      </c>
      <c r="J59" s="64" t="s">
        <v>1211</v>
      </c>
      <c r="K59" s="64" t="s">
        <v>1199</v>
      </c>
      <c r="L59" s="93" t="s">
        <v>1205</v>
      </c>
    </row>
    <row r="60" spans="2:12" customFormat="1" ht="30" customHeight="1" x14ac:dyDescent="0.3">
      <c r="B60" s="94">
        <v>57</v>
      </c>
      <c r="C60" s="86" t="s">
        <v>2548</v>
      </c>
      <c r="D60" s="65" t="s">
        <v>1195</v>
      </c>
      <c r="E60" s="66" t="s">
        <v>1235</v>
      </c>
      <c r="F60" s="66">
        <v>4</v>
      </c>
      <c r="G60" s="65" t="s">
        <v>762</v>
      </c>
      <c r="H60" s="78">
        <v>55374000.000000007</v>
      </c>
      <c r="I60" s="65" t="s">
        <v>1214</v>
      </c>
      <c r="J60" s="65" t="s">
        <v>1236</v>
      </c>
      <c r="K60" s="65" t="s">
        <v>1199</v>
      </c>
      <c r="L60" s="95" t="s">
        <v>1237</v>
      </c>
    </row>
    <row r="61" spans="2:12" customFormat="1" ht="30" customHeight="1" x14ac:dyDescent="0.3">
      <c r="B61" s="94">
        <v>58</v>
      </c>
      <c r="C61" s="86" t="s">
        <v>2548</v>
      </c>
      <c r="D61" s="65" t="s">
        <v>1195</v>
      </c>
      <c r="E61" s="66" t="s">
        <v>1241</v>
      </c>
      <c r="F61" s="66">
        <v>4</v>
      </c>
      <c r="G61" s="65" t="s">
        <v>0</v>
      </c>
      <c r="H61" s="78">
        <v>38746400</v>
      </c>
      <c r="I61" s="65" t="s">
        <v>1242</v>
      </c>
      <c r="J61" s="65" t="s">
        <v>1243</v>
      </c>
      <c r="K61" s="65" t="s">
        <v>1199</v>
      </c>
      <c r="L61" s="95" t="s">
        <v>1205</v>
      </c>
    </row>
    <row r="62" spans="2:12" customFormat="1" ht="30" customHeight="1" x14ac:dyDescent="0.3">
      <c r="B62" s="92">
        <v>59</v>
      </c>
      <c r="C62" s="57" t="s">
        <v>2548</v>
      </c>
      <c r="D62" s="64" t="s">
        <v>1195</v>
      </c>
      <c r="E62" s="64" t="s">
        <v>1231</v>
      </c>
      <c r="F62" s="64">
        <v>4</v>
      </c>
      <c r="G62" s="64" t="s">
        <v>0</v>
      </c>
      <c r="H62" s="77">
        <v>19879000</v>
      </c>
      <c r="I62" s="64" t="s">
        <v>1196</v>
      </c>
      <c r="J62" s="64" t="s">
        <v>1197</v>
      </c>
      <c r="K62" s="64" t="s">
        <v>1199</v>
      </c>
      <c r="L62" s="93" t="s">
        <v>1205</v>
      </c>
    </row>
    <row r="63" spans="2:12" s="28" customFormat="1" ht="30" customHeight="1" x14ac:dyDescent="0.3">
      <c r="B63" s="92">
        <v>60</v>
      </c>
      <c r="C63" s="57" t="s">
        <v>2548</v>
      </c>
      <c r="D63" s="64" t="s">
        <v>1195</v>
      </c>
      <c r="E63" s="64" t="s">
        <v>1232</v>
      </c>
      <c r="F63" s="64">
        <v>4</v>
      </c>
      <c r="G63" s="64" t="s">
        <v>2</v>
      </c>
      <c r="H63" s="77">
        <v>10811000</v>
      </c>
      <c r="I63" s="64" t="s">
        <v>1196</v>
      </c>
      <c r="J63" s="64" t="s">
        <v>1197</v>
      </c>
      <c r="K63" s="64" t="s">
        <v>1199</v>
      </c>
      <c r="L63" s="93" t="s">
        <v>1205</v>
      </c>
    </row>
    <row r="64" spans="2:12" customFormat="1" ht="30" customHeight="1" x14ac:dyDescent="0.3">
      <c r="B64" s="94">
        <v>61</v>
      </c>
      <c r="C64" s="86" t="s">
        <v>2548</v>
      </c>
      <c r="D64" s="65" t="s">
        <v>1195</v>
      </c>
      <c r="E64" s="66" t="s">
        <v>1253</v>
      </c>
      <c r="F64" s="66">
        <v>5</v>
      </c>
      <c r="G64" s="65" t="s">
        <v>762</v>
      </c>
      <c r="H64" s="78">
        <v>429000000</v>
      </c>
      <c r="I64" s="65" t="s">
        <v>1242</v>
      </c>
      <c r="J64" s="65" t="s">
        <v>1243</v>
      </c>
      <c r="K64" s="65" t="s">
        <v>1199</v>
      </c>
      <c r="L64" s="95" t="s">
        <v>1205</v>
      </c>
    </row>
    <row r="65" spans="2:12" customFormat="1" ht="30" customHeight="1" x14ac:dyDescent="0.3">
      <c r="B65" s="94">
        <v>62</v>
      </c>
      <c r="C65" s="86" t="s">
        <v>2548</v>
      </c>
      <c r="D65" s="65" t="s">
        <v>1195</v>
      </c>
      <c r="E65" s="66" t="s">
        <v>1252</v>
      </c>
      <c r="F65" s="66">
        <v>5</v>
      </c>
      <c r="G65" s="65" t="s">
        <v>762</v>
      </c>
      <c r="H65" s="78">
        <v>33234300</v>
      </c>
      <c r="I65" s="65" t="s">
        <v>1242</v>
      </c>
      <c r="J65" s="65" t="s">
        <v>1243</v>
      </c>
      <c r="K65" s="65" t="s">
        <v>1199</v>
      </c>
      <c r="L65" s="95" t="s">
        <v>1205</v>
      </c>
    </row>
    <row r="66" spans="2:12" customFormat="1" ht="30" customHeight="1" x14ac:dyDescent="0.3">
      <c r="B66" s="88">
        <v>63</v>
      </c>
      <c r="C66" s="51" t="s">
        <v>2548</v>
      </c>
      <c r="D66" s="55" t="s">
        <v>1195</v>
      </c>
      <c r="E66" s="64" t="s">
        <v>1245</v>
      </c>
      <c r="F66" s="64">
        <v>5</v>
      </c>
      <c r="G66" s="55" t="s">
        <v>2</v>
      </c>
      <c r="H66" s="72">
        <v>9900000</v>
      </c>
      <c r="I66" s="55" t="s">
        <v>1203</v>
      </c>
      <c r="J66" s="55" t="s">
        <v>1204</v>
      </c>
      <c r="K66" s="55" t="s">
        <v>1199</v>
      </c>
      <c r="L66" s="90" t="s">
        <v>1205</v>
      </c>
    </row>
    <row r="67" spans="2:12" customFormat="1" ht="30" customHeight="1" x14ac:dyDescent="0.3">
      <c r="B67" s="94">
        <v>64</v>
      </c>
      <c r="C67" s="86" t="s">
        <v>2548</v>
      </c>
      <c r="D67" s="65" t="s">
        <v>1195</v>
      </c>
      <c r="E67" s="66" t="s">
        <v>1266</v>
      </c>
      <c r="F67" s="66">
        <v>6</v>
      </c>
      <c r="G67" s="65" t="s">
        <v>2</v>
      </c>
      <c r="H67" s="78">
        <v>15453900</v>
      </c>
      <c r="I67" s="65" t="s">
        <v>1242</v>
      </c>
      <c r="J67" s="65" t="s">
        <v>1243</v>
      </c>
      <c r="K67" s="65" t="s">
        <v>1199</v>
      </c>
      <c r="L67" s="95" t="s">
        <v>1205</v>
      </c>
    </row>
    <row r="68" spans="2:12" customFormat="1" ht="30" customHeight="1" x14ac:dyDescent="0.3">
      <c r="B68" s="88">
        <v>65</v>
      </c>
      <c r="C68" s="51" t="s">
        <v>2548</v>
      </c>
      <c r="D68" s="55" t="s">
        <v>30</v>
      </c>
      <c r="E68" s="64" t="s">
        <v>1279</v>
      </c>
      <c r="F68" s="64">
        <v>8</v>
      </c>
      <c r="G68" s="55" t="s">
        <v>0</v>
      </c>
      <c r="H68" s="72">
        <v>724000000</v>
      </c>
      <c r="I68" s="55" t="s">
        <v>1272</v>
      </c>
      <c r="J68" s="55" t="s">
        <v>1273</v>
      </c>
      <c r="K68" s="55" t="s">
        <v>1199</v>
      </c>
      <c r="L68" s="90" t="s">
        <v>1205</v>
      </c>
    </row>
    <row r="69" spans="2:12" customFormat="1" ht="30" customHeight="1" x14ac:dyDescent="0.3">
      <c r="B69" s="88">
        <v>66</v>
      </c>
      <c r="C69" s="51" t="s">
        <v>2548</v>
      </c>
      <c r="D69" s="55" t="s">
        <v>30</v>
      </c>
      <c r="E69" s="64" t="s">
        <v>1285</v>
      </c>
      <c r="F69" s="64">
        <v>9</v>
      </c>
      <c r="G69" s="64" t="s">
        <v>762</v>
      </c>
      <c r="H69" s="72">
        <v>35000000</v>
      </c>
      <c r="I69" s="56" t="s">
        <v>1286</v>
      </c>
      <c r="J69" s="55" t="s">
        <v>1287</v>
      </c>
      <c r="K69" s="55" t="s">
        <v>1199</v>
      </c>
      <c r="L69" s="90" t="s">
        <v>1205</v>
      </c>
    </row>
    <row r="70" spans="2:12" s="28" customFormat="1" ht="30" customHeight="1" x14ac:dyDescent="0.3">
      <c r="B70" s="88">
        <v>67</v>
      </c>
      <c r="C70" s="51" t="s">
        <v>2548</v>
      </c>
      <c r="D70" s="51" t="s">
        <v>153</v>
      </c>
      <c r="E70" s="51" t="s">
        <v>2284</v>
      </c>
      <c r="F70" s="51">
        <v>2</v>
      </c>
      <c r="G70" s="51" t="s">
        <v>2</v>
      </c>
      <c r="H70" s="73">
        <v>9000000</v>
      </c>
      <c r="I70" s="51" t="s">
        <v>225</v>
      </c>
      <c r="J70" s="51" t="s">
        <v>2281</v>
      </c>
      <c r="K70" s="51" t="s">
        <v>253</v>
      </c>
      <c r="L70" s="89" t="s">
        <v>2233</v>
      </c>
    </row>
    <row r="71" spans="2:12" s="28" customFormat="1" ht="30" customHeight="1" x14ac:dyDescent="0.3">
      <c r="B71" s="88">
        <v>68</v>
      </c>
      <c r="C71" s="51" t="s">
        <v>2548</v>
      </c>
      <c r="D71" s="51" t="s">
        <v>153</v>
      </c>
      <c r="E71" s="51" t="s">
        <v>2288</v>
      </c>
      <c r="F71" s="51">
        <v>3</v>
      </c>
      <c r="G71" s="51" t="s">
        <v>0</v>
      </c>
      <c r="H71" s="73">
        <v>25421000</v>
      </c>
      <c r="I71" s="51" t="s">
        <v>2286</v>
      </c>
      <c r="J71" s="51" t="s">
        <v>2287</v>
      </c>
      <c r="K71" s="51" t="s">
        <v>253</v>
      </c>
      <c r="L71" s="89" t="s">
        <v>93</v>
      </c>
    </row>
    <row r="72" spans="2:12" s="28" customFormat="1" ht="30" customHeight="1" x14ac:dyDescent="0.3">
      <c r="B72" s="92">
        <v>69</v>
      </c>
      <c r="C72" s="57" t="s">
        <v>2548</v>
      </c>
      <c r="D72" s="57" t="s">
        <v>153</v>
      </c>
      <c r="E72" s="57" t="s">
        <v>2289</v>
      </c>
      <c r="F72" s="51">
        <v>4</v>
      </c>
      <c r="G72" s="57" t="s">
        <v>861</v>
      </c>
      <c r="H72" s="74">
        <v>12100000</v>
      </c>
      <c r="I72" s="57" t="s">
        <v>2286</v>
      </c>
      <c r="J72" s="57" t="s">
        <v>2287</v>
      </c>
      <c r="K72" s="57" t="s">
        <v>253</v>
      </c>
      <c r="L72" s="91" t="s">
        <v>93</v>
      </c>
    </row>
    <row r="73" spans="2:12" s="28" customFormat="1" ht="30" customHeight="1" x14ac:dyDescent="0.3">
      <c r="B73" s="88">
        <v>70</v>
      </c>
      <c r="C73" s="51" t="s">
        <v>2548</v>
      </c>
      <c r="D73" s="51" t="s">
        <v>153</v>
      </c>
      <c r="E73" s="51" t="s">
        <v>2293</v>
      </c>
      <c r="F73" s="51">
        <v>5</v>
      </c>
      <c r="G73" s="51" t="s">
        <v>0</v>
      </c>
      <c r="H73" s="73">
        <v>1500000000</v>
      </c>
      <c r="I73" s="51" t="s">
        <v>338</v>
      </c>
      <c r="J73" s="51" t="s">
        <v>346</v>
      </c>
      <c r="K73" s="51" t="s">
        <v>253</v>
      </c>
      <c r="L73" s="89" t="s">
        <v>93</v>
      </c>
    </row>
    <row r="74" spans="2:12" s="28" customFormat="1" ht="30" customHeight="1" x14ac:dyDescent="0.3">
      <c r="B74" s="88">
        <v>71</v>
      </c>
      <c r="C74" s="51" t="s">
        <v>2548</v>
      </c>
      <c r="D74" s="51" t="s">
        <v>2222</v>
      </c>
      <c r="E74" s="51" t="s">
        <v>2267</v>
      </c>
      <c r="F74" s="51">
        <v>5</v>
      </c>
      <c r="G74" s="51" t="s">
        <v>861</v>
      </c>
      <c r="H74" s="73">
        <v>287100000</v>
      </c>
      <c r="I74" s="51" t="s">
        <v>1479</v>
      </c>
      <c r="J74" s="51" t="s">
        <v>2268</v>
      </c>
      <c r="K74" s="51" t="s">
        <v>2223</v>
      </c>
      <c r="L74" s="89" t="s">
        <v>2224</v>
      </c>
    </row>
    <row r="75" spans="2:12" s="28" customFormat="1" ht="30" customHeight="1" x14ac:dyDescent="0.3">
      <c r="B75" s="88">
        <v>72</v>
      </c>
      <c r="C75" s="51" t="s">
        <v>2548</v>
      </c>
      <c r="D75" s="51" t="s">
        <v>2222</v>
      </c>
      <c r="E75" s="51" t="s">
        <v>2269</v>
      </c>
      <c r="F75" s="51">
        <v>6</v>
      </c>
      <c r="G75" s="51" t="s">
        <v>2</v>
      </c>
      <c r="H75" s="73">
        <v>800388000</v>
      </c>
      <c r="I75" s="51" t="s">
        <v>2270</v>
      </c>
      <c r="J75" s="51" t="s">
        <v>2271</v>
      </c>
      <c r="K75" s="51" t="s">
        <v>253</v>
      </c>
      <c r="L75" s="89" t="s">
        <v>93</v>
      </c>
    </row>
    <row r="76" spans="2:12" s="28" customFormat="1" ht="30" customHeight="1" x14ac:dyDescent="0.3">
      <c r="B76" s="88">
        <v>73</v>
      </c>
      <c r="C76" s="51" t="s">
        <v>2548</v>
      </c>
      <c r="D76" s="51" t="s">
        <v>153</v>
      </c>
      <c r="E76" s="51" t="s">
        <v>2291</v>
      </c>
      <c r="F76" s="51">
        <v>7</v>
      </c>
      <c r="G76" s="51" t="s">
        <v>0</v>
      </c>
      <c r="H76" s="73">
        <v>30242300</v>
      </c>
      <c r="I76" s="51" t="s">
        <v>2286</v>
      </c>
      <c r="J76" s="51" t="s">
        <v>2287</v>
      </c>
      <c r="K76" s="51" t="s">
        <v>253</v>
      </c>
      <c r="L76" s="89" t="s">
        <v>93</v>
      </c>
    </row>
    <row r="77" spans="2:12" s="28" customFormat="1" ht="30" customHeight="1" x14ac:dyDescent="0.3">
      <c r="B77" s="96">
        <v>74</v>
      </c>
      <c r="C77" s="50" t="s">
        <v>2548</v>
      </c>
      <c r="D77" s="49" t="s">
        <v>153</v>
      </c>
      <c r="E77" s="49" t="s">
        <v>2250</v>
      </c>
      <c r="F77" s="49">
        <v>7</v>
      </c>
      <c r="G77" s="49" t="s">
        <v>2</v>
      </c>
      <c r="H77" s="74">
        <v>23100000</v>
      </c>
      <c r="I77" s="49" t="s">
        <v>229</v>
      </c>
      <c r="J77" s="49" t="s">
        <v>230</v>
      </c>
      <c r="K77" s="49" t="s">
        <v>253</v>
      </c>
      <c r="L77" s="97" t="s">
        <v>93</v>
      </c>
    </row>
    <row r="78" spans="2:12" s="28" customFormat="1" ht="30" customHeight="1" x14ac:dyDescent="0.3">
      <c r="B78" s="96">
        <v>75</v>
      </c>
      <c r="C78" s="50" t="s">
        <v>2548</v>
      </c>
      <c r="D78" s="49" t="s">
        <v>153</v>
      </c>
      <c r="E78" s="49" t="s">
        <v>2251</v>
      </c>
      <c r="F78" s="49">
        <v>7</v>
      </c>
      <c r="G78" s="49" t="s">
        <v>2</v>
      </c>
      <c r="H78" s="74">
        <v>9240000</v>
      </c>
      <c r="I78" s="49" t="s">
        <v>229</v>
      </c>
      <c r="J78" s="49" t="s">
        <v>230</v>
      </c>
      <c r="K78" s="49" t="s">
        <v>253</v>
      </c>
      <c r="L78" s="97" t="s">
        <v>93</v>
      </c>
    </row>
    <row r="79" spans="2:12" s="28" customFormat="1" ht="30" customHeight="1" x14ac:dyDescent="0.3">
      <c r="B79" s="96">
        <v>76</v>
      </c>
      <c r="C79" s="50" t="s">
        <v>2548</v>
      </c>
      <c r="D79" s="49" t="s">
        <v>153</v>
      </c>
      <c r="E79" s="49" t="s">
        <v>2252</v>
      </c>
      <c r="F79" s="49">
        <v>7</v>
      </c>
      <c r="G79" s="49" t="s">
        <v>2</v>
      </c>
      <c r="H79" s="74">
        <v>4620000</v>
      </c>
      <c r="I79" s="49" t="s">
        <v>229</v>
      </c>
      <c r="J79" s="49" t="s">
        <v>230</v>
      </c>
      <c r="K79" s="49" t="s">
        <v>253</v>
      </c>
      <c r="L79" s="97" t="s">
        <v>93</v>
      </c>
    </row>
    <row r="80" spans="2:12" s="28" customFormat="1" ht="30" customHeight="1" x14ac:dyDescent="0.3">
      <c r="B80" s="88">
        <v>77</v>
      </c>
      <c r="C80" s="51" t="s">
        <v>2548</v>
      </c>
      <c r="D80" s="51" t="s">
        <v>153</v>
      </c>
      <c r="E80" s="51" t="s">
        <v>2292</v>
      </c>
      <c r="F80" s="51">
        <v>8</v>
      </c>
      <c r="G80" s="51" t="s">
        <v>0</v>
      </c>
      <c r="H80" s="73">
        <v>140800000</v>
      </c>
      <c r="I80" s="51" t="s">
        <v>2286</v>
      </c>
      <c r="J80" s="51" t="s">
        <v>2287</v>
      </c>
      <c r="K80" s="51" t="s">
        <v>253</v>
      </c>
      <c r="L80" s="89" t="s">
        <v>93</v>
      </c>
    </row>
    <row r="81" spans="2:12" s="28" customFormat="1" ht="30" customHeight="1" x14ac:dyDescent="0.3">
      <c r="B81" s="88">
        <v>78</v>
      </c>
      <c r="C81" s="51" t="s">
        <v>2548</v>
      </c>
      <c r="D81" s="51" t="s">
        <v>153</v>
      </c>
      <c r="E81" s="51" t="s">
        <v>2278</v>
      </c>
      <c r="F81" s="51">
        <v>8</v>
      </c>
      <c r="G81" s="51" t="s">
        <v>2</v>
      </c>
      <c r="H81" s="73">
        <v>140360000</v>
      </c>
      <c r="I81" s="51" t="s">
        <v>2276</v>
      </c>
      <c r="J81" s="51" t="s">
        <v>226</v>
      </c>
      <c r="K81" s="51" t="s">
        <v>253</v>
      </c>
      <c r="L81" s="89" t="s">
        <v>93</v>
      </c>
    </row>
    <row r="82" spans="2:12" s="28" customFormat="1" ht="30" customHeight="1" x14ac:dyDescent="0.3">
      <c r="B82" s="88">
        <v>79</v>
      </c>
      <c r="C82" s="51" t="s">
        <v>2548</v>
      </c>
      <c r="D82" s="51" t="s">
        <v>153</v>
      </c>
      <c r="E82" s="51" t="s">
        <v>2272</v>
      </c>
      <c r="F82" s="51">
        <v>8</v>
      </c>
      <c r="G82" s="51" t="s">
        <v>2</v>
      </c>
      <c r="H82" s="73">
        <v>40000000</v>
      </c>
      <c r="I82" s="51" t="s">
        <v>2273</v>
      </c>
      <c r="J82" s="51" t="s">
        <v>2274</v>
      </c>
      <c r="K82" s="51" t="s">
        <v>253</v>
      </c>
      <c r="L82" s="89" t="s">
        <v>93</v>
      </c>
    </row>
    <row r="83" spans="2:12" s="28" customFormat="1" ht="30" customHeight="1" x14ac:dyDescent="0.3">
      <c r="B83" s="88">
        <v>80</v>
      </c>
      <c r="C83" s="51" t="s">
        <v>2548</v>
      </c>
      <c r="D83" s="51" t="s">
        <v>153</v>
      </c>
      <c r="E83" s="51" t="s">
        <v>2279</v>
      </c>
      <c r="F83" s="51">
        <v>8</v>
      </c>
      <c r="G83" s="51" t="s">
        <v>2</v>
      </c>
      <c r="H83" s="73">
        <v>36300000</v>
      </c>
      <c r="I83" s="51" t="s">
        <v>2276</v>
      </c>
      <c r="J83" s="51" t="s">
        <v>226</v>
      </c>
      <c r="K83" s="51" t="s">
        <v>253</v>
      </c>
      <c r="L83" s="89" t="s">
        <v>93</v>
      </c>
    </row>
    <row r="84" spans="2:12" s="28" customFormat="1" ht="30" customHeight="1" x14ac:dyDescent="0.3">
      <c r="B84" s="88">
        <v>81</v>
      </c>
      <c r="C84" s="51" t="s">
        <v>2548</v>
      </c>
      <c r="D84" s="51" t="s">
        <v>153</v>
      </c>
      <c r="E84" s="51" t="s">
        <v>34</v>
      </c>
      <c r="F84" s="51">
        <v>9</v>
      </c>
      <c r="G84" s="51" t="s">
        <v>0</v>
      </c>
      <c r="H84" s="74">
        <v>62700000</v>
      </c>
      <c r="I84" s="51" t="s">
        <v>2236</v>
      </c>
      <c r="J84" s="51" t="s">
        <v>228</v>
      </c>
      <c r="K84" s="51" t="s">
        <v>253</v>
      </c>
      <c r="L84" s="89" t="s">
        <v>93</v>
      </c>
    </row>
    <row r="85" spans="2:12" s="28" customFormat="1" ht="30" customHeight="1" x14ac:dyDescent="0.3">
      <c r="B85" s="88">
        <v>82</v>
      </c>
      <c r="C85" s="51" t="s">
        <v>2548</v>
      </c>
      <c r="D85" s="51" t="s">
        <v>153</v>
      </c>
      <c r="E85" s="51" t="s">
        <v>2243</v>
      </c>
      <c r="F85" s="51">
        <v>9</v>
      </c>
      <c r="G85" s="51" t="s">
        <v>2</v>
      </c>
      <c r="H85" s="74">
        <v>11803000</v>
      </c>
      <c r="I85" s="51" t="s">
        <v>2236</v>
      </c>
      <c r="J85" s="51" t="s">
        <v>228</v>
      </c>
      <c r="K85" s="51" t="s">
        <v>253</v>
      </c>
      <c r="L85" s="89" t="s">
        <v>93</v>
      </c>
    </row>
    <row r="86" spans="2:12" s="28" customFormat="1" ht="30" customHeight="1" x14ac:dyDescent="0.3">
      <c r="B86" s="88">
        <v>83</v>
      </c>
      <c r="C86" s="51" t="s">
        <v>2548</v>
      </c>
      <c r="D86" s="51" t="s">
        <v>42</v>
      </c>
      <c r="E86" s="51" t="s">
        <v>1981</v>
      </c>
      <c r="F86" s="51">
        <v>3</v>
      </c>
      <c r="G86" s="51" t="s">
        <v>0</v>
      </c>
      <c r="H86" s="73">
        <v>184635000</v>
      </c>
      <c r="I86" s="51" t="s">
        <v>232</v>
      </c>
      <c r="J86" s="51" t="s">
        <v>233</v>
      </c>
      <c r="K86" s="51" t="s">
        <v>82</v>
      </c>
      <c r="L86" s="89" t="s">
        <v>254</v>
      </c>
    </row>
    <row r="87" spans="2:12" s="28" customFormat="1" ht="30" customHeight="1" x14ac:dyDescent="0.3">
      <c r="B87" s="88">
        <v>84</v>
      </c>
      <c r="C87" s="51" t="s">
        <v>2548</v>
      </c>
      <c r="D87" s="51" t="s">
        <v>42</v>
      </c>
      <c r="E87" s="51" t="s">
        <v>1980</v>
      </c>
      <c r="F87" s="51">
        <v>3</v>
      </c>
      <c r="G87" s="51" t="s">
        <v>2</v>
      </c>
      <c r="H87" s="73">
        <v>7150000.0000000009</v>
      </c>
      <c r="I87" s="51" t="s">
        <v>232</v>
      </c>
      <c r="J87" s="51" t="s">
        <v>233</v>
      </c>
      <c r="K87" s="51" t="s">
        <v>82</v>
      </c>
      <c r="L87" s="89" t="s">
        <v>254</v>
      </c>
    </row>
    <row r="88" spans="2:12" s="28" customFormat="1" ht="30" customHeight="1" x14ac:dyDescent="0.3">
      <c r="B88" s="88">
        <v>85</v>
      </c>
      <c r="C88" s="51" t="s">
        <v>2548</v>
      </c>
      <c r="D88" s="51" t="s">
        <v>42</v>
      </c>
      <c r="E88" s="51" t="s">
        <v>1983</v>
      </c>
      <c r="F88" s="51">
        <v>4</v>
      </c>
      <c r="G88" s="51" t="s">
        <v>2</v>
      </c>
      <c r="H88" s="73">
        <v>8800000</v>
      </c>
      <c r="I88" s="51" t="s">
        <v>232</v>
      </c>
      <c r="J88" s="51" t="s">
        <v>233</v>
      </c>
      <c r="K88" s="51" t="s">
        <v>82</v>
      </c>
      <c r="L88" s="89" t="s">
        <v>254</v>
      </c>
    </row>
    <row r="89" spans="2:12" s="33" customFormat="1" ht="30" customHeight="1" x14ac:dyDescent="0.3">
      <c r="B89" s="88">
        <v>86</v>
      </c>
      <c r="C89" s="51" t="s">
        <v>2548</v>
      </c>
      <c r="D89" s="51" t="s">
        <v>42</v>
      </c>
      <c r="E89" s="51" t="s">
        <v>1986</v>
      </c>
      <c r="F89" s="51">
        <v>5</v>
      </c>
      <c r="G89" s="51" t="s">
        <v>0</v>
      </c>
      <c r="H89" s="73">
        <v>415453500.00000006</v>
      </c>
      <c r="I89" s="51" t="s">
        <v>232</v>
      </c>
      <c r="J89" s="51" t="s">
        <v>233</v>
      </c>
      <c r="K89" s="51" t="s">
        <v>82</v>
      </c>
      <c r="L89" s="89" t="s">
        <v>254</v>
      </c>
    </row>
    <row r="90" spans="2:12" s="28" customFormat="1" ht="30" customHeight="1" x14ac:dyDescent="0.3">
      <c r="B90" s="88">
        <v>87</v>
      </c>
      <c r="C90" s="51" t="s">
        <v>2548</v>
      </c>
      <c r="D90" s="51" t="s">
        <v>42</v>
      </c>
      <c r="E90" s="51" t="s">
        <v>1985</v>
      </c>
      <c r="F90" s="51">
        <v>5</v>
      </c>
      <c r="G90" s="51" t="s">
        <v>0</v>
      </c>
      <c r="H90" s="73">
        <v>85800000</v>
      </c>
      <c r="I90" s="51" t="s">
        <v>232</v>
      </c>
      <c r="J90" s="51" t="s">
        <v>233</v>
      </c>
      <c r="K90" s="51" t="s">
        <v>82</v>
      </c>
      <c r="L90" s="89" t="s">
        <v>254</v>
      </c>
    </row>
    <row r="91" spans="2:12" s="28" customFormat="1" ht="30" customHeight="1" x14ac:dyDescent="0.3">
      <c r="B91" s="88">
        <v>88</v>
      </c>
      <c r="C91" s="51" t="s">
        <v>2548</v>
      </c>
      <c r="D91" s="51" t="s">
        <v>42</v>
      </c>
      <c r="E91" s="51" t="s">
        <v>1987</v>
      </c>
      <c r="F91" s="51">
        <v>5</v>
      </c>
      <c r="G91" s="51" t="s">
        <v>0</v>
      </c>
      <c r="H91" s="73">
        <v>44000000</v>
      </c>
      <c r="I91" s="51" t="s">
        <v>1988</v>
      </c>
      <c r="J91" s="51" t="s">
        <v>231</v>
      </c>
      <c r="K91" s="51" t="s">
        <v>82</v>
      </c>
      <c r="L91" s="89" t="s">
        <v>254</v>
      </c>
    </row>
    <row r="92" spans="2:12" s="28" customFormat="1" ht="30" customHeight="1" x14ac:dyDescent="0.3">
      <c r="B92" s="88">
        <v>89</v>
      </c>
      <c r="C92" s="51" t="s">
        <v>2548</v>
      </c>
      <c r="D92" s="51" t="s">
        <v>42</v>
      </c>
      <c r="E92" s="51" t="s">
        <v>1989</v>
      </c>
      <c r="F92" s="51">
        <v>5</v>
      </c>
      <c r="G92" s="51" t="s">
        <v>2</v>
      </c>
      <c r="H92" s="73">
        <v>37840000</v>
      </c>
      <c r="I92" s="51" t="s">
        <v>1988</v>
      </c>
      <c r="J92" s="51" t="s">
        <v>231</v>
      </c>
      <c r="K92" s="51" t="s">
        <v>82</v>
      </c>
      <c r="L92" s="89" t="s">
        <v>254</v>
      </c>
    </row>
    <row r="93" spans="2:12" s="28" customFormat="1" ht="30" customHeight="1" x14ac:dyDescent="0.3">
      <c r="B93" s="88">
        <v>90</v>
      </c>
      <c r="C93" s="51" t="s">
        <v>2548</v>
      </c>
      <c r="D93" s="51" t="s">
        <v>42</v>
      </c>
      <c r="E93" s="51" t="s">
        <v>1992</v>
      </c>
      <c r="F93" s="51">
        <v>6</v>
      </c>
      <c r="G93" s="51" t="s">
        <v>0</v>
      </c>
      <c r="H93" s="73">
        <v>39820000</v>
      </c>
      <c r="I93" s="51" t="s">
        <v>1978</v>
      </c>
      <c r="J93" s="51" t="s">
        <v>1979</v>
      </c>
      <c r="K93" s="51" t="s">
        <v>82</v>
      </c>
      <c r="L93" s="89" t="s">
        <v>254</v>
      </c>
    </row>
    <row r="94" spans="2:12" s="28" customFormat="1" ht="30" customHeight="1" x14ac:dyDescent="0.3">
      <c r="B94" s="88">
        <v>91</v>
      </c>
      <c r="C94" s="51" t="s">
        <v>2548</v>
      </c>
      <c r="D94" s="51" t="s">
        <v>42</v>
      </c>
      <c r="E94" s="51" t="s">
        <v>1996</v>
      </c>
      <c r="F94" s="51">
        <v>8</v>
      </c>
      <c r="G94" s="51" t="s">
        <v>0</v>
      </c>
      <c r="H94" s="73">
        <v>500000000</v>
      </c>
      <c r="I94" s="51" t="s">
        <v>355</v>
      </c>
      <c r="J94" s="51" t="s">
        <v>356</v>
      </c>
      <c r="K94" s="51" t="s">
        <v>82</v>
      </c>
      <c r="L94" s="89" t="s">
        <v>254</v>
      </c>
    </row>
    <row r="95" spans="2:12" s="28" customFormat="1" ht="30" customHeight="1" x14ac:dyDescent="0.3">
      <c r="B95" s="88">
        <v>92</v>
      </c>
      <c r="C95" s="51" t="s">
        <v>2548</v>
      </c>
      <c r="D95" s="51" t="s">
        <v>42</v>
      </c>
      <c r="E95" s="51" t="s">
        <v>1993</v>
      </c>
      <c r="F95" s="51">
        <v>8</v>
      </c>
      <c r="G95" s="51" t="s">
        <v>2</v>
      </c>
      <c r="H95" s="73">
        <v>9240000</v>
      </c>
      <c r="I95" s="51" t="s">
        <v>232</v>
      </c>
      <c r="J95" s="51" t="s">
        <v>233</v>
      </c>
      <c r="K95" s="51" t="s">
        <v>82</v>
      </c>
      <c r="L95" s="89" t="s">
        <v>254</v>
      </c>
    </row>
    <row r="96" spans="2:12" s="28" customFormat="1" ht="30" customHeight="1" x14ac:dyDescent="0.3">
      <c r="B96" s="88">
        <v>93</v>
      </c>
      <c r="C96" s="51" t="s">
        <v>2548</v>
      </c>
      <c r="D96" s="57" t="s">
        <v>1293</v>
      </c>
      <c r="E96" s="51" t="s">
        <v>1310</v>
      </c>
      <c r="F96" s="51">
        <v>3</v>
      </c>
      <c r="G96" s="51" t="s">
        <v>1</v>
      </c>
      <c r="H96" s="73">
        <v>100485000</v>
      </c>
      <c r="I96" s="51" t="s">
        <v>1311</v>
      </c>
      <c r="J96" s="51" t="s">
        <v>1312</v>
      </c>
      <c r="K96" s="51" t="s">
        <v>255</v>
      </c>
      <c r="L96" s="89" t="s">
        <v>24</v>
      </c>
    </row>
    <row r="97" spans="2:12" s="28" customFormat="1" ht="30" customHeight="1" x14ac:dyDescent="0.3">
      <c r="B97" s="88">
        <v>94</v>
      </c>
      <c r="C97" s="51" t="s">
        <v>2548</v>
      </c>
      <c r="D97" s="57" t="s">
        <v>1293</v>
      </c>
      <c r="E97" s="51" t="s">
        <v>1313</v>
      </c>
      <c r="F97" s="51">
        <v>3</v>
      </c>
      <c r="G97" s="51" t="s">
        <v>1</v>
      </c>
      <c r="H97" s="73">
        <v>38500000</v>
      </c>
      <c r="I97" s="51" t="s">
        <v>1311</v>
      </c>
      <c r="J97" s="51" t="s">
        <v>1312</v>
      </c>
      <c r="K97" s="51" t="s">
        <v>255</v>
      </c>
      <c r="L97" s="89" t="s">
        <v>24</v>
      </c>
    </row>
    <row r="98" spans="2:12" s="28" customFormat="1" ht="30" customHeight="1" x14ac:dyDescent="0.3">
      <c r="B98" s="88">
        <v>95</v>
      </c>
      <c r="C98" s="51" t="s">
        <v>2548</v>
      </c>
      <c r="D98" s="57" t="s">
        <v>1293</v>
      </c>
      <c r="E98" s="55" t="s">
        <v>1333</v>
      </c>
      <c r="F98" s="55">
        <v>3</v>
      </c>
      <c r="G98" s="55" t="s">
        <v>0</v>
      </c>
      <c r="H98" s="72">
        <v>24750000</v>
      </c>
      <c r="I98" s="55" t="s">
        <v>238</v>
      </c>
      <c r="J98" s="55" t="s">
        <v>237</v>
      </c>
      <c r="K98" s="55" t="s">
        <v>255</v>
      </c>
      <c r="L98" s="90" t="s">
        <v>24</v>
      </c>
    </row>
    <row r="99" spans="2:12" s="28" customFormat="1" ht="30" customHeight="1" x14ac:dyDescent="0.3">
      <c r="B99" s="88">
        <v>96</v>
      </c>
      <c r="C99" s="51" t="s">
        <v>2548</v>
      </c>
      <c r="D99" s="57" t="s">
        <v>1293</v>
      </c>
      <c r="E99" s="64" t="s">
        <v>1384</v>
      </c>
      <c r="F99" s="64">
        <v>3</v>
      </c>
      <c r="G99" s="51" t="s">
        <v>1</v>
      </c>
      <c r="H99" s="79">
        <v>20000000</v>
      </c>
      <c r="I99" s="64" t="s">
        <v>1296</v>
      </c>
      <c r="J99" s="64" t="s">
        <v>1297</v>
      </c>
      <c r="K99" s="64" t="s">
        <v>1296</v>
      </c>
      <c r="L99" s="93" t="s">
        <v>1297</v>
      </c>
    </row>
    <row r="100" spans="2:12" s="28" customFormat="1" ht="30" customHeight="1" x14ac:dyDescent="0.3">
      <c r="B100" s="88">
        <v>97</v>
      </c>
      <c r="C100" s="51" t="s">
        <v>2548</v>
      </c>
      <c r="D100" s="57" t="s">
        <v>1293</v>
      </c>
      <c r="E100" s="55" t="s">
        <v>1335</v>
      </c>
      <c r="F100" s="55">
        <v>3</v>
      </c>
      <c r="G100" s="55" t="s">
        <v>2</v>
      </c>
      <c r="H100" s="72">
        <v>8711000</v>
      </c>
      <c r="I100" s="55" t="s">
        <v>238</v>
      </c>
      <c r="J100" s="55" t="s">
        <v>237</v>
      </c>
      <c r="K100" s="55" t="s">
        <v>255</v>
      </c>
      <c r="L100" s="90" t="s">
        <v>24</v>
      </c>
    </row>
    <row r="101" spans="2:12" s="28" customFormat="1" ht="30" customHeight="1" x14ac:dyDescent="0.3">
      <c r="B101" s="88">
        <v>98</v>
      </c>
      <c r="C101" s="51" t="s">
        <v>2548</v>
      </c>
      <c r="D101" s="57" t="s">
        <v>1293</v>
      </c>
      <c r="E101" s="55" t="s">
        <v>1326</v>
      </c>
      <c r="F101" s="55">
        <v>4</v>
      </c>
      <c r="G101" s="55" t="s">
        <v>1</v>
      </c>
      <c r="H101" s="72">
        <v>53119000.000000007</v>
      </c>
      <c r="I101" s="55" t="s">
        <v>1319</v>
      </c>
      <c r="J101" s="55" t="s">
        <v>1320</v>
      </c>
      <c r="K101" s="55" t="s">
        <v>1296</v>
      </c>
      <c r="L101" s="90" t="s">
        <v>1297</v>
      </c>
    </row>
    <row r="102" spans="2:12" s="28" customFormat="1" ht="30" customHeight="1" x14ac:dyDescent="0.3">
      <c r="B102" s="88">
        <v>99</v>
      </c>
      <c r="C102" s="51" t="s">
        <v>2548</v>
      </c>
      <c r="D102" s="57" t="s">
        <v>1293</v>
      </c>
      <c r="E102" s="51" t="s">
        <v>1307</v>
      </c>
      <c r="F102" s="51">
        <v>5</v>
      </c>
      <c r="G102" s="51" t="s">
        <v>2</v>
      </c>
      <c r="H102" s="73">
        <v>232430000</v>
      </c>
      <c r="I102" s="51" t="s">
        <v>1308</v>
      </c>
      <c r="J102" s="51" t="s">
        <v>1309</v>
      </c>
      <c r="K102" s="51" t="s">
        <v>1296</v>
      </c>
      <c r="L102" s="91" t="s">
        <v>1297</v>
      </c>
    </row>
    <row r="103" spans="2:12" s="28" customFormat="1" ht="30" customHeight="1" x14ac:dyDescent="0.3">
      <c r="B103" s="88">
        <v>100</v>
      </c>
      <c r="C103" s="51" t="s">
        <v>2548</v>
      </c>
      <c r="D103" s="57" t="s">
        <v>1293</v>
      </c>
      <c r="E103" s="55" t="s">
        <v>1334</v>
      </c>
      <c r="F103" s="55">
        <v>5</v>
      </c>
      <c r="G103" s="55" t="s">
        <v>0</v>
      </c>
      <c r="H103" s="72">
        <v>29700000</v>
      </c>
      <c r="I103" s="55" t="s">
        <v>238</v>
      </c>
      <c r="J103" s="55" t="s">
        <v>237</v>
      </c>
      <c r="K103" s="55" t="s">
        <v>255</v>
      </c>
      <c r="L103" s="90" t="s">
        <v>24</v>
      </c>
    </row>
    <row r="104" spans="2:12" s="34" customFormat="1" ht="30" customHeight="1" x14ac:dyDescent="0.3">
      <c r="B104" s="88">
        <v>101</v>
      </c>
      <c r="C104" s="51" t="s">
        <v>2548</v>
      </c>
      <c r="D104" s="57" t="s">
        <v>1293</v>
      </c>
      <c r="E104" s="55" t="s">
        <v>1322</v>
      </c>
      <c r="F104" s="55">
        <v>5</v>
      </c>
      <c r="G104" s="55" t="s">
        <v>762</v>
      </c>
      <c r="H104" s="72">
        <v>5806900.0000000009</v>
      </c>
      <c r="I104" s="55" t="s">
        <v>1319</v>
      </c>
      <c r="J104" s="55" t="s">
        <v>1320</v>
      </c>
      <c r="K104" s="55" t="s">
        <v>1296</v>
      </c>
      <c r="L104" s="90" t="s">
        <v>1297</v>
      </c>
    </row>
    <row r="105" spans="2:12" s="34" customFormat="1" ht="30" customHeight="1" x14ac:dyDescent="0.3">
      <c r="B105" s="88">
        <v>102</v>
      </c>
      <c r="C105" s="51" t="s">
        <v>2548</v>
      </c>
      <c r="D105" s="57" t="s">
        <v>1293</v>
      </c>
      <c r="E105" s="55" t="s">
        <v>1323</v>
      </c>
      <c r="F105" s="55">
        <v>5</v>
      </c>
      <c r="G105" s="55" t="s">
        <v>762</v>
      </c>
      <c r="H105" s="72">
        <v>5806900.0000000009</v>
      </c>
      <c r="I105" s="55" t="s">
        <v>1319</v>
      </c>
      <c r="J105" s="55" t="s">
        <v>1320</v>
      </c>
      <c r="K105" s="55" t="s">
        <v>1296</v>
      </c>
      <c r="L105" s="90" t="s">
        <v>1297</v>
      </c>
    </row>
    <row r="106" spans="2:12" s="34" customFormat="1" ht="30" customHeight="1" x14ac:dyDescent="0.3">
      <c r="B106" s="88">
        <v>103</v>
      </c>
      <c r="C106" s="51" t="s">
        <v>2548</v>
      </c>
      <c r="D106" s="57" t="s">
        <v>1293</v>
      </c>
      <c r="E106" s="55" t="s">
        <v>1366</v>
      </c>
      <c r="F106" s="55">
        <v>6</v>
      </c>
      <c r="G106" s="55" t="s">
        <v>0</v>
      </c>
      <c r="H106" s="72">
        <v>2200000000</v>
      </c>
      <c r="I106" s="55" t="s">
        <v>1367</v>
      </c>
      <c r="J106" s="55" t="s">
        <v>1368</v>
      </c>
      <c r="K106" s="55" t="s">
        <v>1296</v>
      </c>
      <c r="L106" s="90" t="s">
        <v>1369</v>
      </c>
    </row>
    <row r="107" spans="2:12" s="34" customFormat="1" ht="30" customHeight="1" x14ac:dyDescent="0.3">
      <c r="B107" s="92">
        <v>104</v>
      </c>
      <c r="C107" s="57" t="s">
        <v>2548</v>
      </c>
      <c r="D107" s="57" t="s">
        <v>1293</v>
      </c>
      <c r="E107" s="51" t="s">
        <v>1314</v>
      </c>
      <c r="F107" s="51">
        <v>6</v>
      </c>
      <c r="G107" s="51" t="s">
        <v>1</v>
      </c>
      <c r="H107" s="73">
        <v>39228000</v>
      </c>
      <c r="I107" s="51" t="s">
        <v>1311</v>
      </c>
      <c r="J107" s="51" t="s">
        <v>1312</v>
      </c>
      <c r="K107" s="51" t="s">
        <v>255</v>
      </c>
      <c r="L107" s="89" t="s">
        <v>24</v>
      </c>
    </row>
    <row r="108" spans="2:12" s="34" customFormat="1" ht="30" customHeight="1" x14ac:dyDescent="0.3">
      <c r="B108" s="88">
        <v>105</v>
      </c>
      <c r="C108" s="51" t="s">
        <v>2548</v>
      </c>
      <c r="D108" s="57" t="s">
        <v>1293</v>
      </c>
      <c r="E108" s="55" t="s">
        <v>1329</v>
      </c>
      <c r="F108" s="55">
        <v>6</v>
      </c>
      <c r="G108" s="55" t="s">
        <v>0</v>
      </c>
      <c r="H108" s="72">
        <v>14000000</v>
      </c>
      <c r="I108" s="55" t="s">
        <v>1328</v>
      </c>
      <c r="J108" s="55" t="s">
        <v>239</v>
      </c>
      <c r="K108" s="55" t="s">
        <v>1296</v>
      </c>
      <c r="L108" s="90" t="s">
        <v>1297</v>
      </c>
    </row>
    <row r="109" spans="2:12" s="34" customFormat="1" ht="30" customHeight="1" x14ac:dyDescent="0.3">
      <c r="B109" s="92">
        <v>106</v>
      </c>
      <c r="C109" s="57" t="s">
        <v>2548</v>
      </c>
      <c r="D109" s="57" t="s">
        <v>1293</v>
      </c>
      <c r="E109" s="57" t="s">
        <v>1292</v>
      </c>
      <c r="F109" s="57">
        <v>7</v>
      </c>
      <c r="G109" s="57" t="s">
        <v>2</v>
      </c>
      <c r="H109" s="74">
        <v>422000000</v>
      </c>
      <c r="I109" s="57" t="s">
        <v>1294</v>
      </c>
      <c r="J109" s="57" t="s">
        <v>1295</v>
      </c>
      <c r="K109" s="57" t="s">
        <v>1296</v>
      </c>
      <c r="L109" s="91" t="s">
        <v>1297</v>
      </c>
    </row>
    <row r="110" spans="2:12" s="34" customFormat="1" ht="30" customHeight="1" x14ac:dyDescent="0.3">
      <c r="B110" s="88">
        <v>107</v>
      </c>
      <c r="C110" s="51" t="s">
        <v>2548</v>
      </c>
      <c r="D110" s="51" t="s">
        <v>2426</v>
      </c>
      <c r="E110" s="55" t="s">
        <v>2475</v>
      </c>
      <c r="F110" s="55">
        <v>1</v>
      </c>
      <c r="G110" s="55" t="s">
        <v>2</v>
      </c>
      <c r="H110" s="72">
        <v>21000000</v>
      </c>
      <c r="I110" s="55" t="s">
        <v>2476</v>
      </c>
      <c r="J110" s="55" t="s">
        <v>2477</v>
      </c>
      <c r="K110" s="55" t="s">
        <v>313</v>
      </c>
      <c r="L110" s="90" t="s">
        <v>54</v>
      </c>
    </row>
    <row r="111" spans="2:12" s="34" customFormat="1" ht="30" customHeight="1" x14ac:dyDescent="0.3">
      <c r="B111" s="88">
        <v>108</v>
      </c>
      <c r="C111" s="51" t="s">
        <v>2548</v>
      </c>
      <c r="D111" s="51" t="s">
        <v>2426</v>
      </c>
      <c r="E111" s="55" t="s">
        <v>2511</v>
      </c>
      <c r="F111" s="55">
        <v>2</v>
      </c>
      <c r="G111" s="55" t="s">
        <v>0</v>
      </c>
      <c r="H111" s="72">
        <v>35000000</v>
      </c>
      <c r="I111" s="55" t="s">
        <v>208</v>
      </c>
      <c r="J111" s="55" t="s">
        <v>74</v>
      </c>
      <c r="K111" s="55" t="s">
        <v>313</v>
      </c>
      <c r="L111" s="90" t="s">
        <v>54</v>
      </c>
    </row>
    <row r="112" spans="2:12" s="34" customFormat="1" ht="30" customHeight="1" x14ac:dyDescent="0.3">
      <c r="B112" s="88">
        <v>109</v>
      </c>
      <c r="C112" s="51" t="s">
        <v>2548</v>
      </c>
      <c r="D112" s="51" t="s">
        <v>2426</v>
      </c>
      <c r="E112" s="55" t="s">
        <v>2478</v>
      </c>
      <c r="F112" s="55">
        <v>2</v>
      </c>
      <c r="G112" s="55" t="s">
        <v>2</v>
      </c>
      <c r="H112" s="72">
        <v>21000000</v>
      </c>
      <c r="I112" s="55" t="s">
        <v>2476</v>
      </c>
      <c r="J112" s="55" t="s">
        <v>2477</v>
      </c>
      <c r="K112" s="55" t="s">
        <v>313</v>
      </c>
      <c r="L112" s="90" t="s">
        <v>54</v>
      </c>
    </row>
    <row r="113" spans="2:12" s="34" customFormat="1" ht="30" customHeight="1" x14ac:dyDescent="0.3">
      <c r="B113" s="88">
        <v>110</v>
      </c>
      <c r="C113" s="51" t="s">
        <v>2548</v>
      </c>
      <c r="D113" s="51" t="s">
        <v>2426</v>
      </c>
      <c r="E113" s="55" t="s">
        <v>2479</v>
      </c>
      <c r="F113" s="55">
        <v>3</v>
      </c>
      <c r="G113" s="55" t="s">
        <v>2</v>
      </c>
      <c r="H113" s="72">
        <v>21000000</v>
      </c>
      <c r="I113" s="55" t="s">
        <v>2476</v>
      </c>
      <c r="J113" s="55" t="s">
        <v>2477</v>
      </c>
      <c r="K113" s="55" t="s">
        <v>313</v>
      </c>
      <c r="L113" s="90" t="s">
        <v>54</v>
      </c>
    </row>
    <row r="114" spans="2:12" s="34" customFormat="1" ht="30" customHeight="1" x14ac:dyDescent="0.3">
      <c r="B114" s="88">
        <v>111</v>
      </c>
      <c r="C114" s="51" t="s">
        <v>2548</v>
      </c>
      <c r="D114" s="51" t="s">
        <v>2426</v>
      </c>
      <c r="E114" s="51" t="s">
        <v>2444</v>
      </c>
      <c r="F114" s="51">
        <v>4</v>
      </c>
      <c r="G114" s="51" t="s">
        <v>2</v>
      </c>
      <c r="H114" s="73">
        <v>133000000</v>
      </c>
      <c r="I114" s="51" t="s">
        <v>2438</v>
      </c>
      <c r="J114" s="51" t="s">
        <v>2439</v>
      </c>
      <c r="K114" s="51" t="s">
        <v>2429</v>
      </c>
      <c r="L114" s="89" t="s">
        <v>2430</v>
      </c>
    </row>
    <row r="115" spans="2:12" s="34" customFormat="1" ht="30" customHeight="1" x14ac:dyDescent="0.3">
      <c r="B115" s="88">
        <v>112</v>
      </c>
      <c r="C115" s="51" t="s">
        <v>2548</v>
      </c>
      <c r="D115" s="51" t="s">
        <v>2426</v>
      </c>
      <c r="E115" s="55" t="s">
        <v>2461</v>
      </c>
      <c r="F115" s="55">
        <v>4</v>
      </c>
      <c r="G115" s="55" t="s">
        <v>2</v>
      </c>
      <c r="H115" s="72">
        <v>43694000</v>
      </c>
      <c r="I115" s="55" t="s">
        <v>2462</v>
      </c>
      <c r="J115" s="55" t="s">
        <v>2463</v>
      </c>
      <c r="K115" s="55" t="s">
        <v>2429</v>
      </c>
      <c r="L115" s="90" t="s">
        <v>2430</v>
      </c>
    </row>
    <row r="116" spans="2:12" s="34" customFormat="1" ht="30" customHeight="1" x14ac:dyDescent="0.3">
      <c r="B116" s="88">
        <v>113</v>
      </c>
      <c r="C116" s="51" t="s">
        <v>2548</v>
      </c>
      <c r="D116" s="51" t="s">
        <v>2426</v>
      </c>
      <c r="E116" s="55" t="s">
        <v>2481</v>
      </c>
      <c r="F116" s="55">
        <v>4</v>
      </c>
      <c r="G116" s="55" t="s">
        <v>2</v>
      </c>
      <c r="H116" s="72">
        <v>21000000</v>
      </c>
      <c r="I116" s="55" t="s">
        <v>2476</v>
      </c>
      <c r="J116" s="55" t="s">
        <v>2477</v>
      </c>
      <c r="K116" s="55" t="s">
        <v>313</v>
      </c>
      <c r="L116" s="90" t="s">
        <v>54</v>
      </c>
    </row>
    <row r="117" spans="2:12" s="35" customFormat="1" ht="30" customHeight="1" x14ac:dyDescent="0.3">
      <c r="B117" s="88">
        <v>114</v>
      </c>
      <c r="C117" s="51" t="s">
        <v>2548</v>
      </c>
      <c r="D117" s="51" t="s">
        <v>2426</v>
      </c>
      <c r="E117" s="55" t="s">
        <v>2510</v>
      </c>
      <c r="F117" s="55">
        <v>5</v>
      </c>
      <c r="G117" s="55" t="s">
        <v>0</v>
      </c>
      <c r="H117" s="72">
        <v>37000000</v>
      </c>
      <c r="I117" s="55" t="s">
        <v>329</v>
      </c>
      <c r="J117" s="55" t="s">
        <v>76</v>
      </c>
      <c r="K117" s="55" t="s">
        <v>249</v>
      </c>
      <c r="L117" s="90" t="s">
        <v>25</v>
      </c>
    </row>
    <row r="118" spans="2:12" s="36" customFormat="1" ht="30" customHeight="1" x14ac:dyDescent="0.3">
      <c r="B118" s="88">
        <v>115</v>
      </c>
      <c r="C118" s="51" t="s">
        <v>2548</v>
      </c>
      <c r="D118" s="51" t="s">
        <v>2426</v>
      </c>
      <c r="E118" s="55" t="s">
        <v>2482</v>
      </c>
      <c r="F118" s="55">
        <v>5</v>
      </c>
      <c r="G118" s="55" t="s">
        <v>2</v>
      </c>
      <c r="H118" s="72">
        <v>21000000</v>
      </c>
      <c r="I118" s="55" t="s">
        <v>2476</v>
      </c>
      <c r="J118" s="55" t="s">
        <v>2477</v>
      </c>
      <c r="K118" s="55" t="s">
        <v>313</v>
      </c>
      <c r="L118" s="90" t="s">
        <v>54</v>
      </c>
    </row>
    <row r="119" spans="2:12" s="36" customFormat="1" ht="30" customHeight="1" x14ac:dyDescent="0.3">
      <c r="B119" s="88">
        <v>116</v>
      </c>
      <c r="C119" s="51" t="s">
        <v>2548</v>
      </c>
      <c r="D119" s="51" t="s">
        <v>2426</v>
      </c>
      <c r="E119" s="55" t="s">
        <v>2515</v>
      </c>
      <c r="F119" s="55">
        <v>6</v>
      </c>
      <c r="G119" s="55" t="s">
        <v>0</v>
      </c>
      <c r="H119" s="72">
        <v>312000000</v>
      </c>
      <c r="I119" s="55" t="s">
        <v>208</v>
      </c>
      <c r="J119" s="55" t="s">
        <v>74</v>
      </c>
      <c r="K119" s="55" t="s">
        <v>313</v>
      </c>
      <c r="L119" s="90" t="s">
        <v>54</v>
      </c>
    </row>
    <row r="120" spans="2:12" s="36" customFormat="1" ht="30" customHeight="1" x14ac:dyDescent="0.3">
      <c r="B120" s="88">
        <v>117</v>
      </c>
      <c r="C120" s="51" t="s">
        <v>2548</v>
      </c>
      <c r="D120" s="51" t="s">
        <v>2426</v>
      </c>
      <c r="E120" s="55" t="s">
        <v>163</v>
      </c>
      <c r="F120" s="55">
        <v>6</v>
      </c>
      <c r="G120" s="55" t="s">
        <v>2</v>
      </c>
      <c r="H120" s="72">
        <v>135300000</v>
      </c>
      <c r="I120" s="55" t="s">
        <v>210</v>
      </c>
      <c r="J120" s="55" t="s">
        <v>211</v>
      </c>
      <c r="K120" s="55" t="s">
        <v>313</v>
      </c>
      <c r="L120" s="90" t="s">
        <v>54</v>
      </c>
    </row>
    <row r="121" spans="2:12" customFormat="1" ht="30" customHeight="1" x14ac:dyDescent="0.3">
      <c r="B121" s="88">
        <v>118</v>
      </c>
      <c r="C121" s="51" t="s">
        <v>2548</v>
      </c>
      <c r="D121" s="51" t="s">
        <v>2426</v>
      </c>
      <c r="E121" s="55" t="s">
        <v>2460</v>
      </c>
      <c r="F121" s="55">
        <v>6</v>
      </c>
      <c r="G121" s="55" t="s">
        <v>0</v>
      </c>
      <c r="H121" s="72">
        <v>44000000</v>
      </c>
      <c r="I121" s="55" t="s">
        <v>2456</v>
      </c>
      <c r="J121" s="55" t="s">
        <v>2457</v>
      </c>
      <c r="K121" s="55" t="s">
        <v>313</v>
      </c>
      <c r="L121" s="90" t="s">
        <v>54</v>
      </c>
    </row>
    <row r="122" spans="2:12" customFormat="1" ht="30" customHeight="1" x14ac:dyDescent="0.3">
      <c r="B122" s="88">
        <v>119</v>
      </c>
      <c r="C122" s="51" t="s">
        <v>2548</v>
      </c>
      <c r="D122" s="51" t="s">
        <v>2426</v>
      </c>
      <c r="E122" s="55" t="s">
        <v>2485</v>
      </c>
      <c r="F122" s="55">
        <v>7</v>
      </c>
      <c r="G122" s="55" t="s">
        <v>0</v>
      </c>
      <c r="H122" s="72">
        <v>4345000000</v>
      </c>
      <c r="I122" s="55" t="s">
        <v>2486</v>
      </c>
      <c r="J122" s="55" t="s">
        <v>2487</v>
      </c>
      <c r="K122" s="55" t="s">
        <v>313</v>
      </c>
      <c r="L122" s="90" t="s">
        <v>54</v>
      </c>
    </row>
    <row r="123" spans="2:12" customFormat="1" ht="30" customHeight="1" x14ac:dyDescent="0.3">
      <c r="B123" s="88">
        <v>120</v>
      </c>
      <c r="C123" s="51" t="s">
        <v>2548</v>
      </c>
      <c r="D123" s="51" t="s">
        <v>2426</v>
      </c>
      <c r="E123" s="55" t="s">
        <v>2458</v>
      </c>
      <c r="F123" s="55">
        <v>7</v>
      </c>
      <c r="G123" s="55" t="s">
        <v>2</v>
      </c>
      <c r="H123" s="72">
        <v>11000000</v>
      </c>
      <c r="I123" s="55" t="s">
        <v>2456</v>
      </c>
      <c r="J123" s="55" t="s">
        <v>2457</v>
      </c>
      <c r="K123" s="55" t="s">
        <v>313</v>
      </c>
      <c r="L123" s="90" t="s">
        <v>54</v>
      </c>
    </row>
    <row r="124" spans="2:12" customFormat="1" ht="30" customHeight="1" x14ac:dyDescent="0.3">
      <c r="B124" s="88">
        <v>121</v>
      </c>
      <c r="C124" s="51" t="s">
        <v>2548</v>
      </c>
      <c r="D124" s="51" t="s">
        <v>2426</v>
      </c>
      <c r="E124" s="55" t="s">
        <v>2459</v>
      </c>
      <c r="F124" s="55">
        <v>7</v>
      </c>
      <c r="G124" s="55" t="s">
        <v>2</v>
      </c>
      <c r="H124" s="72">
        <v>9000000</v>
      </c>
      <c r="I124" s="55" t="s">
        <v>2456</v>
      </c>
      <c r="J124" s="55" t="s">
        <v>2457</v>
      </c>
      <c r="K124" s="55" t="s">
        <v>313</v>
      </c>
      <c r="L124" s="90" t="s">
        <v>54</v>
      </c>
    </row>
    <row r="125" spans="2:12" customFormat="1" ht="30" customHeight="1" x14ac:dyDescent="0.3">
      <c r="B125" s="88">
        <v>122</v>
      </c>
      <c r="C125" s="51" t="s">
        <v>2548</v>
      </c>
      <c r="D125" s="51" t="s">
        <v>2426</v>
      </c>
      <c r="E125" s="55" t="s">
        <v>2492</v>
      </c>
      <c r="F125" s="55">
        <v>8</v>
      </c>
      <c r="G125" s="55" t="s">
        <v>2</v>
      </c>
      <c r="H125" s="72">
        <v>2041560400</v>
      </c>
      <c r="I125" s="55" t="s">
        <v>206</v>
      </c>
      <c r="J125" s="55" t="s">
        <v>207</v>
      </c>
      <c r="K125" s="55" t="s">
        <v>313</v>
      </c>
      <c r="L125" s="90" t="s">
        <v>54</v>
      </c>
    </row>
    <row r="126" spans="2:12" customFormat="1" ht="30" customHeight="1" x14ac:dyDescent="0.3">
      <c r="B126" s="88">
        <v>123</v>
      </c>
      <c r="C126" s="51" t="s">
        <v>2548</v>
      </c>
      <c r="D126" s="51" t="s">
        <v>2426</v>
      </c>
      <c r="E126" s="55" t="s">
        <v>2495</v>
      </c>
      <c r="F126" s="55">
        <v>8</v>
      </c>
      <c r="G126" s="55" t="s">
        <v>1</v>
      </c>
      <c r="H126" s="72">
        <v>20900000</v>
      </c>
      <c r="I126" s="55" t="s">
        <v>130</v>
      </c>
      <c r="J126" s="55" t="s">
        <v>48</v>
      </c>
      <c r="K126" s="55" t="s">
        <v>313</v>
      </c>
      <c r="L126" s="90" t="s">
        <v>54</v>
      </c>
    </row>
    <row r="127" spans="2:12" customFormat="1" ht="30" customHeight="1" x14ac:dyDescent="0.3">
      <c r="B127" s="88">
        <v>124</v>
      </c>
      <c r="C127" s="51" t="s">
        <v>2548</v>
      </c>
      <c r="D127" s="51" t="s">
        <v>2426</v>
      </c>
      <c r="E127" s="55" t="s">
        <v>2483</v>
      </c>
      <c r="F127" s="55">
        <v>9</v>
      </c>
      <c r="G127" s="55" t="s">
        <v>0</v>
      </c>
      <c r="H127" s="72">
        <v>350000000</v>
      </c>
      <c r="I127" s="55" t="s">
        <v>2476</v>
      </c>
      <c r="J127" s="55" t="s">
        <v>2477</v>
      </c>
      <c r="K127" s="55" t="s">
        <v>313</v>
      </c>
      <c r="L127" s="90" t="s">
        <v>54</v>
      </c>
    </row>
    <row r="128" spans="2:12" customFormat="1" ht="30" customHeight="1" x14ac:dyDescent="0.3">
      <c r="B128" s="88">
        <v>125</v>
      </c>
      <c r="C128" s="51" t="s">
        <v>2548</v>
      </c>
      <c r="D128" s="51" t="s">
        <v>2426</v>
      </c>
      <c r="E128" s="55" t="s">
        <v>2506</v>
      </c>
      <c r="F128" s="55">
        <v>9</v>
      </c>
      <c r="G128" s="55" t="s">
        <v>2</v>
      </c>
      <c r="H128" s="72">
        <v>32433000</v>
      </c>
      <c r="I128" s="55" t="s">
        <v>329</v>
      </c>
      <c r="J128" s="55" t="s">
        <v>76</v>
      </c>
      <c r="K128" s="55" t="s">
        <v>249</v>
      </c>
      <c r="L128" s="90" t="s">
        <v>25</v>
      </c>
    </row>
    <row r="129" spans="2:12" customFormat="1" ht="30" customHeight="1" x14ac:dyDescent="0.3">
      <c r="B129" s="88">
        <v>126</v>
      </c>
      <c r="C129" s="51" t="s">
        <v>2548</v>
      </c>
      <c r="D129" s="51" t="s">
        <v>2426</v>
      </c>
      <c r="E129" s="51" t="s">
        <v>2434</v>
      </c>
      <c r="F129" s="51">
        <v>10</v>
      </c>
      <c r="G129" s="51" t="s">
        <v>2</v>
      </c>
      <c r="H129" s="73">
        <f>233744*1000*1.1</f>
        <v>257118400.00000003</v>
      </c>
      <c r="I129" s="51" t="s">
        <v>2427</v>
      </c>
      <c r="J129" s="51" t="s">
        <v>2428</v>
      </c>
      <c r="K129" s="51" t="s">
        <v>2429</v>
      </c>
      <c r="L129" s="89" t="s">
        <v>2430</v>
      </c>
    </row>
    <row r="130" spans="2:12" customFormat="1" ht="30" customHeight="1" x14ac:dyDescent="0.3">
      <c r="B130" s="88">
        <v>127</v>
      </c>
      <c r="C130" s="51" t="s">
        <v>2548</v>
      </c>
      <c r="D130" s="51" t="s">
        <v>2426</v>
      </c>
      <c r="E130" s="51" t="s">
        <v>2425</v>
      </c>
      <c r="F130" s="51">
        <v>10</v>
      </c>
      <c r="G130" s="51" t="s">
        <v>2</v>
      </c>
      <c r="H130" s="73">
        <f>230000*1000*1.1</f>
        <v>253000000.00000003</v>
      </c>
      <c r="I130" s="51" t="s">
        <v>2427</v>
      </c>
      <c r="J130" s="51" t="s">
        <v>2428</v>
      </c>
      <c r="K130" s="51" t="s">
        <v>2429</v>
      </c>
      <c r="L130" s="89" t="s">
        <v>2430</v>
      </c>
    </row>
    <row r="131" spans="2:12" customFormat="1" ht="30" customHeight="1" x14ac:dyDescent="0.3">
      <c r="B131" s="88">
        <v>128</v>
      </c>
      <c r="C131" s="51" t="s">
        <v>2548</v>
      </c>
      <c r="D131" s="51" t="s">
        <v>2426</v>
      </c>
      <c r="E131" s="55" t="s">
        <v>2484</v>
      </c>
      <c r="F131" s="55">
        <v>10</v>
      </c>
      <c r="G131" s="55" t="s">
        <v>2</v>
      </c>
      <c r="H131" s="72">
        <v>21000000</v>
      </c>
      <c r="I131" s="55" t="s">
        <v>2476</v>
      </c>
      <c r="J131" s="55" t="s">
        <v>2477</v>
      </c>
      <c r="K131" s="55" t="s">
        <v>313</v>
      </c>
      <c r="L131" s="90" t="s">
        <v>54</v>
      </c>
    </row>
    <row r="132" spans="2:12" customFormat="1" ht="30" customHeight="1" x14ac:dyDescent="0.3">
      <c r="B132" s="88">
        <v>129</v>
      </c>
      <c r="C132" s="51" t="s">
        <v>2548</v>
      </c>
      <c r="D132" s="51" t="s">
        <v>745</v>
      </c>
      <c r="E132" s="54" t="s">
        <v>756</v>
      </c>
      <c r="F132" s="51">
        <v>1</v>
      </c>
      <c r="G132" s="51" t="s">
        <v>0</v>
      </c>
      <c r="H132" s="73">
        <v>1800000</v>
      </c>
      <c r="I132" s="57" t="s">
        <v>754</v>
      </c>
      <c r="J132" s="57" t="s">
        <v>755</v>
      </c>
      <c r="K132" s="51" t="s">
        <v>500</v>
      </c>
      <c r="L132" s="89" t="s">
        <v>646</v>
      </c>
    </row>
    <row r="133" spans="2:12" customFormat="1" ht="30" customHeight="1" x14ac:dyDescent="0.3">
      <c r="B133" s="88">
        <v>130</v>
      </c>
      <c r="C133" s="51" t="s">
        <v>2548</v>
      </c>
      <c r="D133" s="51" t="s">
        <v>745</v>
      </c>
      <c r="E133" s="51" t="s">
        <v>749</v>
      </c>
      <c r="F133" s="57">
        <v>3</v>
      </c>
      <c r="G133" s="51" t="s">
        <v>0</v>
      </c>
      <c r="H133" s="74">
        <v>250000000</v>
      </c>
      <c r="I133" s="57" t="s">
        <v>746</v>
      </c>
      <c r="J133" s="57" t="s">
        <v>747</v>
      </c>
      <c r="K133" s="51" t="s">
        <v>500</v>
      </c>
      <c r="L133" s="89" t="s">
        <v>646</v>
      </c>
    </row>
    <row r="134" spans="2:12" customFormat="1" ht="30" customHeight="1" x14ac:dyDescent="0.3">
      <c r="B134" s="88">
        <v>131</v>
      </c>
      <c r="C134" s="51" t="s">
        <v>2548</v>
      </c>
      <c r="D134" s="51" t="s">
        <v>745</v>
      </c>
      <c r="E134" s="51" t="s">
        <v>748</v>
      </c>
      <c r="F134" s="57">
        <v>3</v>
      </c>
      <c r="G134" s="51" t="s">
        <v>0</v>
      </c>
      <c r="H134" s="74">
        <v>120000000</v>
      </c>
      <c r="I134" s="57" t="s">
        <v>746</v>
      </c>
      <c r="J134" s="57" t="s">
        <v>747</v>
      </c>
      <c r="K134" s="51" t="s">
        <v>500</v>
      </c>
      <c r="L134" s="89" t="s">
        <v>646</v>
      </c>
    </row>
    <row r="135" spans="2:12" customFormat="1" ht="30" customHeight="1" x14ac:dyDescent="0.3">
      <c r="B135" s="88">
        <v>132</v>
      </c>
      <c r="C135" s="51" t="s">
        <v>2548</v>
      </c>
      <c r="D135" s="55" t="s">
        <v>1841</v>
      </c>
      <c r="E135" s="55" t="s">
        <v>166</v>
      </c>
      <c r="F135" s="55">
        <v>1</v>
      </c>
      <c r="G135" s="55" t="s">
        <v>1</v>
      </c>
      <c r="H135" s="77">
        <v>22000000</v>
      </c>
      <c r="I135" s="55" t="s">
        <v>1872</v>
      </c>
      <c r="J135" s="55" t="s">
        <v>1877</v>
      </c>
      <c r="K135" s="55" t="s">
        <v>1832</v>
      </c>
      <c r="L135" s="90" t="s">
        <v>92</v>
      </c>
    </row>
    <row r="136" spans="2:12" customFormat="1" ht="30" customHeight="1" x14ac:dyDescent="0.3">
      <c r="B136" s="88">
        <v>133</v>
      </c>
      <c r="C136" s="51" t="s">
        <v>2548</v>
      </c>
      <c r="D136" s="55" t="s">
        <v>1841</v>
      </c>
      <c r="E136" s="55" t="s">
        <v>1858</v>
      </c>
      <c r="F136" s="55">
        <v>3</v>
      </c>
      <c r="G136" s="55" t="s">
        <v>2</v>
      </c>
      <c r="H136" s="72">
        <v>8800000</v>
      </c>
      <c r="I136" s="55" t="s">
        <v>1859</v>
      </c>
      <c r="J136" s="55" t="s">
        <v>1860</v>
      </c>
      <c r="K136" s="55" t="s">
        <v>1832</v>
      </c>
      <c r="L136" s="90" t="s">
        <v>1833</v>
      </c>
    </row>
    <row r="137" spans="2:12" customFormat="1" ht="30" customHeight="1" x14ac:dyDescent="0.3">
      <c r="B137" s="88">
        <v>134</v>
      </c>
      <c r="C137" s="51" t="s">
        <v>2548</v>
      </c>
      <c r="D137" s="55" t="s">
        <v>1841</v>
      </c>
      <c r="E137" s="55" t="s">
        <v>1865</v>
      </c>
      <c r="F137" s="55">
        <v>5</v>
      </c>
      <c r="G137" s="55" t="s">
        <v>0</v>
      </c>
      <c r="H137" s="72">
        <v>355000000</v>
      </c>
      <c r="I137" s="55" t="s">
        <v>220</v>
      </c>
      <c r="J137" s="55" t="s">
        <v>221</v>
      </c>
      <c r="K137" s="55" t="s">
        <v>251</v>
      </c>
      <c r="L137" s="90" t="s">
        <v>92</v>
      </c>
    </row>
    <row r="138" spans="2:12" customFormat="1" ht="30" customHeight="1" x14ac:dyDescent="0.3">
      <c r="B138" s="88">
        <v>135</v>
      </c>
      <c r="C138" s="51" t="s">
        <v>2548</v>
      </c>
      <c r="D138" s="55" t="s">
        <v>1841</v>
      </c>
      <c r="E138" s="68" t="s">
        <v>1864</v>
      </c>
      <c r="F138" s="55">
        <v>5</v>
      </c>
      <c r="G138" s="55" t="s">
        <v>0</v>
      </c>
      <c r="H138" s="72">
        <v>290000000</v>
      </c>
      <c r="I138" s="55" t="s">
        <v>1859</v>
      </c>
      <c r="J138" s="55" t="s">
        <v>339</v>
      </c>
      <c r="K138" s="55" t="s">
        <v>1832</v>
      </c>
      <c r="L138" s="90" t="s">
        <v>92</v>
      </c>
    </row>
    <row r="139" spans="2:12" customFormat="1" ht="30" customHeight="1" x14ac:dyDescent="0.3">
      <c r="B139" s="88">
        <v>136</v>
      </c>
      <c r="C139" s="51" t="s">
        <v>2548</v>
      </c>
      <c r="D139" s="55" t="s">
        <v>1841</v>
      </c>
      <c r="E139" s="55" t="s">
        <v>168</v>
      </c>
      <c r="F139" s="55">
        <v>5</v>
      </c>
      <c r="G139" s="55" t="s">
        <v>2</v>
      </c>
      <c r="H139" s="77">
        <v>30800000.000000004</v>
      </c>
      <c r="I139" s="55" t="s">
        <v>1872</v>
      </c>
      <c r="J139" s="55" t="s">
        <v>1873</v>
      </c>
      <c r="K139" s="55" t="s">
        <v>1832</v>
      </c>
      <c r="L139" s="90" t="s">
        <v>1833</v>
      </c>
    </row>
    <row r="140" spans="2:12" customFormat="1" ht="30" customHeight="1" x14ac:dyDescent="0.3">
      <c r="B140" s="88">
        <v>137</v>
      </c>
      <c r="C140" s="51" t="s">
        <v>2548</v>
      </c>
      <c r="D140" s="55" t="s">
        <v>1841</v>
      </c>
      <c r="E140" s="55" t="s">
        <v>167</v>
      </c>
      <c r="F140" s="55">
        <v>5</v>
      </c>
      <c r="G140" s="55" t="s">
        <v>0</v>
      </c>
      <c r="H140" s="77">
        <v>25300000.000000004</v>
      </c>
      <c r="I140" s="55" t="s">
        <v>1872</v>
      </c>
      <c r="J140" s="55" t="s">
        <v>1873</v>
      </c>
      <c r="K140" s="55" t="s">
        <v>1832</v>
      </c>
      <c r="L140" s="90" t="s">
        <v>1833</v>
      </c>
    </row>
    <row r="141" spans="2:12" customFormat="1" ht="30" customHeight="1" x14ac:dyDescent="0.3">
      <c r="B141" s="88">
        <v>138</v>
      </c>
      <c r="C141" s="51" t="s">
        <v>2548</v>
      </c>
      <c r="D141" s="55" t="s">
        <v>1841</v>
      </c>
      <c r="E141" s="55" t="s">
        <v>1866</v>
      </c>
      <c r="F141" s="55">
        <v>5</v>
      </c>
      <c r="G141" s="55" t="s">
        <v>0</v>
      </c>
      <c r="H141" s="72">
        <v>11000000</v>
      </c>
      <c r="I141" s="55" t="s">
        <v>220</v>
      </c>
      <c r="J141" s="55" t="s">
        <v>221</v>
      </c>
      <c r="K141" s="55" t="s">
        <v>251</v>
      </c>
      <c r="L141" s="90" t="s">
        <v>92</v>
      </c>
    </row>
    <row r="142" spans="2:12" customFormat="1" ht="30" customHeight="1" x14ac:dyDescent="0.3">
      <c r="B142" s="88">
        <v>139</v>
      </c>
      <c r="C142" s="51" t="s">
        <v>2548</v>
      </c>
      <c r="D142" s="55" t="s">
        <v>1841</v>
      </c>
      <c r="E142" s="55" t="s">
        <v>169</v>
      </c>
      <c r="F142" s="55">
        <v>5</v>
      </c>
      <c r="G142" s="55" t="s">
        <v>2</v>
      </c>
      <c r="H142" s="77">
        <v>11000000</v>
      </c>
      <c r="I142" s="55" t="s">
        <v>1872</v>
      </c>
      <c r="J142" s="55" t="s">
        <v>1874</v>
      </c>
      <c r="K142" s="55" t="s">
        <v>1832</v>
      </c>
      <c r="L142" s="90" t="s">
        <v>1833</v>
      </c>
    </row>
    <row r="143" spans="2:12" customFormat="1" ht="30" customHeight="1" x14ac:dyDescent="0.3">
      <c r="B143" s="88">
        <v>140</v>
      </c>
      <c r="C143" s="51" t="s">
        <v>2548</v>
      </c>
      <c r="D143" s="55" t="s">
        <v>1841</v>
      </c>
      <c r="E143" s="55" t="s">
        <v>1862</v>
      </c>
      <c r="F143" s="55">
        <v>5</v>
      </c>
      <c r="G143" s="55" t="s">
        <v>2</v>
      </c>
      <c r="H143" s="72">
        <v>10000000</v>
      </c>
      <c r="I143" s="55" t="s">
        <v>1859</v>
      </c>
      <c r="J143" s="55" t="s">
        <v>339</v>
      </c>
      <c r="K143" s="55" t="s">
        <v>1832</v>
      </c>
      <c r="L143" s="90" t="s">
        <v>92</v>
      </c>
    </row>
    <row r="144" spans="2:12" customFormat="1" ht="30" customHeight="1" x14ac:dyDescent="0.3">
      <c r="B144" s="88">
        <v>141</v>
      </c>
      <c r="C144" s="51" t="s">
        <v>2548</v>
      </c>
      <c r="D144" s="55" t="s">
        <v>1841</v>
      </c>
      <c r="E144" s="55" t="s">
        <v>170</v>
      </c>
      <c r="F144" s="55">
        <v>5</v>
      </c>
      <c r="G144" s="55" t="s">
        <v>2</v>
      </c>
      <c r="H144" s="77">
        <v>8800000</v>
      </c>
      <c r="I144" s="55" t="s">
        <v>1872</v>
      </c>
      <c r="J144" s="55" t="s">
        <v>1875</v>
      </c>
      <c r="K144" s="55" t="s">
        <v>1832</v>
      </c>
      <c r="L144" s="90" t="s">
        <v>92</v>
      </c>
    </row>
    <row r="145" spans="2:12" customFormat="1" ht="30" customHeight="1" x14ac:dyDescent="0.3">
      <c r="B145" s="88">
        <v>142</v>
      </c>
      <c r="C145" s="51" t="s">
        <v>2548</v>
      </c>
      <c r="D145" s="51" t="s">
        <v>1841</v>
      </c>
      <c r="E145" s="51" t="s">
        <v>1828</v>
      </c>
      <c r="F145" s="51">
        <v>7</v>
      </c>
      <c r="G145" s="51" t="s">
        <v>0</v>
      </c>
      <c r="H145" s="73">
        <v>7000000000</v>
      </c>
      <c r="I145" s="51" t="s">
        <v>1829</v>
      </c>
      <c r="J145" s="51" t="s">
        <v>1830</v>
      </c>
      <c r="K145" s="51" t="s">
        <v>500</v>
      </c>
      <c r="L145" s="89" t="s">
        <v>4</v>
      </c>
    </row>
    <row r="146" spans="2:12" customFormat="1" ht="30" customHeight="1" x14ac:dyDescent="0.3">
      <c r="B146" s="88">
        <v>143</v>
      </c>
      <c r="C146" s="51" t="s">
        <v>2548</v>
      </c>
      <c r="D146" s="55" t="s">
        <v>1841</v>
      </c>
      <c r="E146" s="55" t="s">
        <v>171</v>
      </c>
      <c r="F146" s="55">
        <v>10</v>
      </c>
      <c r="G146" s="55" t="s">
        <v>2</v>
      </c>
      <c r="H146" s="72">
        <v>10000000</v>
      </c>
      <c r="I146" s="55" t="s">
        <v>1859</v>
      </c>
      <c r="J146" s="55" t="s">
        <v>339</v>
      </c>
      <c r="K146" s="55" t="s">
        <v>1832</v>
      </c>
      <c r="L146" s="90" t="s">
        <v>92</v>
      </c>
    </row>
    <row r="147" spans="2:12" customFormat="1" ht="30" customHeight="1" x14ac:dyDescent="0.3">
      <c r="B147" s="88">
        <v>144</v>
      </c>
      <c r="C147" s="51" t="s">
        <v>2548</v>
      </c>
      <c r="D147" s="55" t="s">
        <v>1841</v>
      </c>
      <c r="E147" s="55" t="s">
        <v>1861</v>
      </c>
      <c r="F147" s="55">
        <v>10</v>
      </c>
      <c r="G147" s="55" t="s">
        <v>2</v>
      </c>
      <c r="H147" s="72">
        <v>4950000</v>
      </c>
      <c r="I147" s="55" t="s">
        <v>1859</v>
      </c>
      <c r="J147" s="55" t="s">
        <v>1860</v>
      </c>
      <c r="K147" s="55" t="s">
        <v>1832</v>
      </c>
      <c r="L147" s="90" t="s">
        <v>92</v>
      </c>
    </row>
    <row r="148" spans="2:12" s="37" customFormat="1" ht="30" customHeight="1" x14ac:dyDescent="0.3">
      <c r="B148" s="88">
        <v>145</v>
      </c>
      <c r="C148" s="51" t="s">
        <v>2548</v>
      </c>
      <c r="D148" s="55" t="s">
        <v>1464</v>
      </c>
      <c r="E148" s="55" t="s">
        <v>1510</v>
      </c>
      <c r="F148" s="55">
        <v>3</v>
      </c>
      <c r="G148" s="55" t="s">
        <v>0</v>
      </c>
      <c r="H148" s="72">
        <v>3000000000</v>
      </c>
      <c r="I148" s="55" t="s">
        <v>1511</v>
      </c>
      <c r="J148" s="55" t="s">
        <v>1512</v>
      </c>
      <c r="K148" s="55" t="s">
        <v>1462</v>
      </c>
      <c r="L148" s="90" t="s">
        <v>7</v>
      </c>
    </row>
    <row r="149" spans="2:12" customFormat="1" ht="30" customHeight="1" x14ac:dyDescent="0.3">
      <c r="B149" s="88">
        <v>146</v>
      </c>
      <c r="C149" s="51" t="s">
        <v>2548</v>
      </c>
      <c r="D149" s="55" t="s">
        <v>70</v>
      </c>
      <c r="E149" s="55" t="s">
        <v>1565</v>
      </c>
      <c r="F149" s="55">
        <v>3</v>
      </c>
      <c r="G149" s="55" t="s">
        <v>2</v>
      </c>
      <c r="H149" s="72">
        <v>50000000</v>
      </c>
      <c r="I149" s="55" t="s">
        <v>200</v>
      </c>
      <c r="J149" s="55" t="s">
        <v>201</v>
      </c>
      <c r="K149" s="55" t="s">
        <v>1462</v>
      </c>
      <c r="L149" s="90" t="s">
        <v>7</v>
      </c>
    </row>
    <row r="150" spans="2:12" customFormat="1" ht="30" customHeight="1" x14ac:dyDescent="0.3">
      <c r="B150" s="88">
        <v>147</v>
      </c>
      <c r="C150" s="51" t="s">
        <v>2548</v>
      </c>
      <c r="D150" s="55" t="s">
        <v>1464</v>
      </c>
      <c r="E150" s="55" t="s">
        <v>1509</v>
      </c>
      <c r="F150" s="55">
        <v>4</v>
      </c>
      <c r="G150" s="55" t="s">
        <v>2</v>
      </c>
      <c r="H150" s="72">
        <v>10720000</v>
      </c>
      <c r="I150" s="55" t="s">
        <v>1504</v>
      </c>
      <c r="J150" s="55" t="s">
        <v>1505</v>
      </c>
      <c r="K150" s="55" t="s">
        <v>1462</v>
      </c>
      <c r="L150" s="90" t="s">
        <v>7</v>
      </c>
    </row>
    <row r="151" spans="2:12" customFormat="1" ht="30" customHeight="1" x14ac:dyDescent="0.3">
      <c r="B151" s="88">
        <v>148</v>
      </c>
      <c r="C151" s="51" t="s">
        <v>2548</v>
      </c>
      <c r="D151" s="55" t="s">
        <v>1464</v>
      </c>
      <c r="E151" s="55" t="s">
        <v>1475</v>
      </c>
      <c r="F151" s="55">
        <v>4</v>
      </c>
      <c r="G151" s="55" t="s">
        <v>2</v>
      </c>
      <c r="H151" s="72">
        <v>3440000</v>
      </c>
      <c r="I151" s="55" t="s">
        <v>1476</v>
      </c>
      <c r="J151" s="55" t="s">
        <v>1477</v>
      </c>
      <c r="K151" s="55" t="s">
        <v>146</v>
      </c>
      <c r="L151" s="90" t="s">
        <v>8</v>
      </c>
    </row>
    <row r="152" spans="2:12" s="32" customFormat="1" ht="30" customHeight="1" x14ac:dyDescent="0.3">
      <c r="B152" s="88">
        <v>149</v>
      </c>
      <c r="C152" s="51" t="s">
        <v>2548</v>
      </c>
      <c r="D152" s="55" t="s">
        <v>70</v>
      </c>
      <c r="E152" s="55" t="s">
        <v>1547</v>
      </c>
      <c r="F152" s="55">
        <v>6</v>
      </c>
      <c r="G152" s="55" t="s">
        <v>2</v>
      </c>
      <c r="H152" s="72">
        <v>9218000</v>
      </c>
      <c r="I152" s="55" t="s">
        <v>1542</v>
      </c>
      <c r="J152" s="55" t="s">
        <v>199</v>
      </c>
      <c r="K152" s="55" t="s">
        <v>1462</v>
      </c>
      <c r="L152" s="90" t="s">
        <v>7</v>
      </c>
    </row>
    <row r="153" spans="2:12" customFormat="1" ht="30" customHeight="1" x14ac:dyDescent="0.3">
      <c r="B153" s="88">
        <v>150</v>
      </c>
      <c r="C153" s="51" t="s">
        <v>2548</v>
      </c>
      <c r="D153" s="55" t="s">
        <v>1464</v>
      </c>
      <c r="E153" s="55" t="s">
        <v>1507</v>
      </c>
      <c r="F153" s="55">
        <v>7</v>
      </c>
      <c r="G153" s="55" t="s">
        <v>2</v>
      </c>
      <c r="H153" s="72">
        <v>10130000</v>
      </c>
      <c r="I153" s="55" t="s">
        <v>1504</v>
      </c>
      <c r="J153" s="55" t="s">
        <v>1505</v>
      </c>
      <c r="K153" s="55" t="s">
        <v>1462</v>
      </c>
      <c r="L153" s="90" t="s">
        <v>7</v>
      </c>
    </row>
    <row r="154" spans="2:12" customFormat="1" ht="30" customHeight="1" x14ac:dyDescent="0.3">
      <c r="B154" s="88">
        <v>151</v>
      </c>
      <c r="C154" s="51" t="s">
        <v>2548</v>
      </c>
      <c r="D154" s="55" t="s">
        <v>1464</v>
      </c>
      <c r="E154" s="55" t="s">
        <v>1506</v>
      </c>
      <c r="F154" s="55">
        <v>7</v>
      </c>
      <c r="G154" s="55" t="s">
        <v>2</v>
      </c>
      <c r="H154" s="72">
        <v>6350000</v>
      </c>
      <c r="I154" s="55" t="s">
        <v>1504</v>
      </c>
      <c r="J154" s="55" t="s">
        <v>1505</v>
      </c>
      <c r="K154" s="55" t="s">
        <v>1462</v>
      </c>
      <c r="L154" s="90" t="s">
        <v>7</v>
      </c>
    </row>
    <row r="155" spans="2:12" customFormat="1" ht="30" customHeight="1" x14ac:dyDescent="0.3">
      <c r="B155" s="88">
        <v>152</v>
      </c>
      <c r="C155" s="51" t="s">
        <v>2548</v>
      </c>
      <c r="D155" s="55" t="s">
        <v>1464</v>
      </c>
      <c r="E155" s="55" t="s">
        <v>1495</v>
      </c>
      <c r="F155" s="55">
        <v>8</v>
      </c>
      <c r="G155" s="55" t="s">
        <v>2</v>
      </c>
      <c r="H155" s="72">
        <v>32263000</v>
      </c>
      <c r="I155" s="55" t="s">
        <v>1490</v>
      </c>
      <c r="J155" s="55" t="s">
        <v>1491</v>
      </c>
      <c r="K155" s="55" t="s">
        <v>1462</v>
      </c>
      <c r="L155" s="90" t="s">
        <v>7</v>
      </c>
    </row>
    <row r="156" spans="2:12" customFormat="1" ht="30" customHeight="1" x14ac:dyDescent="0.3">
      <c r="B156" s="88">
        <v>153</v>
      </c>
      <c r="C156" s="51" t="s">
        <v>2548</v>
      </c>
      <c r="D156" s="55" t="s">
        <v>1464</v>
      </c>
      <c r="E156" s="55" t="s">
        <v>1502</v>
      </c>
      <c r="F156" s="55">
        <v>8</v>
      </c>
      <c r="G156" s="55" t="s">
        <v>2</v>
      </c>
      <c r="H156" s="72">
        <v>6457000.0000000009</v>
      </c>
      <c r="I156" s="55" t="s">
        <v>1497</v>
      </c>
      <c r="J156" s="55" t="s">
        <v>1498</v>
      </c>
      <c r="K156" s="55" t="s">
        <v>1462</v>
      </c>
      <c r="L156" s="90" t="s">
        <v>7</v>
      </c>
    </row>
    <row r="157" spans="2:12" customFormat="1" ht="30" customHeight="1" x14ac:dyDescent="0.3">
      <c r="B157" s="88">
        <v>154</v>
      </c>
      <c r="C157" s="51" t="s">
        <v>2548</v>
      </c>
      <c r="D157" s="55" t="s">
        <v>1464</v>
      </c>
      <c r="E157" s="55" t="s">
        <v>1521</v>
      </c>
      <c r="F157" s="55">
        <v>9</v>
      </c>
      <c r="G157" s="55" t="s">
        <v>2</v>
      </c>
      <c r="H157" s="72">
        <v>408309000.00000006</v>
      </c>
      <c r="I157" s="55" t="s">
        <v>1519</v>
      </c>
      <c r="J157" s="55" t="s">
        <v>1520</v>
      </c>
      <c r="K157" s="55" t="s">
        <v>1462</v>
      </c>
      <c r="L157" s="90" t="s">
        <v>7</v>
      </c>
    </row>
    <row r="158" spans="2:12" customFormat="1" ht="30" customHeight="1" x14ac:dyDescent="0.3">
      <c r="B158" s="88">
        <v>155</v>
      </c>
      <c r="C158" s="51" t="s">
        <v>2548</v>
      </c>
      <c r="D158" s="55" t="s">
        <v>1530</v>
      </c>
      <c r="E158" s="55" t="s">
        <v>1535</v>
      </c>
      <c r="F158" s="55">
        <v>5</v>
      </c>
      <c r="G158" s="55" t="s">
        <v>0</v>
      </c>
      <c r="H158" s="72">
        <v>49500000.000000007</v>
      </c>
      <c r="I158" s="55" t="s">
        <v>145</v>
      </c>
      <c r="J158" s="55" t="s">
        <v>9</v>
      </c>
      <c r="K158" s="55" t="s">
        <v>1462</v>
      </c>
      <c r="L158" s="90" t="s">
        <v>7</v>
      </c>
    </row>
    <row r="159" spans="2:12" customFormat="1" ht="30" customHeight="1" x14ac:dyDescent="0.3">
      <c r="B159" s="88">
        <v>156</v>
      </c>
      <c r="C159" s="51" t="s">
        <v>2548</v>
      </c>
      <c r="D159" s="55" t="s">
        <v>1530</v>
      </c>
      <c r="E159" s="55" t="s">
        <v>1563</v>
      </c>
      <c r="F159" s="55">
        <v>5</v>
      </c>
      <c r="G159" s="55" t="s">
        <v>2</v>
      </c>
      <c r="H159" s="72">
        <v>11000000</v>
      </c>
      <c r="I159" s="55" t="s">
        <v>1555</v>
      </c>
      <c r="J159" s="55" t="s">
        <v>1556</v>
      </c>
      <c r="K159" s="55" t="s">
        <v>1462</v>
      </c>
      <c r="L159" s="90" t="s">
        <v>7</v>
      </c>
    </row>
    <row r="160" spans="2:12" s="38" customFormat="1" ht="30" customHeight="1" x14ac:dyDescent="0.3">
      <c r="B160" s="88">
        <v>157</v>
      </c>
      <c r="C160" s="51" t="s">
        <v>2548</v>
      </c>
      <c r="D160" s="55" t="s">
        <v>1530</v>
      </c>
      <c r="E160" s="55" t="s">
        <v>1564</v>
      </c>
      <c r="F160" s="55">
        <v>7</v>
      </c>
      <c r="G160" s="55" t="s">
        <v>1</v>
      </c>
      <c r="H160" s="72">
        <v>22000000</v>
      </c>
      <c r="I160" s="55" t="s">
        <v>1555</v>
      </c>
      <c r="J160" s="55" t="s">
        <v>1556</v>
      </c>
      <c r="K160" s="55" t="s">
        <v>1462</v>
      </c>
      <c r="L160" s="90" t="s">
        <v>7</v>
      </c>
    </row>
    <row r="161" spans="2:12" s="39" customFormat="1" ht="30" customHeight="1" x14ac:dyDescent="0.3">
      <c r="B161" s="88">
        <v>158</v>
      </c>
      <c r="C161" s="51" t="s">
        <v>2548</v>
      </c>
      <c r="D161" s="55" t="s">
        <v>1530</v>
      </c>
      <c r="E161" s="55" t="s">
        <v>160</v>
      </c>
      <c r="F161" s="55">
        <v>9</v>
      </c>
      <c r="G161" s="55" t="s">
        <v>2</v>
      </c>
      <c r="H161" s="72">
        <v>121030800.00000001</v>
      </c>
      <c r="I161" s="55" t="s">
        <v>145</v>
      </c>
      <c r="J161" s="55" t="s">
        <v>9</v>
      </c>
      <c r="K161" s="55" t="s">
        <v>1462</v>
      </c>
      <c r="L161" s="90" t="s">
        <v>7</v>
      </c>
    </row>
    <row r="162" spans="2:12" s="39" customFormat="1" ht="30" customHeight="1" x14ac:dyDescent="0.3">
      <c r="B162" s="88">
        <v>159</v>
      </c>
      <c r="C162" s="51" t="s">
        <v>2548</v>
      </c>
      <c r="D162" s="55" t="s">
        <v>1530</v>
      </c>
      <c r="E162" s="55" t="s">
        <v>1554</v>
      </c>
      <c r="F162" s="55">
        <v>9</v>
      </c>
      <c r="G162" s="55" t="s">
        <v>2</v>
      </c>
      <c r="H162" s="72">
        <v>38500000</v>
      </c>
      <c r="I162" s="55" t="s">
        <v>1555</v>
      </c>
      <c r="J162" s="55" t="s">
        <v>1556</v>
      </c>
      <c r="K162" s="55" t="s">
        <v>1462</v>
      </c>
      <c r="L162" s="90" t="s">
        <v>7</v>
      </c>
    </row>
    <row r="163" spans="2:12" s="39" customFormat="1" ht="30" customHeight="1" x14ac:dyDescent="0.3">
      <c r="B163" s="88">
        <v>160</v>
      </c>
      <c r="C163" s="51" t="s">
        <v>2548</v>
      </c>
      <c r="D163" s="55" t="s">
        <v>1530</v>
      </c>
      <c r="E163" s="55" t="s">
        <v>1557</v>
      </c>
      <c r="F163" s="55">
        <v>9</v>
      </c>
      <c r="G163" s="55" t="s">
        <v>2</v>
      </c>
      <c r="H163" s="72">
        <v>33000000</v>
      </c>
      <c r="I163" s="55" t="s">
        <v>1555</v>
      </c>
      <c r="J163" s="55" t="s">
        <v>1556</v>
      </c>
      <c r="K163" s="55" t="s">
        <v>1462</v>
      </c>
      <c r="L163" s="90" t="s">
        <v>7</v>
      </c>
    </row>
    <row r="164" spans="2:12" s="39" customFormat="1" ht="30" customHeight="1" x14ac:dyDescent="0.3">
      <c r="B164" s="88">
        <v>161</v>
      </c>
      <c r="C164" s="51" t="s">
        <v>2548</v>
      </c>
      <c r="D164" s="55" t="s">
        <v>1530</v>
      </c>
      <c r="E164" s="55" t="s">
        <v>1558</v>
      </c>
      <c r="F164" s="55">
        <v>9</v>
      </c>
      <c r="G164" s="55" t="s">
        <v>2</v>
      </c>
      <c r="H164" s="72">
        <v>11000000</v>
      </c>
      <c r="I164" s="55" t="s">
        <v>1555</v>
      </c>
      <c r="J164" s="55" t="s">
        <v>1556</v>
      </c>
      <c r="K164" s="55" t="s">
        <v>1462</v>
      </c>
      <c r="L164" s="90" t="s">
        <v>7</v>
      </c>
    </row>
    <row r="165" spans="2:12" s="39" customFormat="1" ht="30" customHeight="1" x14ac:dyDescent="0.3">
      <c r="B165" s="88">
        <v>162</v>
      </c>
      <c r="C165" s="51" t="s">
        <v>2548</v>
      </c>
      <c r="D165" s="55" t="s">
        <v>1015</v>
      </c>
      <c r="E165" s="55" t="s">
        <v>1026</v>
      </c>
      <c r="F165" s="55">
        <v>4</v>
      </c>
      <c r="G165" s="55" t="s">
        <v>2</v>
      </c>
      <c r="H165" s="72">
        <v>14300000</v>
      </c>
      <c r="I165" s="55" t="s">
        <v>1027</v>
      </c>
      <c r="J165" s="55" t="s">
        <v>1028</v>
      </c>
      <c r="K165" s="55" t="s">
        <v>1016</v>
      </c>
      <c r="L165" s="90" t="s">
        <v>1017</v>
      </c>
    </row>
    <row r="166" spans="2:12" s="39" customFormat="1" ht="30" customHeight="1" x14ac:dyDescent="0.3">
      <c r="B166" s="88">
        <v>163</v>
      </c>
      <c r="C166" s="51" t="s">
        <v>2548</v>
      </c>
      <c r="D166" s="55" t="s">
        <v>1015</v>
      </c>
      <c r="E166" s="55" t="s">
        <v>1037</v>
      </c>
      <c r="F166" s="55">
        <v>4</v>
      </c>
      <c r="G166" s="55" t="s">
        <v>2</v>
      </c>
      <c r="H166" s="72">
        <v>8800000</v>
      </c>
      <c r="I166" s="55" t="s">
        <v>1034</v>
      </c>
      <c r="J166" s="55" t="s">
        <v>1035</v>
      </c>
      <c r="K166" s="55" t="s">
        <v>1016</v>
      </c>
      <c r="L166" s="90" t="s">
        <v>1017</v>
      </c>
    </row>
    <row r="167" spans="2:12" s="39" customFormat="1" ht="30" customHeight="1" x14ac:dyDescent="0.3">
      <c r="B167" s="88">
        <v>164</v>
      </c>
      <c r="C167" s="51" t="s">
        <v>2548</v>
      </c>
      <c r="D167" s="55" t="s">
        <v>1015</v>
      </c>
      <c r="E167" s="55" t="s">
        <v>1030</v>
      </c>
      <c r="F167" s="55">
        <v>5</v>
      </c>
      <c r="G167" s="55" t="s">
        <v>2</v>
      </c>
      <c r="H167" s="72">
        <v>22000000</v>
      </c>
      <c r="I167" s="55" t="s">
        <v>1027</v>
      </c>
      <c r="J167" s="55" t="s">
        <v>1028</v>
      </c>
      <c r="K167" s="55" t="s">
        <v>1016</v>
      </c>
      <c r="L167" s="90" t="s">
        <v>1017</v>
      </c>
    </row>
    <row r="168" spans="2:12" s="40" customFormat="1" ht="30" customHeight="1" x14ac:dyDescent="0.3">
      <c r="B168" s="88">
        <v>165</v>
      </c>
      <c r="C168" s="51" t="s">
        <v>2548</v>
      </c>
      <c r="D168" s="55" t="s">
        <v>1015</v>
      </c>
      <c r="E168" s="55" t="s">
        <v>1041</v>
      </c>
      <c r="F168" s="55">
        <v>5</v>
      </c>
      <c r="G168" s="55" t="s">
        <v>2</v>
      </c>
      <c r="H168" s="72">
        <v>22000000</v>
      </c>
      <c r="I168" s="55" t="s">
        <v>1039</v>
      </c>
      <c r="J168" s="55" t="s">
        <v>1040</v>
      </c>
      <c r="K168" s="55" t="s">
        <v>1016</v>
      </c>
      <c r="L168" s="90" t="s">
        <v>1017</v>
      </c>
    </row>
    <row r="169" spans="2:12" s="40" customFormat="1" ht="30" customHeight="1" x14ac:dyDescent="0.3">
      <c r="B169" s="88">
        <v>166</v>
      </c>
      <c r="C169" s="51" t="s">
        <v>2548</v>
      </c>
      <c r="D169" s="55" t="s">
        <v>1015</v>
      </c>
      <c r="E169" s="55" t="s">
        <v>1038</v>
      </c>
      <c r="F169" s="55">
        <v>5</v>
      </c>
      <c r="G169" s="55" t="s">
        <v>0</v>
      </c>
      <c r="H169" s="72">
        <v>16500000</v>
      </c>
      <c r="I169" s="55" t="s">
        <v>1039</v>
      </c>
      <c r="J169" s="55" t="s">
        <v>1040</v>
      </c>
      <c r="K169" s="55" t="s">
        <v>1016</v>
      </c>
      <c r="L169" s="90" t="s">
        <v>1017</v>
      </c>
    </row>
    <row r="170" spans="2:12" s="40" customFormat="1" ht="30" customHeight="1" x14ac:dyDescent="0.3">
      <c r="B170" s="88">
        <v>167</v>
      </c>
      <c r="C170" s="51" t="s">
        <v>2548</v>
      </c>
      <c r="D170" s="55" t="s">
        <v>1015</v>
      </c>
      <c r="E170" s="55" t="s">
        <v>1036</v>
      </c>
      <c r="F170" s="55">
        <v>6</v>
      </c>
      <c r="G170" s="55" t="s">
        <v>0</v>
      </c>
      <c r="H170" s="72">
        <v>60500000</v>
      </c>
      <c r="I170" s="55" t="s">
        <v>1034</v>
      </c>
      <c r="J170" s="55" t="s">
        <v>1035</v>
      </c>
      <c r="K170" s="55" t="s">
        <v>1016</v>
      </c>
      <c r="L170" s="90" t="s">
        <v>1017</v>
      </c>
    </row>
    <row r="171" spans="2:12" customFormat="1" ht="30" customHeight="1" x14ac:dyDescent="0.3">
      <c r="B171" s="88">
        <v>168</v>
      </c>
      <c r="C171" s="51" t="s">
        <v>2548</v>
      </c>
      <c r="D171" s="55" t="s">
        <v>1015</v>
      </c>
      <c r="E171" s="55" t="s">
        <v>1031</v>
      </c>
      <c r="F171" s="55">
        <v>6</v>
      </c>
      <c r="G171" s="55" t="s">
        <v>2</v>
      </c>
      <c r="H171" s="72">
        <v>6600000</v>
      </c>
      <c r="I171" s="55" t="s">
        <v>1027</v>
      </c>
      <c r="J171" s="55" t="s">
        <v>1028</v>
      </c>
      <c r="K171" s="55" t="s">
        <v>1016</v>
      </c>
      <c r="L171" s="90" t="s">
        <v>1017</v>
      </c>
    </row>
    <row r="172" spans="2:12" customFormat="1" ht="30" customHeight="1" x14ac:dyDescent="0.3">
      <c r="B172" s="88">
        <v>169</v>
      </c>
      <c r="C172" s="51" t="s">
        <v>2548</v>
      </c>
      <c r="D172" s="55" t="s">
        <v>1015</v>
      </c>
      <c r="E172" s="55" t="s">
        <v>1029</v>
      </c>
      <c r="F172" s="55">
        <v>8</v>
      </c>
      <c r="G172" s="55" t="s">
        <v>0</v>
      </c>
      <c r="H172" s="72">
        <v>44000000</v>
      </c>
      <c r="I172" s="55" t="s">
        <v>1027</v>
      </c>
      <c r="J172" s="55" t="s">
        <v>1028</v>
      </c>
      <c r="K172" s="55" t="s">
        <v>1016</v>
      </c>
      <c r="L172" s="90" t="s">
        <v>1017</v>
      </c>
    </row>
    <row r="173" spans="2:12" customFormat="1" ht="30" customHeight="1" x14ac:dyDescent="0.3">
      <c r="B173" s="96">
        <v>170</v>
      </c>
      <c r="C173" s="50" t="s">
        <v>2548</v>
      </c>
      <c r="D173" s="55" t="s">
        <v>1015</v>
      </c>
      <c r="E173" s="49" t="s">
        <v>1071</v>
      </c>
      <c r="F173" s="55">
        <v>10</v>
      </c>
      <c r="G173" s="49" t="s">
        <v>0</v>
      </c>
      <c r="H173" s="72">
        <v>11513548520</v>
      </c>
      <c r="I173" s="49" t="s">
        <v>354</v>
      </c>
      <c r="J173" s="49" t="s">
        <v>1067</v>
      </c>
      <c r="K173" s="57" t="s">
        <v>91</v>
      </c>
      <c r="L173" s="91" t="s">
        <v>4</v>
      </c>
    </row>
    <row r="174" spans="2:12" customFormat="1" ht="30" customHeight="1" x14ac:dyDescent="0.3">
      <c r="B174" s="88">
        <v>171</v>
      </c>
      <c r="C174" s="51" t="s">
        <v>2548</v>
      </c>
      <c r="D174" s="55" t="s">
        <v>1015</v>
      </c>
      <c r="E174" s="55" t="s">
        <v>1032</v>
      </c>
      <c r="F174" s="55">
        <v>10</v>
      </c>
      <c r="G174" s="55" t="s">
        <v>2</v>
      </c>
      <c r="H174" s="72">
        <v>10000000</v>
      </c>
      <c r="I174" s="55" t="s">
        <v>1027</v>
      </c>
      <c r="J174" s="55" t="s">
        <v>1028</v>
      </c>
      <c r="K174" s="55" t="s">
        <v>1016</v>
      </c>
      <c r="L174" s="90" t="s">
        <v>1017</v>
      </c>
    </row>
    <row r="175" spans="2:12" customFormat="1" ht="30" customHeight="1" x14ac:dyDescent="0.3">
      <c r="B175" s="88">
        <v>172</v>
      </c>
      <c r="C175" s="51" t="s">
        <v>2548</v>
      </c>
      <c r="D175" s="55" t="s">
        <v>67</v>
      </c>
      <c r="E175" s="59" t="s">
        <v>1764</v>
      </c>
      <c r="F175" s="55">
        <v>1</v>
      </c>
      <c r="G175" s="55" t="s">
        <v>2</v>
      </c>
      <c r="H175" s="72">
        <v>57475000</v>
      </c>
      <c r="I175" s="55" t="s">
        <v>224</v>
      </c>
      <c r="J175" s="55" t="s">
        <v>1765</v>
      </c>
      <c r="K175" s="55" t="s">
        <v>311</v>
      </c>
      <c r="L175" s="90" t="s">
        <v>1751</v>
      </c>
    </row>
    <row r="176" spans="2:12" customFormat="1" ht="30" customHeight="1" x14ac:dyDescent="0.3">
      <c r="B176" s="88">
        <v>173</v>
      </c>
      <c r="C176" s="51" t="s">
        <v>2548</v>
      </c>
      <c r="D176" s="55" t="s">
        <v>67</v>
      </c>
      <c r="E176" s="59" t="s">
        <v>1752</v>
      </c>
      <c r="F176" s="55">
        <v>1</v>
      </c>
      <c r="G176" s="55" t="s">
        <v>0</v>
      </c>
      <c r="H176" s="72">
        <v>30591000.000000004</v>
      </c>
      <c r="I176" s="55" t="s">
        <v>1749</v>
      </c>
      <c r="J176" s="55" t="s">
        <v>1750</v>
      </c>
      <c r="K176" s="55" t="s">
        <v>311</v>
      </c>
      <c r="L176" s="90" t="s">
        <v>1751</v>
      </c>
    </row>
    <row r="177" spans="2:12" customFormat="1" ht="30" customHeight="1" x14ac:dyDescent="0.3">
      <c r="B177" s="88">
        <v>174</v>
      </c>
      <c r="C177" s="51" t="s">
        <v>2548</v>
      </c>
      <c r="D177" s="55" t="s">
        <v>67</v>
      </c>
      <c r="E177" s="59" t="s">
        <v>1753</v>
      </c>
      <c r="F177" s="55">
        <v>1</v>
      </c>
      <c r="G177" s="55" t="s">
        <v>0</v>
      </c>
      <c r="H177" s="72">
        <v>11114400</v>
      </c>
      <c r="I177" s="55" t="s">
        <v>1749</v>
      </c>
      <c r="J177" s="55" t="s">
        <v>1750</v>
      </c>
      <c r="K177" s="55" t="s">
        <v>311</v>
      </c>
      <c r="L177" s="90" t="s">
        <v>1751</v>
      </c>
    </row>
    <row r="178" spans="2:12" s="41" customFormat="1" ht="30" customHeight="1" x14ac:dyDescent="0.3">
      <c r="B178" s="88">
        <v>175</v>
      </c>
      <c r="C178" s="51" t="s">
        <v>2548</v>
      </c>
      <c r="D178" s="55" t="s">
        <v>67</v>
      </c>
      <c r="E178" s="59" t="s">
        <v>1736</v>
      </c>
      <c r="F178" s="55">
        <v>1</v>
      </c>
      <c r="G178" s="55" t="s">
        <v>762</v>
      </c>
      <c r="H178" s="72">
        <v>10000000</v>
      </c>
      <c r="I178" s="55" t="s">
        <v>1734</v>
      </c>
      <c r="J178" s="55" t="s">
        <v>1735</v>
      </c>
      <c r="K178" s="55" t="s">
        <v>1734</v>
      </c>
      <c r="L178" s="90" t="s">
        <v>1735</v>
      </c>
    </row>
    <row r="179" spans="2:12" s="41" customFormat="1" ht="30" customHeight="1" x14ac:dyDescent="0.3">
      <c r="B179" s="88">
        <v>176</v>
      </c>
      <c r="C179" s="51" t="s">
        <v>2548</v>
      </c>
      <c r="D179" s="55" t="s">
        <v>67</v>
      </c>
      <c r="E179" s="54" t="s">
        <v>1785</v>
      </c>
      <c r="F179" s="51">
        <v>1</v>
      </c>
      <c r="G179" s="51" t="s">
        <v>2</v>
      </c>
      <c r="H179" s="73">
        <v>8000000</v>
      </c>
      <c r="I179" s="51" t="s">
        <v>1783</v>
      </c>
      <c r="J179" s="51" t="s">
        <v>1784</v>
      </c>
      <c r="K179" s="51" t="s">
        <v>1734</v>
      </c>
      <c r="L179" s="89" t="s">
        <v>1735</v>
      </c>
    </row>
    <row r="180" spans="2:12" s="41" customFormat="1" ht="30" customHeight="1" x14ac:dyDescent="0.3">
      <c r="B180" s="88">
        <v>177</v>
      </c>
      <c r="C180" s="51" t="s">
        <v>2548</v>
      </c>
      <c r="D180" s="55" t="s">
        <v>67</v>
      </c>
      <c r="E180" s="54" t="s">
        <v>1774</v>
      </c>
      <c r="F180" s="51">
        <v>2</v>
      </c>
      <c r="G180" s="51" t="s">
        <v>2</v>
      </c>
      <c r="H180" s="73">
        <v>772000000</v>
      </c>
      <c r="I180" s="51" t="s">
        <v>1739</v>
      </c>
      <c r="J180" s="51" t="s">
        <v>2567</v>
      </c>
      <c r="K180" s="51" t="s">
        <v>311</v>
      </c>
      <c r="L180" s="89" t="s">
        <v>345</v>
      </c>
    </row>
    <row r="181" spans="2:12" s="41" customFormat="1" ht="30" customHeight="1" x14ac:dyDescent="0.3">
      <c r="B181" s="88">
        <v>178</v>
      </c>
      <c r="C181" s="51" t="s">
        <v>2548</v>
      </c>
      <c r="D181" s="55" t="s">
        <v>1738</v>
      </c>
      <c r="E181" s="59" t="s">
        <v>1737</v>
      </c>
      <c r="F181" s="55">
        <v>2</v>
      </c>
      <c r="G181" s="55" t="s">
        <v>2</v>
      </c>
      <c r="H181" s="72">
        <v>209000000</v>
      </c>
      <c r="I181" s="55" t="s">
        <v>1739</v>
      </c>
      <c r="J181" s="55" t="s">
        <v>1740</v>
      </c>
      <c r="K181" s="55" t="s">
        <v>1734</v>
      </c>
      <c r="L181" s="90" t="s">
        <v>1735</v>
      </c>
    </row>
    <row r="182" spans="2:12" s="41" customFormat="1" ht="30" customHeight="1" x14ac:dyDescent="0.3">
      <c r="B182" s="88">
        <v>179</v>
      </c>
      <c r="C182" s="51" t="s">
        <v>2548</v>
      </c>
      <c r="D182" s="55" t="s">
        <v>67</v>
      </c>
      <c r="E182" s="54" t="s">
        <v>1785</v>
      </c>
      <c r="F182" s="51">
        <v>2</v>
      </c>
      <c r="G182" s="51" t="s">
        <v>2</v>
      </c>
      <c r="H182" s="73">
        <v>8000000</v>
      </c>
      <c r="I182" s="51" t="s">
        <v>1783</v>
      </c>
      <c r="J182" s="51" t="s">
        <v>1784</v>
      </c>
      <c r="K182" s="51" t="s">
        <v>1734</v>
      </c>
      <c r="L182" s="89" t="s">
        <v>1735</v>
      </c>
    </row>
    <row r="183" spans="2:12" s="41" customFormat="1" ht="30" customHeight="1" x14ac:dyDescent="0.3">
      <c r="B183" s="88">
        <v>180</v>
      </c>
      <c r="C183" s="51" t="s">
        <v>2548</v>
      </c>
      <c r="D183" s="55" t="s">
        <v>67</v>
      </c>
      <c r="E183" s="54" t="s">
        <v>1781</v>
      </c>
      <c r="F183" s="51">
        <v>3</v>
      </c>
      <c r="G183" s="51" t="s">
        <v>0</v>
      </c>
      <c r="H183" s="73">
        <v>419000000</v>
      </c>
      <c r="I183" s="51" t="s">
        <v>222</v>
      </c>
      <c r="J183" s="51" t="s">
        <v>223</v>
      </c>
      <c r="K183" s="51" t="s">
        <v>311</v>
      </c>
      <c r="L183" s="89" t="s">
        <v>345</v>
      </c>
    </row>
    <row r="184" spans="2:12" s="41" customFormat="1" ht="30" customHeight="1" x14ac:dyDescent="0.3">
      <c r="B184" s="88">
        <v>181</v>
      </c>
      <c r="C184" s="51" t="s">
        <v>2548</v>
      </c>
      <c r="D184" s="55" t="s">
        <v>67</v>
      </c>
      <c r="E184" s="59" t="s">
        <v>1745</v>
      </c>
      <c r="F184" s="55">
        <v>3</v>
      </c>
      <c r="G184" s="55" t="s">
        <v>2</v>
      </c>
      <c r="H184" s="72">
        <v>16500000</v>
      </c>
      <c r="I184" s="55" t="s">
        <v>1742</v>
      </c>
      <c r="J184" s="55" t="s">
        <v>1740</v>
      </c>
      <c r="K184" s="55" t="s">
        <v>1734</v>
      </c>
      <c r="L184" s="90" t="s">
        <v>1735</v>
      </c>
    </row>
    <row r="185" spans="2:12" s="41" customFormat="1" ht="30" customHeight="1" x14ac:dyDescent="0.3">
      <c r="B185" s="88">
        <v>182</v>
      </c>
      <c r="C185" s="51" t="s">
        <v>2548</v>
      </c>
      <c r="D185" s="55" t="s">
        <v>67</v>
      </c>
      <c r="E185" s="54" t="s">
        <v>1775</v>
      </c>
      <c r="F185" s="51">
        <v>3</v>
      </c>
      <c r="G185" s="51" t="s">
        <v>2</v>
      </c>
      <c r="H185" s="73">
        <v>10000000</v>
      </c>
      <c r="I185" s="51" t="s">
        <v>222</v>
      </c>
      <c r="J185" s="51" t="s">
        <v>223</v>
      </c>
      <c r="K185" s="51" t="s">
        <v>311</v>
      </c>
      <c r="L185" s="89" t="s">
        <v>345</v>
      </c>
    </row>
    <row r="186" spans="2:12" s="41" customFormat="1" ht="30" customHeight="1" x14ac:dyDescent="0.3">
      <c r="B186" s="88">
        <v>183</v>
      </c>
      <c r="C186" s="51" t="s">
        <v>2548</v>
      </c>
      <c r="D186" s="55" t="s">
        <v>67</v>
      </c>
      <c r="E186" s="59" t="s">
        <v>1807</v>
      </c>
      <c r="F186" s="55">
        <v>5</v>
      </c>
      <c r="G186" s="55" t="s">
        <v>0</v>
      </c>
      <c r="H186" s="72">
        <v>3860000000</v>
      </c>
      <c r="I186" s="55" t="s">
        <v>1805</v>
      </c>
      <c r="J186" s="55" t="s">
        <v>1806</v>
      </c>
      <c r="K186" s="55" t="s">
        <v>1734</v>
      </c>
      <c r="L186" s="90" t="s">
        <v>1735</v>
      </c>
    </row>
    <row r="187" spans="2:12" s="41" customFormat="1" ht="30" customHeight="1" x14ac:dyDescent="0.3">
      <c r="B187" s="88">
        <v>184</v>
      </c>
      <c r="C187" s="51" t="s">
        <v>2548</v>
      </c>
      <c r="D187" s="55" t="s">
        <v>67</v>
      </c>
      <c r="E187" s="59" t="s">
        <v>1761</v>
      </c>
      <c r="F187" s="55">
        <v>5</v>
      </c>
      <c r="G187" s="55" t="s">
        <v>0</v>
      </c>
      <c r="H187" s="72">
        <v>14850000.000000002</v>
      </c>
      <c r="I187" s="55" t="s">
        <v>1749</v>
      </c>
      <c r="J187" s="55" t="s">
        <v>1750</v>
      </c>
      <c r="K187" s="55" t="s">
        <v>311</v>
      </c>
      <c r="L187" s="90" t="s">
        <v>1751</v>
      </c>
    </row>
    <row r="188" spans="2:12" s="41" customFormat="1" ht="30" customHeight="1" x14ac:dyDescent="0.3">
      <c r="B188" s="88">
        <v>185</v>
      </c>
      <c r="C188" s="51" t="s">
        <v>2548</v>
      </c>
      <c r="D188" s="55" t="s">
        <v>67</v>
      </c>
      <c r="E188" s="54" t="s">
        <v>1788</v>
      </c>
      <c r="F188" s="51">
        <v>5</v>
      </c>
      <c r="G188" s="51" t="s">
        <v>2</v>
      </c>
      <c r="H188" s="73">
        <v>10000000</v>
      </c>
      <c r="I188" s="51" t="s">
        <v>1783</v>
      </c>
      <c r="J188" s="51" t="s">
        <v>1784</v>
      </c>
      <c r="K188" s="51" t="s">
        <v>1734</v>
      </c>
      <c r="L188" s="89" t="s">
        <v>1735</v>
      </c>
    </row>
    <row r="189" spans="2:12" s="41" customFormat="1" ht="30" customHeight="1" x14ac:dyDescent="0.3">
      <c r="B189" s="88">
        <v>186</v>
      </c>
      <c r="C189" s="51" t="s">
        <v>2548</v>
      </c>
      <c r="D189" s="55" t="s">
        <v>67</v>
      </c>
      <c r="E189" s="54" t="s">
        <v>1776</v>
      </c>
      <c r="F189" s="51">
        <v>9</v>
      </c>
      <c r="G189" s="51" t="s">
        <v>2</v>
      </c>
      <c r="H189" s="73">
        <v>8000000</v>
      </c>
      <c r="I189" s="51" t="s">
        <v>222</v>
      </c>
      <c r="J189" s="51" t="s">
        <v>223</v>
      </c>
      <c r="K189" s="51" t="s">
        <v>311</v>
      </c>
      <c r="L189" s="89" t="s">
        <v>345</v>
      </c>
    </row>
    <row r="190" spans="2:12" s="41" customFormat="1" ht="30" customHeight="1" x14ac:dyDescent="0.3">
      <c r="B190" s="88">
        <v>187</v>
      </c>
      <c r="C190" s="51" t="s">
        <v>2548</v>
      </c>
      <c r="D190" s="55" t="s">
        <v>67</v>
      </c>
      <c r="E190" s="54" t="s">
        <v>1782</v>
      </c>
      <c r="F190" s="51">
        <v>9</v>
      </c>
      <c r="G190" s="51" t="s">
        <v>2</v>
      </c>
      <c r="H190" s="73">
        <v>7000000</v>
      </c>
      <c r="I190" s="51" t="s">
        <v>1783</v>
      </c>
      <c r="J190" s="51" t="s">
        <v>1784</v>
      </c>
      <c r="K190" s="51" t="s">
        <v>1734</v>
      </c>
      <c r="L190" s="89" t="s">
        <v>1735</v>
      </c>
    </row>
    <row r="191" spans="2:12" s="32" customFormat="1" ht="30" customHeight="1" x14ac:dyDescent="0.3">
      <c r="B191" s="88">
        <v>188</v>
      </c>
      <c r="C191" s="51" t="s">
        <v>2548</v>
      </c>
      <c r="D191" s="55" t="s">
        <v>67</v>
      </c>
      <c r="E191" s="54" t="s">
        <v>1788</v>
      </c>
      <c r="F191" s="51">
        <v>10</v>
      </c>
      <c r="G191" s="51" t="s">
        <v>2</v>
      </c>
      <c r="H191" s="73">
        <v>10000000</v>
      </c>
      <c r="I191" s="51" t="s">
        <v>1783</v>
      </c>
      <c r="J191" s="51" t="s">
        <v>1784</v>
      </c>
      <c r="K191" s="51" t="s">
        <v>1734</v>
      </c>
      <c r="L191" s="89" t="s">
        <v>1735</v>
      </c>
    </row>
    <row r="192" spans="2:12" customFormat="1" ht="30" customHeight="1" x14ac:dyDescent="0.3">
      <c r="B192" s="88">
        <v>189</v>
      </c>
      <c r="C192" s="51" t="s">
        <v>2548</v>
      </c>
      <c r="D192" s="55" t="s">
        <v>67</v>
      </c>
      <c r="E192" s="59" t="s">
        <v>1812</v>
      </c>
      <c r="F192" s="55">
        <v>11</v>
      </c>
      <c r="G192" s="55" t="s">
        <v>0</v>
      </c>
      <c r="H192" s="72">
        <v>5000000000</v>
      </c>
      <c r="I192" s="55" t="s">
        <v>1802</v>
      </c>
      <c r="J192" s="55" t="s">
        <v>1803</v>
      </c>
      <c r="K192" s="55" t="s">
        <v>1734</v>
      </c>
      <c r="L192" s="90" t="s">
        <v>1735</v>
      </c>
    </row>
    <row r="193" spans="2:12" customFormat="1" ht="30" customHeight="1" x14ac:dyDescent="0.3">
      <c r="B193" s="88">
        <v>190</v>
      </c>
      <c r="C193" s="51" t="s">
        <v>2548</v>
      </c>
      <c r="D193" s="51" t="s">
        <v>2014</v>
      </c>
      <c r="E193" s="51" t="s">
        <v>2035</v>
      </c>
      <c r="F193" s="51">
        <v>2</v>
      </c>
      <c r="G193" s="57" t="s">
        <v>861</v>
      </c>
      <c r="H193" s="73">
        <v>30000000</v>
      </c>
      <c r="I193" s="51" t="s">
        <v>2032</v>
      </c>
      <c r="J193" s="51" t="s">
        <v>2033</v>
      </c>
      <c r="K193" s="58" t="s">
        <v>143</v>
      </c>
      <c r="L193" s="98" t="s">
        <v>2021</v>
      </c>
    </row>
    <row r="194" spans="2:12" customFormat="1" ht="30" customHeight="1" x14ac:dyDescent="0.3">
      <c r="B194" s="88">
        <v>191</v>
      </c>
      <c r="C194" s="51" t="s">
        <v>2548</v>
      </c>
      <c r="D194" s="51" t="s">
        <v>2014</v>
      </c>
      <c r="E194" s="51" t="s">
        <v>2045</v>
      </c>
      <c r="F194" s="55">
        <v>3</v>
      </c>
      <c r="G194" s="64" t="s">
        <v>2</v>
      </c>
      <c r="H194" s="72">
        <v>15000000</v>
      </c>
      <c r="I194" s="55" t="s">
        <v>2046</v>
      </c>
      <c r="J194" s="55" t="s">
        <v>2017</v>
      </c>
      <c r="K194" s="55" t="s">
        <v>2046</v>
      </c>
      <c r="L194" s="90" t="s">
        <v>2017</v>
      </c>
    </row>
    <row r="195" spans="2:12" customFormat="1" ht="30" customHeight="1" x14ac:dyDescent="0.3">
      <c r="B195" s="88">
        <v>192</v>
      </c>
      <c r="C195" s="51" t="s">
        <v>2548</v>
      </c>
      <c r="D195" s="51" t="s">
        <v>2014</v>
      </c>
      <c r="E195" s="51" t="s">
        <v>2047</v>
      </c>
      <c r="F195" s="55">
        <v>3</v>
      </c>
      <c r="G195" s="64" t="s">
        <v>2</v>
      </c>
      <c r="H195" s="72">
        <v>2000000</v>
      </c>
      <c r="I195" s="55" t="s">
        <v>235</v>
      </c>
      <c r="J195" s="55" t="s">
        <v>236</v>
      </c>
      <c r="K195" s="58" t="s">
        <v>143</v>
      </c>
      <c r="L195" s="98" t="s">
        <v>2021</v>
      </c>
    </row>
    <row r="196" spans="2:12" customFormat="1" ht="30" customHeight="1" x14ac:dyDescent="0.3">
      <c r="B196" s="88">
        <v>193</v>
      </c>
      <c r="C196" s="51" t="s">
        <v>2548</v>
      </c>
      <c r="D196" s="51" t="s">
        <v>2014</v>
      </c>
      <c r="E196" s="51" t="s">
        <v>2059</v>
      </c>
      <c r="F196" s="55">
        <v>4</v>
      </c>
      <c r="G196" s="64" t="s">
        <v>2</v>
      </c>
      <c r="H196" s="72">
        <v>665500000</v>
      </c>
      <c r="I196" s="55" t="s">
        <v>2060</v>
      </c>
      <c r="J196" s="55" t="s">
        <v>2061</v>
      </c>
      <c r="K196" s="58" t="s">
        <v>143</v>
      </c>
      <c r="L196" s="98" t="s">
        <v>2021</v>
      </c>
    </row>
    <row r="197" spans="2:12" customFormat="1" ht="30" customHeight="1" x14ac:dyDescent="0.3">
      <c r="B197" s="88">
        <v>194</v>
      </c>
      <c r="C197" s="51" t="s">
        <v>2548</v>
      </c>
      <c r="D197" s="51" t="s">
        <v>2014</v>
      </c>
      <c r="E197" s="51" t="s">
        <v>2052</v>
      </c>
      <c r="F197" s="55">
        <v>4</v>
      </c>
      <c r="G197" s="64" t="s">
        <v>2</v>
      </c>
      <c r="H197" s="72">
        <v>292000000</v>
      </c>
      <c r="I197" s="55" t="s">
        <v>235</v>
      </c>
      <c r="J197" s="55" t="s">
        <v>236</v>
      </c>
      <c r="K197" s="58" t="s">
        <v>143</v>
      </c>
      <c r="L197" s="98" t="s">
        <v>2021</v>
      </c>
    </row>
    <row r="198" spans="2:12" customFormat="1" ht="30" customHeight="1" x14ac:dyDescent="0.3">
      <c r="B198" s="88">
        <v>195</v>
      </c>
      <c r="C198" s="51" t="s">
        <v>2548</v>
      </c>
      <c r="D198" s="51" t="s">
        <v>2014</v>
      </c>
      <c r="E198" s="51" t="s">
        <v>2055</v>
      </c>
      <c r="F198" s="55">
        <v>4</v>
      </c>
      <c r="G198" s="64" t="s">
        <v>2</v>
      </c>
      <c r="H198" s="72">
        <v>55000000</v>
      </c>
      <c r="I198" s="55" t="s">
        <v>2019</v>
      </c>
      <c r="J198" s="55" t="s">
        <v>2020</v>
      </c>
      <c r="K198" s="58" t="s">
        <v>143</v>
      </c>
      <c r="L198" s="98" t="s">
        <v>2021</v>
      </c>
    </row>
    <row r="199" spans="2:12" customFormat="1" ht="30" customHeight="1" x14ac:dyDescent="0.3">
      <c r="B199" s="88">
        <v>196</v>
      </c>
      <c r="C199" s="51" t="s">
        <v>2548</v>
      </c>
      <c r="D199" s="51" t="s">
        <v>2014</v>
      </c>
      <c r="E199" s="51" t="s">
        <v>2056</v>
      </c>
      <c r="F199" s="55">
        <v>4</v>
      </c>
      <c r="G199" s="64" t="s">
        <v>2</v>
      </c>
      <c r="H199" s="72">
        <v>10000000</v>
      </c>
      <c r="I199" s="55" t="s">
        <v>2057</v>
      </c>
      <c r="J199" s="55" t="s">
        <v>2058</v>
      </c>
      <c r="K199" s="58" t="s">
        <v>143</v>
      </c>
      <c r="L199" s="98" t="s">
        <v>2021</v>
      </c>
    </row>
    <row r="200" spans="2:12" customFormat="1" ht="30" customHeight="1" x14ac:dyDescent="0.3">
      <c r="B200" s="88">
        <v>197</v>
      </c>
      <c r="C200" s="51" t="s">
        <v>2548</v>
      </c>
      <c r="D200" s="51" t="s">
        <v>2014</v>
      </c>
      <c r="E200" s="51" t="s">
        <v>2067</v>
      </c>
      <c r="F200" s="55">
        <v>5</v>
      </c>
      <c r="G200" s="64" t="s">
        <v>0</v>
      </c>
      <c r="H200" s="72">
        <v>220000000</v>
      </c>
      <c r="I200" s="55" t="s">
        <v>2068</v>
      </c>
      <c r="J200" s="55" t="s">
        <v>2069</v>
      </c>
      <c r="K200" s="58" t="s">
        <v>143</v>
      </c>
      <c r="L200" s="98" t="s">
        <v>2021</v>
      </c>
    </row>
    <row r="201" spans="2:12" customFormat="1" ht="30" customHeight="1" x14ac:dyDescent="0.3">
      <c r="B201" s="88">
        <v>198</v>
      </c>
      <c r="C201" s="51" t="s">
        <v>2548</v>
      </c>
      <c r="D201" s="51" t="s">
        <v>2014</v>
      </c>
      <c r="E201" s="51" t="s">
        <v>1938</v>
      </c>
      <c r="F201" s="51">
        <v>5</v>
      </c>
      <c r="G201" s="57" t="s">
        <v>2</v>
      </c>
      <c r="H201" s="73">
        <v>66000000</v>
      </c>
      <c r="I201" s="51" t="s">
        <v>2050</v>
      </c>
      <c r="J201" s="57" t="s">
        <v>2051</v>
      </c>
      <c r="K201" s="58" t="s">
        <v>143</v>
      </c>
      <c r="L201" s="98" t="s">
        <v>2021</v>
      </c>
    </row>
    <row r="202" spans="2:12" customFormat="1" ht="30" customHeight="1" x14ac:dyDescent="0.3">
      <c r="B202" s="88">
        <v>199</v>
      </c>
      <c r="C202" s="51" t="s">
        <v>2548</v>
      </c>
      <c r="D202" s="51" t="s">
        <v>2014</v>
      </c>
      <c r="E202" s="51" t="s">
        <v>2062</v>
      </c>
      <c r="F202" s="55">
        <v>5</v>
      </c>
      <c r="G202" s="64" t="s">
        <v>0</v>
      </c>
      <c r="H202" s="72">
        <v>40700000</v>
      </c>
      <c r="I202" s="55" t="s">
        <v>2060</v>
      </c>
      <c r="J202" s="55" t="s">
        <v>2061</v>
      </c>
      <c r="K202" s="58" t="s">
        <v>143</v>
      </c>
      <c r="L202" s="98" t="s">
        <v>2021</v>
      </c>
    </row>
    <row r="203" spans="2:12" customFormat="1" ht="30" customHeight="1" x14ac:dyDescent="0.3">
      <c r="B203" s="88">
        <v>200</v>
      </c>
      <c r="C203" s="51" t="s">
        <v>2548</v>
      </c>
      <c r="D203" s="51" t="s">
        <v>2014</v>
      </c>
      <c r="E203" s="51" t="s">
        <v>2070</v>
      </c>
      <c r="F203" s="55">
        <v>5</v>
      </c>
      <c r="G203" s="64" t="s">
        <v>2</v>
      </c>
      <c r="H203" s="72">
        <v>10000000</v>
      </c>
      <c r="I203" s="55" t="s">
        <v>2046</v>
      </c>
      <c r="J203" s="55" t="s">
        <v>2017</v>
      </c>
      <c r="K203" s="55" t="s">
        <v>2046</v>
      </c>
      <c r="L203" s="90" t="s">
        <v>2017</v>
      </c>
    </row>
    <row r="204" spans="2:12" customFormat="1" ht="30" customHeight="1" x14ac:dyDescent="0.3">
      <c r="B204" s="88">
        <v>201</v>
      </c>
      <c r="C204" s="51" t="s">
        <v>2548</v>
      </c>
      <c r="D204" s="51" t="s">
        <v>2014</v>
      </c>
      <c r="E204" s="51" t="s">
        <v>2082</v>
      </c>
      <c r="F204" s="51">
        <v>6</v>
      </c>
      <c r="G204" s="64" t="s">
        <v>0</v>
      </c>
      <c r="H204" s="72">
        <v>330000000</v>
      </c>
      <c r="I204" s="55" t="s">
        <v>2083</v>
      </c>
      <c r="J204" s="55" t="s">
        <v>2084</v>
      </c>
      <c r="K204" s="58" t="s">
        <v>143</v>
      </c>
      <c r="L204" s="98" t="s">
        <v>2021</v>
      </c>
    </row>
    <row r="205" spans="2:12" customFormat="1" ht="30" customHeight="1" x14ac:dyDescent="0.3">
      <c r="B205" s="88">
        <v>202</v>
      </c>
      <c r="C205" s="51" t="s">
        <v>2548</v>
      </c>
      <c r="D205" s="51" t="s">
        <v>2014</v>
      </c>
      <c r="E205" s="51" t="s">
        <v>2091</v>
      </c>
      <c r="F205" s="51">
        <v>8</v>
      </c>
      <c r="G205" s="64" t="s">
        <v>2</v>
      </c>
      <c r="H205" s="72">
        <v>11000000</v>
      </c>
      <c r="I205" s="55" t="s">
        <v>2083</v>
      </c>
      <c r="J205" s="55" t="s">
        <v>2084</v>
      </c>
      <c r="K205" s="58" t="s">
        <v>143</v>
      </c>
      <c r="L205" s="98" t="s">
        <v>2021</v>
      </c>
    </row>
    <row r="206" spans="2:12" customFormat="1" ht="30" customHeight="1" x14ac:dyDescent="0.3">
      <c r="B206" s="88">
        <v>203</v>
      </c>
      <c r="C206" s="51" t="s">
        <v>2548</v>
      </c>
      <c r="D206" s="51" t="s">
        <v>2014</v>
      </c>
      <c r="E206" s="51" t="s">
        <v>2095</v>
      </c>
      <c r="F206" s="55">
        <v>10</v>
      </c>
      <c r="G206" s="64" t="s">
        <v>2</v>
      </c>
      <c r="H206" s="72">
        <v>10000000</v>
      </c>
      <c r="I206" s="55" t="s">
        <v>235</v>
      </c>
      <c r="J206" s="55" t="s">
        <v>236</v>
      </c>
      <c r="K206" s="58" t="s">
        <v>143</v>
      </c>
      <c r="L206" s="98" t="s">
        <v>2021</v>
      </c>
    </row>
    <row r="207" spans="2:12" customFormat="1" ht="30" customHeight="1" x14ac:dyDescent="0.3">
      <c r="B207" s="88">
        <v>204</v>
      </c>
      <c r="C207" s="51" t="s">
        <v>2548</v>
      </c>
      <c r="D207" s="51" t="s">
        <v>2014</v>
      </c>
      <c r="E207" s="51" t="s">
        <v>2096</v>
      </c>
      <c r="F207" s="55">
        <v>10</v>
      </c>
      <c r="G207" s="64" t="s">
        <v>2</v>
      </c>
      <c r="H207" s="72">
        <v>1800000</v>
      </c>
      <c r="I207" s="55" t="s">
        <v>2097</v>
      </c>
      <c r="J207" s="55" t="s">
        <v>236</v>
      </c>
      <c r="K207" s="58" t="s">
        <v>143</v>
      </c>
      <c r="L207" s="98" t="s">
        <v>2021</v>
      </c>
    </row>
    <row r="208" spans="2:12" customFormat="1" ht="30" customHeight="1" x14ac:dyDescent="0.3">
      <c r="B208" s="88">
        <v>205</v>
      </c>
      <c r="C208" s="51" t="s">
        <v>2548</v>
      </c>
      <c r="D208" s="51" t="s">
        <v>458</v>
      </c>
      <c r="E208" s="51" t="s">
        <v>457</v>
      </c>
      <c r="F208" s="51">
        <v>9</v>
      </c>
      <c r="G208" s="51" t="s">
        <v>0</v>
      </c>
      <c r="H208" s="73">
        <v>5000000000</v>
      </c>
      <c r="I208" s="51" t="s">
        <v>174</v>
      </c>
      <c r="J208" s="51" t="s">
        <v>175</v>
      </c>
      <c r="K208" s="51" t="s">
        <v>91</v>
      </c>
      <c r="L208" s="89" t="s">
        <v>4</v>
      </c>
    </row>
    <row r="209" spans="2:12" customFormat="1" ht="30" customHeight="1" x14ac:dyDescent="0.3">
      <c r="B209" s="88">
        <v>206</v>
      </c>
      <c r="C209" s="51" t="s">
        <v>2548</v>
      </c>
      <c r="D209" s="51" t="s">
        <v>458</v>
      </c>
      <c r="E209" s="51" t="s">
        <v>459</v>
      </c>
      <c r="F209" s="51">
        <v>9</v>
      </c>
      <c r="G209" s="51" t="s">
        <v>0</v>
      </c>
      <c r="H209" s="73">
        <v>5000000000</v>
      </c>
      <c r="I209" s="51" t="s">
        <v>174</v>
      </c>
      <c r="J209" s="51" t="s">
        <v>175</v>
      </c>
      <c r="K209" s="51" t="s">
        <v>91</v>
      </c>
      <c r="L209" s="89" t="s">
        <v>4</v>
      </c>
    </row>
    <row r="210" spans="2:12" customFormat="1" ht="30" customHeight="1" x14ac:dyDescent="0.3">
      <c r="B210" s="88">
        <v>207</v>
      </c>
      <c r="C210" s="51" t="s">
        <v>2548</v>
      </c>
      <c r="D210" s="55" t="s">
        <v>1650</v>
      </c>
      <c r="E210" s="55" t="s">
        <v>1674</v>
      </c>
      <c r="F210" s="55">
        <v>2</v>
      </c>
      <c r="G210" s="55" t="s">
        <v>2</v>
      </c>
      <c r="H210" s="72">
        <v>11000000</v>
      </c>
      <c r="I210" s="55" t="s">
        <v>1665</v>
      </c>
      <c r="J210" s="55" t="s">
        <v>1666</v>
      </c>
      <c r="K210" s="55" t="s">
        <v>250</v>
      </c>
      <c r="L210" s="90" t="s">
        <v>13</v>
      </c>
    </row>
    <row r="211" spans="2:12" customFormat="1" ht="30" customHeight="1" x14ac:dyDescent="0.3">
      <c r="B211" s="88">
        <v>208</v>
      </c>
      <c r="C211" s="51" t="s">
        <v>2548</v>
      </c>
      <c r="D211" s="55" t="s">
        <v>1650</v>
      </c>
      <c r="E211" s="55" t="s">
        <v>1676</v>
      </c>
      <c r="F211" s="55">
        <v>3</v>
      </c>
      <c r="G211" s="55" t="s">
        <v>2</v>
      </c>
      <c r="H211" s="72">
        <v>22000000</v>
      </c>
      <c r="I211" s="55" t="s">
        <v>1662</v>
      </c>
      <c r="J211" s="55" t="s">
        <v>1663</v>
      </c>
      <c r="K211" s="55" t="s">
        <v>1657</v>
      </c>
      <c r="L211" s="90" t="s">
        <v>13</v>
      </c>
    </row>
    <row r="212" spans="2:12" customFormat="1" ht="30" customHeight="1" x14ac:dyDescent="0.3">
      <c r="B212" s="88">
        <v>209</v>
      </c>
      <c r="C212" s="51" t="s">
        <v>2548</v>
      </c>
      <c r="D212" s="55" t="s">
        <v>1650</v>
      </c>
      <c r="E212" s="55" t="s">
        <v>1673</v>
      </c>
      <c r="F212" s="55">
        <v>3</v>
      </c>
      <c r="G212" s="55" t="s">
        <v>2</v>
      </c>
      <c r="H212" s="72">
        <v>11000000</v>
      </c>
      <c r="I212" s="55" t="s">
        <v>1665</v>
      </c>
      <c r="J212" s="55" t="s">
        <v>1666</v>
      </c>
      <c r="K212" s="55" t="s">
        <v>250</v>
      </c>
      <c r="L212" s="90" t="s">
        <v>13</v>
      </c>
    </row>
    <row r="213" spans="2:12" customFormat="1" ht="30" customHeight="1" x14ac:dyDescent="0.3">
      <c r="B213" s="88">
        <v>210</v>
      </c>
      <c r="C213" s="51" t="s">
        <v>2548</v>
      </c>
      <c r="D213" s="51" t="s">
        <v>28</v>
      </c>
      <c r="E213" s="51" t="s">
        <v>1728</v>
      </c>
      <c r="F213" s="51">
        <v>3</v>
      </c>
      <c r="G213" s="51" t="s">
        <v>2</v>
      </c>
      <c r="H213" s="73">
        <v>10000000</v>
      </c>
      <c r="I213" s="51" t="s">
        <v>336</v>
      </c>
      <c r="J213" s="51" t="s">
        <v>337</v>
      </c>
      <c r="K213" s="51" t="s">
        <v>1688</v>
      </c>
      <c r="L213" s="89" t="s">
        <v>215</v>
      </c>
    </row>
    <row r="214" spans="2:12" customFormat="1" ht="30" customHeight="1" x14ac:dyDescent="0.3">
      <c r="B214" s="88">
        <v>211</v>
      </c>
      <c r="C214" s="51" t="s">
        <v>2548</v>
      </c>
      <c r="D214" s="55" t="s">
        <v>1650</v>
      </c>
      <c r="E214" s="55" t="s">
        <v>1661</v>
      </c>
      <c r="F214" s="55">
        <v>4</v>
      </c>
      <c r="G214" s="55" t="s">
        <v>0</v>
      </c>
      <c r="H214" s="72">
        <v>352759000</v>
      </c>
      <c r="I214" s="55" t="s">
        <v>1662</v>
      </c>
      <c r="J214" s="55" t="s">
        <v>1663</v>
      </c>
      <c r="K214" s="55" t="s">
        <v>1657</v>
      </c>
      <c r="L214" s="90" t="s">
        <v>1658</v>
      </c>
    </row>
    <row r="215" spans="2:12" customFormat="1" ht="30" customHeight="1" x14ac:dyDescent="0.3">
      <c r="B215" s="88">
        <v>212</v>
      </c>
      <c r="C215" s="51" t="s">
        <v>2548</v>
      </c>
      <c r="D215" s="55" t="s">
        <v>28</v>
      </c>
      <c r="E215" s="55" t="s">
        <v>1669</v>
      </c>
      <c r="F215" s="55">
        <v>4</v>
      </c>
      <c r="G215" s="55" t="s">
        <v>1</v>
      </c>
      <c r="H215" s="72">
        <v>33000000</v>
      </c>
      <c r="I215" s="55" t="s">
        <v>213</v>
      </c>
      <c r="J215" s="55" t="s">
        <v>214</v>
      </c>
      <c r="K215" s="55" t="s">
        <v>250</v>
      </c>
      <c r="L215" s="90" t="s">
        <v>13</v>
      </c>
    </row>
    <row r="216" spans="2:12" customFormat="1" ht="30" customHeight="1" x14ac:dyDescent="0.3">
      <c r="B216" s="88">
        <v>213</v>
      </c>
      <c r="C216" s="51" t="s">
        <v>2548</v>
      </c>
      <c r="D216" s="55" t="s">
        <v>1650</v>
      </c>
      <c r="E216" s="55" t="s">
        <v>1670</v>
      </c>
      <c r="F216" s="55">
        <v>4</v>
      </c>
      <c r="G216" s="55" t="s">
        <v>2</v>
      </c>
      <c r="H216" s="72">
        <v>11000000</v>
      </c>
      <c r="I216" s="55" t="s">
        <v>1665</v>
      </c>
      <c r="J216" s="55" t="s">
        <v>1663</v>
      </c>
      <c r="K216" s="55" t="s">
        <v>250</v>
      </c>
      <c r="L216" s="90" t="s">
        <v>13</v>
      </c>
    </row>
    <row r="217" spans="2:12" customFormat="1" ht="30" customHeight="1" x14ac:dyDescent="0.3">
      <c r="B217" s="88">
        <v>214</v>
      </c>
      <c r="C217" s="51" t="s">
        <v>2548</v>
      </c>
      <c r="D217" s="51" t="s">
        <v>28</v>
      </c>
      <c r="E217" s="51" t="s">
        <v>1729</v>
      </c>
      <c r="F217" s="51">
        <v>4</v>
      </c>
      <c r="G217" s="51" t="s">
        <v>2</v>
      </c>
      <c r="H217" s="73">
        <v>10000000</v>
      </c>
      <c r="I217" s="51" t="s">
        <v>336</v>
      </c>
      <c r="J217" s="51" t="s">
        <v>337</v>
      </c>
      <c r="K217" s="51" t="s">
        <v>250</v>
      </c>
      <c r="L217" s="89" t="s">
        <v>13</v>
      </c>
    </row>
    <row r="218" spans="2:12" customFormat="1" ht="30" customHeight="1" x14ac:dyDescent="0.3">
      <c r="B218" s="88">
        <v>215</v>
      </c>
      <c r="C218" s="51" t="s">
        <v>2548</v>
      </c>
      <c r="D218" s="55" t="s">
        <v>28</v>
      </c>
      <c r="E218" s="55" t="s">
        <v>1677</v>
      </c>
      <c r="F218" s="55">
        <v>4</v>
      </c>
      <c r="G218" s="55" t="s">
        <v>2</v>
      </c>
      <c r="H218" s="72">
        <v>8800000</v>
      </c>
      <c r="I218" s="55" t="s">
        <v>213</v>
      </c>
      <c r="J218" s="55" t="s">
        <v>214</v>
      </c>
      <c r="K218" s="55" t="s">
        <v>250</v>
      </c>
      <c r="L218" s="90" t="s">
        <v>13</v>
      </c>
    </row>
    <row r="219" spans="2:12" customFormat="1" ht="30" customHeight="1" x14ac:dyDescent="0.3">
      <c r="B219" s="88">
        <v>216</v>
      </c>
      <c r="C219" s="51" t="s">
        <v>2548</v>
      </c>
      <c r="D219" s="55" t="s">
        <v>1650</v>
      </c>
      <c r="E219" s="55" t="s">
        <v>1664</v>
      </c>
      <c r="F219" s="55">
        <v>5</v>
      </c>
      <c r="G219" s="55" t="s">
        <v>0</v>
      </c>
      <c r="H219" s="72">
        <v>233200000</v>
      </c>
      <c r="I219" s="55" t="s">
        <v>1665</v>
      </c>
      <c r="J219" s="55" t="s">
        <v>1666</v>
      </c>
      <c r="K219" s="55" t="s">
        <v>1657</v>
      </c>
      <c r="L219" s="90" t="s">
        <v>1658</v>
      </c>
    </row>
    <row r="220" spans="2:12" customFormat="1" ht="30" customHeight="1" x14ac:dyDescent="0.3">
      <c r="B220" s="88">
        <v>217</v>
      </c>
      <c r="C220" s="51" t="s">
        <v>2548</v>
      </c>
      <c r="D220" s="55" t="s">
        <v>28</v>
      </c>
      <c r="E220" s="55" t="s">
        <v>165</v>
      </c>
      <c r="F220" s="55">
        <v>5</v>
      </c>
      <c r="G220" s="55" t="s">
        <v>0</v>
      </c>
      <c r="H220" s="72">
        <v>203500000</v>
      </c>
      <c r="I220" s="55" t="s">
        <v>216</v>
      </c>
      <c r="J220" s="55" t="s">
        <v>217</v>
      </c>
      <c r="K220" s="55" t="s">
        <v>250</v>
      </c>
      <c r="L220" s="90" t="s">
        <v>13</v>
      </c>
    </row>
    <row r="221" spans="2:12" customFormat="1" ht="30" customHeight="1" x14ac:dyDescent="0.3">
      <c r="B221" s="88">
        <v>218</v>
      </c>
      <c r="C221" s="51" t="s">
        <v>2548</v>
      </c>
      <c r="D221" s="55" t="s">
        <v>28</v>
      </c>
      <c r="E221" s="55" t="s">
        <v>1667</v>
      </c>
      <c r="F221" s="55">
        <v>5</v>
      </c>
      <c r="G221" s="55" t="s">
        <v>2</v>
      </c>
      <c r="H221" s="72">
        <v>44000000</v>
      </c>
      <c r="I221" s="55" t="s">
        <v>218</v>
      </c>
      <c r="J221" s="55" t="s">
        <v>219</v>
      </c>
      <c r="K221" s="55" t="s">
        <v>250</v>
      </c>
      <c r="L221" s="90" t="s">
        <v>13</v>
      </c>
    </row>
    <row r="222" spans="2:12" customFormat="1" ht="30" customHeight="1" x14ac:dyDescent="0.3">
      <c r="B222" s="88">
        <v>219</v>
      </c>
      <c r="C222" s="51" t="s">
        <v>2548</v>
      </c>
      <c r="D222" s="55" t="s">
        <v>28</v>
      </c>
      <c r="E222" s="55" t="s">
        <v>1668</v>
      </c>
      <c r="F222" s="55">
        <v>5</v>
      </c>
      <c r="G222" s="55" t="s">
        <v>0</v>
      </c>
      <c r="H222" s="72">
        <v>44000000</v>
      </c>
      <c r="I222" s="55" t="s">
        <v>218</v>
      </c>
      <c r="J222" s="55" t="s">
        <v>219</v>
      </c>
      <c r="K222" s="55" t="s">
        <v>250</v>
      </c>
      <c r="L222" s="90" t="s">
        <v>13</v>
      </c>
    </row>
    <row r="223" spans="2:12" customFormat="1" ht="30" customHeight="1" x14ac:dyDescent="0.3">
      <c r="B223" s="88">
        <v>220</v>
      </c>
      <c r="C223" s="51" t="s">
        <v>2548</v>
      </c>
      <c r="D223" s="55" t="s">
        <v>28</v>
      </c>
      <c r="E223" s="55" t="s">
        <v>164</v>
      </c>
      <c r="F223" s="55">
        <v>5</v>
      </c>
      <c r="G223" s="55" t="s">
        <v>2</v>
      </c>
      <c r="H223" s="72">
        <v>7700000</v>
      </c>
      <c r="I223" s="55" t="s">
        <v>216</v>
      </c>
      <c r="J223" s="55" t="s">
        <v>217</v>
      </c>
      <c r="K223" s="55" t="s">
        <v>250</v>
      </c>
      <c r="L223" s="90" t="s">
        <v>13</v>
      </c>
    </row>
    <row r="224" spans="2:12" customFormat="1" ht="30" customHeight="1" x14ac:dyDescent="0.3">
      <c r="B224" s="88">
        <v>221</v>
      </c>
      <c r="C224" s="51" t="s">
        <v>2548</v>
      </c>
      <c r="D224" s="55" t="s">
        <v>1650</v>
      </c>
      <c r="E224" s="59" t="s">
        <v>1715</v>
      </c>
      <c r="F224" s="55">
        <v>7</v>
      </c>
      <c r="G224" s="55" t="s">
        <v>1121</v>
      </c>
      <c r="H224" s="72">
        <v>5100000000</v>
      </c>
      <c r="I224" s="59" t="s">
        <v>1716</v>
      </c>
      <c r="J224" s="55" t="s">
        <v>1717</v>
      </c>
      <c r="K224" s="55" t="s">
        <v>1657</v>
      </c>
      <c r="L224" s="90" t="s">
        <v>1658</v>
      </c>
    </row>
    <row r="225" spans="2:12" customFormat="1" ht="30" customHeight="1" x14ac:dyDescent="0.3">
      <c r="B225" s="88">
        <v>222</v>
      </c>
      <c r="C225" s="51" t="s">
        <v>2548</v>
      </c>
      <c r="D225" s="55" t="s">
        <v>1650</v>
      </c>
      <c r="E225" s="55" t="s">
        <v>1672</v>
      </c>
      <c r="F225" s="55">
        <v>8</v>
      </c>
      <c r="G225" s="55" t="s">
        <v>2</v>
      </c>
      <c r="H225" s="72">
        <v>11000000</v>
      </c>
      <c r="I225" s="55" t="s">
        <v>1665</v>
      </c>
      <c r="J225" s="55" t="s">
        <v>1666</v>
      </c>
      <c r="K225" s="55" t="s">
        <v>250</v>
      </c>
      <c r="L225" s="90" t="s">
        <v>13</v>
      </c>
    </row>
    <row r="226" spans="2:12" customFormat="1" ht="30" customHeight="1" x14ac:dyDescent="0.3">
      <c r="B226" s="88">
        <v>223</v>
      </c>
      <c r="C226" s="51" t="s">
        <v>2548</v>
      </c>
      <c r="D226" s="55" t="s">
        <v>1650</v>
      </c>
      <c r="E226" s="55" t="s">
        <v>1675</v>
      </c>
      <c r="F226" s="55">
        <v>10</v>
      </c>
      <c r="G226" s="55" t="s">
        <v>2</v>
      </c>
      <c r="H226" s="72">
        <v>22000000</v>
      </c>
      <c r="I226" s="55" t="s">
        <v>1662</v>
      </c>
      <c r="J226" s="55" t="s">
        <v>1663</v>
      </c>
      <c r="K226" s="55" t="s">
        <v>1657</v>
      </c>
      <c r="L226" s="90" t="s">
        <v>13</v>
      </c>
    </row>
    <row r="227" spans="2:12" customFormat="1" ht="30" customHeight="1" x14ac:dyDescent="0.3">
      <c r="B227" s="88">
        <v>224</v>
      </c>
      <c r="C227" s="51" t="s">
        <v>2548</v>
      </c>
      <c r="D227" s="55" t="s">
        <v>1650</v>
      </c>
      <c r="E227" s="55" t="s">
        <v>1671</v>
      </c>
      <c r="F227" s="55">
        <v>10</v>
      </c>
      <c r="G227" s="55" t="s">
        <v>2</v>
      </c>
      <c r="H227" s="72">
        <v>18700000</v>
      </c>
      <c r="I227" s="55" t="s">
        <v>1662</v>
      </c>
      <c r="J227" s="55" t="s">
        <v>1663</v>
      </c>
      <c r="K227" s="55" t="s">
        <v>250</v>
      </c>
      <c r="L227" s="90" t="s">
        <v>13</v>
      </c>
    </row>
    <row r="228" spans="2:12" customFormat="1" ht="30" customHeight="1" x14ac:dyDescent="0.3">
      <c r="B228" s="88">
        <v>225</v>
      </c>
      <c r="C228" s="51" t="s">
        <v>2548</v>
      </c>
      <c r="D228" s="55" t="s">
        <v>28</v>
      </c>
      <c r="E228" s="55" t="s">
        <v>1678</v>
      </c>
      <c r="F228" s="55">
        <v>10</v>
      </c>
      <c r="G228" s="55" t="s">
        <v>2</v>
      </c>
      <c r="H228" s="72">
        <v>8800000</v>
      </c>
      <c r="I228" s="55" t="s">
        <v>213</v>
      </c>
      <c r="J228" s="55" t="s">
        <v>214</v>
      </c>
      <c r="K228" s="55" t="s">
        <v>250</v>
      </c>
      <c r="L228" s="90" t="s">
        <v>13</v>
      </c>
    </row>
    <row r="229" spans="2:12" customFormat="1" ht="30" customHeight="1" x14ac:dyDescent="0.3">
      <c r="B229" s="88">
        <v>226</v>
      </c>
      <c r="C229" s="51" t="s">
        <v>2548</v>
      </c>
      <c r="D229" s="51" t="s">
        <v>1083</v>
      </c>
      <c r="E229" s="51" t="s">
        <v>1105</v>
      </c>
      <c r="F229" s="51">
        <v>1</v>
      </c>
      <c r="G229" s="51" t="s">
        <v>2</v>
      </c>
      <c r="H229" s="73">
        <f>372096000*1.1</f>
        <v>409305600.00000006</v>
      </c>
      <c r="I229" s="51" t="s">
        <v>1101</v>
      </c>
      <c r="J229" s="51" t="s">
        <v>1102</v>
      </c>
      <c r="K229" s="51" t="s">
        <v>1080</v>
      </c>
      <c r="L229" s="89" t="s">
        <v>1081</v>
      </c>
    </row>
    <row r="230" spans="2:12" customFormat="1" ht="30" customHeight="1" x14ac:dyDescent="0.3">
      <c r="B230" s="88">
        <v>227</v>
      </c>
      <c r="C230" s="51" t="s">
        <v>2548</v>
      </c>
      <c r="D230" s="51" t="s">
        <v>1083</v>
      </c>
      <c r="E230" s="51" t="s">
        <v>1103</v>
      </c>
      <c r="F230" s="51">
        <v>1</v>
      </c>
      <c r="G230" s="51" t="s">
        <v>0</v>
      </c>
      <c r="H230" s="73">
        <f>320000000*1.1</f>
        <v>352000000</v>
      </c>
      <c r="I230" s="51" t="s">
        <v>1101</v>
      </c>
      <c r="J230" s="51" t="s">
        <v>1102</v>
      </c>
      <c r="K230" s="51" t="s">
        <v>1075</v>
      </c>
      <c r="L230" s="89" t="s">
        <v>1076</v>
      </c>
    </row>
    <row r="231" spans="2:12" customFormat="1" ht="30" customHeight="1" x14ac:dyDescent="0.3">
      <c r="B231" s="88">
        <v>228</v>
      </c>
      <c r="C231" s="51" t="s">
        <v>2548</v>
      </c>
      <c r="D231" s="51" t="s">
        <v>1083</v>
      </c>
      <c r="E231" s="51" t="s">
        <v>1082</v>
      </c>
      <c r="F231" s="51">
        <v>1</v>
      </c>
      <c r="G231" s="51" t="s">
        <v>0</v>
      </c>
      <c r="H231" s="73">
        <f>207107000*1.1</f>
        <v>227817700.00000003</v>
      </c>
      <c r="I231" s="51" t="s">
        <v>1084</v>
      </c>
      <c r="J231" s="51" t="s">
        <v>1085</v>
      </c>
      <c r="K231" s="51" t="s">
        <v>1075</v>
      </c>
      <c r="L231" s="89" t="s">
        <v>1076</v>
      </c>
    </row>
    <row r="232" spans="2:12" customFormat="1" ht="30" customHeight="1" x14ac:dyDescent="0.3">
      <c r="B232" s="88">
        <v>229</v>
      </c>
      <c r="C232" s="51" t="s">
        <v>2548</v>
      </c>
      <c r="D232" s="51" t="s">
        <v>1083</v>
      </c>
      <c r="E232" s="51" t="s">
        <v>1128</v>
      </c>
      <c r="F232" s="51">
        <v>1</v>
      </c>
      <c r="G232" s="51" t="s">
        <v>762</v>
      </c>
      <c r="H232" s="73">
        <v>6200000</v>
      </c>
      <c r="I232" s="51" t="s">
        <v>1117</v>
      </c>
      <c r="J232" s="51" t="s">
        <v>182</v>
      </c>
      <c r="K232" s="51" t="s">
        <v>1080</v>
      </c>
      <c r="L232" s="89" t="s">
        <v>1081</v>
      </c>
    </row>
    <row r="233" spans="2:12" customFormat="1" ht="30" customHeight="1" x14ac:dyDescent="0.3">
      <c r="B233" s="88">
        <v>230</v>
      </c>
      <c r="C233" s="51" t="s">
        <v>2548</v>
      </c>
      <c r="D233" s="55" t="s">
        <v>1083</v>
      </c>
      <c r="E233" s="55" t="s">
        <v>1129</v>
      </c>
      <c r="F233" s="55">
        <v>2</v>
      </c>
      <c r="G233" s="55" t="s">
        <v>0</v>
      </c>
      <c r="H233" s="72">
        <v>880000000</v>
      </c>
      <c r="I233" s="55" t="s">
        <v>1130</v>
      </c>
      <c r="J233" s="55" t="s">
        <v>1131</v>
      </c>
      <c r="K233" s="55" t="s">
        <v>1075</v>
      </c>
      <c r="L233" s="90" t="s">
        <v>1076</v>
      </c>
    </row>
    <row r="234" spans="2:12" customFormat="1" ht="30" customHeight="1" x14ac:dyDescent="0.3">
      <c r="B234" s="88">
        <v>231</v>
      </c>
      <c r="C234" s="51" t="s">
        <v>2548</v>
      </c>
      <c r="D234" s="51" t="s">
        <v>1083</v>
      </c>
      <c r="E234" s="51" t="s">
        <v>1104</v>
      </c>
      <c r="F234" s="51">
        <v>2</v>
      </c>
      <c r="G234" s="51" t="s">
        <v>2</v>
      </c>
      <c r="H234" s="73">
        <f>375000000*1.1</f>
        <v>412500000.00000006</v>
      </c>
      <c r="I234" s="51" t="s">
        <v>1101</v>
      </c>
      <c r="J234" s="51" t="s">
        <v>1102</v>
      </c>
      <c r="K234" s="51" t="s">
        <v>1080</v>
      </c>
      <c r="L234" s="89" t="s">
        <v>1081</v>
      </c>
    </row>
    <row r="235" spans="2:12" customFormat="1" ht="30" customHeight="1" x14ac:dyDescent="0.3">
      <c r="B235" s="88">
        <v>232</v>
      </c>
      <c r="C235" s="51" t="s">
        <v>2548</v>
      </c>
      <c r="D235" s="51" t="s">
        <v>1083</v>
      </c>
      <c r="E235" s="51" t="s">
        <v>1100</v>
      </c>
      <c r="F235" s="51">
        <v>2</v>
      </c>
      <c r="G235" s="51" t="s">
        <v>0</v>
      </c>
      <c r="H235" s="73">
        <f>307300000*1.1</f>
        <v>338030000</v>
      </c>
      <c r="I235" s="51" t="s">
        <v>1101</v>
      </c>
      <c r="J235" s="51" t="s">
        <v>1102</v>
      </c>
      <c r="K235" s="51" t="s">
        <v>1075</v>
      </c>
      <c r="L235" s="89" t="s">
        <v>1076</v>
      </c>
    </row>
    <row r="236" spans="2:12" customFormat="1" ht="30" customHeight="1" x14ac:dyDescent="0.3">
      <c r="B236" s="88">
        <v>233</v>
      </c>
      <c r="C236" s="51" t="s">
        <v>2548</v>
      </c>
      <c r="D236" s="51" t="s">
        <v>1083</v>
      </c>
      <c r="E236" s="51" t="s">
        <v>1119</v>
      </c>
      <c r="F236" s="51">
        <v>3</v>
      </c>
      <c r="G236" s="51" t="s">
        <v>1</v>
      </c>
      <c r="H236" s="73">
        <v>163240000</v>
      </c>
      <c r="I236" s="51" t="s">
        <v>1117</v>
      </c>
      <c r="J236" s="51" t="s">
        <v>1118</v>
      </c>
      <c r="K236" s="51" t="s">
        <v>1075</v>
      </c>
      <c r="L236" s="89" t="s">
        <v>1076</v>
      </c>
    </row>
    <row r="237" spans="2:12" customFormat="1" ht="30" customHeight="1" x14ac:dyDescent="0.3">
      <c r="B237" s="88">
        <v>234</v>
      </c>
      <c r="C237" s="51" t="s">
        <v>2548</v>
      </c>
      <c r="D237" s="51" t="s">
        <v>1083</v>
      </c>
      <c r="E237" s="51" t="s">
        <v>1099</v>
      </c>
      <c r="F237" s="51">
        <v>3</v>
      </c>
      <c r="G237" s="51" t="s">
        <v>0</v>
      </c>
      <c r="H237" s="73">
        <f>120000000*1.1</f>
        <v>132000000.00000001</v>
      </c>
      <c r="I237" s="51" t="s">
        <v>183</v>
      </c>
      <c r="J237" s="51" t="s">
        <v>184</v>
      </c>
      <c r="K237" s="51" t="s">
        <v>1075</v>
      </c>
      <c r="L237" s="89" t="s">
        <v>244</v>
      </c>
    </row>
    <row r="238" spans="2:12" customFormat="1" ht="30" customHeight="1" x14ac:dyDescent="0.3">
      <c r="B238" s="88">
        <v>235</v>
      </c>
      <c r="C238" s="51" t="s">
        <v>2548</v>
      </c>
      <c r="D238" s="57" t="s">
        <v>151</v>
      </c>
      <c r="E238" s="57" t="s">
        <v>1079</v>
      </c>
      <c r="F238" s="51">
        <v>3</v>
      </c>
      <c r="G238" s="51" t="s">
        <v>0</v>
      </c>
      <c r="H238" s="73">
        <v>129929800</v>
      </c>
      <c r="I238" s="51" t="s">
        <v>1077</v>
      </c>
      <c r="J238" s="51" t="s">
        <v>181</v>
      </c>
      <c r="K238" s="51" t="s">
        <v>1078</v>
      </c>
      <c r="L238" s="89" t="s">
        <v>244</v>
      </c>
    </row>
    <row r="239" spans="2:12" customFormat="1" ht="30" customHeight="1" x14ac:dyDescent="0.3">
      <c r="B239" s="92">
        <v>236</v>
      </c>
      <c r="C239" s="57" t="s">
        <v>2548</v>
      </c>
      <c r="D239" s="57" t="s">
        <v>151</v>
      </c>
      <c r="E239" s="57" t="s">
        <v>159</v>
      </c>
      <c r="F239" s="57">
        <v>3</v>
      </c>
      <c r="G239" s="57" t="s">
        <v>0</v>
      </c>
      <c r="H239" s="74">
        <v>27450000</v>
      </c>
      <c r="I239" s="57" t="s">
        <v>185</v>
      </c>
      <c r="J239" s="57" t="s">
        <v>186</v>
      </c>
      <c r="K239" s="57" t="s">
        <v>1075</v>
      </c>
      <c r="L239" s="91" t="s">
        <v>1076</v>
      </c>
    </row>
    <row r="240" spans="2:12" customFormat="1" ht="30" customHeight="1" x14ac:dyDescent="0.3">
      <c r="B240" s="88">
        <v>237</v>
      </c>
      <c r="C240" s="51" t="s">
        <v>2548</v>
      </c>
      <c r="D240" s="57" t="s">
        <v>151</v>
      </c>
      <c r="E240" s="57" t="s">
        <v>122</v>
      </c>
      <c r="F240" s="51">
        <v>3</v>
      </c>
      <c r="G240" s="51" t="s">
        <v>2</v>
      </c>
      <c r="H240" s="73">
        <v>10780000</v>
      </c>
      <c r="I240" s="51" t="s">
        <v>1077</v>
      </c>
      <c r="J240" s="51" t="s">
        <v>181</v>
      </c>
      <c r="K240" s="51" t="s">
        <v>1080</v>
      </c>
      <c r="L240" s="89" t="s">
        <v>1081</v>
      </c>
    </row>
    <row r="241" spans="2:12" customFormat="1" ht="30" customHeight="1" x14ac:dyDescent="0.3">
      <c r="B241" s="88">
        <v>238</v>
      </c>
      <c r="C241" s="51" t="s">
        <v>2548</v>
      </c>
      <c r="D241" s="55" t="s">
        <v>1083</v>
      </c>
      <c r="E241" s="55" t="s">
        <v>1134</v>
      </c>
      <c r="F241" s="55">
        <v>3</v>
      </c>
      <c r="G241" s="55" t="s">
        <v>2</v>
      </c>
      <c r="H241" s="72">
        <v>10000000</v>
      </c>
      <c r="I241" s="55" t="s">
        <v>1133</v>
      </c>
      <c r="J241" s="55" t="s">
        <v>189</v>
      </c>
      <c r="K241" s="55" t="s">
        <v>1080</v>
      </c>
      <c r="L241" s="90" t="s">
        <v>1081</v>
      </c>
    </row>
    <row r="242" spans="2:12" customFormat="1" ht="30" customHeight="1" x14ac:dyDescent="0.3">
      <c r="B242" s="88">
        <v>239</v>
      </c>
      <c r="C242" s="51" t="s">
        <v>2548</v>
      </c>
      <c r="D242" s="51" t="s">
        <v>1083</v>
      </c>
      <c r="E242" s="51" t="s">
        <v>1120</v>
      </c>
      <c r="F242" s="51">
        <v>4</v>
      </c>
      <c r="G242" s="51" t="s">
        <v>1121</v>
      </c>
      <c r="H242" s="73">
        <v>88000000</v>
      </c>
      <c r="I242" s="51" t="s">
        <v>1117</v>
      </c>
      <c r="J242" s="51" t="s">
        <v>1118</v>
      </c>
      <c r="K242" s="51" t="s">
        <v>1075</v>
      </c>
      <c r="L242" s="89" t="s">
        <v>1076</v>
      </c>
    </row>
    <row r="243" spans="2:12" customFormat="1" ht="30" customHeight="1" x14ac:dyDescent="0.3">
      <c r="B243" s="88">
        <v>240</v>
      </c>
      <c r="C243" s="51" t="s">
        <v>2548</v>
      </c>
      <c r="D243" s="51" t="s">
        <v>1083</v>
      </c>
      <c r="E243" s="51" t="s">
        <v>1086</v>
      </c>
      <c r="F243" s="51">
        <v>4</v>
      </c>
      <c r="G243" s="51" t="s">
        <v>0</v>
      </c>
      <c r="H243" s="73">
        <f>75337000*1.1</f>
        <v>82870700</v>
      </c>
      <c r="I243" s="51" t="s">
        <v>183</v>
      </c>
      <c r="J243" s="51" t="s">
        <v>184</v>
      </c>
      <c r="K243" s="51" t="s">
        <v>1075</v>
      </c>
      <c r="L243" s="89" t="s">
        <v>244</v>
      </c>
    </row>
    <row r="244" spans="2:12" customFormat="1" ht="30" customHeight="1" x14ac:dyDescent="0.3">
      <c r="B244" s="99">
        <v>241</v>
      </c>
      <c r="C244" s="63" t="s">
        <v>2548</v>
      </c>
      <c r="D244" s="55" t="s">
        <v>1083</v>
      </c>
      <c r="E244" s="63" t="s">
        <v>1147</v>
      </c>
      <c r="F244" s="50">
        <v>4</v>
      </c>
      <c r="G244" s="50" t="s">
        <v>2</v>
      </c>
      <c r="H244" s="73">
        <v>8000000</v>
      </c>
      <c r="I244" s="50" t="s">
        <v>192</v>
      </c>
      <c r="J244" s="50" t="s">
        <v>193</v>
      </c>
      <c r="K244" s="50" t="s">
        <v>1137</v>
      </c>
      <c r="L244" s="100" t="s">
        <v>246</v>
      </c>
    </row>
    <row r="245" spans="2:12" customFormat="1" ht="30" customHeight="1" x14ac:dyDescent="0.3">
      <c r="B245" s="92">
        <v>242</v>
      </c>
      <c r="C245" s="57" t="s">
        <v>2548</v>
      </c>
      <c r="D245" s="51" t="s">
        <v>1083</v>
      </c>
      <c r="E245" s="51" t="s">
        <v>1125</v>
      </c>
      <c r="F245" s="51">
        <v>4</v>
      </c>
      <c r="G245" s="57" t="s">
        <v>2</v>
      </c>
      <c r="H245" s="73">
        <v>6930000</v>
      </c>
      <c r="I245" s="51" t="s">
        <v>1117</v>
      </c>
      <c r="J245" s="51" t="s">
        <v>1118</v>
      </c>
      <c r="K245" s="51" t="s">
        <v>1080</v>
      </c>
      <c r="L245" s="89" t="s">
        <v>1081</v>
      </c>
    </row>
    <row r="246" spans="2:12" customFormat="1" ht="30" customHeight="1" x14ac:dyDescent="0.3">
      <c r="B246" s="88">
        <v>243</v>
      </c>
      <c r="C246" s="51" t="s">
        <v>2548</v>
      </c>
      <c r="D246" s="55" t="s">
        <v>1083</v>
      </c>
      <c r="E246" s="55" t="s">
        <v>1132</v>
      </c>
      <c r="F246" s="55">
        <v>5</v>
      </c>
      <c r="G246" s="55" t="s">
        <v>0</v>
      </c>
      <c r="H246" s="72">
        <v>71500000</v>
      </c>
      <c r="I246" s="55" t="s">
        <v>1133</v>
      </c>
      <c r="J246" s="55" t="s">
        <v>189</v>
      </c>
      <c r="K246" s="55" t="s">
        <v>1078</v>
      </c>
      <c r="L246" s="90" t="s">
        <v>244</v>
      </c>
    </row>
    <row r="247" spans="2:12" customFormat="1" ht="30" customHeight="1" x14ac:dyDescent="0.3">
      <c r="B247" s="88">
        <v>244</v>
      </c>
      <c r="C247" s="51" t="s">
        <v>2548</v>
      </c>
      <c r="D247" s="51" t="s">
        <v>1083</v>
      </c>
      <c r="E247" s="51" t="s">
        <v>1122</v>
      </c>
      <c r="F247" s="51">
        <v>5</v>
      </c>
      <c r="G247" s="51" t="s">
        <v>1121</v>
      </c>
      <c r="H247" s="73">
        <v>42130000</v>
      </c>
      <c r="I247" s="51" t="s">
        <v>1117</v>
      </c>
      <c r="J247" s="51" t="s">
        <v>1118</v>
      </c>
      <c r="K247" s="51" t="s">
        <v>1075</v>
      </c>
      <c r="L247" s="89" t="s">
        <v>1076</v>
      </c>
    </row>
    <row r="248" spans="2:12" customFormat="1" ht="30" customHeight="1" x14ac:dyDescent="0.3">
      <c r="B248" s="99">
        <v>245</v>
      </c>
      <c r="C248" s="63" t="s">
        <v>2548</v>
      </c>
      <c r="D248" s="55" t="s">
        <v>151</v>
      </c>
      <c r="E248" s="63" t="s">
        <v>1187</v>
      </c>
      <c r="F248" s="50">
        <v>6</v>
      </c>
      <c r="G248" s="50" t="s">
        <v>0</v>
      </c>
      <c r="H248" s="73">
        <v>6291000000</v>
      </c>
      <c r="I248" s="50" t="s">
        <v>1185</v>
      </c>
      <c r="J248" s="50" t="s">
        <v>1186</v>
      </c>
      <c r="K248" s="50" t="s">
        <v>98</v>
      </c>
      <c r="L248" s="100" t="s">
        <v>41</v>
      </c>
    </row>
    <row r="249" spans="2:12" customFormat="1" ht="30" customHeight="1" x14ac:dyDescent="0.3">
      <c r="B249" s="99">
        <v>246</v>
      </c>
      <c r="C249" s="63" t="s">
        <v>2548</v>
      </c>
      <c r="D249" s="55" t="s">
        <v>151</v>
      </c>
      <c r="E249" s="63" t="s">
        <v>1184</v>
      </c>
      <c r="F249" s="50">
        <v>6</v>
      </c>
      <c r="G249" s="50" t="s">
        <v>0</v>
      </c>
      <c r="H249" s="73">
        <v>3850000000</v>
      </c>
      <c r="I249" s="50" t="s">
        <v>1185</v>
      </c>
      <c r="J249" s="50" t="s">
        <v>1186</v>
      </c>
      <c r="K249" s="50" t="s">
        <v>1078</v>
      </c>
      <c r="L249" s="100" t="s">
        <v>244</v>
      </c>
    </row>
    <row r="250" spans="2:12" customFormat="1" ht="30" customHeight="1" x14ac:dyDescent="0.3">
      <c r="B250" s="88">
        <v>247</v>
      </c>
      <c r="C250" s="51" t="s">
        <v>2548</v>
      </c>
      <c r="D250" s="51" t="s">
        <v>1083</v>
      </c>
      <c r="E250" s="51" t="s">
        <v>1093</v>
      </c>
      <c r="F250" s="51">
        <v>6</v>
      </c>
      <c r="G250" s="51" t="s">
        <v>0</v>
      </c>
      <c r="H250" s="73">
        <f>130000000*1.1</f>
        <v>143000000</v>
      </c>
      <c r="I250" s="51" t="s">
        <v>183</v>
      </c>
      <c r="J250" s="51" t="s">
        <v>184</v>
      </c>
      <c r="K250" s="51" t="s">
        <v>1075</v>
      </c>
      <c r="L250" s="89" t="s">
        <v>244</v>
      </c>
    </row>
    <row r="251" spans="2:12" customFormat="1" ht="30" customHeight="1" x14ac:dyDescent="0.3">
      <c r="B251" s="96">
        <v>248</v>
      </c>
      <c r="C251" s="50" t="s">
        <v>2548</v>
      </c>
      <c r="D251" s="55" t="s">
        <v>1083</v>
      </c>
      <c r="E251" s="50" t="s">
        <v>1138</v>
      </c>
      <c r="F251" s="50">
        <v>6</v>
      </c>
      <c r="G251" s="50" t="s">
        <v>0</v>
      </c>
      <c r="H251" s="73">
        <v>42130000</v>
      </c>
      <c r="I251" s="63" t="s">
        <v>1139</v>
      </c>
      <c r="J251" s="50" t="s">
        <v>191</v>
      </c>
      <c r="K251" s="50" t="s">
        <v>1078</v>
      </c>
      <c r="L251" s="100" t="s">
        <v>244</v>
      </c>
    </row>
    <row r="252" spans="2:12" customFormat="1" ht="30" customHeight="1" x14ac:dyDescent="0.3">
      <c r="B252" s="88">
        <v>249</v>
      </c>
      <c r="C252" s="51" t="s">
        <v>2548</v>
      </c>
      <c r="D252" s="51" t="s">
        <v>1083</v>
      </c>
      <c r="E252" s="51" t="s">
        <v>1123</v>
      </c>
      <c r="F252" s="51">
        <v>6</v>
      </c>
      <c r="G252" s="51" t="s">
        <v>1121</v>
      </c>
      <c r="H252" s="73">
        <v>33000000</v>
      </c>
      <c r="I252" s="51" t="s">
        <v>1117</v>
      </c>
      <c r="J252" s="51" t="s">
        <v>1118</v>
      </c>
      <c r="K252" s="51" t="s">
        <v>1075</v>
      </c>
      <c r="L252" s="89" t="s">
        <v>1076</v>
      </c>
    </row>
    <row r="253" spans="2:12" customFormat="1" ht="30" customHeight="1" x14ac:dyDescent="0.3">
      <c r="B253" s="96">
        <v>250</v>
      </c>
      <c r="C253" s="50" t="s">
        <v>2548</v>
      </c>
      <c r="D253" s="55" t="s">
        <v>1083</v>
      </c>
      <c r="E253" s="63" t="s">
        <v>1145</v>
      </c>
      <c r="F253" s="50">
        <v>7</v>
      </c>
      <c r="G253" s="50" t="s">
        <v>0</v>
      </c>
      <c r="H253" s="73">
        <v>35695000</v>
      </c>
      <c r="I253" s="50" t="s">
        <v>192</v>
      </c>
      <c r="J253" s="50" t="s">
        <v>193</v>
      </c>
      <c r="K253" s="50" t="s">
        <v>1078</v>
      </c>
      <c r="L253" s="100" t="s">
        <v>244</v>
      </c>
    </row>
    <row r="254" spans="2:12" customFormat="1" ht="30" customHeight="1" x14ac:dyDescent="0.3">
      <c r="B254" s="88">
        <v>251</v>
      </c>
      <c r="C254" s="51" t="s">
        <v>2548</v>
      </c>
      <c r="D254" s="57" t="s">
        <v>151</v>
      </c>
      <c r="E254" s="57" t="s">
        <v>157</v>
      </c>
      <c r="F254" s="51">
        <v>7</v>
      </c>
      <c r="G254" s="51" t="s">
        <v>1</v>
      </c>
      <c r="H254" s="73">
        <v>12100000</v>
      </c>
      <c r="I254" s="51" t="s">
        <v>1077</v>
      </c>
      <c r="J254" s="51" t="s">
        <v>181</v>
      </c>
      <c r="K254" s="51" t="s">
        <v>1078</v>
      </c>
      <c r="L254" s="89" t="s">
        <v>244</v>
      </c>
    </row>
    <row r="255" spans="2:12" customFormat="1" ht="30" customHeight="1" x14ac:dyDescent="0.3">
      <c r="B255" s="88">
        <v>252</v>
      </c>
      <c r="C255" s="51" t="s">
        <v>2548</v>
      </c>
      <c r="D255" s="57" t="s">
        <v>151</v>
      </c>
      <c r="E255" s="57" t="s">
        <v>156</v>
      </c>
      <c r="F255" s="51">
        <v>7</v>
      </c>
      <c r="G255" s="51" t="s">
        <v>1</v>
      </c>
      <c r="H255" s="73">
        <v>11000000</v>
      </c>
      <c r="I255" s="51" t="s">
        <v>1077</v>
      </c>
      <c r="J255" s="51" t="s">
        <v>181</v>
      </c>
      <c r="K255" s="51" t="s">
        <v>1078</v>
      </c>
      <c r="L255" s="89" t="s">
        <v>244</v>
      </c>
    </row>
    <row r="256" spans="2:12" customFormat="1" ht="30" customHeight="1" x14ac:dyDescent="0.3">
      <c r="B256" s="88">
        <v>253</v>
      </c>
      <c r="C256" s="51" t="s">
        <v>2548</v>
      </c>
      <c r="D256" s="51" t="s">
        <v>1083</v>
      </c>
      <c r="E256" s="51" t="s">
        <v>1092</v>
      </c>
      <c r="F256" s="51">
        <v>8</v>
      </c>
      <c r="G256" s="51" t="s">
        <v>1</v>
      </c>
      <c r="H256" s="73">
        <f>25000000*1.1</f>
        <v>27500000.000000004</v>
      </c>
      <c r="I256" s="51" t="s">
        <v>183</v>
      </c>
      <c r="J256" s="51" t="s">
        <v>184</v>
      </c>
      <c r="K256" s="51" t="s">
        <v>1075</v>
      </c>
      <c r="L256" s="89" t="s">
        <v>244</v>
      </c>
    </row>
    <row r="257" spans="2:12" customFormat="1" ht="30" customHeight="1" x14ac:dyDescent="0.3">
      <c r="B257" s="96">
        <v>254</v>
      </c>
      <c r="C257" s="50" t="s">
        <v>2548</v>
      </c>
      <c r="D257" s="55" t="s">
        <v>1083</v>
      </c>
      <c r="E257" s="63" t="s">
        <v>1146</v>
      </c>
      <c r="F257" s="50">
        <v>8</v>
      </c>
      <c r="G257" s="50" t="s">
        <v>2</v>
      </c>
      <c r="H257" s="73">
        <v>27500000</v>
      </c>
      <c r="I257" s="50" t="s">
        <v>192</v>
      </c>
      <c r="J257" s="50" t="s">
        <v>193</v>
      </c>
      <c r="K257" s="50" t="s">
        <v>1137</v>
      </c>
      <c r="L257" s="100" t="s">
        <v>246</v>
      </c>
    </row>
    <row r="258" spans="2:12" customFormat="1" ht="30" customHeight="1" x14ac:dyDescent="0.3">
      <c r="B258" s="88">
        <v>255</v>
      </c>
      <c r="C258" s="51" t="s">
        <v>2548</v>
      </c>
      <c r="D258" s="51" t="s">
        <v>1083</v>
      </c>
      <c r="E258" s="51" t="s">
        <v>1124</v>
      </c>
      <c r="F258" s="51">
        <v>9</v>
      </c>
      <c r="G258" s="51" t="s">
        <v>762</v>
      </c>
      <c r="H258" s="73">
        <v>113696000</v>
      </c>
      <c r="I258" s="51" t="s">
        <v>1117</v>
      </c>
      <c r="J258" s="51" t="s">
        <v>1118</v>
      </c>
      <c r="K258" s="51" t="s">
        <v>1080</v>
      </c>
      <c r="L258" s="89" t="s">
        <v>1081</v>
      </c>
    </row>
    <row r="259" spans="2:12" customFormat="1" ht="30" customHeight="1" x14ac:dyDescent="0.3">
      <c r="B259" s="92">
        <v>256</v>
      </c>
      <c r="C259" s="57" t="s">
        <v>2548</v>
      </c>
      <c r="D259" s="57" t="s">
        <v>151</v>
      </c>
      <c r="E259" s="57" t="s">
        <v>88</v>
      </c>
      <c r="F259" s="57">
        <v>9</v>
      </c>
      <c r="G259" s="57" t="s">
        <v>2</v>
      </c>
      <c r="H259" s="74">
        <v>30000000</v>
      </c>
      <c r="I259" s="57" t="s">
        <v>185</v>
      </c>
      <c r="J259" s="57" t="s">
        <v>187</v>
      </c>
      <c r="K259" s="57" t="s">
        <v>1080</v>
      </c>
      <c r="L259" s="91" t="s">
        <v>246</v>
      </c>
    </row>
    <row r="260" spans="2:12" customFormat="1" ht="30" customHeight="1" x14ac:dyDescent="0.3">
      <c r="B260" s="96">
        <v>257</v>
      </c>
      <c r="C260" s="50" t="s">
        <v>2548</v>
      </c>
      <c r="D260" s="55" t="s">
        <v>151</v>
      </c>
      <c r="E260" s="50" t="s">
        <v>1167</v>
      </c>
      <c r="F260" s="50">
        <v>9</v>
      </c>
      <c r="G260" s="50" t="s">
        <v>1</v>
      </c>
      <c r="H260" s="73">
        <v>20000000</v>
      </c>
      <c r="I260" s="63" t="s">
        <v>194</v>
      </c>
      <c r="J260" s="50" t="s">
        <v>1168</v>
      </c>
      <c r="K260" s="50" t="s">
        <v>1137</v>
      </c>
      <c r="L260" s="100" t="s">
        <v>246</v>
      </c>
    </row>
    <row r="261" spans="2:12" customFormat="1" ht="30" customHeight="1" x14ac:dyDescent="0.3">
      <c r="B261" s="96">
        <v>258</v>
      </c>
      <c r="C261" s="50" t="s">
        <v>2548</v>
      </c>
      <c r="D261" s="55" t="s">
        <v>151</v>
      </c>
      <c r="E261" s="50" t="s">
        <v>1169</v>
      </c>
      <c r="F261" s="50">
        <v>9</v>
      </c>
      <c r="G261" s="50" t="s">
        <v>1</v>
      </c>
      <c r="H261" s="73">
        <v>16120000</v>
      </c>
      <c r="I261" s="63" t="s">
        <v>194</v>
      </c>
      <c r="J261" s="50" t="s">
        <v>1170</v>
      </c>
      <c r="K261" s="50" t="s">
        <v>1137</v>
      </c>
      <c r="L261" s="100" t="s">
        <v>246</v>
      </c>
    </row>
    <row r="262" spans="2:12" customFormat="1" ht="30" customHeight="1" x14ac:dyDescent="0.3">
      <c r="B262" s="88">
        <v>259</v>
      </c>
      <c r="C262" s="51" t="s">
        <v>2548</v>
      </c>
      <c r="D262" s="57" t="s">
        <v>151</v>
      </c>
      <c r="E262" s="57" t="s">
        <v>1072</v>
      </c>
      <c r="F262" s="51">
        <v>9</v>
      </c>
      <c r="G262" s="51" t="s">
        <v>1</v>
      </c>
      <c r="H262" s="73">
        <v>12100000</v>
      </c>
      <c r="I262" s="51" t="s">
        <v>1073</v>
      </c>
      <c r="J262" s="51" t="s">
        <v>1074</v>
      </c>
      <c r="K262" s="51" t="s">
        <v>1075</v>
      </c>
      <c r="L262" s="89" t="s">
        <v>1076</v>
      </c>
    </row>
    <row r="263" spans="2:12" customFormat="1" ht="30" customHeight="1" x14ac:dyDescent="0.3">
      <c r="B263" s="88">
        <v>260</v>
      </c>
      <c r="C263" s="51" t="s">
        <v>2548</v>
      </c>
      <c r="D263" s="51" t="s">
        <v>1083</v>
      </c>
      <c r="E263" s="51" t="s">
        <v>1094</v>
      </c>
      <c r="F263" s="51">
        <v>10</v>
      </c>
      <c r="G263" s="51" t="s">
        <v>1</v>
      </c>
      <c r="H263" s="73">
        <f>23000000*1.1</f>
        <v>25300000.000000004</v>
      </c>
      <c r="I263" s="51" t="s">
        <v>183</v>
      </c>
      <c r="J263" s="51" t="s">
        <v>184</v>
      </c>
      <c r="K263" s="51" t="s">
        <v>1075</v>
      </c>
      <c r="L263" s="89" t="s">
        <v>244</v>
      </c>
    </row>
    <row r="264" spans="2:12" customFormat="1" ht="30" customHeight="1" x14ac:dyDescent="0.3">
      <c r="B264" s="96">
        <v>261</v>
      </c>
      <c r="C264" s="50" t="s">
        <v>2548</v>
      </c>
      <c r="D264" s="55" t="s">
        <v>151</v>
      </c>
      <c r="E264" s="50" t="s">
        <v>1165</v>
      </c>
      <c r="F264" s="50">
        <v>10</v>
      </c>
      <c r="G264" s="50" t="s">
        <v>1</v>
      </c>
      <c r="H264" s="73">
        <v>15000000</v>
      </c>
      <c r="I264" s="63" t="s">
        <v>194</v>
      </c>
      <c r="J264" s="50" t="s">
        <v>1166</v>
      </c>
      <c r="K264" s="50" t="s">
        <v>1137</v>
      </c>
      <c r="L264" s="100" t="s">
        <v>246</v>
      </c>
    </row>
    <row r="265" spans="2:12" s="28" customFormat="1" ht="30" customHeight="1" x14ac:dyDescent="0.3">
      <c r="B265" s="88">
        <v>262</v>
      </c>
      <c r="C265" s="51" t="s">
        <v>2548</v>
      </c>
      <c r="D265" s="57" t="s">
        <v>151</v>
      </c>
      <c r="E265" s="57" t="s">
        <v>158</v>
      </c>
      <c r="F265" s="51">
        <v>11</v>
      </c>
      <c r="G265" s="51" t="s">
        <v>2</v>
      </c>
      <c r="H265" s="73">
        <v>11000000</v>
      </c>
      <c r="I265" s="51" t="s">
        <v>1077</v>
      </c>
      <c r="J265" s="51" t="s">
        <v>181</v>
      </c>
      <c r="K265" s="51" t="s">
        <v>1080</v>
      </c>
      <c r="L265" s="89" t="s">
        <v>1081</v>
      </c>
    </row>
    <row r="266" spans="2:12" s="28" customFormat="1" ht="30" customHeight="1" x14ac:dyDescent="0.3">
      <c r="B266" s="88">
        <v>263</v>
      </c>
      <c r="C266" s="51" t="s">
        <v>2548</v>
      </c>
      <c r="D266" s="55" t="s">
        <v>1083</v>
      </c>
      <c r="E266" s="55" t="s">
        <v>1135</v>
      </c>
      <c r="F266" s="55">
        <v>12</v>
      </c>
      <c r="G266" s="55" t="s">
        <v>1</v>
      </c>
      <c r="H266" s="72">
        <v>77000000</v>
      </c>
      <c r="I266" s="55" t="s">
        <v>1133</v>
      </c>
      <c r="J266" s="55" t="s">
        <v>189</v>
      </c>
      <c r="K266" s="55" t="s">
        <v>1078</v>
      </c>
      <c r="L266" s="90" t="s">
        <v>244</v>
      </c>
    </row>
    <row r="267" spans="2:12" s="28" customFormat="1" ht="30" customHeight="1" x14ac:dyDescent="0.3">
      <c r="B267" s="88">
        <v>264</v>
      </c>
      <c r="C267" s="51" t="s">
        <v>2548</v>
      </c>
      <c r="D267" s="55" t="s">
        <v>1580</v>
      </c>
      <c r="E267" s="51" t="s">
        <v>1594</v>
      </c>
      <c r="F267" s="51">
        <v>3</v>
      </c>
      <c r="G267" s="51" t="s">
        <v>0</v>
      </c>
      <c r="H267" s="73">
        <v>53040000</v>
      </c>
      <c r="I267" s="51" t="s">
        <v>1595</v>
      </c>
      <c r="J267" s="51" t="s">
        <v>1596</v>
      </c>
      <c r="K267" s="51" t="s">
        <v>1597</v>
      </c>
      <c r="L267" s="89" t="s">
        <v>1598</v>
      </c>
    </row>
    <row r="268" spans="2:12" s="28" customFormat="1" ht="30" customHeight="1" x14ac:dyDescent="0.3">
      <c r="B268" s="88">
        <v>265</v>
      </c>
      <c r="C268" s="51" t="s">
        <v>2548</v>
      </c>
      <c r="D268" s="55" t="s">
        <v>1580</v>
      </c>
      <c r="E268" s="55" t="s">
        <v>1628</v>
      </c>
      <c r="F268" s="55">
        <v>3</v>
      </c>
      <c r="G268" s="55" t="s">
        <v>1</v>
      </c>
      <c r="H268" s="72">
        <v>25000000</v>
      </c>
      <c r="I268" s="55" t="s">
        <v>174</v>
      </c>
      <c r="J268" s="55" t="s">
        <v>89</v>
      </c>
      <c r="K268" s="55" t="s">
        <v>367</v>
      </c>
      <c r="L268" s="90" t="s">
        <v>1584</v>
      </c>
    </row>
    <row r="269" spans="2:12" s="28" customFormat="1" ht="30" customHeight="1" x14ac:dyDescent="0.3">
      <c r="B269" s="88">
        <v>266</v>
      </c>
      <c r="C269" s="51" t="s">
        <v>2548</v>
      </c>
      <c r="D269" s="55" t="s">
        <v>1580</v>
      </c>
      <c r="E269" s="51" t="s">
        <v>1643</v>
      </c>
      <c r="F269" s="51">
        <v>3</v>
      </c>
      <c r="G269" s="51" t="s">
        <v>2</v>
      </c>
      <c r="H269" s="73">
        <v>19227000</v>
      </c>
      <c r="I269" s="51" t="s">
        <v>1597</v>
      </c>
      <c r="J269" s="51" t="s">
        <v>142</v>
      </c>
      <c r="K269" s="51" t="s">
        <v>1597</v>
      </c>
      <c r="L269" s="90" t="s">
        <v>1588</v>
      </c>
    </row>
    <row r="270" spans="2:12" s="28" customFormat="1" ht="30" customHeight="1" x14ac:dyDescent="0.3">
      <c r="B270" s="88">
        <v>267</v>
      </c>
      <c r="C270" s="51" t="s">
        <v>2548</v>
      </c>
      <c r="D270" s="55" t="s">
        <v>1580</v>
      </c>
      <c r="E270" s="55" t="s">
        <v>173</v>
      </c>
      <c r="F270" s="55">
        <v>3</v>
      </c>
      <c r="G270" s="55" t="s">
        <v>1</v>
      </c>
      <c r="H270" s="72">
        <v>10000000</v>
      </c>
      <c r="I270" s="55" t="s">
        <v>1625</v>
      </c>
      <c r="J270" s="55" t="s">
        <v>243</v>
      </c>
      <c r="K270" s="55" t="s">
        <v>367</v>
      </c>
      <c r="L270" s="90" t="s">
        <v>1584</v>
      </c>
    </row>
    <row r="271" spans="2:12" s="28" customFormat="1" ht="30" customHeight="1" x14ac:dyDescent="0.3">
      <c r="B271" s="88">
        <v>268</v>
      </c>
      <c r="C271" s="51" t="s">
        <v>2548</v>
      </c>
      <c r="D271" s="55" t="s">
        <v>1580</v>
      </c>
      <c r="E271" s="55" t="s">
        <v>1599</v>
      </c>
      <c r="F271" s="55">
        <v>4</v>
      </c>
      <c r="G271" s="55" t="s">
        <v>1</v>
      </c>
      <c r="H271" s="72">
        <v>23100000</v>
      </c>
      <c r="I271" s="55" t="s">
        <v>1600</v>
      </c>
      <c r="J271" s="55" t="s">
        <v>1601</v>
      </c>
      <c r="K271" s="55" t="s">
        <v>1587</v>
      </c>
      <c r="L271" s="90" t="s">
        <v>1588</v>
      </c>
    </row>
    <row r="272" spans="2:12" s="28" customFormat="1" ht="30" customHeight="1" x14ac:dyDescent="0.3">
      <c r="B272" s="88">
        <v>269</v>
      </c>
      <c r="C272" s="51" t="s">
        <v>2548</v>
      </c>
      <c r="D272" s="55" t="s">
        <v>1580</v>
      </c>
      <c r="E272" s="55" t="s">
        <v>1626</v>
      </c>
      <c r="F272" s="55">
        <v>5</v>
      </c>
      <c r="G272" s="55" t="s">
        <v>2</v>
      </c>
      <c r="H272" s="72">
        <v>216000000</v>
      </c>
      <c r="I272" s="55" t="s">
        <v>1627</v>
      </c>
      <c r="J272" s="55" t="s">
        <v>243</v>
      </c>
      <c r="K272" s="55" t="s">
        <v>367</v>
      </c>
      <c r="L272" s="90" t="s">
        <v>1584</v>
      </c>
    </row>
    <row r="273" spans="2:12" s="28" customFormat="1" ht="30" customHeight="1" x14ac:dyDescent="0.3">
      <c r="B273" s="88">
        <v>270</v>
      </c>
      <c r="C273" s="51" t="s">
        <v>2548</v>
      </c>
      <c r="D273" s="55" t="s">
        <v>1580</v>
      </c>
      <c r="E273" s="55" t="s">
        <v>1591</v>
      </c>
      <c r="F273" s="55">
        <v>5</v>
      </c>
      <c r="G273" s="55" t="s">
        <v>0</v>
      </c>
      <c r="H273" s="72">
        <v>10000000</v>
      </c>
      <c r="I273" s="55" t="s">
        <v>121</v>
      </c>
      <c r="J273" s="55" t="s">
        <v>90</v>
      </c>
      <c r="K273" s="55" t="s">
        <v>1587</v>
      </c>
      <c r="L273" s="90" t="s">
        <v>1588</v>
      </c>
    </row>
    <row r="274" spans="2:12" s="28" customFormat="1" ht="30" customHeight="1" x14ac:dyDescent="0.3">
      <c r="B274" s="92">
        <v>271</v>
      </c>
      <c r="C274" s="57" t="s">
        <v>2548</v>
      </c>
      <c r="D274" s="55" t="s">
        <v>1580</v>
      </c>
      <c r="E274" s="55" t="s">
        <v>172</v>
      </c>
      <c r="F274" s="55">
        <v>5</v>
      </c>
      <c r="G274" s="64" t="s">
        <v>0</v>
      </c>
      <c r="H274" s="72">
        <v>10000000</v>
      </c>
      <c r="I274" s="55" t="s">
        <v>121</v>
      </c>
      <c r="J274" s="55" t="s">
        <v>90</v>
      </c>
      <c r="K274" s="55" t="s">
        <v>1587</v>
      </c>
      <c r="L274" s="90" t="s">
        <v>1588</v>
      </c>
    </row>
    <row r="275" spans="2:12" s="28" customFormat="1" ht="30" customHeight="1" x14ac:dyDescent="0.3">
      <c r="B275" s="92">
        <v>272</v>
      </c>
      <c r="C275" s="57" t="s">
        <v>2548</v>
      </c>
      <c r="D275" s="55" t="s">
        <v>1580</v>
      </c>
      <c r="E275" s="55" t="s">
        <v>1593</v>
      </c>
      <c r="F275" s="55">
        <v>7</v>
      </c>
      <c r="G275" s="64" t="s">
        <v>0</v>
      </c>
      <c r="H275" s="72">
        <v>50000000</v>
      </c>
      <c r="I275" s="55" t="s">
        <v>121</v>
      </c>
      <c r="J275" s="55" t="s">
        <v>90</v>
      </c>
      <c r="K275" s="55" t="s">
        <v>1587</v>
      </c>
      <c r="L275" s="90" t="s">
        <v>1588</v>
      </c>
    </row>
    <row r="276" spans="2:12" s="28" customFormat="1" ht="30" customHeight="1" x14ac:dyDescent="0.3">
      <c r="B276" s="88">
        <v>273</v>
      </c>
      <c r="C276" s="51" t="s">
        <v>2548</v>
      </c>
      <c r="D276" s="55" t="s">
        <v>1580</v>
      </c>
      <c r="E276" s="51" t="s">
        <v>1642</v>
      </c>
      <c r="F276" s="51">
        <v>8</v>
      </c>
      <c r="G276" s="51" t="s">
        <v>0</v>
      </c>
      <c r="H276" s="73">
        <v>3000000000</v>
      </c>
      <c r="I276" s="51" t="s">
        <v>365</v>
      </c>
      <c r="J276" s="51" t="s">
        <v>366</v>
      </c>
      <c r="K276" s="51" t="s">
        <v>1597</v>
      </c>
      <c r="L276" s="89" t="s">
        <v>142</v>
      </c>
    </row>
    <row r="277" spans="2:12" s="28" customFormat="1" ht="30" customHeight="1" x14ac:dyDescent="0.3">
      <c r="B277" s="88">
        <v>274</v>
      </c>
      <c r="C277" s="51" t="s">
        <v>2548</v>
      </c>
      <c r="D277" s="55" t="s">
        <v>1580</v>
      </c>
      <c r="E277" s="55" t="s">
        <v>1592</v>
      </c>
      <c r="F277" s="55">
        <v>8</v>
      </c>
      <c r="G277" s="55" t="s">
        <v>0</v>
      </c>
      <c r="H277" s="72">
        <v>400000000</v>
      </c>
      <c r="I277" s="55" t="s">
        <v>121</v>
      </c>
      <c r="J277" s="55" t="s">
        <v>90</v>
      </c>
      <c r="K277" s="55" t="s">
        <v>1587</v>
      </c>
      <c r="L277" s="90" t="s">
        <v>1588</v>
      </c>
    </row>
    <row r="278" spans="2:12" s="28" customFormat="1" ht="30" customHeight="1" x14ac:dyDescent="0.3">
      <c r="B278" s="88">
        <v>275</v>
      </c>
      <c r="C278" s="51" t="s">
        <v>2548</v>
      </c>
      <c r="D278" s="55" t="s">
        <v>1580</v>
      </c>
      <c r="E278" s="51" t="s">
        <v>1639</v>
      </c>
      <c r="F278" s="51">
        <v>9</v>
      </c>
      <c r="G278" s="51" t="s">
        <v>0</v>
      </c>
      <c r="H278" s="73">
        <v>3500000000</v>
      </c>
      <c r="I278" s="51" t="s">
        <v>240</v>
      </c>
      <c r="J278" s="51" t="s">
        <v>241</v>
      </c>
      <c r="K278" s="51" t="s">
        <v>1597</v>
      </c>
      <c r="L278" s="89" t="s">
        <v>142</v>
      </c>
    </row>
    <row r="279" spans="2:12" s="28" customFormat="1" ht="30" customHeight="1" x14ac:dyDescent="0.3">
      <c r="B279" s="88">
        <v>276</v>
      </c>
      <c r="C279" s="51" t="s">
        <v>2548</v>
      </c>
      <c r="D279" s="55" t="s">
        <v>894</v>
      </c>
      <c r="E279" s="55" t="s">
        <v>1002</v>
      </c>
      <c r="F279" s="55">
        <v>1</v>
      </c>
      <c r="G279" s="55" t="s">
        <v>2</v>
      </c>
      <c r="H279" s="72">
        <v>100000000</v>
      </c>
      <c r="I279" s="55" t="s">
        <v>1003</v>
      </c>
      <c r="J279" s="55" t="s">
        <v>1004</v>
      </c>
      <c r="K279" s="55" t="s">
        <v>901</v>
      </c>
      <c r="L279" s="89" t="s">
        <v>898</v>
      </c>
    </row>
    <row r="280" spans="2:12" s="28" customFormat="1" ht="30" customHeight="1" x14ac:dyDescent="0.3">
      <c r="B280" s="88">
        <v>277</v>
      </c>
      <c r="C280" s="51" t="s">
        <v>2548</v>
      </c>
      <c r="D280" s="55" t="s">
        <v>31</v>
      </c>
      <c r="E280" s="55" t="s">
        <v>982</v>
      </c>
      <c r="F280" s="55">
        <v>1</v>
      </c>
      <c r="G280" s="55" t="s">
        <v>2</v>
      </c>
      <c r="H280" s="72">
        <v>66000000.000000007</v>
      </c>
      <c r="I280" s="55" t="s">
        <v>97</v>
      </c>
      <c r="J280" s="55" t="s">
        <v>11</v>
      </c>
      <c r="K280" s="55" t="s">
        <v>901</v>
      </c>
      <c r="L280" s="89" t="s">
        <v>898</v>
      </c>
    </row>
    <row r="281" spans="2:12" s="28" customFormat="1" ht="30" customHeight="1" x14ac:dyDescent="0.3">
      <c r="B281" s="88">
        <v>278</v>
      </c>
      <c r="C281" s="51" t="s">
        <v>2548</v>
      </c>
      <c r="D281" s="55" t="s">
        <v>31</v>
      </c>
      <c r="E281" s="55" t="s">
        <v>1010</v>
      </c>
      <c r="F281" s="55">
        <v>2</v>
      </c>
      <c r="G281" s="55" t="s">
        <v>2</v>
      </c>
      <c r="H281" s="72">
        <v>150000000</v>
      </c>
      <c r="I281" s="55" t="s">
        <v>196</v>
      </c>
      <c r="J281" s="55" t="s">
        <v>197</v>
      </c>
      <c r="K281" s="55" t="s">
        <v>901</v>
      </c>
      <c r="L281" s="89" t="s">
        <v>898</v>
      </c>
    </row>
    <row r="282" spans="2:12" s="28" customFormat="1" ht="30" customHeight="1" x14ac:dyDescent="0.3">
      <c r="B282" s="88">
        <v>279</v>
      </c>
      <c r="C282" s="51" t="s">
        <v>2548</v>
      </c>
      <c r="D282" s="55" t="s">
        <v>31</v>
      </c>
      <c r="E282" s="55" t="s">
        <v>1009</v>
      </c>
      <c r="F282" s="55">
        <v>2</v>
      </c>
      <c r="G282" s="55" t="s">
        <v>2</v>
      </c>
      <c r="H282" s="72">
        <v>79000000</v>
      </c>
      <c r="I282" s="55" t="s">
        <v>196</v>
      </c>
      <c r="J282" s="55" t="s">
        <v>197</v>
      </c>
      <c r="K282" s="55" t="s">
        <v>901</v>
      </c>
      <c r="L282" s="89" t="s">
        <v>898</v>
      </c>
    </row>
    <row r="283" spans="2:12" s="28" customFormat="1" ht="30" customHeight="1" x14ac:dyDescent="0.3">
      <c r="B283" s="88">
        <v>280</v>
      </c>
      <c r="C283" s="51" t="s">
        <v>2548</v>
      </c>
      <c r="D283" s="51" t="s">
        <v>894</v>
      </c>
      <c r="E283" s="51" t="s">
        <v>893</v>
      </c>
      <c r="F283" s="51">
        <v>2</v>
      </c>
      <c r="G283" s="51" t="s">
        <v>2</v>
      </c>
      <c r="H283" s="73">
        <v>49500000</v>
      </c>
      <c r="I283" s="51" t="s">
        <v>895</v>
      </c>
      <c r="J283" s="51" t="s">
        <v>896</v>
      </c>
      <c r="K283" s="51" t="s">
        <v>897</v>
      </c>
      <c r="L283" s="89" t="s">
        <v>898</v>
      </c>
    </row>
    <row r="284" spans="2:12" s="28" customFormat="1" ht="30" customHeight="1" x14ac:dyDescent="0.3">
      <c r="B284" s="88">
        <v>281</v>
      </c>
      <c r="C284" s="51" t="s">
        <v>2548</v>
      </c>
      <c r="D284" s="51" t="s">
        <v>894</v>
      </c>
      <c r="E284" s="51" t="s">
        <v>925</v>
      </c>
      <c r="F284" s="51">
        <v>2</v>
      </c>
      <c r="G284" s="51" t="s">
        <v>1</v>
      </c>
      <c r="H284" s="73">
        <v>30000000</v>
      </c>
      <c r="I284" s="51" t="s">
        <v>919</v>
      </c>
      <c r="J284" s="51" t="s">
        <v>920</v>
      </c>
      <c r="K284" s="51" t="s">
        <v>897</v>
      </c>
      <c r="L284" s="89" t="s">
        <v>898</v>
      </c>
    </row>
    <row r="285" spans="2:12" s="28" customFormat="1" ht="30" customHeight="1" x14ac:dyDescent="0.3">
      <c r="B285" s="88">
        <v>282</v>
      </c>
      <c r="C285" s="51" t="s">
        <v>2548</v>
      </c>
      <c r="D285" s="51" t="s">
        <v>894</v>
      </c>
      <c r="E285" s="51" t="s">
        <v>944</v>
      </c>
      <c r="F285" s="51">
        <v>3</v>
      </c>
      <c r="G285" s="51" t="s">
        <v>0</v>
      </c>
      <c r="H285" s="73">
        <v>16500000</v>
      </c>
      <c r="I285" s="51" t="s">
        <v>942</v>
      </c>
      <c r="J285" s="51" t="s">
        <v>943</v>
      </c>
      <c r="K285" s="51" t="s">
        <v>897</v>
      </c>
      <c r="L285" s="89" t="s">
        <v>898</v>
      </c>
    </row>
    <row r="286" spans="2:12" s="28" customFormat="1" ht="30" customHeight="1" x14ac:dyDescent="0.3">
      <c r="B286" s="88">
        <v>283</v>
      </c>
      <c r="C286" s="51" t="s">
        <v>2548</v>
      </c>
      <c r="D286" s="55" t="s">
        <v>31</v>
      </c>
      <c r="E286" s="55" t="s">
        <v>993</v>
      </c>
      <c r="F286" s="55">
        <v>3</v>
      </c>
      <c r="G286" s="55" t="s">
        <v>2</v>
      </c>
      <c r="H286" s="72">
        <v>11000000</v>
      </c>
      <c r="I286" s="55" t="s">
        <v>128</v>
      </c>
      <c r="J286" s="55" t="s">
        <v>140</v>
      </c>
      <c r="K286" s="55" t="s">
        <v>901</v>
      </c>
      <c r="L286" s="89" t="s">
        <v>898</v>
      </c>
    </row>
    <row r="287" spans="2:12" s="28" customFormat="1" ht="30" customHeight="1" x14ac:dyDescent="0.3">
      <c r="B287" s="88">
        <v>284</v>
      </c>
      <c r="C287" s="51" t="s">
        <v>2548</v>
      </c>
      <c r="D287" s="55" t="s">
        <v>31</v>
      </c>
      <c r="E287" s="55" t="s">
        <v>994</v>
      </c>
      <c r="F287" s="55">
        <v>3</v>
      </c>
      <c r="G287" s="55" t="s">
        <v>2</v>
      </c>
      <c r="H287" s="72">
        <v>11000000</v>
      </c>
      <c r="I287" s="55" t="s">
        <v>128</v>
      </c>
      <c r="J287" s="55" t="s">
        <v>140</v>
      </c>
      <c r="K287" s="55" t="s">
        <v>901</v>
      </c>
      <c r="L287" s="89" t="s">
        <v>898</v>
      </c>
    </row>
    <row r="288" spans="2:12" s="28" customFormat="1" ht="30" customHeight="1" x14ac:dyDescent="0.3">
      <c r="B288" s="88">
        <v>285</v>
      </c>
      <c r="C288" s="51" t="s">
        <v>2548</v>
      </c>
      <c r="D288" s="51" t="s">
        <v>894</v>
      </c>
      <c r="E288" s="51" t="s">
        <v>907</v>
      </c>
      <c r="F288" s="51">
        <v>4</v>
      </c>
      <c r="G288" s="51" t="s">
        <v>2</v>
      </c>
      <c r="H288" s="73">
        <v>2365000000</v>
      </c>
      <c r="I288" s="51" t="s">
        <v>895</v>
      </c>
      <c r="J288" s="51" t="s">
        <v>198</v>
      </c>
      <c r="K288" s="51" t="s">
        <v>901</v>
      </c>
      <c r="L288" s="89" t="s">
        <v>102</v>
      </c>
    </row>
    <row r="289" spans="2:12" s="28" customFormat="1" ht="30" customHeight="1" x14ac:dyDescent="0.3">
      <c r="B289" s="88">
        <v>286</v>
      </c>
      <c r="C289" s="51" t="s">
        <v>2548</v>
      </c>
      <c r="D289" s="51" t="s">
        <v>894</v>
      </c>
      <c r="E289" s="51" t="s">
        <v>941</v>
      </c>
      <c r="F289" s="51">
        <v>4</v>
      </c>
      <c r="G289" s="51" t="s">
        <v>1</v>
      </c>
      <c r="H289" s="73">
        <v>29480000</v>
      </c>
      <c r="I289" s="51" t="s">
        <v>942</v>
      </c>
      <c r="J289" s="51" t="s">
        <v>943</v>
      </c>
      <c r="K289" s="51" t="s">
        <v>897</v>
      </c>
      <c r="L289" s="89" t="s">
        <v>898</v>
      </c>
    </row>
    <row r="290" spans="2:12" s="28" customFormat="1" ht="30" customHeight="1" x14ac:dyDescent="0.3">
      <c r="B290" s="88">
        <v>287</v>
      </c>
      <c r="C290" s="51" t="s">
        <v>2548</v>
      </c>
      <c r="D290" s="51" t="s">
        <v>31</v>
      </c>
      <c r="E290" s="51" t="s">
        <v>911</v>
      </c>
      <c r="F290" s="51">
        <v>7</v>
      </c>
      <c r="G290" s="51" t="s">
        <v>0</v>
      </c>
      <c r="H290" s="73">
        <v>5660000000</v>
      </c>
      <c r="I290" s="51" t="s">
        <v>912</v>
      </c>
      <c r="J290" s="51" t="s">
        <v>913</v>
      </c>
      <c r="K290" s="51" t="s">
        <v>91</v>
      </c>
      <c r="L290" s="89" t="s">
        <v>4</v>
      </c>
    </row>
    <row r="291" spans="2:12" s="28" customFormat="1" ht="30" customHeight="1" x14ac:dyDescent="0.3">
      <c r="B291" s="88">
        <v>288</v>
      </c>
      <c r="C291" s="51" t="s">
        <v>2548</v>
      </c>
      <c r="D291" s="51" t="s">
        <v>31</v>
      </c>
      <c r="E291" s="51" t="s">
        <v>902</v>
      </c>
      <c r="F291" s="51">
        <v>7</v>
      </c>
      <c r="G291" s="51" t="s">
        <v>1</v>
      </c>
      <c r="H291" s="73">
        <v>61000000</v>
      </c>
      <c r="I291" s="51" t="s">
        <v>900</v>
      </c>
      <c r="J291" s="51" t="s">
        <v>198</v>
      </c>
      <c r="K291" s="51" t="s">
        <v>901</v>
      </c>
      <c r="L291" s="89" t="s">
        <v>102</v>
      </c>
    </row>
    <row r="292" spans="2:12" s="28" customFormat="1" ht="30" customHeight="1" x14ac:dyDescent="0.3">
      <c r="B292" s="88">
        <v>289</v>
      </c>
      <c r="C292" s="51" t="s">
        <v>2548</v>
      </c>
      <c r="D292" s="55" t="s">
        <v>31</v>
      </c>
      <c r="E292" s="55" t="s">
        <v>997</v>
      </c>
      <c r="F292" s="55">
        <v>7</v>
      </c>
      <c r="G292" s="55" t="s">
        <v>2</v>
      </c>
      <c r="H292" s="72">
        <v>11000000</v>
      </c>
      <c r="I292" s="55" t="s">
        <v>128</v>
      </c>
      <c r="J292" s="55" t="s">
        <v>140</v>
      </c>
      <c r="K292" s="55" t="s">
        <v>901</v>
      </c>
      <c r="L292" s="89" t="s">
        <v>898</v>
      </c>
    </row>
    <row r="293" spans="2:12" s="28" customFormat="1" ht="30" customHeight="1" x14ac:dyDescent="0.3">
      <c r="B293" s="88">
        <v>290</v>
      </c>
      <c r="C293" s="51" t="s">
        <v>2548</v>
      </c>
      <c r="D293" s="51" t="s">
        <v>31</v>
      </c>
      <c r="E293" s="51" t="s">
        <v>908</v>
      </c>
      <c r="F293" s="51">
        <v>7</v>
      </c>
      <c r="G293" s="51" t="s">
        <v>2</v>
      </c>
      <c r="H293" s="73">
        <v>10000000</v>
      </c>
      <c r="I293" s="51" t="s">
        <v>900</v>
      </c>
      <c r="J293" s="51" t="s">
        <v>198</v>
      </c>
      <c r="K293" s="51" t="s">
        <v>901</v>
      </c>
      <c r="L293" s="89" t="s">
        <v>102</v>
      </c>
    </row>
    <row r="294" spans="2:12" s="28" customFormat="1" ht="30" customHeight="1" x14ac:dyDescent="0.3">
      <c r="B294" s="88">
        <v>291</v>
      </c>
      <c r="C294" s="51" t="s">
        <v>2548</v>
      </c>
      <c r="D294" s="55" t="s">
        <v>894</v>
      </c>
      <c r="E294" s="55" t="s">
        <v>990</v>
      </c>
      <c r="F294" s="55">
        <v>8</v>
      </c>
      <c r="G294" s="55" t="s">
        <v>2</v>
      </c>
      <c r="H294" s="72">
        <v>16500000</v>
      </c>
      <c r="I294" s="55" t="s">
        <v>985</v>
      </c>
      <c r="J294" s="55" t="s">
        <v>986</v>
      </c>
      <c r="K294" s="55" t="s">
        <v>897</v>
      </c>
      <c r="L294" s="89" t="s">
        <v>898</v>
      </c>
    </row>
    <row r="295" spans="2:12" s="28" customFormat="1" ht="30" customHeight="1" x14ac:dyDescent="0.3">
      <c r="B295" s="88">
        <v>292</v>
      </c>
      <c r="C295" s="51" t="s">
        <v>2548</v>
      </c>
      <c r="D295" s="51" t="s">
        <v>31</v>
      </c>
      <c r="E295" s="51" t="s">
        <v>899</v>
      </c>
      <c r="F295" s="51">
        <v>9</v>
      </c>
      <c r="G295" s="51" t="s">
        <v>2</v>
      </c>
      <c r="H295" s="73">
        <v>11000000</v>
      </c>
      <c r="I295" s="51" t="s">
        <v>900</v>
      </c>
      <c r="J295" s="51" t="s">
        <v>198</v>
      </c>
      <c r="K295" s="51" t="s">
        <v>901</v>
      </c>
      <c r="L295" s="89" t="s">
        <v>102</v>
      </c>
    </row>
    <row r="296" spans="2:12" s="28" customFormat="1" ht="30" customHeight="1" x14ac:dyDescent="0.3">
      <c r="B296" s="88">
        <v>293</v>
      </c>
      <c r="C296" s="51" t="s">
        <v>2548</v>
      </c>
      <c r="D296" s="51" t="s">
        <v>31</v>
      </c>
      <c r="E296" s="51" t="s">
        <v>909</v>
      </c>
      <c r="F296" s="51">
        <v>9</v>
      </c>
      <c r="G296" s="51" t="s">
        <v>2</v>
      </c>
      <c r="H296" s="73">
        <v>10000000</v>
      </c>
      <c r="I296" s="51" t="s">
        <v>900</v>
      </c>
      <c r="J296" s="51" t="s">
        <v>198</v>
      </c>
      <c r="K296" s="51" t="s">
        <v>901</v>
      </c>
      <c r="L296" s="89" t="s">
        <v>102</v>
      </c>
    </row>
    <row r="297" spans="2:12" s="28" customFormat="1" ht="30" customHeight="1" x14ac:dyDescent="0.3">
      <c r="B297" s="88">
        <v>294</v>
      </c>
      <c r="C297" s="51" t="s">
        <v>2548</v>
      </c>
      <c r="D297" s="51" t="s">
        <v>894</v>
      </c>
      <c r="E297" s="51" t="s">
        <v>926</v>
      </c>
      <c r="F297" s="51">
        <v>10</v>
      </c>
      <c r="G297" s="51" t="s">
        <v>2</v>
      </c>
      <c r="H297" s="73">
        <v>10000000</v>
      </c>
      <c r="I297" s="51" t="s">
        <v>919</v>
      </c>
      <c r="J297" s="51" t="s">
        <v>920</v>
      </c>
      <c r="K297" s="51" t="s">
        <v>897</v>
      </c>
      <c r="L297" s="89" t="s">
        <v>898</v>
      </c>
    </row>
    <row r="298" spans="2:12" s="28" customFormat="1" ht="30" customHeight="1" x14ac:dyDescent="0.3">
      <c r="B298" s="88">
        <v>295</v>
      </c>
      <c r="C298" s="51" t="s">
        <v>2548</v>
      </c>
      <c r="D298" s="51" t="s">
        <v>1889</v>
      </c>
      <c r="E298" s="51" t="s">
        <v>1936</v>
      </c>
      <c r="F298" s="51">
        <v>1</v>
      </c>
      <c r="G298" s="51" t="s">
        <v>2</v>
      </c>
      <c r="H298" s="73">
        <v>1079999800</v>
      </c>
      <c r="I298" s="51" t="s">
        <v>1932</v>
      </c>
      <c r="J298" s="51" t="s">
        <v>1933</v>
      </c>
      <c r="K298" s="51" t="s">
        <v>1373</v>
      </c>
      <c r="L298" s="89" t="s">
        <v>1892</v>
      </c>
    </row>
    <row r="299" spans="2:12" s="28" customFormat="1" ht="30" customHeight="1" x14ac:dyDescent="0.3">
      <c r="B299" s="88">
        <v>296</v>
      </c>
      <c r="C299" s="51" t="s">
        <v>2548</v>
      </c>
      <c r="D299" s="55" t="s">
        <v>68</v>
      </c>
      <c r="E299" s="64" t="s">
        <v>1959</v>
      </c>
      <c r="F299" s="55">
        <v>1</v>
      </c>
      <c r="G299" s="55" t="s">
        <v>2</v>
      </c>
      <c r="H299" s="73">
        <v>10780000</v>
      </c>
      <c r="I299" s="55" t="s">
        <v>117</v>
      </c>
      <c r="J299" s="55" t="s">
        <v>133</v>
      </c>
      <c r="K299" s="55" t="s">
        <v>1909</v>
      </c>
      <c r="L299" s="90" t="s">
        <v>1910</v>
      </c>
    </row>
    <row r="300" spans="2:12" s="28" customFormat="1" ht="30" customHeight="1" x14ac:dyDescent="0.3">
      <c r="B300" s="88">
        <v>297</v>
      </c>
      <c r="C300" s="51" t="s">
        <v>2548</v>
      </c>
      <c r="D300" s="51" t="s">
        <v>1889</v>
      </c>
      <c r="E300" s="64" t="s">
        <v>1919</v>
      </c>
      <c r="F300" s="55">
        <v>2</v>
      </c>
      <c r="G300" s="55" t="s">
        <v>2</v>
      </c>
      <c r="H300" s="72">
        <v>660000000</v>
      </c>
      <c r="I300" s="55" t="s">
        <v>1920</v>
      </c>
      <c r="J300" s="55" t="s">
        <v>1921</v>
      </c>
      <c r="K300" s="55" t="s">
        <v>1373</v>
      </c>
      <c r="L300" s="90" t="s">
        <v>1892</v>
      </c>
    </row>
    <row r="301" spans="2:12" s="28" customFormat="1" ht="30" customHeight="1" x14ac:dyDescent="0.3">
      <c r="B301" s="88">
        <v>298</v>
      </c>
      <c r="C301" s="51" t="s">
        <v>2548</v>
      </c>
      <c r="D301" s="55" t="s">
        <v>68</v>
      </c>
      <c r="E301" s="55" t="s">
        <v>1954</v>
      </c>
      <c r="F301" s="55">
        <v>3</v>
      </c>
      <c r="G301" s="55" t="s">
        <v>2</v>
      </c>
      <c r="H301" s="73">
        <v>272800000</v>
      </c>
      <c r="I301" s="55" t="s">
        <v>117</v>
      </c>
      <c r="J301" s="55" t="s">
        <v>133</v>
      </c>
      <c r="K301" s="55" t="s">
        <v>1909</v>
      </c>
      <c r="L301" s="90" t="s">
        <v>1910</v>
      </c>
    </row>
    <row r="302" spans="2:12" s="28" customFormat="1" ht="30" customHeight="1" x14ac:dyDescent="0.3">
      <c r="B302" s="88">
        <v>299</v>
      </c>
      <c r="C302" s="51" t="s">
        <v>2548</v>
      </c>
      <c r="D302" s="55" t="s">
        <v>68</v>
      </c>
      <c r="E302" s="55" t="s">
        <v>1953</v>
      </c>
      <c r="F302" s="55">
        <v>3</v>
      </c>
      <c r="G302" s="55" t="s">
        <v>2</v>
      </c>
      <c r="H302" s="73">
        <v>154000000</v>
      </c>
      <c r="I302" s="55" t="s">
        <v>117</v>
      </c>
      <c r="J302" s="55" t="s">
        <v>133</v>
      </c>
      <c r="K302" s="55" t="s">
        <v>1373</v>
      </c>
      <c r="L302" s="90" t="s">
        <v>1910</v>
      </c>
    </row>
    <row r="303" spans="2:12" s="28" customFormat="1" ht="30" customHeight="1" x14ac:dyDescent="0.3">
      <c r="B303" s="88">
        <v>300</v>
      </c>
      <c r="C303" s="51" t="s">
        <v>2548</v>
      </c>
      <c r="D303" s="51" t="s">
        <v>1889</v>
      </c>
      <c r="E303" s="55" t="s">
        <v>1957</v>
      </c>
      <c r="F303" s="55">
        <v>3</v>
      </c>
      <c r="G303" s="55" t="s">
        <v>0</v>
      </c>
      <c r="H303" s="73">
        <v>83600000</v>
      </c>
      <c r="I303" s="55" t="s">
        <v>117</v>
      </c>
      <c r="J303" s="55" t="s">
        <v>133</v>
      </c>
      <c r="K303" s="55" t="s">
        <v>1909</v>
      </c>
      <c r="L303" s="90" t="s">
        <v>1910</v>
      </c>
    </row>
    <row r="304" spans="2:12" s="28" customFormat="1" ht="30" customHeight="1" x14ac:dyDescent="0.3">
      <c r="B304" s="88">
        <v>301</v>
      </c>
      <c r="C304" s="51" t="s">
        <v>2548</v>
      </c>
      <c r="D304" s="51" t="s">
        <v>1889</v>
      </c>
      <c r="E304" s="51" t="s">
        <v>1938</v>
      </c>
      <c r="F304" s="51">
        <v>4</v>
      </c>
      <c r="G304" s="51" t="s">
        <v>2</v>
      </c>
      <c r="H304" s="73">
        <v>44000000</v>
      </c>
      <c r="I304" s="51" t="s">
        <v>1932</v>
      </c>
      <c r="J304" s="51" t="s">
        <v>1933</v>
      </c>
      <c r="K304" s="51" t="s">
        <v>1373</v>
      </c>
      <c r="L304" s="89" t="s">
        <v>1892</v>
      </c>
    </row>
    <row r="305" spans="2:12" s="28" customFormat="1" ht="30" customHeight="1" x14ac:dyDescent="0.3">
      <c r="B305" s="88">
        <v>302</v>
      </c>
      <c r="C305" s="51" t="s">
        <v>2548</v>
      </c>
      <c r="D305" s="51" t="s">
        <v>1889</v>
      </c>
      <c r="E305" s="64" t="s">
        <v>1922</v>
      </c>
      <c r="F305" s="55">
        <v>4</v>
      </c>
      <c r="G305" s="55" t="s">
        <v>0</v>
      </c>
      <c r="H305" s="72">
        <v>43000000</v>
      </c>
      <c r="I305" s="55" t="s">
        <v>1920</v>
      </c>
      <c r="J305" s="55" t="s">
        <v>1923</v>
      </c>
      <c r="K305" s="55" t="s">
        <v>1373</v>
      </c>
      <c r="L305" s="90" t="s">
        <v>64</v>
      </c>
    </row>
    <row r="306" spans="2:12" s="28" customFormat="1" ht="30" customHeight="1" x14ac:dyDescent="0.3">
      <c r="B306" s="88">
        <v>303</v>
      </c>
      <c r="C306" s="51" t="s">
        <v>2548</v>
      </c>
      <c r="D306" s="51" t="s">
        <v>1889</v>
      </c>
      <c r="E306" s="64" t="s">
        <v>1918</v>
      </c>
      <c r="F306" s="55">
        <v>4</v>
      </c>
      <c r="G306" s="55" t="s">
        <v>1</v>
      </c>
      <c r="H306" s="72">
        <f>30000000*1.1</f>
        <v>33000000.000000004</v>
      </c>
      <c r="I306" s="55" t="s">
        <v>1915</v>
      </c>
      <c r="J306" s="55" t="s">
        <v>1916</v>
      </c>
      <c r="K306" s="55" t="s">
        <v>1373</v>
      </c>
      <c r="L306" s="90" t="s">
        <v>1892</v>
      </c>
    </row>
    <row r="307" spans="2:12" s="28" customFormat="1" ht="30" customHeight="1" x14ac:dyDescent="0.3">
      <c r="B307" s="88">
        <v>304</v>
      </c>
      <c r="C307" s="51" t="s">
        <v>2548</v>
      </c>
      <c r="D307" s="51" t="s">
        <v>1889</v>
      </c>
      <c r="E307" s="64" t="s">
        <v>1961</v>
      </c>
      <c r="F307" s="55">
        <v>4</v>
      </c>
      <c r="G307" s="55" t="s">
        <v>2</v>
      </c>
      <c r="H307" s="73">
        <v>10837200</v>
      </c>
      <c r="I307" s="55" t="s">
        <v>117</v>
      </c>
      <c r="J307" s="55" t="s">
        <v>12</v>
      </c>
      <c r="K307" s="55" t="s">
        <v>1909</v>
      </c>
      <c r="L307" s="90" t="s">
        <v>1910</v>
      </c>
    </row>
    <row r="308" spans="2:12" s="28" customFormat="1" ht="30" customHeight="1" x14ac:dyDescent="0.3">
      <c r="B308" s="88">
        <v>305</v>
      </c>
      <c r="C308" s="51" t="s">
        <v>2548</v>
      </c>
      <c r="D308" s="55" t="s">
        <v>68</v>
      </c>
      <c r="E308" s="64" t="s">
        <v>1917</v>
      </c>
      <c r="F308" s="55">
        <v>4</v>
      </c>
      <c r="G308" s="55" t="s">
        <v>2</v>
      </c>
      <c r="H308" s="72">
        <f>7000000*1.1</f>
        <v>7700000.0000000009</v>
      </c>
      <c r="I308" s="55" t="s">
        <v>1915</v>
      </c>
      <c r="J308" s="55" t="s">
        <v>1916</v>
      </c>
      <c r="K308" s="55" t="s">
        <v>1373</v>
      </c>
      <c r="L308" s="90" t="s">
        <v>1892</v>
      </c>
    </row>
    <row r="309" spans="2:12" s="28" customFormat="1" ht="30" customHeight="1" x14ac:dyDescent="0.3">
      <c r="B309" s="92">
        <v>306</v>
      </c>
      <c r="C309" s="57" t="s">
        <v>2548</v>
      </c>
      <c r="D309" s="55" t="s">
        <v>1889</v>
      </c>
      <c r="E309" s="57" t="s">
        <v>1952</v>
      </c>
      <c r="F309" s="57">
        <v>5</v>
      </c>
      <c r="G309" s="57" t="s">
        <v>0</v>
      </c>
      <c r="H309" s="74">
        <v>165000000</v>
      </c>
      <c r="I309" s="57" t="s">
        <v>119</v>
      </c>
      <c r="J309" s="57" t="s">
        <v>333</v>
      </c>
      <c r="K309" s="57" t="s">
        <v>1909</v>
      </c>
      <c r="L309" s="91" t="s">
        <v>1910</v>
      </c>
    </row>
    <row r="310" spans="2:12" s="28" customFormat="1" ht="30" customHeight="1" x14ac:dyDescent="0.3">
      <c r="B310" s="92">
        <v>307</v>
      </c>
      <c r="C310" s="57" t="s">
        <v>2548</v>
      </c>
      <c r="D310" s="51" t="s">
        <v>1889</v>
      </c>
      <c r="E310" s="57" t="s">
        <v>1948</v>
      </c>
      <c r="F310" s="57">
        <v>5</v>
      </c>
      <c r="G310" s="57" t="s">
        <v>0</v>
      </c>
      <c r="H310" s="74">
        <v>73700000</v>
      </c>
      <c r="I310" s="57" t="s">
        <v>119</v>
      </c>
      <c r="J310" s="57" t="s">
        <v>333</v>
      </c>
      <c r="K310" s="57" t="s">
        <v>1909</v>
      </c>
      <c r="L310" s="91" t="s">
        <v>1910</v>
      </c>
    </row>
    <row r="311" spans="2:12" s="28" customFormat="1" ht="30" customHeight="1" x14ac:dyDescent="0.3">
      <c r="B311" s="92">
        <v>308</v>
      </c>
      <c r="C311" s="57" t="s">
        <v>2548</v>
      </c>
      <c r="D311" s="51" t="s">
        <v>1889</v>
      </c>
      <c r="E311" s="64" t="s">
        <v>1908</v>
      </c>
      <c r="F311" s="55">
        <v>5</v>
      </c>
      <c r="G311" s="64" t="s">
        <v>2</v>
      </c>
      <c r="H311" s="72">
        <v>8800000</v>
      </c>
      <c r="I311" s="55" t="s">
        <v>35</v>
      </c>
      <c r="J311" s="55" t="s">
        <v>75</v>
      </c>
      <c r="K311" s="55" t="s">
        <v>1909</v>
      </c>
      <c r="L311" s="90" t="s">
        <v>1910</v>
      </c>
    </row>
    <row r="312" spans="2:12" s="28" customFormat="1" ht="30" customHeight="1" x14ac:dyDescent="0.3">
      <c r="B312" s="88">
        <v>309</v>
      </c>
      <c r="C312" s="51" t="s">
        <v>2548</v>
      </c>
      <c r="D312" s="51" t="s">
        <v>1889</v>
      </c>
      <c r="E312" s="55" t="s">
        <v>124</v>
      </c>
      <c r="F312" s="55">
        <v>6</v>
      </c>
      <c r="G312" s="55" t="s">
        <v>2</v>
      </c>
      <c r="H312" s="73">
        <v>17369000</v>
      </c>
      <c r="I312" s="55" t="s">
        <v>104</v>
      </c>
      <c r="J312" s="55" t="s">
        <v>12</v>
      </c>
      <c r="K312" s="55" t="s">
        <v>1909</v>
      </c>
      <c r="L312" s="90" t="s">
        <v>1910</v>
      </c>
    </row>
    <row r="313" spans="2:12" s="28" customFormat="1" ht="30" customHeight="1" x14ac:dyDescent="0.3">
      <c r="B313" s="88">
        <v>310</v>
      </c>
      <c r="C313" s="51" t="s">
        <v>2548</v>
      </c>
      <c r="D313" s="51" t="s">
        <v>2322</v>
      </c>
      <c r="E313" s="51" t="s">
        <v>2340</v>
      </c>
      <c r="F313" s="51">
        <v>3</v>
      </c>
      <c r="G313" s="51" t="s">
        <v>0</v>
      </c>
      <c r="H313" s="73">
        <v>2446536531</v>
      </c>
      <c r="I313" s="51" t="s">
        <v>2341</v>
      </c>
      <c r="J313" s="61" t="s">
        <v>2342</v>
      </c>
      <c r="K313" s="51" t="s">
        <v>2328</v>
      </c>
      <c r="L313" s="101" t="s">
        <v>2329</v>
      </c>
    </row>
    <row r="314" spans="2:12" s="28" customFormat="1" ht="30" customHeight="1" x14ac:dyDescent="0.3">
      <c r="B314" s="92">
        <v>311</v>
      </c>
      <c r="C314" s="57" t="s">
        <v>2548</v>
      </c>
      <c r="D314" s="55" t="s">
        <v>2322</v>
      </c>
      <c r="E314" s="57" t="s">
        <v>2345</v>
      </c>
      <c r="F314" s="57">
        <v>4</v>
      </c>
      <c r="G314" s="57" t="s">
        <v>2</v>
      </c>
      <c r="H314" s="73">
        <v>11000000</v>
      </c>
      <c r="I314" s="51" t="s">
        <v>2333</v>
      </c>
      <c r="J314" s="51" t="s">
        <v>2334</v>
      </c>
      <c r="K314" s="51" t="s">
        <v>252</v>
      </c>
      <c r="L314" s="89" t="s">
        <v>39</v>
      </c>
    </row>
    <row r="315" spans="2:12" s="28" customFormat="1" ht="30" customHeight="1" x14ac:dyDescent="0.3">
      <c r="B315" s="88">
        <v>312</v>
      </c>
      <c r="C315" s="51" t="s">
        <v>2548</v>
      </c>
      <c r="D315" s="51" t="s">
        <v>26</v>
      </c>
      <c r="E315" s="51" t="s">
        <v>2369</v>
      </c>
      <c r="F315" s="51">
        <v>7</v>
      </c>
      <c r="G315" s="51" t="s">
        <v>0</v>
      </c>
      <c r="H315" s="73">
        <v>8941939776</v>
      </c>
      <c r="I315" s="51" t="s">
        <v>2370</v>
      </c>
      <c r="J315" s="51" t="s">
        <v>2371</v>
      </c>
      <c r="K315" s="51" t="s">
        <v>500</v>
      </c>
      <c r="L315" s="89" t="s">
        <v>646</v>
      </c>
    </row>
    <row r="316" spans="2:12" s="28" customFormat="1" ht="30" customHeight="1" x14ac:dyDescent="0.3">
      <c r="B316" s="92">
        <v>313</v>
      </c>
      <c r="C316" s="57" t="s">
        <v>2548</v>
      </c>
      <c r="D316" s="55" t="s">
        <v>2322</v>
      </c>
      <c r="E316" s="57" t="s">
        <v>2362</v>
      </c>
      <c r="F316" s="57">
        <v>7</v>
      </c>
      <c r="G316" s="57" t="s">
        <v>0</v>
      </c>
      <c r="H316" s="73">
        <v>25300000.000000004</v>
      </c>
      <c r="I316" s="51" t="s">
        <v>2363</v>
      </c>
      <c r="J316" s="51" t="s">
        <v>2364</v>
      </c>
      <c r="K316" s="51" t="s">
        <v>252</v>
      </c>
      <c r="L316" s="89" t="s">
        <v>39</v>
      </c>
    </row>
    <row r="317" spans="2:12" s="28" customFormat="1" ht="30" customHeight="1" x14ac:dyDescent="0.3">
      <c r="B317" s="92">
        <v>314</v>
      </c>
      <c r="C317" s="57" t="s">
        <v>2548</v>
      </c>
      <c r="D317" s="55" t="s">
        <v>2322</v>
      </c>
      <c r="E317" s="57" t="s">
        <v>2380</v>
      </c>
      <c r="F317" s="57">
        <v>10</v>
      </c>
      <c r="G317" s="57" t="s">
        <v>0</v>
      </c>
      <c r="H317" s="73">
        <v>71500000</v>
      </c>
      <c r="I317" s="51" t="s">
        <v>2363</v>
      </c>
      <c r="J317" s="51" t="s">
        <v>2364</v>
      </c>
      <c r="K317" s="51" t="s">
        <v>252</v>
      </c>
      <c r="L317" s="89" t="s">
        <v>39</v>
      </c>
    </row>
    <row r="318" spans="2:12" s="28" customFormat="1" ht="30" customHeight="1" x14ac:dyDescent="0.3">
      <c r="B318" s="92">
        <v>315</v>
      </c>
      <c r="C318" s="57" t="s">
        <v>2548</v>
      </c>
      <c r="D318" s="55" t="s">
        <v>2322</v>
      </c>
      <c r="E318" s="57" t="s">
        <v>2381</v>
      </c>
      <c r="F318" s="57">
        <v>10</v>
      </c>
      <c r="G318" s="57" t="s">
        <v>0</v>
      </c>
      <c r="H318" s="73">
        <v>24200000.000000004</v>
      </c>
      <c r="I318" s="51" t="s">
        <v>2323</v>
      </c>
      <c r="J318" s="51" t="s">
        <v>2324</v>
      </c>
      <c r="K318" s="51" t="s">
        <v>252</v>
      </c>
      <c r="L318" s="89" t="s">
        <v>39</v>
      </c>
    </row>
    <row r="319" spans="2:12" s="28" customFormat="1" ht="30" customHeight="1" x14ac:dyDescent="0.3">
      <c r="B319" s="92">
        <v>316</v>
      </c>
      <c r="C319" s="57" t="s">
        <v>2548</v>
      </c>
      <c r="D319" s="55" t="s">
        <v>2322</v>
      </c>
      <c r="E319" s="57" t="s">
        <v>2382</v>
      </c>
      <c r="F319" s="57">
        <v>10</v>
      </c>
      <c r="G319" s="57" t="s">
        <v>0</v>
      </c>
      <c r="H319" s="73">
        <v>18700000</v>
      </c>
      <c r="I319" s="51" t="s">
        <v>2347</v>
      </c>
      <c r="J319" s="51" t="s">
        <v>2348</v>
      </c>
      <c r="K319" s="51" t="s">
        <v>252</v>
      </c>
      <c r="L319" s="89" t="s">
        <v>39</v>
      </c>
    </row>
    <row r="320" spans="2:12" s="28" customFormat="1" ht="30" customHeight="1" x14ac:dyDescent="0.3">
      <c r="B320" s="92">
        <v>317</v>
      </c>
      <c r="C320" s="57" t="s">
        <v>2548</v>
      </c>
      <c r="D320" s="55" t="s">
        <v>2322</v>
      </c>
      <c r="E320" s="57" t="s">
        <v>2383</v>
      </c>
      <c r="F320" s="57">
        <v>10</v>
      </c>
      <c r="G320" s="57" t="s">
        <v>2</v>
      </c>
      <c r="H320" s="73">
        <v>8800000</v>
      </c>
      <c r="I320" s="51" t="s">
        <v>2363</v>
      </c>
      <c r="J320" s="51" t="s">
        <v>2364</v>
      </c>
      <c r="K320" s="51" t="s">
        <v>252</v>
      </c>
      <c r="L320" s="89" t="s">
        <v>39</v>
      </c>
    </row>
    <row r="321" spans="2:12" s="28" customFormat="1" ht="30" customHeight="1" x14ac:dyDescent="0.3">
      <c r="B321" s="102">
        <v>318</v>
      </c>
      <c r="C321" s="54" t="s">
        <v>2548</v>
      </c>
      <c r="D321" s="59" t="s">
        <v>686</v>
      </c>
      <c r="E321" s="59" t="s">
        <v>689</v>
      </c>
      <c r="F321" s="59">
        <v>4</v>
      </c>
      <c r="G321" s="59" t="s">
        <v>0</v>
      </c>
      <c r="H321" s="75">
        <v>157964400.00000003</v>
      </c>
      <c r="I321" s="59" t="s">
        <v>690</v>
      </c>
      <c r="J321" s="59" t="s">
        <v>691</v>
      </c>
      <c r="K321" s="59" t="s">
        <v>506</v>
      </c>
      <c r="L321" s="103" t="s">
        <v>507</v>
      </c>
    </row>
    <row r="322" spans="2:12" s="28" customFormat="1" ht="30" customHeight="1" x14ac:dyDescent="0.3">
      <c r="B322" s="102">
        <v>319</v>
      </c>
      <c r="C322" s="54" t="s">
        <v>2548</v>
      </c>
      <c r="D322" s="59" t="s">
        <v>686</v>
      </c>
      <c r="E322" s="59" t="s">
        <v>692</v>
      </c>
      <c r="F322" s="59">
        <v>5</v>
      </c>
      <c r="G322" s="59" t="s">
        <v>0</v>
      </c>
      <c r="H322" s="75">
        <f>45220*1.1*1000</f>
        <v>49742000.000000007</v>
      </c>
      <c r="I322" s="59" t="s">
        <v>690</v>
      </c>
      <c r="J322" s="59" t="s">
        <v>691</v>
      </c>
      <c r="K322" s="59" t="s">
        <v>506</v>
      </c>
      <c r="L322" s="103" t="s">
        <v>507</v>
      </c>
    </row>
    <row r="323" spans="2:12" s="28" customFormat="1" ht="30" customHeight="1" x14ac:dyDescent="0.3">
      <c r="B323" s="88">
        <v>320</v>
      </c>
      <c r="C323" s="51" t="s">
        <v>2548</v>
      </c>
      <c r="D323" s="55" t="s">
        <v>680</v>
      </c>
      <c r="E323" s="55" t="s">
        <v>154</v>
      </c>
      <c r="F323" s="55">
        <v>6</v>
      </c>
      <c r="G323" s="55" t="s">
        <v>0</v>
      </c>
      <c r="H323" s="72">
        <f>550000000*1.1</f>
        <v>605000000</v>
      </c>
      <c r="I323" s="55" t="s">
        <v>176</v>
      </c>
      <c r="J323" s="55" t="s">
        <v>177</v>
      </c>
      <c r="K323" s="55" t="s">
        <v>91</v>
      </c>
      <c r="L323" s="90" t="s">
        <v>4</v>
      </c>
    </row>
    <row r="324" spans="2:12" s="28" customFormat="1" ht="30" customHeight="1" x14ac:dyDescent="0.3">
      <c r="B324" s="88">
        <v>321</v>
      </c>
      <c r="C324" s="51" t="s">
        <v>2548</v>
      </c>
      <c r="D324" s="55" t="s">
        <v>701</v>
      </c>
      <c r="E324" s="55" t="s">
        <v>708</v>
      </c>
      <c r="F324" s="55">
        <v>1</v>
      </c>
      <c r="G324" s="55" t="s">
        <v>2</v>
      </c>
      <c r="H324" s="72">
        <v>5500000</v>
      </c>
      <c r="I324" s="55" t="s">
        <v>705</v>
      </c>
      <c r="J324" s="55" t="s">
        <v>706</v>
      </c>
      <c r="K324" s="55" t="s">
        <v>98</v>
      </c>
      <c r="L324" s="90" t="s">
        <v>56</v>
      </c>
    </row>
    <row r="325" spans="2:12" s="28" customFormat="1" ht="30" customHeight="1" x14ac:dyDescent="0.3">
      <c r="B325" s="88">
        <v>322</v>
      </c>
      <c r="C325" s="51" t="s">
        <v>2548</v>
      </c>
      <c r="D325" s="55" t="s">
        <v>701</v>
      </c>
      <c r="E325" s="55" t="s">
        <v>703</v>
      </c>
      <c r="F325" s="55">
        <v>2</v>
      </c>
      <c r="G325" s="55" t="s">
        <v>0</v>
      </c>
      <c r="H325" s="72">
        <v>36040400</v>
      </c>
      <c r="I325" s="55" t="s">
        <v>702</v>
      </c>
      <c r="J325" s="55" t="s">
        <v>180</v>
      </c>
      <c r="K325" s="55" t="s">
        <v>98</v>
      </c>
      <c r="L325" s="90" t="s">
        <v>56</v>
      </c>
    </row>
    <row r="326" spans="2:12" s="28" customFormat="1" ht="30" customHeight="1" x14ac:dyDescent="0.3">
      <c r="B326" s="88">
        <v>323</v>
      </c>
      <c r="C326" s="51" t="s">
        <v>2548</v>
      </c>
      <c r="D326" s="55" t="s">
        <v>701</v>
      </c>
      <c r="E326" s="55" t="s">
        <v>713</v>
      </c>
      <c r="F326" s="55">
        <v>3</v>
      </c>
      <c r="G326" s="55" t="s">
        <v>0</v>
      </c>
      <c r="H326" s="72">
        <v>47850000.000000007</v>
      </c>
      <c r="I326" s="55" t="s">
        <v>702</v>
      </c>
      <c r="J326" s="55" t="s">
        <v>706</v>
      </c>
      <c r="K326" s="55" t="s">
        <v>98</v>
      </c>
      <c r="L326" s="90" t="s">
        <v>56</v>
      </c>
    </row>
    <row r="327" spans="2:12" s="28" customFormat="1" ht="30" customHeight="1" x14ac:dyDescent="0.3">
      <c r="B327" s="88">
        <v>324</v>
      </c>
      <c r="C327" s="51" t="s">
        <v>2548</v>
      </c>
      <c r="D327" s="55" t="s">
        <v>701</v>
      </c>
      <c r="E327" s="55" t="s">
        <v>700</v>
      </c>
      <c r="F327" s="55">
        <v>6</v>
      </c>
      <c r="G327" s="55" t="s">
        <v>0</v>
      </c>
      <c r="H327" s="72">
        <v>44000000</v>
      </c>
      <c r="I327" s="55" t="s">
        <v>702</v>
      </c>
      <c r="J327" s="55" t="s">
        <v>180</v>
      </c>
      <c r="K327" s="55" t="s">
        <v>98</v>
      </c>
      <c r="L327" s="90" t="s">
        <v>56</v>
      </c>
    </row>
    <row r="328" spans="2:12" s="28" customFormat="1" ht="30" customHeight="1" x14ac:dyDescent="0.3">
      <c r="B328" s="88">
        <v>325</v>
      </c>
      <c r="C328" s="51" t="s">
        <v>2548</v>
      </c>
      <c r="D328" s="55" t="s">
        <v>666</v>
      </c>
      <c r="E328" s="55" t="s">
        <v>674</v>
      </c>
      <c r="F328" s="55">
        <v>10</v>
      </c>
      <c r="G328" s="55" t="s">
        <v>2</v>
      </c>
      <c r="H328" s="72">
        <v>30776000000</v>
      </c>
      <c r="I328" s="56" t="s">
        <v>546</v>
      </c>
      <c r="J328" s="55" t="s">
        <v>673</v>
      </c>
      <c r="K328" s="55" t="s">
        <v>500</v>
      </c>
      <c r="L328" s="90" t="s">
        <v>646</v>
      </c>
    </row>
    <row r="329" spans="2:12" s="28" customFormat="1" ht="30" customHeight="1" x14ac:dyDescent="0.3">
      <c r="B329" s="88">
        <v>326</v>
      </c>
      <c r="C329" s="51" t="s">
        <v>2548</v>
      </c>
      <c r="D329" s="51" t="s">
        <v>782</v>
      </c>
      <c r="E329" s="51" t="s">
        <v>862</v>
      </c>
      <c r="F329" s="51">
        <v>2</v>
      </c>
      <c r="G329" s="51" t="s">
        <v>0</v>
      </c>
      <c r="H329" s="73">
        <v>5000000000</v>
      </c>
      <c r="I329" s="51" t="s">
        <v>863</v>
      </c>
      <c r="J329" s="51" t="s">
        <v>864</v>
      </c>
      <c r="K329" s="54" t="s">
        <v>108</v>
      </c>
      <c r="L329" s="104" t="s">
        <v>65</v>
      </c>
    </row>
    <row r="330" spans="2:12" s="28" customFormat="1" ht="30" customHeight="1" x14ac:dyDescent="0.3">
      <c r="B330" s="92">
        <v>327</v>
      </c>
      <c r="C330" s="57" t="s">
        <v>2548</v>
      </c>
      <c r="D330" s="51" t="s">
        <v>27</v>
      </c>
      <c r="E330" s="51" t="s">
        <v>814</v>
      </c>
      <c r="F330" s="57">
        <v>2</v>
      </c>
      <c r="G330" s="57" t="s">
        <v>2</v>
      </c>
      <c r="H330" s="73">
        <f>15000000*1.1</f>
        <v>16500000.000000002</v>
      </c>
      <c r="I330" s="51" t="s">
        <v>808</v>
      </c>
      <c r="J330" s="51" t="s">
        <v>809</v>
      </c>
      <c r="K330" s="51" t="s">
        <v>812</v>
      </c>
      <c r="L330" s="89" t="s">
        <v>813</v>
      </c>
    </row>
    <row r="331" spans="2:12" s="28" customFormat="1" ht="30" customHeight="1" x14ac:dyDescent="0.3">
      <c r="B331" s="88">
        <v>328</v>
      </c>
      <c r="C331" s="51" t="s">
        <v>2548</v>
      </c>
      <c r="D331" s="51" t="s">
        <v>782</v>
      </c>
      <c r="E331" s="51" t="s">
        <v>832</v>
      </c>
      <c r="F331" s="51">
        <v>3</v>
      </c>
      <c r="G331" s="51" t="s">
        <v>2</v>
      </c>
      <c r="H331" s="73">
        <v>51000000</v>
      </c>
      <c r="I331" s="51" t="s">
        <v>826</v>
      </c>
      <c r="J331" s="53" t="s">
        <v>410</v>
      </c>
      <c r="K331" s="53" t="s">
        <v>812</v>
      </c>
      <c r="L331" s="105" t="s">
        <v>813</v>
      </c>
    </row>
    <row r="332" spans="2:12" s="28" customFormat="1" ht="30" customHeight="1" x14ac:dyDescent="0.3">
      <c r="B332" s="88">
        <v>329</v>
      </c>
      <c r="C332" s="51" t="s">
        <v>2548</v>
      </c>
      <c r="D332" s="51" t="s">
        <v>782</v>
      </c>
      <c r="E332" s="51" t="s">
        <v>831</v>
      </c>
      <c r="F332" s="51">
        <v>3</v>
      </c>
      <c r="G332" s="51" t="s">
        <v>2</v>
      </c>
      <c r="H332" s="73">
        <v>40000000</v>
      </c>
      <c r="I332" s="51" t="s">
        <v>826</v>
      </c>
      <c r="J332" s="53" t="s">
        <v>410</v>
      </c>
      <c r="K332" s="53" t="s">
        <v>812</v>
      </c>
      <c r="L332" s="105" t="s">
        <v>813</v>
      </c>
    </row>
    <row r="333" spans="2:12" s="28" customFormat="1" ht="30" customHeight="1" x14ac:dyDescent="0.3">
      <c r="B333" s="88">
        <v>330</v>
      </c>
      <c r="C333" s="51" t="s">
        <v>2548</v>
      </c>
      <c r="D333" s="51" t="s">
        <v>782</v>
      </c>
      <c r="E333" s="53" t="s">
        <v>859</v>
      </c>
      <c r="F333" s="51">
        <v>3</v>
      </c>
      <c r="G333" s="51" t="s">
        <v>2</v>
      </c>
      <c r="H333" s="73">
        <v>20000000</v>
      </c>
      <c r="I333" s="51" t="s">
        <v>853</v>
      </c>
      <c r="J333" s="51" t="s">
        <v>854</v>
      </c>
      <c r="K333" s="51" t="s">
        <v>812</v>
      </c>
      <c r="L333" s="89" t="s">
        <v>813</v>
      </c>
    </row>
    <row r="334" spans="2:12" s="28" customFormat="1" ht="30" customHeight="1" x14ac:dyDescent="0.3">
      <c r="B334" s="88">
        <v>331</v>
      </c>
      <c r="C334" s="51" t="s">
        <v>2548</v>
      </c>
      <c r="D334" s="51" t="s">
        <v>782</v>
      </c>
      <c r="E334" s="51" t="s">
        <v>815</v>
      </c>
      <c r="F334" s="51">
        <v>3</v>
      </c>
      <c r="G334" s="51" t="s">
        <v>2</v>
      </c>
      <c r="H334" s="73">
        <v>11000000</v>
      </c>
      <c r="I334" s="51" t="s">
        <v>816</v>
      </c>
      <c r="J334" s="51" t="s">
        <v>817</v>
      </c>
      <c r="K334" s="51" t="s">
        <v>812</v>
      </c>
      <c r="L334" s="89" t="s">
        <v>813</v>
      </c>
    </row>
    <row r="335" spans="2:12" s="28" customFormat="1" ht="30" customHeight="1" x14ac:dyDescent="0.3">
      <c r="B335" s="88">
        <v>332</v>
      </c>
      <c r="C335" s="51" t="s">
        <v>2548</v>
      </c>
      <c r="D335" s="51" t="s">
        <v>782</v>
      </c>
      <c r="E335" s="51" t="s">
        <v>852</v>
      </c>
      <c r="F335" s="51">
        <v>4</v>
      </c>
      <c r="G335" s="51" t="s">
        <v>2</v>
      </c>
      <c r="H335" s="73">
        <v>1100000000</v>
      </c>
      <c r="I335" s="51" t="s">
        <v>853</v>
      </c>
      <c r="J335" s="51" t="s">
        <v>854</v>
      </c>
      <c r="K335" s="51" t="s">
        <v>812</v>
      </c>
      <c r="L335" s="89" t="s">
        <v>813</v>
      </c>
    </row>
    <row r="336" spans="2:12" s="28" customFormat="1" ht="30" customHeight="1" x14ac:dyDescent="0.3">
      <c r="B336" s="92">
        <v>333</v>
      </c>
      <c r="C336" s="57" t="s">
        <v>2548</v>
      </c>
      <c r="D336" s="51" t="s">
        <v>27</v>
      </c>
      <c r="E336" s="51" t="s">
        <v>811</v>
      </c>
      <c r="F336" s="57">
        <v>4</v>
      </c>
      <c r="G336" s="57" t="s">
        <v>2</v>
      </c>
      <c r="H336" s="73">
        <f>9239000*1.1</f>
        <v>10162900</v>
      </c>
      <c r="I336" s="51" t="s">
        <v>808</v>
      </c>
      <c r="J336" s="51" t="s">
        <v>809</v>
      </c>
      <c r="K336" s="51" t="s">
        <v>812</v>
      </c>
      <c r="L336" s="89" t="s">
        <v>813</v>
      </c>
    </row>
    <row r="337" spans="2:12" s="28" customFormat="1" ht="30" customHeight="1" x14ac:dyDescent="0.3">
      <c r="B337" s="88">
        <v>334</v>
      </c>
      <c r="C337" s="51" t="s">
        <v>2548</v>
      </c>
      <c r="D337" s="51" t="s">
        <v>782</v>
      </c>
      <c r="E337" s="53" t="s">
        <v>855</v>
      </c>
      <c r="F337" s="51">
        <v>5</v>
      </c>
      <c r="G337" s="51" t="s">
        <v>2</v>
      </c>
      <c r="H337" s="73">
        <v>20000000</v>
      </c>
      <c r="I337" s="51" t="s">
        <v>853</v>
      </c>
      <c r="J337" s="51" t="s">
        <v>854</v>
      </c>
      <c r="K337" s="51" t="s">
        <v>812</v>
      </c>
      <c r="L337" s="89" t="s">
        <v>813</v>
      </c>
    </row>
    <row r="338" spans="2:12" s="28" customFormat="1" ht="30" customHeight="1" x14ac:dyDescent="0.3">
      <c r="B338" s="88">
        <v>335</v>
      </c>
      <c r="C338" s="51" t="s">
        <v>2548</v>
      </c>
      <c r="D338" s="51" t="s">
        <v>782</v>
      </c>
      <c r="E338" s="51" t="s">
        <v>857</v>
      </c>
      <c r="F338" s="51">
        <v>5</v>
      </c>
      <c r="G338" s="51" t="s">
        <v>2</v>
      </c>
      <c r="H338" s="73">
        <v>20000000</v>
      </c>
      <c r="I338" s="51" t="s">
        <v>853</v>
      </c>
      <c r="J338" s="51" t="s">
        <v>854</v>
      </c>
      <c r="K338" s="51" t="s">
        <v>812</v>
      </c>
      <c r="L338" s="89" t="s">
        <v>813</v>
      </c>
    </row>
    <row r="339" spans="2:12" s="28" customFormat="1" ht="30" customHeight="1" x14ac:dyDescent="0.3">
      <c r="B339" s="88">
        <v>336</v>
      </c>
      <c r="C339" s="51" t="s">
        <v>2548</v>
      </c>
      <c r="D339" s="51" t="s">
        <v>782</v>
      </c>
      <c r="E339" s="51" t="s">
        <v>792</v>
      </c>
      <c r="F339" s="51">
        <v>5</v>
      </c>
      <c r="G339" s="51" t="s">
        <v>2</v>
      </c>
      <c r="H339" s="73">
        <v>14000000</v>
      </c>
      <c r="I339" s="51" t="s">
        <v>786</v>
      </c>
      <c r="J339" s="51" t="s">
        <v>787</v>
      </c>
      <c r="K339" s="51" t="s">
        <v>786</v>
      </c>
      <c r="L339" s="89" t="s">
        <v>787</v>
      </c>
    </row>
    <row r="340" spans="2:12" s="28" customFormat="1" ht="30" customHeight="1" x14ac:dyDescent="0.3">
      <c r="B340" s="88">
        <v>337</v>
      </c>
      <c r="C340" s="51" t="s">
        <v>2548</v>
      </c>
      <c r="D340" s="51" t="s">
        <v>782</v>
      </c>
      <c r="E340" s="51" t="s">
        <v>833</v>
      </c>
      <c r="F340" s="51">
        <v>5</v>
      </c>
      <c r="G340" s="51" t="s">
        <v>2</v>
      </c>
      <c r="H340" s="73">
        <v>4500000</v>
      </c>
      <c r="I340" s="51" t="s">
        <v>826</v>
      </c>
      <c r="J340" s="53" t="s">
        <v>410</v>
      </c>
      <c r="K340" s="53" t="s">
        <v>812</v>
      </c>
      <c r="L340" s="105" t="s">
        <v>813</v>
      </c>
    </row>
    <row r="341" spans="2:12" s="28" customFormat="1" ht="30" customHeight="1" x14ac:dyDescent="0.3">
      <c r="B341" s="88">
        <v>338</v>
      </c>
      <c r="C341" s="51" t="s">
        <v>2548</v>
      </c>
      <c r="D341" s="51" t="s">
        <v>27</v>
      </c>
      <c r="E341" s="51" t="s">
        <v>839</v>
      </c>
      <c r="F341" s="51">
        <v>6</v>
      </c>
      <c r="G341" s="51" t="s">
        <v>0</v>
      </c>
      <c r="H341" s="73">
        <v>30000000</v>
      </c>
      <c r="I341" s="53" t="s">
        <v>835</v>
      </c>
      <c r="J341" s="51" t="s">
        <v>836</v>
      </c>
      <c r="K341" s="51" t="s">
        <v>812</v>
      </c>
      <c r="L341" s="89" t="s">
        <v>813</v>
      </c>
    </row>
    <row r="342" spans="2:12" s="28" customFormat="1" ht="30" customHeight="1" x14ac:dyDescent="0.3">
      <c r="B342" s="88">
        <v>339</v>
      </c>
      <c r="C342" s="51" t="s">
        <v>2548</v>
      </c>
      <c r="D342" s="51" t="s">
        <v>27</v>
      </c>
      <c r="E342" s="51" t="s">
        <v>841</v>
      </c>
      <c r="F342" s="51">
        <v>8</v>
      </c>
      <c r="G342" s="51" t="s">
        <v>0</v>
      </c>
      <c r="H342" s="73">
        <v>25000000</v>
      </c>
      <c r="I342" s="53" t="s">
        <v>835</v>
      </c>
      <c r="J342" s="51" t="s">
        <v>836</v>
      </c>
      <c r="K342" s="51" t="s">
        <v>812</v>
      </c>
      <c r="L342" s="89" t="s">
        <v>813</v>
      </c>
    </row>
    <row r="343" spans="2:12" s="28" customFormat="1" ht="30" customHeight="1" x14ac:dyDescent="0.3">
      <c r="B343" s="88">
        <v>340</v>
      </c>
      <c r="C343" s="51" t="s">
        <v>2548</v>
      </c>
      <c r="D343" s="51" t="s">
        <v>782</v>
      </c>
      <c r="E343" s="51" t="s">
        <v>860</v>
      </c>
      <c r="F343" s="51">
        <v>9</v>
      </c>
      <c r="G343" s="51" t="s">
        <v>861</v>
      </c>
      <c r="H343" s="73">
        <v>75000000</v>
      </c>
      <c r="I343" s="51" t="s">
        <v>853</v>
      </c>
      <c r="J343" s="51" t="s">
        <v>854</v>
      </c>
      <c r="K343" s="51" t="s">
        <v>812</v>
      </c>
      <c r="L343" s="89" t="s">
        <v>813</v>
      </c>
    </row>
    <row r="344" spans="2:12" s="28" customFormat="1" ht="30" customHeight="1" x14ac:dyDescent="0.3">
      <c r="B344" s="88">
        <v>341</v>
      </c>
      <c r="C344" s="51" t="s">
        <v>2548</v>
      </c>
      <c r="D344" s="51" t="s">
        <v>782</v>
      </c>
      <c r="E344" s="51" t="s">
        <v>856</v>
      </c>
      <c r="F344" s="51">
        <v>9</v>
      </c>
      <c r="G344" s="51" t="s">
        <v>2</v>
      </c>
      <c r="H344" s="73">
        <v>20000000</v>
      </c>
      <c r="I344" s="51" t="s">
        <v>853</v>
      </c>
      <c r="J344" s="51" t="s">
        <v>854</v>
      </c>
      <c r="K344" s="51" t="s">
        <v>812</v>
      </c>
      <c r="L344" s="89" t="s">
        <v>813</v>
      </c>
    </row>
    <row r="345" spans="2:12" customFormat="1" ht="30" customHeight="1" x14ac:dyDescent="0.3">
      <c r="B345" s="88">
        <v>342</v>
      </c>
      <c r="C345" s="51" t="s">
        <v>2548</v>
      </c>
      <c r="D345" s="51" t="s">
        <v>782</v>
      </c>
      <c r="E345" s="51" t="s">
        <v>858</v>
      </c>
      <c r="F345" s="51">
        <v>9</v>
      </c>
      <c r="G345" s="51" t="s">
        <v>2</v>
      </c>
      <c r="H345" s="73">
        <v>20000000</v>
      </c>
      <c r="I345" s="51" t="s">
        <v>853</v>
      </c>
      <c r="J345" s="51" t="s">
        <v>854</v>
      </c>
      <c r="K345" s="51" t="s">
        <v>812</v>
      </c>
      <c r="L345" s="89" t="s">
        <v>813</v>
      </c>
    </row>
    <row r="346" spans="2:12" customFormat="1" ht="30" customHeight="1" x14ac:dyDescent="0.3">
      <c r="B346" s="88">
        <v>343</v>
      </c>
      <c r="C346" s="51" t="s">
        <v>2548</v>
      </c>
      <c r="D346" s="51" t="s">
        <v>782</v>
      </c>
      <c r="E346" s="54" t="s">
        <v>818</v>
      </c>
      <c r="F346" s="51">
        <v>9</v>
      </c>
      <c r="G346" s="51" t="s">
        <v>2</v>
      </c>
      <c r="H346" s="73">
        <v>11000000</v>
      </c>
      <c r="I346" s="51" t="s">
        <v>816</v>
      </c>
      <c r="J346" s="51" t="s">
        <v>817</v>
      </c>
      <c r="K346" s="51" t="s">
        <v>812</v>
      </c>
      <c r="L346" s="89" t="s">
        <v>813</v>
      </c>
    </row>
    <row r="347" spans="2:12" customFormat="1" ht="30" customHeight="1" x14ac:dyDescent="0.3">
      <c r="B347" s="88">
        <v>344</v>
      </c>
      <c r="C347" s="51" t="s">
        <v>2548</v>
      </c>
      <c r="D347" s="51" t="s">
        <v>27</v>
      </c>
      <c r="E347" s="51" t="s">
        <v>840</v>
      </c>
      <c r="F347" s="51">
        <v>9</v>
      </c>
      <c r="G347" s="51" t="s">
        <v>2</v>
      </c>
      <c r="H347" s="73">
        <v>10000000</v>
      </c>
      <c r="I347" s="53" t="s">
        <v>835</v>
      </c>
      <c r="J347" s="51" t="s">
        <v>836</v>
      </c>
      <c r="K347" s="51" t="s">
        <v>812</v>
      </c>
      <c r="L347" s="89" t="s">
        <v>813</v>
      </c>
    </row>
    <row r="348" spans="2:12" customFormat="1" ht="30" customHeight="1" thickBot="1" x14ac:dyDescent="0.35">
      <c r="B348" s="139">
        <v>345</v>
      </c>
      <c r="C348" s="134" t="s">
        <v>2548</v>
      </c>
      <c r="D348" s="134" t="s">
        <v>782</v>
      </c>
      <c r="E348" s="134" t="s">
        <v>820</v>
      </c>
      <c r="F348" s="134">
        <v>10</v>
      </c>
      <c r="G348" s="134" t="s">
        <v>2</v>
      </c>
      <c r="H348" s="135">
        <v>3300000000</v>
      </c>
      <c r="I348" s="134" t="s">
        <v>816</v>
      </c>
      <c r="J348" s="134" t="s">
        <v>817</v>
      </c>
      <c r="K348" s="134" t="s">
        <v>812</v>
      </c>
      <c r="L348" s="136" t="s">
        <v>813</v>
      </c>
    </row>
    <row r="349" spans="2:12" customFormat="1" ht="30" customHeight="1" thickBot="1" x14ac:dyDescent="0.35">
      <c r="B349" s="157" t="s">
        <v>2575</v>
      </c>
      <c r="C349" s="158"/>
      <c r="D349" s="158"/>
      <c r="E349" s="158"/>
      <c r="F349" s="158"/>
      <c r="G349" s="159"/>
      <c r="H349" s="144">
        <f>SUM(H4:H348)</f>
        <v>199724702427</v>
      </c>
      <c r="I349" s="149"/>
      <c r="J349" s="149"/>
      <c r="K349" s="149"/>
      <c r="L349" s="150"/>
    </row>
    <row r="350" spans="2:12" s="147" customFormat="1" ht="6.75" customHeight="1" thickBot="1" x14ac:dyDescent="0.35">
      <c r="B350" s="143"/>
      <c r="C350" s="143"/>
      <c r="D350" s="143"/>
      <c r="E350" s="143"/>
      <c r="F350" s="143"/>
      <c r="G350" s="143"/>
      <c r="H350" s="142"/>
      <c r="I350" s="148"/>
      <c r="J350" s="148"/>
      <c r="K350" s="148"/>
      <c r="L350" s="148"/>
    </row>
    <row r="351" spans="2:12" customFormat="1" ht="30" customHeight="1" x14ac:dyDescent="0.3">
      <c r="B351" s="123">
        <v>346</v>
      </c>
      <c r="C351" s="124" t="s">
        <v>2549</v>
      </c>
      <c r="D351" s="124" t="s">
        <v>518</v>
      </c>
      <c r="E351" s="124" t="s">
        <v>517</v>
      </c>
      <c r="F351" s="124">
        <v>8</v>
      </c>
      <c r="G351" s="124" t="s">
        <v>2</v>
      </c>
      <c r="H351" s="125">
        <v>5500000</v>
      </c>
      <c r="I351" s="124" t="s">
        <v>320</v>
      </c>
      <c r="J351" s="124" t="s">
        <v>321</v>
      </c>
      <c r="K351" s="124" t="s">
        <v>98</v>
      </c>
      <c r="L351" s="126" t="s">
        <v>41</v>
      </c>
    </row>
    <row r="352" spans="2:12" customFormat="1" ht="30" customHeight="1" x14ac:dyDescent="0.3">
      <c r="B352" s="106">
        <v>347</v>
      </c>
      <c r="C352" s="55" t="s">
        <v>2549</v>
      </c>
      <c r="D352" s="55" t="s">
        <v>260</v>
      </c>
      <c r="E352" s="55" t="s">
        <v>271</v>
      </c>
      <c r="F352" s="55">
        <v>12</v>
      </c>
      <c r="G352" s="55" t="s">
        <v>0</v>
      </c>
      <c r="H352" s="72">
        <v>2197550025</v>
      </c>
      <c r="I352" s="55" t="s">
        <v>318</v>
      </c>
      <c r="J352" s="55" t="s">
        <v>319</v>
      </c>
      <c r="K352" s="55" t="s">
        <v>98</v>
      </c>
      <c r="L352" s="90" t="s">
        <v>41</v>
      </c>
    </row>
    <row r="353" spans="2:12" customFormat="1" ht="30" customHeight="1" x14ac:dyDescent="0.3">
      <c r="B353" s="106">
        <v>348</v>
      </c>
      <c r="C353" s="55" t="s">
        <v>2549</v>
      </c>
      <c r="D353" s="51" t="s">
        <v>29</v>
      </c>
      <c r="E353" s="51" t="s">
        <v>2134</v>
      </c>
      <c r="F353" s="51">
        <v>1</v>
      </c>
      <c r="G353" s="51" t="s">
        <v>0</v>
      </c>
      <c r="H353" s="73">
        <v>385000000.00000006</v>
      </c>
      <c r="I353" s="51" t="s">
        <v>2135</v>
      </c>
      <c r="J353" s="51" t="s">
        <v>2136</v>
      </c>
      <c r="K353" s="51" t="s">
        <v>408</v>
      </c>
      <c r="L353" s="89" t="s">
        <v>116</v>
      </c>
    </row>
    <row r="354" spans="2:12" customFormat="1" ht="30" customHeight="1" x14ac:dyDescent="0.3">
      <c r="B354" s="106">
        <v>349</v>
      </c>
      <c r="C354" s="55" t="s">
        <v>2549</v>
      </c>
      <c r="D354" s="51" t="s">
        <v>29</v>
      </c>
      <c r="E354" s="51" t="s">
        <v>2125</v>
      </c>
      <c r="F354" s="51">
        <v>1</v>
      </c>
      <c r="G354" s="51" t="s">
        <v>0</v>
      </c>
      <c r="H354" s="73">
        <v>20284000</v>
      </c>
      <c r="I354" s="51" t="s">
        <v>2126</v>
      </c>
      <c r="J354" s="51" t="s">
        <v>2127</v>
      </c>
      <c r="K354" s="51" t="s">
        <v>408</v>
      </c>
      <c r="L354" s="89" t="s">
        <v>116</v>
      </c>
    </row>
    <row r="355" spans="2:12" s="32" customFormat="1" ht="30" customHeight="1" x14ac:dyDescent="0.3">
      <c r="B355" s="106">
        <v>350</v>
      </c>
      <c r="C355" s="55" t="s">
        <v>2549</v>
      </c>
      <c r="D355" s="51" t="s">
        <v>29</v>
      </c>
      <c r="E355" s="51" t="s">
        <v>2213</v>
      </c>
      <c r="F355" s="51">
        <v>1</v>
      </c>
      <c r="G355" s="51" t="s">
        <v>2</v>
      </c>
      <c r="H355" s="73">
        <v>1800000</v>
      </c>
      <c r="I355" s="51" t="s">
        <v>2214</v>
      </c>
      <c r="J355" s="51" t="s">
        <v>2215</v>
      </c>
      <c r="K355" s="51" t="s">
        <v>408</v>
      </c>
      <c r="L355" s="89" t="s">
        <v>116</v>
      </c>
    </row>
    <row r="356" spans="2:12" s="32" customFormat="1" ht="30" customHeight="1" x14ac:dyDescent="0.3">
      <c r="B356" s="106">
        <v>351</v>
      </c>
      <c r="C356" s="55" t="s">
        <v>2549</v>
      </c>
      <c r="D356" s="51" t="s">
        <v>29</v>
      </c>
      <c r="E356" s="51" t="s">
        <v>2142</v>
      </c>
      <c r="F356" s="51">
        <v>2</v>
      </c>
      <c r="G356" s="51" t="s">
        <v>1</v>
      </c>
      <c r="H356" s="73">
        <v>150000000</v>
      </c>
      <c r="I356" s="51" t="s">
        <v>2132</v>
      </c>
      <c r="J356" s="51" t="s">
        <v>2133</v>
      </c>
      <c r="K356" s="51" t="s">
        <v>408</v>
      </c>
      <c r="L356" s="89" t="s">
        <v>116</v>
      </c>
    </row>
    <row r="357" spans="2:12" s="32" customFormat="1" ht="30" customHeight="1" x14ac:dyDescent="0.3">
      <c r="B357" s="106">
        <v>352</v>
      </c>
      <c r="C357" s="55" t="s">
        <v>2549</v>
      </c>
      <c r="D357" s="51" t="s">
        <v>29</v>
      </c>
      <c r="E357" s="51" t="s">
        <v>2121</v>
      </c>
      <c r="F357" s="51">
        <v>2</v>
      </c>
      <c r="G357" s="51" t="s">
        <v>0</v>
      </c>
      <c r="H357" s="73">
        <v>11200000</v>
      </c>
      <c r="I357" s="51" t="s">
        <v>2118</v>
      </c>
      <c r="J357" s="51" t="s">
        <v>2119</v>
      </c>
      <c r="K357" s="51" t="s">
        <v>408</v>
      </c>
      <c r="L357" s="89" t="s">
        <v>116</v>
      </c>
    </row>
    <row r="358" spans="2:12" s="32" customFormat="1" ht="30" customHeight="1" x14ac:dyDescent="0.3">
      <c r="B358" s="106">
        <v>353</v>
      </c>
      <c r="C358" s="55" t="s">
        <v>2549</v>
      </c>
      <c r="D358" s="51" t="s">
        <v>29</v>
      </c>
      <c r="E358" s="51" t="s">
        <v>2128</v>
      </c>
      <c r="F358" s="51">
        <v>2</v>
      </c>
      <c r="G358" s="51" t="s">
        <v>0</v>
      </c>
      <c r="H358" s="73">
        <v>11107000</v>
      </c>
      <c r="I358" s="51" t="s">
        <v>2126</v>
      </c>
      <c r="J358" s="51" t="s">
        <v>2127</v>
      </c>
      <c r="K358" s="51" t="s">
        <v>408</v>
      </c>
      <c r="L358" s="89" t="s">
        <v>116</v>
      </c>
    </row>
    <row r="359" spans="2:12" s="32" customFormat="1" ht="30" customHeight="1" x14ac:dyDescent="0.3">
      <c r="B359" s="106">
        <v>354</v>
      </c>
      <c r="C359" s="55" t="s">
        <v>2549</v>
      </c>
      <c r="D359" s="51" t="s">
        <v>29</v>
      </c>
      <c r="E359" s="51" t="s">
        <v>2105</v>
      </c>
      <c r="F359" s="51">
        <v>2</v>
      </c>
      <c r="G359" s="51" t="s">
        <v>2</v>
      </c>
      <c r="H359" s="73">
        <v>9684000</v>
      </c>
      <c r="I359" s="51" t="s">
        <v>2103</v>
      </c>
      <c r="J359" s="51" t="s">
        <v>2104</v>
      </c>
      <c r="K359" s="51" t="s">
        <v>408</v>
      </c>
      <c r="L359" s="89" t="s">
        <v>116</v>
      </c>
    </row>
    <row r="360" spans="2:12" s="32" customFormat="1" ht="30" customHeight="1" x14ac:dyDescent="0.3">
      <c r="B360" s="106">
        <v>355</v>
      </c>
      <c r="C360" s="55" t="s">
        <v>2549</v>
      </c>
      <c r="D360" s="51" t="s">
        <v>29</v>
      </c>
      <c r="E360" s="51" t="s">
        <v>2138</v>
      </c>
      <c r="F360" s="51">
        <v>3</v>
      </c>
      <c r="G360" s="51" t="s">
        <v>0</v>
      </c>
      <c r="H360" s="73">
        <v>300000000</v>
      </c>
      <c r="I360" s="51" t="s">
        <v>2132</v>
      </c>
      <c r="J360" s="51" t="s">
        <v>2133</v>
      </c>
      <c r="K360" s="51" t="s">
        <v>408</v>
      </c>
      <c r="L360" s="89" t="s">
        <v>116</v>
      </c>
    </row>
    <row r="361" spans="2:12" s="32" customFormat="1" ht="30" customHeight="1" x14ac:dyDescent="0.3">
      <c r="B361" s="106">
        <v>356</v>
      </c>
      <c r="C361" s="55" t="s">
        <v>2549</v>
      </c>
      <c r="D361" s="51" t="s">
        <v>29</v>
      </c>
      <c r="E361" s="51" t="s">
        <v>2114</v>
      </c>
      <c r="F361" s="51">
        <v>3</v>
      </c>
      <c r="G361" s="51" t="s">
        <v>0</v>
      </c>
      <c r="H361" s="73">
        <v>6947600.0000000009</v>
      </c>
      <c r="I361" s="51" t="s">
        <v>2111</v>
      </c>
      <c r="J361" s="51" t="s">
        <v>2112</v>
      </c>
      <c r="K361" s="51" t="s">
        <v>408</v>
      </c>
      <c r="L361" s="89" t="s">
        <v>116</v>
      </c>
    </row>
    <row r="362" spans="2:12" s="32" customFormat="1" ht="30" customHeight="1" x14ac:dyDescent="0.3">
      <c r="B362" s="106">
        <v>357</v>
      </c>
      <c r="C362" s="55" t="s">
        <v>2549</v>
      </c>
      <c r="D362" s="51" t="s">
        <v>29</v>
      </c>
      <c r="E362" s="51" t="s">
        <v>2217</v>
      </c>
      <c r="F362" s="51">
        <v>3</v>
      </c>
      <c r="G362" s="51" t="s">
        <v>2</v>
      </c>
      <c r="H362" s="73">
        <v>4000000</v>
      </c>
      <c r="I362" s="51" t="s">
        <v>2214</v>
      </c>
      <c r="J362" s="51" t="s">
        <v>2215</v>
      </c>
      <c r="K362" s="51" t="s">
        <v>408</v>
      </c>
      <c r="L362" s="89" t="s">
        <v>116</v>
      </c>
    </row>
    <row r="363" spans="2:12" customFormat="1" ht="30" customHeight="1" x14ac:dyDescent="0.3">
      <c r="B363" s="106">
        <v>358</v>
      </c>
      <c r="C363" s="55" t="s">
        <v>2549</v>
      </c>
      <c r="D363" s="51" t="s">
        <v>29</v>
      </c>
      <c r="E363" s="51" t="s">
        <v>2149</v>
      </c>
      <c r="F363" s="51">
        <v>3</v>
      </c>
      <c r="G363" s="51" t="s">
        <v>2</v>
      </c>
      <c r="H363" s="73">
        <v>3300000</v>
      </c>
      <c r="I363" s="51" t="s">
        <v>2123</v>
      </c>
      <c r="J363" s="51" t="s">
        <v>2124</v>
      </c>
      <c r="K363" s="51" t="s">
        <v>2103</v>
      </c>
      <c r="L363" s="89" t="s">
        <v>116</v>
      </c>
    </row>
    <row r="364" spans="2:12" customFormat="1" ht="30" customHeight="1" x14ac:dyDescent="0.3">
      <c r="B364" s="106">
        <v>359</v>
      </c>
      <c r="C364" s="55" t="s">
        <v>2549</v>
      </c>
      <c r="D364" s="51" t="s">
        <v>29</v>
      </c>
      <c r="E364" s="51" t="s">
        <v>2137</v>
      </c>
      <c r="F364" s="51">
        <v>4</v>
      </c>
      <c r="G364" s="51" t="s">
        <v>0</v>
      </c>
      <c r="H364" s="73">
        <v>5000000000</v>
      </c>
      <c r="I364" s="51" t="s">
        <v>2132</v>
      </c>
      <c r="J364" s="51" t="s">
        <v>2133</v>
      </c>
      <c r="K364" s="51" t="s">
        <v>432</v>
      </c>
      <c r="L364" s="89" t="s">
        <v>433</v>
      </c>
    </row>
    <row r="365" spans="2:12" customFormat="1" ht="30" customHeight="1" x14ac:dyDescent="0.3">
      <c r="B365" s="106">
        <v>360</v>
      </c>
      <c r="C365" s="55" t="s">
        <v>2549</v>
      </c>
      <c r="D365" s="51" t="s">
        <v>29</v>
      </c>
      <c r="E365" s="51" t="s">
        <v>2102</v>
      </c>
      <c r="F365" s="51">
        <v>4</v>
      </c>
      <c r="G365" s="51" t="s">
        <v>0</v>
      </c>
      <c r="H365" s="73">
        <v>236284000</v>
      </c>
      <c r="I365" s="51" t="s">
        <v>2103</v>
      </c>
      <c r="J365" s="51" t="s">
        <v>2104</v>
      </c>
      <c r="K365" s="51" t="s">
        <v>408</v>
      </c>
      <c r="L365" s="89" t="s">
        <v>116</v>
      </c>
    </row>
    <row r="366" spans="2:12" customFormat="1" ht="30" customHeight="1" x14ac:dyDescent="0.3">
      <c r="B366" s="106">
        <v>361</v>
      </c>
      <c r="C366" s="55" t="s">
        <v>2549</v>
      </c>
      <c r="D366" s="51" t="s">
        <v>29</v>
      </c>
      <c r="E366" s="51" t="s">
        <v>2115</v>
      </c>
      <c r="F366" s="51">
        <v>4</v>
      </c>
      <c r="G366" s="51" t="s">
        <v>0</v>
      </c>
      <c r="H366" s="73">
        <v>40854000</v>
      </c>
      <c r="I366" s="51" t="s">
        <v>2111</v>
      </c>
      <c r="J366" s="51" t="s">
        <v>2112</v>
      </c>
      <c r="K366" s="51" t="s">
        <v>408</v>
      </c>
      <c r="L366" s="89" t="s">
        <v>116</v>
      </c>
    </row>
    <row r="367" spans="2:12" customFormat="1" ht="30" customHeight="1" x14ac:dyDescent="0.3">
      <c r="B367" s="106">
        <v>362</v>
      </c>
      <c r="C367" s="55" t="s">
        <v>2549</v>
      </c>
      <c r="D367" s="51" t="s">
        <v>29</v>
      </c>
      <c r="E367" s="51" t="s">
        <v>2129</v>
      </c>
      <c r="F367" s="51">
        <v>4</v>
      </c>
      <c r="G367" s="51" t="s">
        <v>0</v>
      </c>
      <c r="H367" s="73">
        <v>37021600</v>
      </c>
      <c r="I367" s="51" t="s">
        <v>2130</v>
      </c>
      <c r="J367" s="51" t="s">
        <v>2566</v>
      </c>
      <c r="K367" s="51" t="s">
        <v>408</v>
      </c>
      <c r="L367" s="89" t="s">
        <v>116</v>
      </c>
    </row>
    <row r="368" spans="2:12" customFormat="1" ht="30" customHeight="1" x14ac:dyDescent="0.3">
      <c r="B368" s="106">
        <v>363</v>
      </c>
      <c r="C368" s="55" t="s">
        <v>2549</v>
      </c>
      <c r="D368" s="51" t="s">
        <v>29</v>
      </c>
      <c r="E368" s="51" t="s">
        <v>2116</v>
      </c>
      <c r="F368" s="51">
        <v>4</v>
      </c>
      <c r="G368" s="51" t="s">
        <v>0</v>
      </c>
      <c r="H368" s="73">
        <v>25012900.000000004</v>
      </c>
      <c r="I368" s="51" t="s">
        <v>2111</v>
      </c>
      <c r="J368" s="51" t="s">
        <v>2112</v>
      </c>
      <c r="K368" s="51" t="s">
        <v>408</v>
      </c>
      <c r="L368" s="89" t="s">
        <v>116</v>
      </c>
    </row>
    <row r="369" spans="2:12" customFormat="1" ht="30" customHeight="1" x14ac:dyDescent="0.3">
      <c r="B369" s="106">
        <v>364</v>
      </c>
      <c r="C369" s="55" t="s">
        <v>2549</v>
      </c>
      <c r="D369" s="51" t="s">
        <v>29</v>
      </c>
      <c r="E369" s="51" t="s">
        <v>2106</v>
      </c>
      <c r="F369" s="51">
        <v>4</v>
      </c>
      <c r="G369" s="51" t="s">
        <v>2</v>
      </c>
      <c r="H369" s="73">
        <v>12000000</v>
      </c>
      <c r="I369" s="51" t="s">
        <v>2103</v>
      </c>
      <c r="J369" s="51" t="s">
        <v>2104</v>
      </c>
      <c r="K369" s="51" t="s">
        <v>408</v>
      </c>
      <c r="L369" s="89" t="s">
        <v>116</v>
      </c>
    </row>
    <row r="370" spans="2:12" customFormat="1" ht="30" customHeight="1" x14ac:dyDescent="0.3">
      <c r="B370" s="106">
        <v>365</v>
      </c>
      <c r="C370" s="55" t="s">
        <v>2549</v>
      </c>
      <c r="D370" s="51" t="s">
        <v>29</v>
      </c>
      <c r="E370" s="51" t="s">
        <v>2139</v>
      </c>
      <c r="F370" s="51">
        <v>5</v>
      </c>
      <c r="G370" s="51" t="s">
        <v>0</v>
      </c>
      <c r="H370" s="73">
        <v>73000000</v>
      </c>
      <c r="I370" s="51" t="s">
        <v>2140</v>
      </c>
      <c r="J370" s="51" t="s">
        <v>2141</v>
      </c>
      <c r="K370" s="51" t="s">
        <v>408</v>
      </c>
      <c r="L370" s="89" t="s">
        <v>116</v>
      </c>
    </row>
    <row r="371" spans="2:12" customFormat="1" ht="30" customHeight="1" x14ac:dyDescent="0.3">
      <c r="B371" s="106">
        <v>366</v>
      </c>
      <c r="C371" s="55" t="s">
        <v>2549</v>
      </c>
      <c r="D371" s="51" t="s">
        <v>29</v>
      </c>
      <c r="E371" s="51" t="s">
        <v>2113</v>
      </c>
      <c r="F371" s="51">
        <v>5</v>
      </c>
      <c r="G371" s="51" t="s">
        <v>0</v>
      </c>
      <c r="H371" s="73">
        <v>34012000</v>
      </c>
      <c r="I371" s="51" t="s">
        <v>2111</v>
      </c>
      <c r="J371" s="51" t="s">
        <v>2112</v>
      </c>
      <c r="K371" s="51" t="s">
        <v>408</v>
      </c>
      <c r="L371" s="89" t="s">
        <v>116</v>
      </c>
    </row>
    <row r="372" spans="2:12" customFormat="1" ht="30" customHeight="1" x14ac:dyDescent="0.3">
      <c r="B372" s="106">
        <v>367</v>
      </c>
      <c r="C372" s="55" t="s">
        <v>2549</v>
      </c>
      <c r="D372" s="51" t="s">
        <v>29</v>
      </c>
      <c r="E372" s="51" t="s">
        <v>2117</v>
      </c>
      <c r="F372" s="51">
        <v>5</v>
      </c>
      <c r="G372" s="51" t="s">
        <v>0</v>
      </c>
      <c r="H372" s="73">
        <v>16828000</v>
      </c>
      <c r="I372" s="51" t="s">
        <v>2118</v>
      </c>
      <c r="J372" s="51" t="s">
        <v>2119</v>
      </c>
      <c r="K372" s="51" t="s">
        <v>408</v>
      </c>
      <c r="L372" s="89" t="s">
        <v>116</v>
      </c>
    </row>
    <row r="373" spans="2:12" customFormat="1" ht="30" customHeight="1" x14ac:dyDescent="0.3">
      <c r="B373" s="106">
        <v>368</v>
      </c>
      <c r="C373" s="55" t="s">
        <v>2549</v>
      </c>
      <c r="D373" s="51" t="s">
        <v>29</v>
      </c>
      <c r="E373" s="51" t="s">
        <v>2144</v>
      </c>
      <c r="F373" s="51">
        <v>5</v>
      </c>
      <c r="G373" s="51" t="s">
        <v>2</v>
      </c>
      <c r="H373" s="73">
        <v>5500000</v>
      </c>
      <c r="I373" s="51" t="s">
        <v>2111</v>
      </c>
      <c r="J373" s="51" t="s">
        <v>2112</v>
      </c>
      <c r="K373" s="51" t="s">
        <v>408</v>
      </c>
      <c r="L373" s="89" t="s">
        <v>116</v>
      </c>
    </row>
    <row r="374" spans="2:12" customFormat="1" ht="30" customHeight="1" x14ac:dyDescent="0.3">
      <c r="B374" s="106">
        <v>369</v>
      </c>
      <c r="C374" s="55" t="s">
        <v>2549</v>
      </c>
      <c r="D374" s="51" t="s">
        <v>29</v>
      </c>
      <c r="E374" s="51" t="s">
        <v>2122</v>
      </c>
      <c r="F374" s="51">
        <v>6</v>
      </c>
      <c r="G374" s="51" t="s">
        <v>0</v>
      </c>
      <c r="H374" s="73">
        <v>583000000</v>
      </c>
      <c r="I374" s="51" t="s">
        <v>2123</v>
      </c>
      <c r="J374" s="51" t="s">
        <v>2124</v>
      </c>
      <c r="K374" s="51" t="s">
        <v>441</v>
      </c>
      <c r="L374" s="89" t="s">
        <v>137</v>
      </c>
    </row>
    <row r="375" spans="2:12" customFormat="1" ht="30" customHeight="1" x14ac:dyDescent="0.3">
      <c r="B375" s="106">
        <v>370</v>
      </c>
      <c r="C375" s="55" t="s">
        <v>2549</v>
      </c>
      <c r="D375" s="51" t="s">
        <v>29</v>
      </c>
      <c r="E375" s="51" t="s">
        <v>2131</v>
      </c>
      <c r="F375" s="51">
        <v>7</v>
      </c>
      <c r="G375" s="51" t="s">
        <v>0</v>
      </c>
      <c r="H375" s="73">
        <v>400000000</v>
      </c>
      <c r="I375" s="51" t="s">
        <v>2132</v>
      </c>
      <c r="J375" s="51" t="s">
        <v>2133</v>
      </c>
      <c r="K375" s="51" t="s">
        <v>408</v>
      </c>
      <c r="L375" s="89" t="s">
        <v>116</v>
      </c>
    </row>
    <row r="376" spans="2:12" customFormat="1" ht="30" customHeight="1" x14ac:dyDescent="0.3">
      <c r="B376" s="106">
        <v>371</v>
      </c>
      <c r="C376" s="55" t="s">
        <v>2549</v>
      </c>
      <c r="D376" s="51" t="s">
        <v>29</v>
      </c>
      <c r="E376" s="51" t="s">
        <v>2143</v>
      </c>
      <c r="F376" s="51">
        <v>7</v>
      </c>
      <c r="G376" s="51" t="s">
        <v>1121</v>
      </c>
      <c r="H376" s="73">
        <v>300000000</v>
      </c>
      <c r="I376" s="51" t="s">
        <v>2132</v>
      </c>
      <c r="J376" s="51" t="s">
        <v>2133</v>
      </c>
      <c r="K376" s="51" t="s">
        <v>408</v>
      </c>
      <c r="L376" s="89" t="s">
        <v>116</v>
      </c>
    </row>
    <row r="377" spans="2:12" customFormat="1" ht="30" customHeight="1" x14ac:dyDescent="0.3">
      <c r="B377" s="106">
        <v>372</v>
      </c>
      <c r="C377" s="55" t="s">
        <v>2549</v>
      </c>
      <c r="D377" s="51" t="s">
        <v>29</v>
      </c>
      <c r="E377" s="51" t="s">
        <v>2110</v>
      </c>
      <c r="F377" s="51">
        <v>10</v>
      </c>
      <c r="G377" s="51" t="s">
        <v>0</v>
      </c>
      <c r="H377" s="73">
        <v>41648200</v>
      </c>
      <c r="I377" s="51" t="s">
        <v>2111</v>
      </c>
      <c r="J377" s="51" t="s">
        <v>2112</v>
      </c>
      <c r="K377" s="51" t="s">
        <v>408</v>
      </c>
      <c r="L377" s="89" t="s">
        <v>116</v>
      </c>
    </row>
    <row r="378" spans="2:12" customFormat="1" ht="30" customHeight="1" x14ac:dyDescent="0.3">
      <c r="B378" s="106">
        <v>373</v>
      </c>
      <c r="C378" s="55" t="s">
        <v>2549</v>
      </c>
      <c r="D378" s="51" t="s">
        <v>29</v>
      </c>
      <c r="E378" s="51" t="s">
        <v>2107</v>
      </c>
      <c r="F378" s="51">
        <v>10</v>
      </c>
      <c r="G378" s="51" t="s">
        <v>2</v>
      </c>
      <c r="H378" s="73">
        <v>16850000</v>
      </c>
      <c r="I378" s="51" t="s">
        <v>2103</v>
      </c>
      <c r="J378" s="51" t="s">
        <v>2104</v>
      </c>
      <c r="K378" s="51" t="s">
        <v>408</v>
      </c>
      <c r="L378" s="89" t="s">
        <v>116</v>
      </c>
    </row>
    <row r="379" spans="2:12" customFormat="1" ht="30" customHeight="1" x14ac:dyDescent="0.3">
      <c r="B379" s="106">
        <v>374</v>
      </c>
      <c r="C379" s="55" t="s">
        <v>2549</v>
      </c>
      <c r="D379" s="51" t="s">
        <v>29</v>
      </c>
      <c r="E379" s="51" t="s">
        <v>2120</v>
      </c>
      <c r="F379" s="51">
        <v>11</v>
      </c>
      <c r="G379" s="51" t="s">
        <v>0</v>
      </c>
      <c r="H379" s="73">
        <v>21035000</v>
      </c>
      <c r="I379" s="51" t="s">
        <v>2118</v>
      </c>
      <c r="J379" s="51" t="s">
        <v>2119</v>
      </c>
      <c r="K379" s="51" t="s">
        <v>408</v>
      </c>
      <c r="L379" s="89" t="s">
        <v>116</v>
      </c>
    </row>
    <row r="380" spans="2:12" customFormat="1" ht="30" customHeight="1" x14ac:dyDescent="0.3">
      <c r="B380" s="106">
        <v>375</v>
      </c>
      <c r="C380" s="55" t="s">
        <v>2549</v>
      </c>
      <c r="D380" s="51" t="s">
        <v>29</v>
      </c>
      <c r="E380" s="51" t="s">
        <v>2148</v>
      </c>
      <c r="F380" s="51">
        <v>11</v>
      </c>
      <c r="G380" s="51" t="s">
        <v>2</v>
      </c>
      <c r="H380" s="73">
        <v>3300000</v>
      </c>
      <c r="I380" s="51" t="s">
        <v>2146</v>
      </c>
      <c r="J380" s="51" t="s">
        <v>2147</v>
      </c>
      <c r="K380" s="51" t="s">
        <v>408</v>
      </c>
      <c r="L380" s="89" t="s">
        <v>116</v>
      </c>
    </row>
    <row r="381" spans="2:12" customFormat="1" ht="30" customHeight="1" x14ac:dyDescent="0.3">
      <c r="B381" s="106">
        <v>376</v>
      </c>
      <c r="C381" s="55" t="s">
        <v>2549</v>
      </c>
      <c r="D381" s="51" t="s">
        <v>29</v>
      </c>
      <c r="E381" s="51" t="s">
        <v>2145</v>
      </c>
      <c r="F381" s="51">
        <v>11</v>
      </c>
      <c r="G381" s="51" t="s">
        <v>2</v>
      </c>
      <c r="H381" s="73">
        <v>980000</v>
      </c>
      <c r="I381" s="51" t="s">
        <v>2146</v>
      </c>
      <c r="J381" s="51" t="s">
        <v>2147</v>
      </c>
      <c r="K381" s="51" t="s">
        <v>408</v>
      </c>
      <c r="L381" s="89" t="s">
        <v>116</v>
      </c>
    </row>
    <row r="382" spans="2:12" customFormat="1" ht="30" customHeight="1" x14ac:dyDescent="0.3">
      <c r="B382" s="106">
        <v>377</v>
      </c>
      <c r="C382" s="55" t="s">
        <v>2549</v>
      </c>
      <c r="D382" s="51" t="s">
        <v>29</v>
      </c>
      <c r="E382" s="51" t="s">
        <v>2108</v>
      </c>
      <c r="F382" s="51">
        <v>12</v>
      </c>
      <c r="G382" s="51" t="s">
        <v>2</v>
      </c>
      <c r="H382" s="73">
        <v>502240000</v>
      </c>
      <c r="I382" s="51" t="s">
        <v>2103</v>
      </c>
      <c r="J382" s="51" t="s">
        <v>2104</v>
      </c>
      <c r="K382" s="51" t="s">
        <v>408</v>
      </c>
      <c r="L382" s="89" t="s">
        <v>116</v>
      </c>
    </row>
    <row r="383" spans="2:12" customFormat="1" ht="30" customHeight="1" x14ac:dyDescent="0.3">
      <c r="B383" s="106">
        <v>378</v>
      </c>
      <c r="C383" s="55" t="s">
        <v>2549</v>
      </c>
      <c r="D383" s="51" t="s">
        <v>29</v>
      </c>
      <c r="E383" s="51" t="s">
        <v>2109</v>
      </c>
      <c r="F383" s="51">
        <v>12</v>
      </c>
      <c r="G383" s="51" t="s">
        <v>2</v>
      </c>
      <c r="H383" s="73">
        <v>417802000</v>
      </c>
      <c r="I383" s="51" t="s">
        <v>2103</v>
      </c>
      <c r="J383" s="51" t="s">
        <v>2104</v>
      </c>
      <c r="K383" s="51" t="s">
        <v>408</v>
      </c>
      <c r="L383" s="89" t="s">
        <v>116</v>
      </c>
    </row>
    <row r="384" spans="2:12" customFormat="1" ht="30" customHeight="1" x14ac:dyDescent="0.3">
      <c r="B384" s="106">
        <v>379</v>
      </c>
      <c r="C384" s="55" t="s">
        <v>2549</v>
      </c>
      <c r="D384" s="51" t="s">
        <v>643</v>
      </c>
      <c r="E384" s="51" t="s">
        <v>660</v>
      </c>
      <c r="F384" s="51">
        <v>5</v>
      </c>
      <c r="G384" s="51" t="s">
        <v>1</v>
      </c>
      <c r="H384" s="73">
        <v>181000000</v>
      </c>
      <c r="I384" s="51" t="s">
        <v>644</v>
      </c>
      <c r="J384" s="51" t="s">
        <v>645</v>
      </c>
      <c r="K384" s="51" t="s">
        <v>506</v>
      </c>
      <c r="L384" s="89" t="s">
        <v>507</v>
      </c>
    </row>
    <row r="385" spans="2:12" customFormat="1" ht="30" customHeight="1" x14ac:dyDescent="0.3">
      <c r="B385" s="106">
        <v>380</v>
      </c>
      <c r="C385" s="55" t="s">
        <v>2549</v>
      </c>
      <c r="D385" s="51" t="s">
        <v>648</v>
      </c>
      <c r="E385" s="51" t="s">
        <v>662</v>
      </c>
      <c r="F385" s="51">
        <v>12</v>
      </c>
      <c r="G385" s="51" t="s">
        <v>0</v>
      </c>
      <c r="H385" s="73">
        <v>3849860564.0000005</v>
      </c>
      <c r="I385" s="51" t="s">
        <v>663</v>
      </c>
      <c r="J385" s="51" t="s">
        <v>664</v>
      </c>
      <c r="K385" s="51" t="s">
        <v>432</v>
      </c>
      <c r="L385" s="89" t="s">
        <v>433</v>
      </c>
    </row>
    <row r="386" spans="2:12" customFormat="1" ht="30" customHeight="1" x14ac:dyDescent="0.3">
      <c r="B386" s="107">
        <v>381</v>
      </c>
      <c r="C386" s="64" t="s">
        <v>2549</v>
      </c>
      <c r="D386" s="57" t="s">
        <v>761</v>
      </c>
      <c r="E386" s="57" t="s">
        <v>774</v>
      </c>
      <c r="F386" s="57">
        <v>2</v>
      </c>
      <c r="G386" s="57" t="s">
        <v>762</v>
      </c>
      <c r="H386" s="74">
        <v>8500000</v>
      </c>
      <c r="I386" s="57" t="s">
        <v>772</v>
      </c>
      <c r="J386" s="57" t="s">
        <v>147</v>
      </c>
      <c r="K386" s="57" t="s">
        <v>772</v>
      </c>
      <c r="L386" s="91" t="s">
        <v>147</v>
      </c>
    </row>
    <row r="387" spans="2:12" customFormat="1" ht="30" customHeight="1" x14ac:dyDescent="0.3">
      <c r="B387" s="107">
        <v>382</v>
      </c>
      <c r="C387" s="64" t="s">
        <v>2549</v>
      </c>
      <c r="D387" s="57" t="s">
        <v>761</v>
      </c>
      <c r="E387" s="57" t="s">
        <v>760</v>
      </c>
      <c r="F387" s="57">
        <v>9</v>
      </c>
      <c r="G387" s="57" t="s">
        <v>762</v>
      </c>
      <c r="H387" s="74">
        <v>27000000</v>
      </c>
      <c r="I387" s="57" t="s">
        <v>763</v>
      </c>
      <c r="J387" s="57" t="s">
        <v>317</v>
      </c>
      <c r="K387" s="57" t="s">
        <v>115</v>
      </c>
      <c r="L387" s="91" t="s">
        <v>317</v>
      </c>
    </row>
    <row r="388" spans="2:12" customFormat="1" ht="30" customHeight="1" x14ac:dyDescent="0.3">
      <c r="B388" s="107">
        <v>383</v>
      </c>
      <c r="C388" s="64" t="s">
        <v>2549</v>
      </c>
      <c r="D388" s="57" t="s">
        <v>761</v>
      </c>
      <c r="E388" s="57" t="s">
        <v>766</v>
      </c>
      <c r="F388" s="57">
        <v>10</v>
      </c>
      <c r="G388" s="60" t="s">
        <v>0</v>
      </c>
      <c r="H388" s="74">
        <v>117000000</v>
      </c>
      <c r="I388" s="57" t="s">
        <v>763</v>
      </c>
      <c r="J388" s="57" t="s">
        <v>317</v>
      </c>
      <c r="K388" s="57" t="s">
        <v>598</v>
      </c>
      <c r="L388" s="91" t="s">
        <v>507</v>
      </c>
    </row>
    <row r="389" spans="2:12" customFormat="1" ht="30" customHeight="1" x14ac:dyDescent="0.3">
      <c r="B389" s="107">
        <v>384</v>
      </c>
      <c r="C389" s="64" t="s">
        <v>2549</v>
      </c>
      <c r="D389" s="57" t="s">
        <v>761</v>
      </c>
      <c r="E389" s="57" t="s">
        <v>778</v>
      </c>
      <c r="F389" s="57">
        <v>12</v>
      </c>
      <c r="G389" s="57" t="s">
        <v>762</v>
      </c>
      <c r="H389" s="74">
        <v>5000000</v>
      </c>
      <c r="I389" s="57" t="s">
        <v>779</v>
      </c>
      <c r="J389" s="57" t="s">
        <v>780</v>
      </c>
      <c r="K389" s="57" t="s">
        <v>779</v>
      </c>
      <c r="L389" s="91" t="s">
        <v>780</v>
      </c>
    </row>
    <row r="390" spans="2:12" s="32" customFormat="1" ht="30" customHeight="1" x14ac:dyDescent="0.3">
      <c r="B390" s="106">
        <v>385</v>
      </c>
      <c r="C390" s="55" t="s">
        <v>2549</v>
      </c>
      <c r="D390" s="55" t="s">
        <v>621</v>
      </c>
      <c r="E390" s="55" t="s">
        <v>620</v>
      </c>
      <c r="F390" s="55">
        <v>1</v>
      </c>
      <c r="G390" s="55" t="s">
        <v>2</v>
      </c>
      <c r="H390" s="72">
        <v>20000000</v>
      </c>
      <c r="I390" s="55" t="s">
        <v>622</v>
      </c>
      <c r="J390" s="55" t="s">
        <v>623</v>
      </c>
      <c r="K390" s="55" t="s">
        <v>624</v>
      </c>
      <c r="L390" s="90" t="s">
        <v>625</v>
      </c>
    </row>
    <row r="391" spans="2:12" customFormat="1" ht="30" customHeight="1" x14ac:dyDescent="0.3">
      <c r="B391" s="106">
        <v>386</v>
      </c>
      <c r="C391" s="55" t="s">
        <v>2549</v>
      </c>
      <c r="D391" s="55" t="s">
        <v>43</v>
      </c>
      <c r="E391" s="55" t="s">
        <v>629</v>
      </c>
      <c r="F391" s="55">
        <v>12</v>
      </c>
      <c r="G391" s="55" t="s">
        <v>0</v>
      </c>
      <c r="H391" s="72">
        <v>88000000</v>
      </c>
      <c r="I391" s="55" t="s">
        <v>630</v>
      </c>
      <c r="J391" s="55" t="s">
        <v>312</v>
      </c>
      <c r="K391" s="55" t="s">
        <v>624</v>
      </c>
      <c r="L391" s="90" t="s">
        <v>625</v>
      </c>
    </row>
    <row r="392" spans="2:12" customFormat="1" ht="30" customHeight="1" x14ac:dyDescent="0.3">
      <c r="B392" s="106">
        <v>387</v>
      </c>
      <c r="C392" s="55" t="s">
        <v>2549</v>
      </c>
      <c r="D392" s="55" t="s">
        <v>43</v>
      </c>
      <c r="E392" s="55" t="s">
        <v>631</v>
      </c>
      <c r="F392" s="55">
        <v>12</v>
      </c>
      <c r="G392" s="55" t="s">
        <v>2</v>
      </c>
      <c r="H392" s="72">
        <v>25410000</v>
      </c>
      <c r="I392" s="55" t="s">
        <v>632</v>
      </c>
      <c r="J392" s="55" t="s">
        <v>49</v>
      </c>
      <c r="K392" s="55" t="s">
        <v>624</v>
      </c>
      <c r="L392" s="90" t="s">
        <v>625</v>
      </c>
    </row>
    <row r="393" spans="2:12" customFormat="1" ht="30" customHeight="1" x14ac:dyDescent="0.3">
      <c r="B393" s="106">
        <v>388</v>
      </c>
      <c r="C393" s="55" t="s">
        <v>2549</v>
      </c>
      <c r="D393" s="51" t="s">
        <v>607</v>
      </c>
      <c r="E393" s="51" t="s">
        <v>610</v>
      </c>
      <c r="F393" s="51">
        <v>2</v>
      </c>
      <c r="G393" s="51" t="s">
        <v>0</v>
      </c>
      <c r="H393" s="73">
        <v>86000000</v>
      </c>
      <c r="I393" s="51" t="s">
        <v>131</v>
      </c>
      <c r="J393" s="51" t="s">
        <v>100</v>
      </c>
      <c r="K393" s="51" t="s">
        <v>2551</v>
      </c>
      <c r="L393" s="89"/>
    </row>
    <row r="394" spans="2:12" customFormat="1" ht="30" customHeight="1" x14ac:dyDescent="0.3">
      <c r="B394" s="106">
        <v>389</v>
      </c>
      <c r="C394" s="55" t="s">
        <v>2549</v>
      </c>
      <c r="D394" s="51" t="s">
        <v>607</v>
      </c>
      <c r="E394" s="51" t="s">
        <v>612</v>
      </c>
      <c r="F394" s="51">
        <v>3</v>
      </c>
      <c r="G394" s="51" t="s">
        <v>0</v>
      </c>
      <c r="H394" s="73">
        <v>920000000</v>
      </c>
      <c r="I394" s="51" t="s">
        <v>613</v>
      </c>
      <c r="J394" s="51" t="s">
        <v>310</v>
      </c>
      <c r="K394" s="51" t="s">
        <v>624</v>
      </c>
      <c r="L394" s="89" t="s">
        <v>625</v>
      </c>
    </row>
    <row r="395" spans="2:12" customFormat="1" ht="30" customHeight="1" x14ac:dyDescent="0.3">
      <c r="B395" s="106">
        <v>390</v>
      </c>
      <c r="C395" s="55" t="s">
        <v>2549</v>
      </c>
      <c r="D395" s="51" t="s">
        <v>607</v>
      </c>
      <c r="E395" s="51" t="s">
        <v>611</v>
      </c>
      <c r="F395" s="51">
        <v>4</v>
      </c>
      <c r="G395" s="51" t="s">
        <v>0</v>
      </c>
      <c r="H395" s="73">
        <v>48000000</v>
      </c>
      <c r="I395" s="51" t="s">
        <v>131</v>
      </c>
      <c r="J395" s="51" t="s">
        <v>100</v>
      </c>
      <c r="K395" s="51" t="s">
        <v>2551</v>
      </c>
      <c r="L395" s="89"/>
    </row>
    <row r="396" spans="2:12" customFormat="1" ht="30" customHeight="1" x14ac:dyDescent="0.3">
      <c r="B396" s="107">
        <v>391</v>
      </c>
      <c r="C396" s="64" t="s">
        <v>2549</v>
      </c>
      <c r="D396" s="57" t="s">
        <v>617</v>
      </c>
      <c r="E396" s="57" t="s">
        <v>616</v>
      </c>
      <c r="F396" s="57">
        <v>9</v>
      </c>
      <c r="G396" s="57" t="s">
        <v>2</v>
      </c>
      <c r="H396" s="74">
        <v>25300000</v>
      </c>
      <c r="I396" s="57" t="s">
        <v>618</v>
      </c>
      <c r="J396" s="57" t="s">
        <v>619</v>
      </c>
      <c r="K396" s="57" t="s">
        <v>2551</v>
      </c>
      <c r="L396" s="91"/>
    </row>
    <row r="397" spans="2:12" customFormat="1" ht="30" customHeight="1" x14ac:dyDescent="0.3">
      <c r="B397" s="106">
        <v>392</v>
      </c>
      <c r="C397" s="55" t="s">
        <v>2549</v>
      </c>
      <c r="D397" s="51" t="s">
        <v>573</v>
      </c>
      <c r="E397" s="55" t="s">
        <v>591</v>
      </c>
      <c r="F397" s="55">
        <v>1</v>
      </c>
      <c r="G397" s="55" t="s">
        <v>2</v>
      </c>
      <c r="H397" s="72">
        <v>12100000</v>
      </c>
      <c r="I397" s="51" t="s">
        <v>586</v>
      </c>
      <c r="J397" s="51" t="s">
        <v>587</v>
      </c>
      <c r="K397" s="51" t="s">
        <v>586</v>
      </c>
      <c r="L397" s="89" t="s">
        <v>2568</v>
      </c>
    </row>
    <row r="398" spans="2:12" customFormat="1" ht="30" customHeight="1" x14ac:dyDescent="0.3">
      <c r="B398" s="106">
        <v>393</v>
      </c>
      <c r="C398" s="55" t="s">
        <v>2549</v>
      </c>
      <c r="D398" s="51" t="s">
        <v>573</v>
      </c>
      <c r="E398" s="55" t="s">
        <v>594</v>
      </c>
      <c r="F398" s="55">
        <v>3</v>
      </c>
      <c r="G398" s="55" t="s">
        <v>2</v>
      </c>
      <c r="H398" s="72">
        <v>10000000</v>
      </c>
      <c r="I398" s="51" t="s">
        <v>586</v>
      </c>
      <c r="J398" s="51" t="s">
        <v>587</v>
      </c>
      <c r="K398" s="51" t="s">
        <v>586</v>
      </c>
      <c r="L398" s="89" t="s">
        <v>2568</v>
      </c>
    </row>
    <row r="399" spans="2:12" customFormat="1" ht="30" customHeight="1" x14ac:dyDescent="0.3">
      <c r="B399" s="106">
        <v>394</v>
      </c>
      <c r="C399" s="55" t="s">
        <v>2549</v>
      </c>
      <c r="D399" s="51" t="s">
        <v>573</v>
      </c>
      <c r="E399" s="55" t="s">
        <v>593</v>
      </c>
      <c r="F399" s="55">
        <v>5</v>
      </c>
      <c r="G399" s="55" t="s">
        <v>2</v>
      </c>
      <c r="H399" s="72">
        <v>20000000</v>
      </c>
      <c r="I399" s="51" t="s">
        <v>586</v>
      </c>
      <c r="J399" s="51" t="s">
        <v>587</v>
      </c>
      <c r="K399" s="51" t="s">
        <v>586</v>
      </c>
      <c r="L399" s="89" t="s">
        <v>2568</v>
      </c>
    </row>
    <row r="400" spans="2:12" customFormat="1" ht="30" customHeight="1" x14ac:dyDescent="0.3">
      <c r="B400" s="106">
        <v>395</v>
      </c>
      <c r="C400" s="55" t="s">
        <v>2549</v>
      </c>
      <c r="D400" s="51" t="s">
        <v>573</v>
      </c>
      <c r="E400" s="55" t="s">
        <v>592</v>
      </c>
      <c r="F400" s="55">
        <v>5</v>
      </c>
      <c r="G400" s="55" t="s">
        <v>2</v>
      </c>
      <c r="H400" s="72">
        <v>11550000</v>
      </c>
      <c r="I400" s="51" t="s">
        <v>586</v>
      </c>
      <c r="J400" s="51" t="s">
        <v>587</v>
      </c>
      <c r="K400" s="51" t="s">
        <v>586</v>
      </c>
      <c r="L400" s="89" t="s">
        <v>2568</v>
      </c>
    </row>
    <row r="401" spans="2:12" customFormat="1" ht="30" customHeight="1" x14ac:dyDescent="0.3">
      <c r="B401" s="106">
        <v>396</v>
      </c>
      <c r="C401" s="55" t="s">
        <v>2549</v>
      </c>
      <c r="D401" s="51" t="s">
        <v>573</v>
      </c>
      <c r="E401" s="55" t="s">
        <v>595</v>
      </c>
      <c r="F401" s="55">
        <v>7</v>
      </c>
      <c r="G401" s="55" t="s">
        <v>2</v>
      </c>
      <c r="H401" s="72">
        <v>11364680800</v>
      </c>
      <c r="I401" s="55" t="s">
        <v>596</v>
      </c>
      <c r="J401" s="55" t="s">
        <v>597</v>
      </c>
      <c r="K401" s="55" t="s">
        <v>598</v>
      </c>
      <c r="L401" s="90" t="s">
        <v>599</v>
      </c>
    </row>
    <row r="402" spans="2:12" customFormat="1" ht="30" customHeight="1" x14ac:dyDescent="0.3">
      <c r="B402" s="106">
        <v>397</v>
      </c>
      <c r="C402" s="55" t="s">
        <v>2549</v>
      </c>
      <c r="D402" s="51" t="s">
        <v>573</v>
      </c>
      <c r="E402" s="55" t="s">
        <v>585</v>
      </c>
      <c r="F402" s="55">
        <v>7</v>
      </c>
      <c r="G402" s="55" t="s">
        <v>2</v>
      </c>
      <c r="H402" s="72">
        <v>560147500</v>
      </c>
      <c r="I402" s="51" t="s">
        <v>586</v>
      </c>
      <c r="J402" s="51" t="s">
        <v>587</v>
      </c>
      <c r="K402" s="51" t="s">
        <v>441</v>
      </c>
      <c r="L402" s="89" t="s">
        <v>137</v>
      </c>
    </row>
    <row r="403" spans="2:12" customFormat="1" ht="30" customHeight="1" x14ac:dyDescent="0.3">
      <c r="B403" s="106">
        <v>398</v>
      </c>
      <c r="C403" s="55" t="s">
        <v>2549</v>
      </c>
      <c r="D403" s="51" t="s">
        <v>573</v>
      </c>
      <c r="E403" s="55" t="s">
        <v>588</v>
      </c>
      <c r="F403" s="55">
        <v>7</v>
      </c>
      <c r="G403" s="55" t="s">
        <v>2</v>
      </c>
      <c r="H403" s="72">
        <v>447192900</v>
      </c>
      <c r="I403" s="51" t="s">
        <v>586</v>
      </c>
      <c r="J403" s="51" t="s">
        <v>587</v>
      </c>
      <c r="K403" s="51" t="s">
        <v>441</v>
      </c>
      <c r="L403" s="89" t="s">
        <v>137</v>
      </c>
    </row>
    <row r="404" spans="2:12" customFormat="1" ht="30" customHeight="1" x14ac:dyDescent="0.3">
      <c r="B404" s="106">
        <v>399</v>
      </c>
      <c r="C404" s="55" t="s">
        <v>2549</v>
      </c>
      <c r="D404" s="51" t="s">
        <v>573</v>
      </c>
      <c r="E404" s="55" t="s">
        <v>590</v>
      </c>
      <c r="F404" s="55">
        <v>7</v>
      </c>
      <c r="G404" s="55" t="s">
        <v>2</v>
      </c>
      <c r="H404" s="72">
        <v>7480000</v>
      </c>
      <c r="I404" s="51" t="s">
        <v>586</v>
      </c>
      <c r="J404" s="51" t="s">
        <v>587</v>
      </c>
      <c r="K404" s="51" t="s">
        <v>586</v>
      </c>
      <c r="L404" s="89" t="s">
        <v>2568</v>
      </c>
    </row>
    <row r="405" spans="2:12" customFormat="1" ht="30" customHeight="1" x14ac:dyDescent="0.3">
      <c r="B405" s="106">
        <v>400</v>
      </c>
      <c r="C405" s="55" t="s">
        <v>2549</v>
      </c>
      <c r="D405" s="51" t="s">
        <v>573</v>
      </c>
      <c r="E405" s="55" t="s">
        <v>589</v>
      </c>
      <c r="F405" s="55">
        <v>12</v>
      </c>
      <c r="G405" s="55" t="s">
        <v>2</v>
      </c>
      <c r="H405" s="72">
        <v>5000000</v>
      </c>
      <c r="I405" s="51" t="s">
        <v>586</v>
      </c>
      <c r="J405" s="51" t="s">
        <v>587</v>
      </c>
      <c r="K405" s="51" t="s">
        <v>586</v>
      </c>
      <c r="L405" s="89" t="s">
        <v>2568</v>
      </c>
    </row>
    <row r="406" spans="2:12" customFormat="1" ht="30" customHeight="1" x14ac:dyDescent="0.3">
      <c r="B406" s="106">
        <v>401</v>
      </c>
      <c r="C406" s="55" t="s">
        <v>2549</v>
      </c>
      <c r="D406" s="55" t="s">
        <v>627</v>
      </c>
      <c r="E406" s="55" t="s">
        <v>626</v>
      </c>
      <c r="F406" s="55">
        <v>4</v>
      </c>
      <c r="G406" s="55" t="s">
        <v>0</v>
      </c>
      <c r="H406" s="72">
        <v>50000000</v>
      </c>
      <c r="I406" s="55" t="s">
        <v>309</v>
      </c>
      <c r="J406" s="55" t="s">
        <v>628</v>
      </c>
      <c r="K406" s="55" t="s">
        <v>624</v>
      </c>
      <c r="L406" s="90" t="s">
        <v>625</v>
      </c>
    </row>
    <row r="407" spans="2:12" customFormat="1" ht="30" customHeight="1" x14ac:dyDescent="0.3">
      <c r="B407" s="106">
        <v>402</v>
      </c>
      <c r="C407" s="55" t="s">
        <v>2549</v>
      </c>
      <c r="D407" s="51" t="s">
        <v>2544</v>
      </c>
      <c r="E407" s="51" t="s">
        <v>2402</v>
      </c>
      <c r="F407" s="51">
        <v>4</v>
      </c>
      <c r="G407" s="51" t="s">
        <v>762</v>
      </c>
      <c r="H407" s="73">
        <v>368271200</v>
      </c>
      <c r="I407" s="51" t="s">
        <v>2403</v>
      </c>
      <c r="J407" s="51" t="s">
        <v>2404</v>
      </c>
      <c r="K407" s="51" t="s">
        <v>441</v>
      </c>
      <c r="L407" s="89" t="s">
        <v>442</v>
      </c>
    </row>
    <row r="408" spans="2:12" customFormat="1" ht="30" customHeight="1" x14ac:dyDescent="0.3">
      <c r="B408" s="106">
        <v>403</v>
      </c>
      <c r="C408" s="55" t="s">
        <v>2549</v>
      </c>
      <c r="D408" s="51" t="s">
        <v>2544</v>
      </c>
      <c r="E408" s="51" t="s">
        <v>2405</v>
      </c>
      <c r="F408" s="51">
        <v>4</v>
      </c>
      <c r="G408" s="51" t="s">
        <v>0</v>
      </c>
      <c r="H408" s="73">
        <v>143266200</v>
      </c>
      <c r="I408" s="51" t="s">
        <v>2406</v>
      </c>
      <c r="J408" s="51" t="s">
        <v>2407</v>
      </c>
      <c r="K408" s="51" t="s">
        <v>441</v>
      </c>
      <c r="L408" s="89" t="s">
        <v>442</v>
      </c>
    </row>
    <row r="409" spans="2:12" customFormat="1" ht="30" customHeight="1" x14ac:dyDescent="0.3">
      <c r="B409" s="106">
        <v>404</v>
      </c>
      <c r="C409" s="55" t="s">
        <v>2549</v>
      </c>
      <c r="D409" s="51" t="s">
        <v>2544</v>
      </c>
      <c r="E409" s="51" t="s">
        <v>2396</v>
      </c>
      <c r="F409" s="51">
        <v>7</v>
      </c>
      <c r="G409" s="51" t="s">
        <v>762</v>
      </c>
      <c r="H409" s="73">
        <v>5500000</v>
      </c>
      <c r="I409" s="51" t="s">
        <v>2397</v>
      </c>
      <c r="J409" s="51" t="s">
        <v>2398</v>
      </c>
      <c r="K409" s="51" t="s">
        <v>511</v>
      </c>
      <c r="L409" s="89" t="s">
        <v>512</v>
      </c>
    </row>
    <row r="410" spans="2:12" customFormat="1" ht="30" customHeight="1" x14ac:dyDescent="0.3">
      <c r="B410" s="106">
        <v>405</v>
      </c>
      <c r="C410" s="55" t="s">
        <v>2549</v>
      </c>
      <c r="D410" s="51" t="s">
        <v>2544</v>
      </c>
      <c r="E410" s="51" t="s">
        <v>2419</v>
      </c>
      <c r="F410" s="51">
        <v>9</v>
      </c>
      <c r="G410" s="51" t="s">
        <v>0</v>
      </c>
      <c r="H410" s="73">
        <v>506228800</v>
      </c>
      <c r="I410" s="51" t="s">
        <v>2420</v>
      </c>
      <c r="J410" s="51" t="s">
        <v>2421</v>
      </c>
      <c r="K410" s="51" t="s">
        <v>598</v>
      </c>
      <c r="L410" s="89" t="s">
        <v>599</v>
      </c>
    </row>
    <row r="411" spans="2:12" customFormat="1" ht="30" customHeight="1" x14ac:dyDescent="0.3">
      <c r="B411" s="107">
        <v>406</v>
      </c>
      <c r="C411" s="64" t="s">
        <v>2549</v>
      </c>
      <c r="D411" s="55" t="s">
        <v>2559</v>
      </c>
      <c r="E411" s="57" t="s">
        <v>2558</v>
      </c>
      <c r="F411" s="57">
        <v>4</v>
      </c>
      <c r="G411" s="57" t="s">
        <v>0</v>
      </c>
      <c r="H411" s="73">
        <v>5886621400</v>
      </c>
      <c r="I411" s="51" t="s">
        <v>2560</v>
      </c>
      <c r="J411" s="51" t="s">
        <v>2561</v>
      </c>
      <c r="K411" s="51" t="s">
        <v>2551</v>
      </c>
      <c r="L411" s="89" t="s">
        <v>2562</v>
      </c>
    </row>
    <row r="412" spans="2:12" customFormat="1" ht="30" customHeight="1" x14ac:dyDescent="0.3">
      <c r="B412" s="106">
        <v>407</v>
      </c>
      <c r="C412" s="55" t="s">
        <v>2549</v>
      </c>
      <c r="D412" s="51" t="s">
        <v>1386</v>
      </c>
      <c r="E412" s="51" t="s">
        <v>1448</v>
      </c>
      <c r="F412" s="51">
        <v>1</v>
      </c>
      <c r="G412" s="51" t="s">
        <v>1</v>
      </c>
      <c r="H412" s="73">
        <v>750000000</v>
      </c>
      <c r="I412" s="51" t="s">
        <v>1449</v>
      </c>
      <c r="J412" s="51" t="s">
        <v>1450</v>
      </c>
      <c r="K412" s="51" t="s">
        <v>500</v>
      </c>
      <c r="L412" s="89" t="s">
        <v>646</v>
      </c>
    </row>
    <row r="413" spans="2:12" customFormat="1" ht="30" customHeight="1" x14ac:dyDescent="0.3">
      <c r="B413" s="106">
        <v>408</v>
      </c>
      <c r="C413" s="55" t="s">
        <v>2549</v>
      </c>
      <c r="D413" s="51" t="s">
        <v>1386</v>
      </c>
      <c r="E413" s="57" t="s">
        <v>1422</v>
      </c>
      <c r="F413" s="51">
        <v>1</v>
      </c>
      <c r="G413" s="51" t="s">
        <v>2</v>
      </c>
      <c r="H413" s="73">
        <v>22000000</v>
      </c>
      <c r="I413" s="51" t="s">
        <v>1423</v>
      </c>
      <c r="J413" s="51" t="s">
        <v>1424</v>
      </c>
      <c r="K413" s="51" t="s">
        <v>1387</v>
      </c>
      <c r="L413" s="89" t="s">
        <v>1388</v>
      </c>
    </row>
    <row r="414" spans="2:12" customFormat="1" ht="30" customHeight="1" x14ac:dyDescent="0.3">
      <c r="B414" s="106">
        <v>409</v>
      </c>
      <c r="C414" s="55" t="s">
        <v>2549</v>
      </c>
      <c r="D414" s="51" t="s">
        <v>1386</v>
      </c>
      <c r="E414" s="51" t="s">
        <v>276</v>
      </c>
      <c r="F414" s="51">
        <v>2</v>
      </c>
      <c r="G414" s="51" t="s">
        <v>762</v>
      </c>
      <c r="H414" s="73">
        <v>14300000</v>
      </c>
      <c r="I414" s="51" t="s">
        <v>1402</v>
      </c>
      <c r="J414" s="51" t="s">
        <v>1403</v>
      </c>
      <c r="K414" s="51" t="s">
        <v>1387</v>
      </c>
      <c r="L414" s="89" t="s">
        <v>1388</v>
      </c>
    </row>
    <row r="415" spans="2:12" customFormat="1" ht="30" customHeight="1" x14ac:dyDescent="0.3">
      <c r="B415" s="106">
        <v>410</v>
      </c>
      <c r="C415" s="55" t="s">
        <v>2549</v>
      </c>
      <c r="D415" s="51" t="s">
        <v>1386</v>
      </c>
      <c r="E415" s="57" t="s">
        <v>1426</v>
      </c>
      <c r="F415" s="51">
        <v>3</v>
      </c>
      <c r="G415" s="51" t="s">
        <v>2</v>
      </c>
      <c r="H415" s="73">
        <v>22000000</v>
      </c>
      <c r="I415" s="51" t="s">
        <v>1423</v>
      </c>
      <c r="J415" s="51" t="s">
        <v>1424</v>
      </c>
      <c r="K415" s="51" t="s">
        <v>1387</v>
      </c>
      <c r="L415" s="89" t="s">
        <v>1388</v>
      </c>
    </row>
    <row r="416" spans="2:12" customFormat="1" ht="30" customHeight="1" x14ac:dyDescent="0.3">
      <c r="B416" s="106">
        <v>411</v>
      </c>
      <c r="C416" s="55" t="s">
        <v>2549</v>
      </c>
      <c r="D416" s="51" t="s">
        <v>1386</v>
      </c>
      <c r="E416" s="57" t="s">
        <v>1427</v>
      </c>
      <c r="F416" s="51">
        <v>3</v>
      </c>
      <c r="G416" s="51" t="s">
        <v>2</v>
      </c>
      <c r="H416" s="73">
        <v>4400000</v>
      </c>
      <c r="I416" s="51" t="s">
        <v>1423</v>
      </c>
      <c r="J416" s="51" t="s">
        <v>1424</v>
      </c>
      <c r="K416" s="51" t="s">
        <v>1387</v>
      </c>
      <c r="L416" s="89" t="s">
        <v>1388</v>
      </c>
    </row>
    <row r="417" spans="2:12" customFormat="1" ht="30" customHeight="1" x14ac:dyDescent="0.3">
      <c r="B417" s="106">
        <v>412</v>
      </c>
      <c r="C417" s="55" t="s">
        <v>2549</v>
      </c>
      <c r="D417" s="51" t="s">
        <v>1386</v>
      </c>
      <c r="E417" s="57" t="s">
        <v>1428</v>
      </c>
      <c r="F417" s="51">
        <v>4</v>
      </c>
      <c r="G417" s="51" t="s">
        <v>0</v>
      </c>
      <c r="H417" s="73">
        <v>17600000</v>
      </c>
      <c r="I417" s="51" t="s">
        <v>1423</v>
      </c>
      <c r="J417" s="51" t="s">
        <v>1424</v>
      </c>
      <c r="K417" s="51" t="s">
        <v>1387</v>
      </c>
      <c r="L417" s="89" t="s">
        <v>1388</v>
      </c>
    </row>
    <row r="418" spans="2:12" customFormat="1" ht="30" customHeight="1" x14ac:dyDescent="0.3">
      <c r="B418" s="106">
        <v>413</v>
      </c>
      <c r="C418" s="55" t="s">
        <v>2549</v>
      </c>
      <c r="D418" s="55" t="s">
        <v>152</v>
      </c>
      <c r="E418" s="55" t="s">
        <v>1398</v>
      </c>
      <c r="F418" s="55">
        <v>5</v>
      </c>
      <c r="G418" s="55" t="s">
        <v>2</v>
      </c>
      <c r="H418" s="72">
        <v>20000000</v>
      </c>
      <c r="I418" s="55" t="s">
        <v>1399</v>
      </c>
      <c r="J418" s="55" t="s">
        <v>327</v>
      </c>
      <c r="K418" s="55" t="s">
        <v>1387</v>
      </c>
      <c r="L418" s="90" t="s">
        <v>1388</v>
      </c>
    </row>
    <row r="419" spans="2:12" customFormat="1" ht="30" customHeight="1" x14ac:dyDescent="0.3">
      <c r="B419" s="106">
        <v>414</v>
      </c>
      <c r="C419" s="55" t="s">
        <v>2549</v>
      </c>
      <c r="D419" s="51" t="s">
        <v>1386</v>
      </c>
      <c r="E419" s="57" t="s">
        <v>1429</v>
      </c>
      <c r="F419" s="51">
        <v>5</v>
      </c>
      <c r="G419" s="51" t="s">
        <v>2</v>
      </c>
      <c r="H419" s="73">
        <v>16500000</v>
      </c>
      <c r="I419" s="51" t="s">
        <v>1423</v>
      </c>
      <c r="J419" s="51" t="s">
        <v>1424</v>
      </c>
      <c r="K419" s="51" t="s">
        <v>1387</v>
      </c>
      <c r="L419" s="89" t="s">
        <v>1388</v>
      </c>
    </row>
    <row r="420" spans="2:12" customFormat="1" ht="30" customHeight="1" x14ac:dyDescent="0.3">
      <c r="B420" s="108">
        <v>415</v>
      </c>
      <c r="C420" s="65" t="s">
        <v>2549</v>
      </c>
      <c r="D420" s="65" t="s">
        <v>1386</v>
      </c>
      <c r="E420" s="65" t="s">
        <v>1385</v>
      </c>
      <c r="F420" s="65">
        <v>5</v>
      </c>
      <c r="G420" s="65" t="s">
        <v>2</v>
      </c>
      <c r="H420" s="78">
        <v>11000000</v>
      </c>
      <c r="I420" s="65" t="s">
        <v>1387</v>
      </c>
      <c r="J420" s="55" t="s">
        <v>1388</v>
      </c>
      <c r="K420" s="55" t="s">
        <v>1387</v>
      </c>
      <c r="L420" s="90" t="s">
        <v>1388</v>
      </c>
    </row>
    <row r="421" spans="2:12" s="37" customFormat="1" ht="30" customHeight="1" x14ac:dyDescent="0.3">
      <c r="B421" s="106">
        <v>416</v>
      </c>
      <c r="C421" s="55" t="s">
        <v>2549</v>
      </c>
      <c r="D421" s="55" t="s">
        <v>1386</v>
      </c>
      <c r="E421" s="55" t="s">
        <v>1390</v>
      </c>
      <c r="F421" s="55">
        <v>5</v>
      </c>
      <c r="G421" s="55" t="s">
        <v>2</v>
      </c>
      <c r="H421" s="72">
        <v>2500000</v>
      </c>
      <c r="I421" s="55" t="s">
        <v>1391</v>
      </c>
      <c r="J421" s="55" t="s">
        <v>1392</v>
      </c>
      <c r="K421" s="55" t="s">
        <v>1387</v>
      </c>
      <c r="L421" s="90" t="s">
        <v>1388</v>
      </c>
    </row>
    <row r="422" spans="2:12" customFormat="1" ht="30" customHeight="1" x14ac:dyDescent="0.3">
      <c r="B422" s="106">
        <v>417</v>
      </c>
      <c r="C422" s="55" t="s">
        <v>2549</v>
      </c>
      <c r="D422" s="51" t="s">
        <v>1386</v>
      </c>
      <c r="E422" s="51" t="s">
        <v>1456</v>
      </c>
      <c r="F422" s="51">
        <v>6</v>
      </c>
      <c r="G422" s="51" t="s">
        <v>0</v>
      </c>
      <c r="H422" s="73">
        <v>520000000</v>
      </c>
      <c r="I422" s="51" t="s">
        <v>1449</v>
      </c>
      <c r="J422" s="51" t="s">
        <v>1450</v>
      </c>
      <c r="K422" s="51" t="s">
        <v>1387</v>
      </c>
      <c r="L422" s="89" t="s">
        <v>1388</v>
      </c>
    </row>
    <row r="423" spans="2:12" customFormat="1" ht="30" customHeight="1" x14ac:dyDescent="0.3">
      <c r="B423" s="106">
        <v>418</v>
      </c>
      <c r="C423" s="55" t="s">
        <v>2549</v>
      </c>
      <c r="D423" s="51" t="s">
        <v>1386</v>
      </c>
      <c r="E423" s="51" t="s">
        <v>1459</v>
      </c>
      <c r="F423" s="51">
        <v>7</v>
      </c>
      <c r="G423" s="51" t="s">
        <v>1</v>
      </c>
      <c r="H423" s="73">
        <v>500000000</v>
      </c>
      <c r="I423" s="51" t="s">
        <v>1449</v>
      </c>
      <c r="J423" s="51" t="s">
        <v>1450</v>
      </c>
      <c r="K423" s="51" t="s">
        <v>1387</v>
      </c>
      <c r="L423" s="89" t="s">
        <v>1388</v>
      </c>
    </row>
    <row r="424" spans="2:12" customFormat="1" ht="30" customHeight="1" x14ac:dyDescent="0.3">
      <c r="B424" s="106">
        <v>419</v>
      </c>
      <c r="C424" s="55" t="s">
        <v>2549</v>
      </c>
      <c r="D424" s="51" t="s">
        <v>1386</v>
      </c>
      <c r="E424" s="51" t="s">
        <v>1460</v>
      </c>
      <c r="F424" s="51">
        <v>7</v>
      </c>
      <c r="G424" s="51" t="s">
        <v>0</v>
      </c>
      <c r="H424" s="73">
        <v>40000000</v>
      </c>
      <c r="I424" s="51" t="s">
        <v>1452</v>
      </c>
      <c r="J424" s="51" t="s">
        <v>1453</v>
      </c>
      <c r="K424" s="51" t="s">
        <v>1387</v>
      </c>
      <c r="L424" s="89" t="s">
        <v>1388</v>
      </c>
    </row>
    <row r="425" spans="2:12" customFormat="1" ht="30" customHeight="1" x14ac:dyDescent="0.3">
      <c r="B425" s="106">
        <v>420</v>
      </c>
      <c r="C425" s="55" t="s">
        <v>2549</v>
      </c>
      <c r="D425" s="51" t="s">
        <v>1386</v>
      </c>
      <c r="E425" s="51" t="s">
        <v>1446</v>
      </c>
      <c r="F425" s="51">
        <v>7</v>
      </c>
      <c r="G425" s="51" t="s">
        <v>861</v>
      </c>
      <c r="H425" s="73">
        <v>5500000</v>
      </c>
      <c r="I425" s="51" t="s">
        <v>1436</v>
      </c>
      <c r="J425" s="51" t="s">
        <v>1437</v>
      </c>
      <c r="K425" s="51" t="s">
        <v>1387</v>
      </c>
      <c r="L425" s="89" t="s">
        <v>1388</v>
      </c>
    </row>
    <row r="426" spans="2:12" customFormat="1" ht="30" customHeight="1" x14ac:dyDescent="0.3">
      <c r="B426" s="106">
        <v>421</v>
      </c>
      <c r="C426" s="55" t="s">
        <v>2549</v>
      </c>
      <c r="D426" s="55" t="s">
        <v>1386</v>
      </c>
      <c r="E426" s="55" t="s">
        <v>1394</v>
      </c>
      <c r="F426" s="55">
        <v>7</v>
      </c>
      <c r="G426" s="55" t="s">
        <v>2</v>
      </c>
      <c r="H426" s="72">
        <v>4000000</v>
      </c>
      <c r="I426" s="55" t="s">
        <v>1391</v>
      </c>
      <c r="J426" s="55" t="s">
        <v>1392</v>
      </c>
      <c r="K426" s="55" t="s">
        <v>1387</v>
      </c>
      <c r="L426" s="90" t="s">
        <v>1388</v>
      </c>
    </row>
    <row r="427" spans="2:12" customFormat="1" ht="30" customHeight="1" x14ac:dyDescent="0.3">
      <c r="B427" s="106">
        <v>422</v>
      </c>
      <c r="C427" s="55" t="s">
        <v>2549</v>
      </c>
      <c r="D427" s="51" t="s">
        <v>1386</v>
      </c>
      <c r="E427" s="51" t="s">
        <v>126</v>
      </c>
      <c r="F427" s="51">
        <v>7</v>
      </c>
      <c r="G427" s="51" t="s">
        <v>2</v>
      </c>
      <c r="H427" s="73">
        <f>2500000*1.1</f>
        <v>2750000</v>
      </c>
      <c r="I427" s="51" t="s">
        <v>1416</v>
      </c>
      <c r="J427" s="51" t="s">
        <v>1417</v>
      </c>
      <c r="K427" s="51" t="s">
        <v>1387</v>
      </c>
      <c r="L427" s="89" t="s">
        <v>1388</v>
      </c>
    </row>
    <row r="428" spans="2:12" customFormat="1" ht="30" customHeight="1" x14ac:dyDescent="0.3">
      <c r="B428" s="106">
        <v>423</v>
      </c>
      <c r="C428" s="55" t="s">
        <v>2549</v>
      </c>
      <c r="D428" s="51" t="s">
        <v>1386</v>
      </c>
      <c r="E428" s="51" t="s">
        <v>44</v>
      </c>
      <c r="F428" s="51">
        <v>8</v>
      </c>
      <c r="G428" s="51" t="s">
        <v>2</v>
      </c>
      <c r="H428" s="73">
        <v>1078000000</v>
      </c>
      <c r="I428" s="51" t="s">
        <v>203</v>
      </c>
      <c r="J428" s="51" t="s">
        <v>204</v>
      </c>
      <c r="K428" s="51" t="s">
        <v>624</v>
      </c>
      <c r="L428" s="89" t="s">
        <v>625</v>
      </c>
    </row>
    <row r="429" spans="2:12" customFormat="1" ht="30" customHeight="1" x14ac:dyDescent="0.3">
      <c r="B429" s="106">
        <v>424</v>
      </c>
      <c r="C429" s="55" t="s">
        <v>2549</v>
      </c>
      <c r="D429" s="51" t="s">
        <v>1386</v>
      </c>
      <c r="E429" s="51" t="s">
        <v>46</v>
      </c>
      <c r="F429" s="51">
        <v>8</v>
      </c>
      <c r="G429" s="51" t="s">
        <v>2</v>
      </c>
      <c r="H429" s="73">
        <v>80300000</v>
      </c>
      <c r="I429" s="51" t="s">
        <v>203</v>
      </c>
      <c r="J429" s="51" t="s">
        <v>204</v>
      </c>
      <c r="K429" s="51" t="s">
        <v>1387</v>
      </c>
      <c r="L429" s="89" t="s">
        <v>326</v>
      </c>
    </row>
    <row r="430" spans="2:12" customFormat="1" ht="30" customHeight="1" x14ac:dyDescent="0.3">
      <c r="B430" s="106">
        <v>425</v>
      </c>
      <c r="C430" s="55" t="s">
        <v>2549</v>
      </c>
      <c r="D430" s="51" t="s">
        <v>1386</v>
      </c>
      <c r="E430" s="51" t="s">
        <v>45</v>
      </c>
      <c r="F430" s="51">
        <v>8</v>
      </c>
      <c r="G430" s="51" t="s">
        <v>2</v>
      </c>
      <c r="H430" s="73">
        <v>62700000</v>
      </c>
      <c r="I430" s="51" t="s">
        <v>203</v>
      </c>
      <c r="J430" s="51" t="s">
        <v>204</v>
      </c>
      <c r="K430" s="51" t="s">
        <v>1387</v>
      </c>
      <c r="L430" s="89" t="s">
        <v>326</v>
      </c>
    </row>
    <row r="431" spans="2:12" customFormat="1" ht="30" customHeight="1" x14ac:dyDescent="0.3">
      <c r="B431" s="106">
        <v>426</v>
      </c>
      <c r="C431" s="55" t="s">
        <v>2549</v>
      </c>
      <c r="D431" s="55" t="s">
        <v>1386</v>
      </c>
      <c r="E431" s="55" t="s">
        <v>1393</v>
      </c>
      <c r="F431" s="55">
        <v>10</v>
      </c>
      <c r="G431" s="55" t="s">
        <v>2</v>
      </c>
      <c r="H431" s="72">
        <v>2500000</v>
      </c>
      <c r="I431" s="55" t="s">
        <v>1391</v>
      </c>
      <c r="J431" s="55" t="s">
        <v>1392</v>
      </c>
      <c r="K431" s="55" t="s">
        <v>1387</v>
      </c>
      <c r="L431" s="90" t="s">
        <v>1388</v>
      </c>
    </row>
    <row r="432" spans="2:12" customFormat="1" ht="30" customHeight="1" x14ac:dyDescent="0.3">
      <c r="B432" s="106">
        <v>427</v>
      </c>
      <c r="C432" s="55" t="s">
        <v>2549</v>
      </c>
      <c r="D432" s="51" t="s">
        <v>1386</v>
      </c>
      <c r="E432" s="51" t="s">
        <v>1407</v>
      </c>
      <c r="F432" s="51">
        <v>11</v>
      </c>
      <c r="G432" s="51" t="s">
        <v>2</v>
      </c>
      <c r="H432" s="73">
        <v>22000000</v>
      </c>
      <c r="I432" s="51" t="s">
        <v>1402</v>
      </c>
      <c r="J432" s="51" t="s">
        <v>1403</v>
      </c>
      <c r="K432" s="51" t="s">
        <v>1387</v>
      </c>
      <c r="L432" s="89" t="s">
        <v>1388</v>
      </c>
    </row>
    <row r="433" spans="2:12" customFormat="1" ht="30" customHeight="1" x14ac:dyDescent="0.3">
      <c r="B433" s="106">
        <v>428</v>
      </c>
      <c r="C433" s="55" t="s">
        <v>2549</v>
      </c>
      <c r="D433" s="51" t="s">
        <v>1386</v>
      </c>
      <c r="E433" s="51" t="s">
        <v>1445</v>
      </c>
      <c r="F433" s="51">
        <v>12</v>
      </c>
      <c r="G433" s="51" t="s">
        <v>861</v>
      </c>
      <c r="H433" s="73">
        <v>13200000</v>
      </c>
      <c r="I433" s="51" t="s">
        <v>1436</v>
      </c>
      <c r="J433" s="51" t="s">
        <v>1437</v>
      </c>
      <c r="K433" s="51" t="s">
        <v>1387</v>
      </c>
      <c r="L433" s="89" t="s">
        <v>1388</v>
      </c>
    </row>
    <row r="434" spans="2:12" customFormat="1" ht="30" customHeight="1" x14ac:dyDescent="0.3">
      <c r="B434" s="106">
        <v>429</v>
      </c>
      <c r="C434" s="55" t="s">
        <v>2549</v>
      </c>
      <c r="D434" s="55" t="s">
        <v>1195</v>
      </c>
      <c r="E434" s="64" t="s">
        <v>1202</v>
      </c>
      <c r="F434" s="64">
        <v>1</v>
      </c>
      <c r="G434" s="55" t="s">
        <v>0</v>
      </c>
      <c r="H434" s="72">
        <v>70000000</v>
      </c>
      <c r="I434" s="55" t="s">
        <v>1203</v>
      </c>
      <c r="J434" s="55" t="s">
        <v>1204</v>
      </c>
      <c r="K434" s="55" t="s">
        <v>1199</v>
      </c>
      <c r="L434" s="90" t="s">
        <v>1205</v>
      </c>
    </row>
    <row r="435" spans="2:12" customFormat="1" ht="30" customHeight="1" x14ac:dyDescent="0.3">
      <c r="B435" s="108">
        <v>430</v>
      </c>
      <c r="C435" s="65" t="s">
        <v>2549</v>
      </c>
      <c r="D435" s="65" t="s">
        <v>1195</v>
      </c>
      <c r="E435" s="66" t="s">
        <v>1206</v>
      </c>
      <c r="F435" s="66">
        <v>1</v>
      </c>
      <c r="G435" s="65" t="s">
        <v>762</v>
      </c>
      <c r="H435" s="78">
        <v>7700000</v>
      </c>
      <c r="I435" s="65" t="s">
        <v>1207</v>
      </c>
      <c r="J435" s="65" t="s">
        <v>1208</v>
      </c>
      <c r="K435" s="65" t="s">
        <v>1199</v>
      </c>
      <c r="L435" s="95" t="s">
        <v>1205</v>
      </c>
    </row>
    <row r="436" spans="2:12" customFormat="1" ht="30" customHeight="1" x14ac:dyDescent="0.3">
      <c r="B436" s="106">
        <v>431</v>
      </c>
      <c r="C436" s="55" t="s">
        <v>2549</v>
      </c>
      <c r="D436" s="51" t="s">
        <v>1195</v>
      </c>
      <c r="E436" s="57" t="s">
        <v>283</v>
      </c>
      <c r="F436" s="57">
        <v>2</v>
      </c>
      <c r="G436" s="51" t="s">
        <v>2</v>
      </c>
      <c r="H436" s="73">
        <v>8910000</v>
      </c>
      <c r="I436" s="51" t="s">
        <v>1199</v>
      </c>
      <c r="J436" s="51" t="s">
        <v>1205</v>
      </c>
      <c r="K436" s="51" t="s">
        <v>1199</v>
      </c>
      <c r="L436" s="89" t="s">
        <v>1205</v>
      </c>
    </row>
    <row r="437" spans="2:12" customFormat="1" ht="30" customHeight="1" x14ac:dyDescent="0.3">
      <c r="B437" s="108">
        <v>432</v>
      </c>
      <c r="C437" s="65" t="s">
        <v>2549</v>
      </c>
      <c r="D437" s="64" t="s">
        <v>30</v>
      </c>
      <c r="E437" s="66" t="s">
        <v>1213</v>
      </c>
      <c r="F437" s="66">
        <v>2</v>
      </c>
      <c r="G437" s="65" t="s">
        <v>762</v>
      </c>
      <c r="H437" s="78">
        <v>7928800.0000000009</v>
      </c>
      <c r="I437" s="65" t="s">
        <v>1214</v>
      </c>
      <c r="J437" s="65" t="s">
        <v>1215</v>
      </c>
      <c r="K437" s="65" t="s">
        <v>1199</v>
      </c>
      <c r="L437" s="95" t="s">
        <v>1205</v>
      </c>
    </row>
    <row r="438" spans="2:12" customFormat="1" ht="30" customHeight="1" x14ac:dyDescent="0.3">
      <c r="B438" s="106">
        <v>433</v>
      </c>
      <c r="C438" s="55" t="s">
        <v>2549</v>
      </c>
      <c r="D438" s="64" t="s">
        <v>1195</v>
      </c>
      <c r="E438" s="57" t="s">
        <v>1226</v>
      </c>
      <c r="F438" s="57">
        <v>3</v>
      </c>
      <c r="G438" s="51" t="s">
        <v>2</v>
      </c>
      <c r="H438" s="73">
        <v>5000000</v>
      </c>
      <c r="I438" s="51" t="s">
        <v>1227</v>
      </c>
      <c r="J438" s="51" t="s">
        <v>1228</v>
      </c>
      <c r="K438" s="51" t="s">
        <v>1199</v>
      </c>
      <c r="L438" s="89" t="s">
        <v>1205</v>
      </c>
    </row>
    <row r="439" spans="2:12" customFormat="1" ht="30" customHeight="1" x14ac:dyDescent="0.3">
      <c r="B439" s="108">
        <v>434</v>
      </c>
      <c r="C439" s="65" t="s">
        <v>2549</v>
      </c>
      <c r="D439" s="55" t="s">
        <v>1195</v>
      </c>
      <c r="E439" s="66" t="s">
        <v>1219</v>
      </c>
      <c r="F439" s="66">
        <v>3</v>
      </c>
      <c r="G439" s="65" t="s">
        <v>762</v>
      </c>
      <c r="H439" s="78">
        <v>1540000.0000000002</v>
      </c>
      <c r="I439" s="65" t="s">
        <v>1214</v>
      </c>
      <c r="J439" s="65" t="s">
        <v>1220</v>
      </c>
      <c r="K439" s="65" t="s">
        <v>1199</v>
      </c>
      <c r="L439" s="95" t="s">
        <v>1221</v>
      </c>
    </row>
    <row r="440" spans="2:12" customFormat="1" ht="30" customHeight="1" x14ac:dyDescent="0.3">
      <c r="B440" s="108">
        <v>435</v>
      </c>
      <c r="C440" s="65" t="s">
        <v>2549</v>
      </c>
      <c r="D440" s="65" t="s">
        <v>1195</v>
      </c>
      <c r="E440" s="66" t="s">
        <v>1233</v>
      </c>
      <c r="F440" s="66">
        <v>4</v>
      </c>
      <c r="G440" s="65" t="s">
        <v>861</v>
      </c>
      <c r="H440" s="78">
        <v>21684300</v>
      </c>
      <c r="I440" s="65" t="s">
        <v>1214</v>
      </c>
      <c r="J440" s="65" t="s">
        <v>1234</v>
      </c>
      <c r="K440" s="65" t="s">
        <v>1199</v>
      </c>
      <c r="L440" s="95" t="s">
        <v>1193</v>
      </c>
    </row>
    <row r="441" spans="2:12" customFormat="1" ht="30" customHeight="1" x14ac:dyDescent="0.3">
      <c r="B441" s="108">
        <v>436</v>
      </c>
      <c r="C441" s="65" t="s">
        <v>2549</v>
      </c>
      <c r="D441" s="65" t="s">
        <v>1195</v>
      </c>
      <c r="E441" s="66" t="s">
        <v>1240</v>
      </c>
      <c r="F441" s="66">
        <v>4</v>
      </c>
      <c r="G441" s="65" t="s">
        <v>762</v>
      </c>
      <c r="H441" s="78">
        <v>7700000</v>
      </c>
      <c r="I441" s="65" t="s">
        <v>1207</v>
      </c>
      <c r="J441" s="65" t="s">
        <v>1208</v>
      </c>
      <c r="K441" s="65" t="s">
        <v>1199</v>
      </c>
      <c r="L441" s="95" t="s">
        <v>1205</v>
      </c>
    </row>
    <row r="442" spans="2:12" customFormat="1" ht="30" customHeight="1" x14ac:dyDescent="0.3">
      <c r="B442" s="106">
        <v>437</v>
      </c>
      <c r="C442" s="55" t="s">
        <v>2549</v>
      </c>
      <c r="D442" s="65" t="s">
        <v>1195</v>
      </c>
      <c r="E442" s="57" t="s">
        <v>1257</v>
      </c>
      <c r="F442" s="57">
        <v>5</v>
      </c>
      <c r="G442" s="51" t="s">
        <v>2</v>
      </c>
      <c r="H442" s="73">
        <v>15000000</v>
      </c>
      <c r="I442" s="51" t="s">
        <v>1258</v>
      </c>
      <c r="J442" s="51" t="s">
        <v>1259</v>
      </c>
      <c r="K442" s="51" t="s">
        <v>1199</v>
      </c>
      <c r="L442" s="89" t="s">
        <v>1205</v>
      </c>
    </row>
    <row r="443" spans="2:12" customFormat="1" ht="30" customHeight="1" x14ac:dyDescent="0.3">
      <c r="B443" s="108">
        <v>438</v>
      </c>
      <c r="C443" s="65" t="s">
        <v>2549</v>
      </c>
      <c r="D443" s="65" t="s">
        <v>1195</v>
      </c>
      <c r="E443" s="66" t="s">
        <v>1246</v>
      </c>
      <c r="F443" s="66">
        <v>5</v>
      </c>
      <c r="G443" s="65" t="s">
        <v>762</v>
      </c>
      <c r="H443" s="78">
        <v>7562500</v>
      </c>
      <c r="I443" s="65" t="s">
        <v>1214</v>
      </c>
      <c r="J443" s="65" t="s">
        <v>1247</v>
      </c>
      <c r="K443" s="65" t="s">
        <v>1199</v>
      </c>
      <c r="L443" s="95" t="s">
        <v>1221</v>
      </c>
    </row>
    <row r="444" spans="2:12" customFormat="1" ht="30" customHeight="1" x14ac:dyDescent="0.3">
      <c r="B444" s="107">
        <v>439</v>
      </c>
      <c r="C444" s="64" t="s">
        <v>2549</v>
      </c>
      <c r="D444" s="64" t="s">
        <v>30</v>
      </c>
      <c r="E444" s="64" t="s">
        <v>284</v>
      </c>
      <c r="F444" s="64">
        <v>5</v>
      </c>
      <c r="G444" s="64" t="s">
        <v>2</v>
      </c>
      <c r="H444" s="77">
        <f>2140000*1.1</f>
        <v>2354000</v>
      </c>
      <c r="I444" s="55" t="s">
        <v>1191</v>
      </c>
      <c r="J444" s="55" t="s">
        <v>80</v>
      </c>
      <c r="K444" s="55" t="s">
        <v>1199</v>
      </c>
      <c r="L444" s="90" t="s">
        <v>1205</v>
      </c>
    </row>
    <row r="445" spans="2:12" customFormat="1" ht="30" customHeight="1" x14ac:dyDescent="0.3">
      <c r="B445" s="107">
        <v>440</v>
      </c>
      <c r="C445" s="64" t="s">
        <v>2549</v>
      </c>
      <c r="D445" s="65" t="s">
        <v>1195</v>
      </c>
      <c r="E445" s="57" t="s">
        <v>1261</v>
      </c>
      <c r="F445" s="57">
        <v>6</v>
      </c>
      <c r="G445" s="64" t="s">
        <v>2</v>
      </c>
      <c r="H445" s="73">
        <v>5000000</v>
      </c>
      <c r="I445" s="51" t="s">
        <v>1199</v>
      </c>
      <c r="J445" s="51" t="s">
        <v>1205</v>
      </c>
      <c r="K445" s="51" t="s">
        <v>1199</v>
      </c>
      <c r="L445" s="89" t="s">
        <v>1205</v>
      </c>
    </row>
    <row r="446" spans="2:12" customFormat="1" ht="30" customHeight="1" x14ac:dyDescent="0.3">
      <c r="B446" s="107">
        <v>441</v>
      </c>
      <c r="C446" s="64" t="s">
        <v>2549</v>
      </c>
      <c r="D446" s="64" t="s">
        <v>30</v>
      </c>
      <c r="E446" s="64" t="s">
        <v>1171</v>
      </c>
      <c r="F446" s="64">
        <v>7</v>
      </c>
      <c r="G446" s="64" t="s">
        <v>0</v>
      </c>
      <c r="H446" s="77">
        <v>230000000</v>
      </c>
      <c r="I446" s="55" t="s">
        <v>335</v>
      </c>
      <c r="J446" s="55" t="s">
        <v>78</v>
      </c>
      <c r="K446" s="55" t="s">
        <v>40</v>
      </c>
      <c r="L446" s="90" t="s">
        <v>120</v>
      </c>
    </row>
    <row r="447" spans="2:12" customFormat="1" ht="30" customHeight="1" x14ac:dyDescent="0.3">
      <c r="B447" s="106">
        <v>442</v>
      </c>
      <c r="C447" s="55" t="s">
        <v>2549</v>
      </c>
      <c r="D447" s="55" t="s">
        <v>30</v>
      </c>
      <c r="E447" s="64" t="s">
        <v>1271</v>
      </c>
      <c r="F447" s="64">
        <v>7</v>
      </c>
      <c r="G447" s="55" t="s">
        <v>0</v>
      </c>
      <c r="H447" s="72">
        <v>40000000</v>
      </c>
      <c r="I447" s="55" t="s">
        <v>1272</v>
      </c>
      <c r="J447" s="55" t="s">
        <v>1273</v>
      </c>
      <c r="K447" s="55" t="s">
        <v>1199</v>
      </c>
      <c r="L447" s="90" t="s">
        <v>1205</v>
      </c>
    </row>
    <row r="448" spans="2:12" customFormat="1" ht="30" customHeight="1" x14ac:dyDescent="0.3">
      <c r="B448" s="106">
        <v>443</v>
      </c>
      <c r="C448" s="55" t="s">
        <v>2549</v>
      </c>
      <c r="D448" s="55" t="s">
        <v>30</v>
      </c>
      <c r="E448" s="64" t="s">
        <v>1274</v>
      </c>
      <c r="F448" s="64">
        <v>7</v>
      </c>
      <c r="G448" s="55" t="s">
        <v>1</v>
      </c>
      <c r="H448" s="72">
        <v>20000000</v>
      </c>
      <c r="I448" s="55" t="s">
        <v>1272</v>
      </c>
      <c r="J448" s="55" t="s">
        <v>1273</v>
      </c>
      <c r="K448" s="55" t="s">
        <v>1199</v>
      </c>
      <c r="L448" s="90" t="s">
        <v>1205</v>
      </c>
    </row>
    <row r="449" spans="2:12" customFormat="1" ht="30" customHeight="1" x14ac:dyDescent="0.3">
      <c r="B449" s="107">
        <v>444</v>
      </c>
      <c r="C449" s="64" t="s">
        <v>2549</v>
      </c>
      <c r="D449" s="64" t="s">
        <v>1195</v>
      </c>
      <c r="E449" s="64" t="s">
        <v>1278</v>
      </c>
      <c r="F449" s="64">
        <v>8</v>
      </c>
      <c r="G449" s="64" t="s">
        <v>2</v>
      </c>
      <c r="H449" s="77">
        <v>27280000</v>
      </c>
      <c r="I449" s="64" t="s">
        <v>1196</v>
      </c>
      <c r="J449" s="64" t="s">
        <v>1197</v>
      </c>
      <c r="K449" s="64" t="s">
        <v>1199</v>
      </c>
      <c r="L449" s="93" t="s">
        <v>1205</v>
      </c>
    </row>
    <row r="450" spans="2:12" customFormat="1" ht="30" customHeight="1" x14ac:dyDescent="0.3">
      <c r="B450" s="107">
        <v>445</v>
      </c>
      <c r="C450" s="64" t="s">
        <v>2549</v>
      </c>
      <c r="D450" s="64" t="s">
        <v>1195</v>
      </c>
      <c r="E450" s="64" t="s">
        <v>1277</v>
      </c>
      <c r="F450" s="64">
        <v>8</v>
      </c>
      <c r="G450" s="64" t="s">
        <v>2</v>
      </c>
      <c r="H450" s="77">
        <v>19800000</v>
      </c>
      <c r="I450" s="64" t="s">
        <v>1210</v>
      </c>
      <c r="J450" s="64" t="s">
        <v>1211</v>
      </c>
      <c r="K450" s="64" t="s">
        <v>1199</v>
      </c>
      <c r="L450" s="93" t="s">
        <v>1205</v>
      </c>
    </row>
    <row r="451" spans="2:12" customFormat="1" ht="30" customHeight="1" x14ac:dyDescent="0.3">
      <c r="B451" s="107">
        <v>446</v>
      </c>
      <c r="C451" s="64" t="s">
        <v>2549</v>
      </c>
      <c r="D451" s="64" t="s">
        <v>30</v>
      </c>
      <c r="E451" s="64" t="s">
        <v>1282</v>
      </c>
      <c r="F451" s="64">
        <v>9</v>
      </c>
      <c r="G451" s="64" t="s">
        <v>0</v>
      </c>
      <c r="H451" s="77">
        <f>18963000*1.1</f>
        <v>20859300</v>
      </c>
      <c r="I451" s="55" t="s">
        <v>1283</v>
      </c>
      <c r="J451" s="55" t="s">
        <v>80</v>
      </c>
      <c r="K451" s="55" t="s">
        <v>1199</v>
      </c>
      <c r="L451" s="90" t="s">
        <v>1205</v>
      </c>
    </row>
    <row r="452" spans="2:12" customFormat="1" ht="30" customHeight="1" x14ac:dyDescent="0.3">
      <c r="B452" s="107">
        <v>447</v>
      </c>
      <c r="C452" s="64" t="s">
        <v>2549</v>
      </c>
      <c r="D452" s="51" t="s">
        <v>1195</v>
      </c>
      <c r="E452" s="57" t="s">
        <v>1281</v>
      </c>
      <c r="F452" s="57">
        <v>9</v>
      </c>
      <c r="G452" s="64" t="s">
        <v>2</v>
      </c>
      <c r="H452" s="73">
        <v>5000000</v>
      </c>
      <c r="I452" s="51" t="s">
        <v>1199</v>
      </c>
      <c r="J452" s="51" t="s">
        <v>1205</v>
      </c>
      <c r="K452" s="51" t="s">
        <v>1199</v>
      </c>
      <c r="L452" s="89" t="s">
        <v>1205</v>
      </c>
    </row>
    <row r="453" spans="2:12" customFormat="1" ht="30" customHeight="1" x14ac:dyDescent="0.3">
      <c r="B453" s="107">
        <v>448</v>
      </c>
      <c r="C453" s="64" t="s">
        <v>2549</v>
      </c>
      <c r="D453" s="64" t="s">
        <v>30</v>
      </c>
      <c r="E453" s="64" t="s">
        <v>81</v>
      </c>
      <c r="F453" s="64">
        <v>10</v>
      </c>
      <c r="G453" s="64" t="s">
        <v>0</v>
      </c>
      <c r="H453" s="77">
        <f>5984000*1.1</f>
        <v>6582400.0000000009</v>
      </c>
      <c r="I453" s="55" t="s">
        <v>1191</v>
      </c>
      <c r="J453" s="55" t="s">
        <v>80</v>
      </c>
      <c r="K453" s="55" t="s">
        <v>1199</v>
      </c>
      <c r="L453" s="90" t="s">
        <v>1205</v>
      </c>
    </row>
    <row r="454" spans="2:12" customFormat="1" ht="30" customHeight="1" x14ac:dyDescent="0.3">
      <c r="B454" s="107">
        <v>449</v>
      </c>
      <c r="C454" s="64" t="s">
        <v>2549</v>
      </c>
      <c r="D454" s="55" t="s">
        <v>1195</v>
      </c>
      <c r="E454" s="64" t="s">
        <v>83</v>
      </c>
      <c r="F454" s="64">
        <v>11</v>
      </c>
      <c r="G454" s="64" t="s">
        <v>0</v>
      </c>
      <c r="H454" s="77">
        <f>34841000*1.1</f>
        <v>38325100</v>
      </c>
      <c r="I454" s="55" t="s">
        <v>1283</v>
      </c>
      <c r="J454" s="55" t="s">
        <v>80</v>
      </c>
      <c r="K454" s="55" t="s">
        <v>1199</v>
      </c>
      <c r="L454" s="90" t="s">
        <v>1205</v>
      </c>
    </row>
    <row r="455" spans="2:12" customFormat="1" ht="30" customHeight="1" x14ac:dyDescent="0.3">
      <c r="B455" s="107">
        <v>450</v>
      </c>
      <c r="C455" s="64" t="s">
        <v>2549</v>
      </c>
      <c r="D455" s="64" t="s">
        <v>30</v>
      </c>
      <c r="E455" s="64" t="s">
        <v>1291</v>
      </c>
      <c r="F455" s="64">
        <v>12</v>
      </c>
      <c r="G455" s="64" t="s">
        <v>1</v>
      </c>
      <c r="H455" s="77">
        <f>20100000*1.1</f>
        <v>22110000</v>
      </c>
      <c r="I455" s="55" t="s">
        <v>1283</v>
      </c>
      <c r="J455" s="55" t="s">
        <v>80</v>
      </c>
      <c r="K455" s="55" t="s">
        <v>1199</v>
      </c>
      <c r="L455" s="90" t="s">
        <v>1205</v>
      </c>
    </row>
    <row r="456" spans="2:12" customFormat="1" ht="30" customHeight="1" x14ac:dyDescent="0.3">
      <c r="B456" s="106">
        <v>451</v>
      </c>
      <c r="C456" s="55" t="s">
        <v>2549</v>
      </c>
      <c r="D456" s="51" t="s">
        <v>153</v>
      </c>
      <c r="E456" s="51" t="s">
        <v>2309</v>
      </c>
      <c r="F456" s="51">
        <v>1</v>
      </c>
      <c r="G456" s="51" t="s">
        <v>1</v>
      </c>
      <c r="H456" s="73">
        <v>3418662500.0000005</v>
      </c>
      <c r="I456" s="51" t="s">
        <v>2310</v>
      </c>
      <c r="J456" s="51" t="s">
        <v>349</v>
      </c>
      <c r="K456" s="51" t="s">
        <v>624</v>
      </c>
      <c r="L456" s="89" t="s">
        <v>625</v>
      </c>
    </row>
    <row r="457" spans="2:12" customFormat="1" ht="30" customHeight="1" x14ac:dyDescent="0.3">
      <c r="B457" s="109">
        <v>452</v>
      </c>
      <c r="C457" s="49" t="s">
        <v>2549</v>
      </c>
      <c r="D457" s="49" t="s">
        <v>153</v>
      </c>
      <c r="E457" s="49" t="s">
        <v>2249</v>
      </c>
      <c r="F457" s="49">
        <v>1</v>
      </c>
      <c r="G457" s="49" t="s">
        <v>0</v>
      </c>
      <c r="H457" s="74">
        <v>28600000</v>
      </c>
      <c r="I457" s="49" t="s">
        <v>229</v>
      </c>
      <c r="J457" s="49" t="s">
        <v>230</v>
      </c>
      <c r="K457" s="49" t="s">
        <v>253</v>
      </c>
      <c r="L457" s="97" t="s">
        <v>93</v>
      </c>
    </row>
    <row r="458" spans="2:12" customFormat="1" ht="30" customHeight="1" x14ac:dyDescent="0.3">
      <c r="B458" s="106">
        <v>453</v>
      </c>
      <c r="C458" s="55" t="s">
        <v>2549</v>
      </c>
      <c r="D458" s="51" t="s">
        <v>153</v>
      </c>
      <c r="E458" s="51" t="s">
        <v>2311</v>
      </c>
      <c r="F458" s="51">
        <v>1</v>
      </c>
      <c r="G458" s="51" t="s">
        <v>0</v>
      </c>
      <c r="H458" s="73">
        <v>17490000</v>
      </c>
      <c r="I458" s="51" t="s">
        <v>2310</v>
      </c>
      <c r="J458" s="51" t="s">
        <v>349</v>
      </c>
      <c r="K458" s="51" t="s">
        <v>253</v>
      </c>
      <c r="L458" s="89" t="s">
        <v>93</v>
      </c>
    </row>
    <row r="459" spans="2:12" customFormat="1" ht="30" customHeight="1" x14ac:dyDescent="0.3">
      <c r="B459" s="106">
        <v>454</v>
      </c>
      <c r="C459" s="55" t="s">
        <v>2549</v>
      </c>
      <c r="D459" s="51" t="s">
        <v>153</v>
      </c>
      <c r="E459" s="51" t="s">
        <v>2308</v>
      </c>
      <c r="F459" s="51">
        <v>2</v>
      </c>
      <c r="G459" s="51" t="s">
        <v>1</v>
      </c>
      <c r="H459" s="73">
        <v>2394700000</v>
      </c>
      <c r="I459" s="51" t="s">
        <v>2307</v>
      </c>
      <c r="J459" s="51" t="s">
        <v>351</v>
      </c>
      <c r="K459" s="51" t="s">
        <v>624</v>
      </c>
      <c r="L459" s="89" t="s">
        <v>625</v>
      </c>
    </row>
    <row r="460" spans="2:12" customFormat="1" ht="30" customHeight="1" x14ac:dyDescent="0.3">
      <c r="B460" s="106">
        <v>455</v>
      </c>
      <c r="C460" s="55" t="s">
        <v>2549</v>
      </c>
      <c r="D460" s="51" t="s">
        <v>153</v>
      </c>
      <c r="E460" s="51" t="s">
        <v>2306</v>
      </c>
      <c r="F460" s="51">
        <v>2</v>
      </c>
      <c r="G460" s="51" t="s">
        <v>0</v>
      </c>
      <c r="H460" s="73">
        <v>637560000</v>
      </c>
      <c r="I460" s="51" t="s">
        <v>2307</v>
      </c>
      <c r="J460" s="51" t="s">
        <v>351</v>
      </c>
      <c r="K460" s="51" t="s">
        <v>624</v>
      </c>
      <c r="L460" s="89" t="s">
        <v>625</v>
      </c>
    </row>
    <row r="461" spans="2:12" customFormat="1" ht="30" customHeight="1" x14ac:dyDescent="0.3">
      <c r="B461" s="106">
        <v>456</v>
      </c>
      <c r="C461" s="55" t="s">
        <v>2549</v>
      </c>
      <c r="D461" s="51" t="s">
        <v>2222</v>
      </c>
      <c r="E461" s="51" t="s">
        <v>2230</v>
      </c>
      <c r="F461" s="51">
        <v>2</v>
      </c>
      <c r="G461" s="51" t="s">
        <v>0</v>
      </c>
      <c r="H461" s="73">
        <v>120000000</v>
      </c>
      <c r="I461" s="51" t="s">
        <v>2226</v>
      </c>
      <c r="J461" s="51" t="s">
        <v>352</v>
      </c>
      <c r="K461" s="51" t="s">
        <v>2223</v>
      </c>
      <c r="L461" s="89" t="s">
        <v>93</v>
      </c>
    </row>
    <row r="462" spans="2:12" customFormat="1" ht="30" customHeight="1" x14ac:dyDescent="0.3">
      <c r="B462" s="106">
        <v>457</v>
      </c>
      <c r="C462" s="55" t="s">
        <v>2549</v>
      </c>
      <c r="D462" s="51" t="s">
        <v>2222</v>
      </c>
      <c r="E462" s="51" t="s">
        <v>2262</v>
      </c>
      <c r="F462" s="51">
        <v>2</v>
      </c>
      <c r="G462" s="51" t="s">
        <v>0</v>
      </c>
      <c r="H462" s="73">
        <v>28000000</v>
      </c>
      <c r="I462" s="51" t="s">
        <v>2258</v>
      </c>
      <c r="J462" s="51" t="s">
        <v>2259</v>
      </c>
      <c r="K462" s="51" t="s">
        <v>2223</v>
      </c>
      <c r="L462" s="89" t="s">
        <v>93</v>
      </c>
    </row>
    <row r="463" spans="2:12" customFormat="1" ht="30" customHeight="1" x14ac:dyDescent="0.3">
      <c r="B463" s="106">
        <v>458</v>
      </c>
      <c r="C463" s="55" t="s">
        <v>2549</v>
      </c>
      <c r="D463" s="51" t="s">
        <v>153</v>
      </c>
      <c r="E463" s="51" t="s">
        <v>2253</v>
      </c>
      <c r="F463" s="51">
        <v>2</v>
      </c>
      <c r="G463" s="51" t="s">
        <v>0</v>
      </c>
      <c r="H463" s="73">
        <v>22000000</v>
      </c>
      <c r="I463" s="51" t="s">
        <v>347</v>
      </c>
      <c r="J463" s="51" t="s">
        <v>348</v>
      </c>
      <c r="K463" s="51" t="s">
        <v>253</v>
      </c>
      <c r="L463" s="89" t="s">
        <v>93</v>
      </c>
    </row>
    <row r="464" spans="2:12" customFormat="1" ht="30" customHeight="1" x14ac:dyDescent="0.3">
      <c r="B464" s="107">
        <v>459</v>
      </c>
      <c r="C464" s="64" t="s">
        <v>2549</v>
      </c>
      <c r="D464" s="57" t="s">
        <v>153</v>
      </c>
      <c r="E464" s="57" t="s">
        <v>2280</v>
      </c>
      <c r="F464" s="51">
        <v>2</v>
      </c>
      <c r="G464" s="57" t="s">
        <v>2</v>
      </c>
      <c r="H464" s="74">
        <v>21400000</v>
      </c>
      <c r="I464" s="57" t="s">
        <v>225</v>
      </c>
      <c r="J464" s="57" t="s">
        <v>2281</v>
      </c>
      <c r="K464" s="57" t="s">
        <v>253</v>
      </c>
      <c r="L464" s="91" t="s">
        <v>93</v>
      </c>
    </row>
    <row r="465" spans="2:12" customFormat="1" ht="30" customHeight="1" x14ac:dyDescent="0.3">
      <c r="B465" s="106">
        <v>460</v>
      </c>
      <c r="C465" s="55" t="s">
        <v>2549</v>
      </c>
      <c r="D465" s="51" t="s">
        <v>153</v>
      </c>
      <c r="E465" s="51" t="s">
        <v>2266</v>
      </c>
      <c r="F465" s="51">
        <v>2</v>
      </c>
      <c r="G465" s="51" t="s">
        <v>2</v>
      </c>
      <c r="H465" s="73">
        <v>5000000</v>
      </c>
      <c r="I465" s="51" t="s">
        <v>350</v>
      </c>
      <c r="J465" s="51" t="s">
        <v>227</v>
      </c>
      <c r="K465" s="51" t="s">
        <v>253</v>
      </c>
      <c r="L465" s="89" t="s">
        <v>93</v>
      </c>
    </row>
    <row r="466" spans="2:12" customFormat="1" ht="30" customHeight="1" x14ac:dyDescent="0.3">
      <c r="B466" s="106">
        <v>461</v>
      </c>
      <c r="C466" s="55" t="s">
        <v>2549</v>
      </c>
      <c r="D466" s="51" t="s">
        <v>2222</v>
      </c>
      <c r="E466" s="51" t="s">
        <v>2263</v>
      </c>
      <c r="F466" s="51">
        <v>5</v>
      </c>
      <c r="G466" s="51" t="s">
        <v>861</v>
      </c>
      <c r="H466" s="73">
        <v>9500000</v>
      </c>
      <c r="I466" s="51" t="s">
        <v>2258</v>
      </c>
      <c r="J466" s="51" t="s">
        <v>227</v>
      </c>
      <c r="K466" s="51" t="s">
        <v>253</v>
      </c>
      <c r="L466" s="89" t="s">
        <v>93</v>
      </c>
    </row>
    <row r="467" spans="2:12" customFormat="1" ht="30" customHeight="1" x14ac:dyDescent="0.3">
      <c r="B467" s="106">
        <v>462</v>
      </c>
      <c r="C467" s="55" t="s">
        <v>2549</v>
      </c>
      <c r="D467" s="51" t="s">
        <v>2222</v>
      </c>
      <c r="E467" s="51" t="s">
        <v>2225</v>
      </c>
      <c r="F467" s="51">
        <v>5</v>
      </c>
      <c r="G467" s="51" t="s">
        <v>2</v>
      </c>
      <c r="H467" s="73">
        <v>4840000</v>
      </c>
      <c r="I467" s="51" t="s">
        <v>2226</v>
      </c>
      <c r="J467" s="51" t="s">
        <v>2227</v>
      </c>
      <c r="K467" s="51" t="s">
        <v>2223</v>
      </c>
      <c r="L467" s="89" t="s">
        <v>2224</v>
      </c>
    </row>
    <row r="468" spans="2:12" customFormat="1" ht="30" customHeight="1" x14ac:dyDescent="0.3">
      <c r="B468" s="106">
        <v>463</v>
      </c>
      <c r="C468" s="55" t="s">
        <v>2549</v>
      </c>
      <c r="D468" s="51" t="s">
        <v>153</v>
      </c>
      <c r="E468" s="51" t="s">
        <v>2294</v>
      </c>
      <c r="F468" s="51">
        <v>6</v>
      </c>
      <c r="G468" s="51" t="s">
        <v>0</v>
      </c>
      <c r="H468" s="73">
        <v>70000000</v>
      </c>
      <c r="I468" s="51" t="s">
        <v>338</v>
      </c>
      <c r="J468" s="51" t="s">
        <v>346</v>
      </c>
      <c r="K468" s="51" t="s">
        <v>253</v>
      </c>
      <c r="L468" s="89" t="s">
        <v>93</v>
      </c>
    </row>
    <row r="469" spans="2:12" customFormat="1" ht="30" customHeight="1" x14ac:dyDescent="0.3">
      <c r="B469" s="106">
        <v>464</v>
      </c>
      <c r="C469" s="55" t="s">
        <v>2549</v>
      </c>
      <c r="D469" s="51" t="s">
        <v>153</v>
      </c>
      <c r="E469" s="51" t="s">
        <v>2295</v>
      </c>
      <c r="F469" s="51">
        <v>6</v>
      </c>
      <c r="G469" s="51" t="s">
        <v>0</v>
      </c>
      <c r="H469" s="73">
        <v>50000000</v>
      </c>
      <c r="I469" s="51" t="s">
        <v>338</v>
      </c>
      <c r="J469" s="51" t="s">
        <v>346</v>
      </c>
      <c r="K469" s="51" t="s">
        <v>253</v>
      </c>
      <c r="L469" s="89" t="s">
        <v>93</v>
      </c>
    </row>
    <row r="470" spans="2:12" customFormat="1" ht="30" customHeight="1" x14ac:dyDescent="0.3">
      <c r="B470" s="106">
        <v>465</v>
      </c>
      <c r="C470" s="55" t="s">
        <v>2549</v>
      </c>
      <c r="D470" s="51" t="s">
        <v>2222</v>
      </c>
      <c r="E470" s="51" t="s">
        <v>2229</v>
      </c>
      <c r="F470" s="51">
        <v>6</v>
      </c>
      <c r="G470" s="51" t="s">
        <v>0</v>
      </c>
      <c r="H470" s="73">
        <v>8500000</v>
      </c>
      <c r="I470" s="51" t="s">
        <v>2226</v>
      </c>
      <c r="J470" s="51" t="s">
        <v>352</v>
      </c>
      <c r="K470" s="51" t="s">
        <v>2223</v>
      </c>
      <c r="L470" s="89" t="s">
        <v>93</v>
      </c>
    </row>
    <row r="471" spans="2:12" customFormat="1" ht="30" customHeight="1" x14ac:dyDescent="0.3">
      <c r="B471" s="106">
        <v>466</v>
      </c>
      <c r="C471" s="55" t="s">
        <v>2549</v>
      </c>
      <c r="D471" s="51" t="s">
        <v>2222</v>
      </c>
      <c r="E471" s="51" t="s">
        <v>2228</v>
      </c>
      <c r="F471" s="51">
        <v>7</v>
      </c>
      <c r="G471" s="51" t="s">
        <v>2</v>
      </c>
      <c r="H471" s="73">
        <v>4540000</v>
      </c>
      <c r="I471" s="51" t="s">
        <v>2226</v>
      </c>
      <c r="J471" s="51" t="s">
        <v>352</v>
      </c>
      <c r="K471" s="51" t="s">
        <v>2223</v>
      </c>
      <c r="L471" s="89" t="s">
        <v>93</v>
      </c>
    </row>
    <row r="472" spans="2:12" customFormat="1" ht="30" customHeight="1" x14ac:dyDescent="0.3">
      <c r="B472" s="106">
        <v>467</v>
      </c>
      <c r="C472" s="55" t="s">
        <v>2549</v>
      </c>
      <c r="D472" s="51" t="s">
        <v>153</v>
      </c>
      <c r="E472" s="51" t="s">
        <v>2312</v>
      </c>
      <c r="F472" s="51">
        <v>7</v>
      </c>
      <c r="G472" s="51" t="s">
        <v>2</v>
      </c>
      <c r="H472" s="73">
        <v>2750000</v>
      </c>
      <c r="I472" s="51" t="s">
        <v>2310</v>
      </c>
      <c r="J472" s="51" t="s">
        <v>349</v>
      </c>
      <c r="K472" s="51" t="s">
        <v>253</v>
      </c>
      <c r="L472" s="89" t="s">
        <v>93</v>
      </c>
    </row>
    <row r="473" spans="2:12" customFormat="1" ht="30" customHeight="1" x14ac:dyDescent="0.3">
      <c r="B473" s="107">
        <v>468</v>
      </c>
      <c r="C473" s="64" t="s">
        <v>2549</v>
      </c>
      <c r="D473" s="57" t="s">
        <v>153</v>
      </c>
      <c r="E473" s="57" t="s">
        <v>94</v>
      </c>
      <c r="F473" s="51">
        <v>8</v>
      </c>
      <c r="G473" s="57" t="s">
        <v>0</v>
      </c>
      <c r="H473" s="74">
        <v>20935000</v>
      </c>
      <c r="I473" s="57" t="s">
        <v>2236</v>
      </c>
      <c r="J473" s="57" t="s">
        <v>228</v>
      </c>
      <c r="K473" s="57" t="s">
        <v>253</v>
      </c>
      <c r="L473" s="91" t="s">
        <v>93</v>
      </c>
    </row>
    <row r="474" spans="2:12" customFormat="1" ht="30" customHeight="1" x14ac:dyDescent="0.3">
      <c r="B474" s="106">
        <v>469</v>
      </c>
      <c r="C474" s="55" t="s">
        <v>2549</v>
      </c>
      <c r="D474" s="51" t="s">
        <v>153</v>
      </c>
      <c r="E474" s="51" t="s">
        <v>2264</v>
      </c>
      <c r="F474" s="51">
        <v>8</v>
      </c>
      <c r="G474" s="51" t="s">
        <v>0</v>
      </c>
      <c r="H474" s="73">
        <v>10000000</v>
      </c>
      <c r="I474" s="51" t="s">
        <v>2258</v>
      </c>
      <c r="J474" s="51" t="s">
        <v>227</v>
      </c>
      <c r="K474" s="51" t="s">
        <v>253</v>
      </c>
      <c r="L474" s="89" t="s">
        <v>93</v>
      </c>
    </row>
    <row r="475" spans="2:12" customFormat="1" ht="30" customHeight="1" x14ac:dyDescent="0.3">
      <c r="B475" s="106">
        <v>470</v>
      </c>
      <c r="C475" s="55" t="s">
        <v>2549</v>
      </c>
      <c r="D475" s="51" t="s">
        <v>2222</v>
      </c>
      <c r="E475" s="51" t="s">
        <v>2299</v>
      </c>
      <c r="F475" s="51">
        <v>9</v>
      </c>
      <c r="G475" s="51" t="s">
        <v>1</v>
      </c>
      <c r="H475" s="73">
        <v>1100000000</v>
      </c>
      <c r="I475" s="51" t="s">
        <v>2300</v>
      </c>
      <c r="J475" s="51" t="s">
        <v>2301</v>
      </c>
      <c r="K475" s="51" t="s">
        <v>598</v>
      </c>
      <c r="L475" s="89" t="s">
        <v>599</v>
      </c>
    </row>
    <row r="476" spans="2:12" customFormat="1" ht="30" customHeight="1" x14ac:dyDescent="0.3">
      <c r="B476" s="106">
        <v>471</v>
      </c>
      <c r="C476" s="55" t="s">
        <v>2549</v>
      </c>
      <c r="D476" s="55" t="s">
        <v>2222</v>
      </c>
      <c r="E476" s="55" t="s">
        <v>2221</v>
      </c>
      <c r="F476" s="55">
        <v>9</v>
      </c>
      <c r="G476" s="55" t="s">
        <v>2</v>
      </c>
      <c r="H476" s="72">
        <v>22000000</v>
      </c>
      <c r="I476" s="55" t="s">
        <v>2223</v>
      </c>
      <c r="J476" s="55" t="s">
        <v>2224</v>
      </c>
      <c r="K476" s="55" t="s">
        <v>2223</v>
      </c>
      <c r="L476" s="90" t="s">
        <v>2224</v>
      </c>
    </row>
    <row r="477" spans="2:12" customFormat="1" ht="30" customHeight="1" x14ac:dyDescent="0.3">
      <c r="B477" s="106">
        <v>472</v>
      </c>
      <c r="C477" s="55" t="s">
        <v>2549</v>
      </c>
      <c r="D477" s="51" t="s">
        <v>153</v>
      </c>
      <c r="E477" s="51" t="s">
        <v>2245</v>
      </c>
      <c r="F477" s="51">
        <v>10</v>
      </c>
      <c r="G477" s="51" t="s">
        <v>2</v>
      </c>
      <c r="H477" s="74">
        <v>8021000</v>
      </c>
      <c r="I477" s="51" t="s">
        <v>2236</v>
      </c>
      <c r="J477" s="51" t="s">
        <v>228</v>
      </c>
      <c r="K477" s="51" t="s">
        <v>253</v>
      </c>
      <c r="L477" s="89" t="s">
        <v>93</v>
      </c>
    </row>
    <row r="478" spans="2:12" customFormat="1" ht="30" customHeight="1" x14ac:dyDescent="0.3">
      <c r="B478" s="106">
        <v>473</v>
      </c>
      <c r="C478" s="55" t="s">
        <v>2549</v>
      </c>
      <c r="D478" s="51" t="s">
        <v>153</v>
      </c>
      <c r="E478" s="51" t="s">
        <v>2313</v>
      </c>
      <c r="F478" s="51">
        <v>11</v>
      </c>
      <c r="G478" s="51" t="s">
        <v>0</v>
      </c>
      <c r="H478" s="73">
        <v>135630000</v>
      </c>
      <c r="I478" s="51" t="s">
        <v>2310</v>
      </c>
      <c r="J478" s="51" t="s">
        <v>349</v>
      </c>
      <c r="K478" s="51" t="s">
        <v>253</v>
      </c>
      <c r="L478" s="89" t="s">
        <v>93</v>
      </c>
    </row>
    <row r="479" spans="2:12" customFormat="1" ht="30" customHeight="1" x14ac:dyDescent="0.3">
      <c r="B479" s="107">
        <v>474</v>
      </c>
      <c r="C479" s="64" t="s">
        <v>2549</v>
      </c>
      <c r="D479" s="57" t="s">
        <v>153</v>
      </c>
      <c r="E479" s="57" t="s">
        <v>2247</v>
      </c>
      <c r="F479" s="51">
        <v>11</v>
      </c>
      <c r="G479" s="57" t="s">
        <v>0</v>
      </c>
      <c r="H479" s="74">
        <v>7405000</v>
      </c>
      <c r="I479" s="57" t="s">
        <v>2236</v>
      </c>
      <c r="J479" s="57" t="s">
        <v>228</v>
      </c>
      <c r="K479" s="57" t="s">
        <v>253</v>
      </c>
      <c r="L479" s="91" t="s">
        <v>93</v>
      </c>
    </row>
    <row r="480" spans="2:12" customFormat="1" ht="30" customHeight="1" x14ac:dyDescent="0.3">
      <c r="B480" s="107">
        <v>475</v>
      </c>
      <c r="C480" s="64" t="s">
        <v>2549</v>
      </c>
      <c r="D480" s="57" t="s">
        <v>153</v>
      </c>
      <c r="E480" s="57" t="s">
        <v>2248</v>
      </c>
      <c r="F480" s="51">
        <v>11</v>
      </c>
      <c r="G480" s="57" t="s">
        <v>0</v>
      </c>
      <c r="H480" s="74">
        <v>6985000</v>
      </c>
      <c r="I480" s="57" t="s">
        <v>2236</v>
      </c>
      <c r="J480" s="57" t="s">
        <v>228</v>
      </c>
      <c r="K480" s="57" t="s">
        <v>253</v>
      </c>
      <c r="L480" s="91" t="s">
        <v>93</v>
      </c>
    </row>
    <row r="481" spans="2:13" s="32" customFormat="1" ht="30" customHeight="1" x14ac:dyDescent="0.3">
      <c r="B481" s="106">
        <v>476</v>
      </c>
      <c r="C481" s="55" t="s">
        <v>2549</v>
      </c>
      <c r="D481" s="51" t="s">
        <v>2222</v>
      </c>
      <c r="E481" s="51" t="s">
        <v>2228</v>
      </c>
      <c r="F481" s="51">
        <v>11</v>
      </c>
      <c r="G481" s="51" t="s">
        <v>2</v>
      </c>
      <c r="H481" s="73">
        <v>4840000</v>
      </c>
      <c r="I481" s="51" t="s">
        <v>2226</v>
      </c>
      <c r="J481" s="51" t="s">
        <v>352</v>
      </c>
      <c r="K481" s="51" t="s">
        <v>2223</v>
      </c>
      <c r="L481" s="89" t="s">
        <v>93</v>
      </c>
    </row>
    <row r="482" spans="2:13" customFormat="1" ht="30" customHeight="1" x14ac:dyDescent="0.3">
      <c r="B482" s="106">
        <v>477</v>
      </c>
      <c r="C482" s="55" t="s">
        <v>2549</v>
      </c>
      <c r="D482" s="51" t="s">
        <v>490</v>
      </c>
      <c r="E482" s="51" t="s">
        <v>489</v>
      </c>
      <c r="F482" s="51">
        <v>2</v>
      </c>
      <c r="G482" s="51" t="s">
        <v>1</v>
      </c>
      <c r="H482" s="73">
        <v>82500000</v>
      </c>
      <c r="I482" s="51" t="s">
        <v>491</v>
      </c>
      <c r="J482" s="51" t="s">
        <v>492</v>
      </c>
      <c r="K482" s="51" t="s">
        <v>432</v>
      </c>
      <c r="L482" s="89" t="s">
        <v>433</v>
      </c>
    </row>
    <row r="483" spans="2:13" customFormat="1" ht="30" customHeight="1" x14ac:dyDescent="0.3">
      <c r="B483" s="106">
        <v>478</v>
      </c>
      <c r="C483" s="55" t="s">
        <v>2549</v>
      </c>
      <c r="D483" s="51" t="s">
        <v>490</v>
      </c>
      <c r="E483" s="51" t="s">
        <v>497</v>
      </c>
      <c r="F483" s="51">
        <v>5</v>
      </c>
      <c r="G483" s="51" t="s">
        <v>1</v>
      </c>
      <c r="H483" s="73">
        <v>102850000</v>
      </c>
      <c r="I483" s="51" t="s">
        <v>498</v>
      </c>
      <c r="J483" s="51" t="s">
        <v>499</v>
      </c>
      <c r="K483" s="51" t="s">
        <v>500</v>
      </c>
      <c r="L483" s="89" t="s">
        <v>501</v>
      </c>
    </row>
    <row r="484" spans="2:13" customFormat="1" ht="30" customHeight="1" x14ac:dyDescent="0.3">
      <c r="B484" s="106">
        <v>479</v>
      </c>
      <c r="C484" s="55" t="s">
        <v>2549</v>
      </c>
      <c r="D484" s="51" t="s">
        <v>127</v>
      </c>
      <c r="E484" s="51" t="s">
        <v>495</v>
      </c>
      <c r="F484" s="51">
        <v>4</v>
      </c>
      <c r="G484" s="51" t="s">
        <v>0</v>
      </c>
      <c r="H484" s="73">
        <v>176000000</v>
      </c>
      <c r="I484" s="51" t="s">
        <v>314</v>
      </c>
      <c r="J484" s="51" t="s">
        <v>315</v>
      </c>
      <c r="K484" s="51" t="s">
        <v>496</v>
      </c>
      <c r="L484" s="89" t="s">
        <v>137</v>
      </c>
    </row>
    <row r="485" spans="2:13" customFormat="1" ht="30" customHeight="1" x14ac:dyDescent="0.3">
      <c r="B485" s="106">
        <v>480</v>
      </c>
      <c r="C485" s="55" t="s">
        <v>2549</v>
      </c>
      <c r="D485" s="55" t="s">
        <v>503</v>
      </c>
      <c r="E485" s="55" t="s">
        <v>502</v>
      </c>
      <c r="F485" s="55">
        <v>6</v>
      </c>
      <c r="G485" s="55" t="s">
        <v>0</v>
      </c>
      <c r="H485" s="72">
        <v>30000000</v>
      </c>
      <c r="I485" s="55" t="s">
        <v>504</v>
      </c>
      <c r="J485" s="55" t="s">
        <v>505</v>
      </c>
      <c r="K485" s="55" t="s">
        <v>506</v>
      </c>
      <c r="L485" s="90" t="s">
        <v>507</v>
      </c>
    </row>
    <row r="486" spans="2:13" customFormat="1" ht="30" customHeight="1" x14ac:dyDescent="0.3">
      <c r="B486" s="106">
        <v>481</v>
      </c>
      <c r="C486" s="55" t="s">
        <v>2549</v>
      </c>
      <c r="D486" s="51" t="s">
        <v>42</v>
      </c>
      <c r="E486" s="51" t="s">
        <v>2004</v>
      </c>
      <c r="F486" s="51">
        <v>1</v>
      </c>
      <c r="G486" s="51" t="s">
        <v>0</v>
      </c>
      <c r="H486" s="73">
        <v>26235000.000000004</v>
      </c>
      <c r="I486" s="51" t="s">
        <v>129</v>
      </c>
      <c r="J486" s="51" t="s">
        <v>358</v>
      </c>
      <c r="K486" s="51" t="s">
        <v>82</v>
      </c>
      <c r="L486" s="89" t="s">
        <v>254</v>
      </c>
    </row>
    <row r="487" spans="2:13" s="32" customFormat="1" ht="30" customHeight="1" x14ac:dyDescent="0.3">
      <c r="B487" s="106">
        <v>482</v>
      </c>
      <c r="C487" s="55" t="s">
        <v>2549</v>
      </c>
      <c r="D487" s="51" t="s">
        <v>42</v>
      </c>
      <c r="E487" s="51" t="s">
        <v>1976</v>
      </c>
      <c r="F487" s="51">
        <v>1</v>
      </c>
      <c r="G487" s="51" t="s">
        <v>2</v>
      </c>
      <c r="H487" s="73">
        <v>11000000</v>
      </c>
      <c r="I487" s="51" t="s">
        <v>232</v>
      </c>
      <c r="J487" s="51" t="s">
        <v>233</v>
      </c>
      <c r="K487" s="51" t="s">
        <v>82</v>
      </c>
      <c r="L487" s="89" t="s">
        <v>254</v>
      </c>
    </row>
    <row r="488" spans="2:13" s="32" customFormat="1" ht="30" customHeight="1" x14ac:dyDescent="0.3">
      <c r="B488" s="106">
        <v>483</v>
      </c>
      <c r="C488" s="55" t="s">
        <v>2549</v>
      </c>
      <c r="D488" s="51" t="s">
        <v>42</v>
      </c>
      <c r="E488" s="51" t="s">
        <v>2009</v>
      </c>
      <c r="F488" s="51">
        <v>1</v>
      </c>
      <c r="G488" s="51" t="s">
        <v>2</v>
      </c>
      <c r="H488" s="73">
        <v>5346000</v>
      </c>
      <c r="I488" s="51" t="s">
        <v>359</v>
      </c>
      <c r="J488" s="51" t="s">
        <v>2010</v>
      </c>
      <c r="K488" s="51" t="s">
        <v>82</v>
      </c>
      <c r="L488" s="89" t="s">
        <v>254</v>
      </c>
      <c r="M488"/>
    </row>
    <row r="489" spans="2:13" s="32" customFormat="1" ht="30" customHeight="1" x14ac:dyDescent="0.3">
      <c r="B489" s="106">
        <v>484</v>
      </c>
      <c r="C489" s="55" t="s">
        <v>2549</v>
      </c>
      <c r="D489" s="51" t="s">
        <v>42</v>
      </c>
      <c r="E489" s="51" t="s">
        <v>125</v>
      </c>
      <c r="F489" s="51">
        <v>2</v>
      </c>
      <c r="G489" s="51" t="s">
        <v>2</v>
      </c>
      <c r="H489" s="73">
        <v>10499500</v>
      </c>
      <c r="I489" s="51" t="s">
        <v>1978</v>
      </c>
      <c r="J489" s="51" t="s">
        <v>1979</v>
      </c>
      <c r="K489" s="51" t="s">
        <v>82</v>
      </c>
      <c r="L489" s="89" t="s">
        <v>254</v>
      </c>
      <c r="M489"/>
    </row>
    <row r="490" spans="2:13" s="32" customFormat="1" ht="30" customHeight="1" x14ac:dyDescent="0.3">
      <c r="B490" s="106">
        <v>485</v>
      </c>
      <c r="C490" s="55" t="s">
        <v>2549</v>
      </c>
      <c r="D490" s="51" t="s">
        <v>42</v>
      </c>
      <c r="E490" s="51" t="s">
        <v>1974</v>
      </c>
      <c r="F490" s="51">
        <v>5</v>
      </c>
      <c r="G490" s="51" t="s">
        <v>2</v>
      </c>
      <c r="H490" s="73">
        <v>6600000</v>
      </c>
      <c r="I490" s="51" t="s">
        <v>1972</v>
      </c>
      <c r="J490" s="51" t="s">
        <v>1973</v>
      </c>
      <c r="K490" s="51" t="s">
        <v>1972</v>
      </c>
      <c r="L490" s="89" t="s">
        <v>1973</v>
      </c>
      <c r="M490"/>
    </row>
    <row r="491" spans="2:13" customFormat="1" ht="30" customHeight="1" x14ac:dyDescent="0.3">
      <c r="B491" s="106">
        <v>486</v>
      </c>
      <c r="C491" s="55" t="s">
        <v>2549</v>
      </c>
      <c r="D491" s="51" t="s">
        <v>42</v>
      </c>
      <c r="E491" s="51" t="s">
        <v>2011</v>
      </c>
      <c r="F491" s="51">
        <v>7</v>
      </c>
      <c r="G491" s="51" t="s">
        <v>2</v>
      </c>
      <c r="H491" s="73">
        <v>3600000</v>
      </c>
      <c r="I491" s="51" t="s">
        <v>2012</v>
      </c>
      <c r="J491" s="51" t="s">
        <v>99</v>
      </c>
      <c r="K491" s="51" t="s">
        <v>82</v>
      </c>
      <c r="L491" s="89" t="s">
        <v>254</v>
      </c>
    </row>
    <row r="492" spans="2:13" customFormat="1" ht="30" customHeight="1" x14ac:dyDescent="0.3">
      <c r="B492" s="106">
        <v>487</v>
      </c>
      <c r="C492" s="55" t="s">
        <v>2549</v>
      </c>
      <c r="D492" s="51" t="s">
        <v>42</v>
      </c>
      <c r="E492" s="51" t="s">
        <v>1994</v>
      </c>
      <c r="F492" s="51">
        <v>8</v>
      </c>
      <c r="G492" s="51" t="s">
        <v>0</v>
      </c>
      <c r="H492" s="73">
        <v>22000000</v>
      </c>
      <c r="I492" s="51" t="s">
        <v>355</v>
      </c>
      <c r="J492" s="51" t="s">
        <v>356</v>
      </c>
      <c r="K492" s="51" t="s">
        <v>82</v>
      </c>
      <c r="L492" s="89" t="s">
        <v>254</v>
      </c>
    </row>
    <row r="493" spans="2:13" customFormat="1" ht="30" customHeight="1" x14ac:dyDescent="0.3">
      <c r="B493" s="106">
        <v>488</v>
      </c>
      <c r="C493" s="55" t="s">
        <v>2549</v>
      </c>
      <c r="D493" s="51" t="s">
        <v>42</v>
      </c>
      <c r="E493" s="51" t="s">
        <v>1995</v>
      </c>
      <c r="F493" s="51">
        <v>8</v>
      </c>
      <c r="G493" s="51" t="s">
        <v>0</v>
      </c>
      <c r="H493" s="73">
        <v>22000000</v>
      </c>
      <c r="I493" s="51" t="s">
        <v>355</v>
      </c>
      <c r="J493" s="51" t="s">
        <v>356</v>
      </c>
      <c r="K493" s="51" t="s">
        <v>82</v>
      </c>
      <c r="L493" s="89" t="s">
        <v>254</v>
      </c>
      <c r="M493" s="32"/>
    </row>
    <row r="494" spans="2:13" customFormat="1" ht="30" customHeight="1" x14ac:dyDescent="0.3">
      <c r="B494" s="106">
        <v>489</v>
      </c>
      <c r="C494" s="55" t="s">
        <v>2549</v>
      </c>
      <c r="D494" s="51" t="s">
        <v>42</v>
      </c>
      <c r="E494" s="51" t="s">
        <v>1997</v>
      </c>
      <c r="F494" s="51">
        <v>9</v>
      </c>
      <c r="G494" s="51" t="s">
        <v>2</v>
      </c>
      <c r="H494" s="73">
        <v>15169000.000000002</v>
      </c>
      <c r="I494" s="51" t="s">
        <v>232</v>
      </c>
      <c r="J494" s="51" t="s">
        <v>233</v>
      </c>
      <c r="K494" s="51" t="s">
        <v>82</v>
      </c>
      <c r="L494" s="89" t="s">
        <v>254</v>
      </c>
    </row>
    <row r="495" spans="2:13" customFormat="1" ht="30" customHeight="1" x14ac:dyDescent="0.3">
      <c r="B495" s="106">
        <v>490</v>
      </c>
      <c r="C495" s="55" t="s">
        <v>2549</v>
      </c>
      <c r="D495" s="51" t="s">
        <v>42</v>
      </c>
      <c r="E495" s="51" t="s">
        <v>1999</v>
      </c>
      <c r="F495" s="51">
        <v>10</v>
      </c>
      <c r="G495" s="51" t="s">
        <v>0</v>
      </c>
      <c r="H495" s="73">
        <v>36527700</v>
      </c>
      <c r="I495" s="51" t="s">
        <v>1988</v>
      </c>
      <c r="J495" s="51" t="s">
        <v>231</v>
      </c>
      <c r="K495" s="51" t="s">
        <v>82</v>
      </c>
      <c r="L495" s="89" t="s">
        <v>254</v>
      </c>
    </row>
    <row r="496" spans="2:13" customFormat="1" ht="30" customHeight="1" x14ac:dyDescent="0.3">
      <c r="B496" s="106">
        <v>491</v>
      </c>
      <c r="C496" s="55" t="s">
        <v>2549</v>
      </c>
      <c r="D496" s="51" t="s">
        <v>42</v>
      </c>
      <c r="E496" s="51" t="s">
        <v>2005</v>
      </c>
      <c r="F496" s="51">
        <v>10</v>
      </c>
      <c r="G496" s="51" t="s">
        <v>2</v>
      </c>
      <c r="H496" s="73">
        <v>3465000.0000000005</v>
      </c>
      <c r="I496" s="51" t="s">
        <v>129</v>
      </c>
      <c r="J496" s="51" t="s">
        <v>358</v>
      </c>
      <c r="K496" s="51" t="s">
        <v>82</v>
      </c>
      <c r="L496" s="89" t="s">
        <v>254</v>
      </c>
    </row>
    <row r="497" spans="2:13" customFormat="1" ht="30" customHeight="1" x14ac:dyDescent="0.3">
      <c r="B497" s="106">
        <v>492</v>
      </c>
      <c r="C497" s="55" t="s">
        <v>2549</v>
      </c>
      <c r="D497" s="51" t="s">
        <v>42</v>
      </c>
      <c r="E497" s="51" t="s">
        <v>2002</v>
      </c>
      <c r="F497" s="51">
        <v>11</v>
      </c>
      <c r="G497" s="51" t="s">
        <v>2</v>
      </c>
      <c r="H497" s="73">
        <v>5500000</v>
      </c>
      <c r="I497" s="51" t="s">
        <v>1988</v>
      </c>
      <c r="J497" s="51" t="s">
        <v>231</v>
      </c>
      <c r="K497" s="51" t="s">
        <v>82</v>
      </c>
      <c r="L497" s="89" t="s">
        <v>254</v>
      </c>
    </row>
    <row r="498" spans="2:13" customFormat="1" ht="30" customHeight="1" x14ac:dyDescent="0.3">
      <c r="B498" s="106">
        <v>493</v>
      </c>
      <c r="C498" s="55" t="s">
        <v>2549</v>
      </c>
      <c r="D498" s="51" t="s">
        <v>42</v>
      </c>
      <c r="E498" s="51" t="s">
        <v>2003</v>
      </c>
      <c r="F498" s="51">
        <v>12</v>
      </c>
      <c r="G498" s="51" t="s">
        <v>2</v>
      </c>
      <c r="H498" s="73">
        <v>4950000</v>
      </c>
      <c r="I498" s="51" t="s">
        <v>1988</v>
      </c>
      <c r="J498" s="51" t="s">
        <v>231</v>
      </c>
      <c r="K498" s="51" t="s">
        <v>82</v>
      </c>
      <c r="L498" s="89" t="s">
        <v>254</v>
      </c>
      <c r="M498" s="16"/>
    </row>
    <row r="499" spans="2:13" customFormat="1" ht="30" customHeight="1" x14ac:dyDescent="0.3">
      <c r="B499" s="106">
        <v>494</v>
      </c>
      <c r="C499" s="55" t="s">
        <v>2549</v>
      </c>
      <c r="D499" s="57" t="s">
        <v>1293</v>
      </c>
      <c r="E499" s="55" t="s">
        <v>1318</v>
      </c>
      <c r="F499" s="55">
        <v>2</v>
      </c>
      <c r="G499" s="55" t="s">
        <v>2</v>
      </c>
      <c r="H499" s="72">
        <v>3872000.0000000005</v>
      </c>
      <c r="I499" s="55" t="s">
        <v>1319</v>
      </c>
      <c r="J499" s="55" t="s">
        <v>1320</v>
      </c>
      <c r="K499" s="55" t="s">
        <v>1296</v>
      </c>
      <c r="L499" s="90" t="s">
        <v>1297</v>
      </c>
      <c r="M499" s="16"/>
    </row>
    <row r="500" spans="2:13" customFormat="1" ht="30" customHeight="1" x14ac:dyDescent="0.3">
      <c r="B500" s="106">
        <v>495</v>
      </c>
      <c r="C500" s="55" t="s">
        <v>2549</v>
      </c>
      <c r="D500" s="57" t="s">
        <v>1293</v>
      </c>
      <c r="E500" s="55" t="s">
        <v>1330</v>
      </c>
      <c r="F500" s="55">
        <v>2</v>
      </c>
      <c r="G500" s="55" t="s">
        <v>2</v>
      </c>
      <c r="H500" s="72">
        <v>3000000</v>
      </c>
      <c r="I500" s="55" t="s">
        <v>238</v>
      </c>
      <c r="J500" s="55" t="s">
        <v>237</v>
      </c>
      <c r="K500" s="55" t="s">
        <v>255</v>
      </c>
      <c r="L500" s="90" t="s">
        <v>24</v>
      </c>
    </row>
    <row r="501" spans="2:13" customFormat="1" ht="30" customHeight="1" x14ac:dyDescent="0.3">
      <c r="B501" s="106">
        <v>496</v>
      </c>
      <c r="C501" s="55" t="s">
        <v>2549</v>
      </c>
      <c r="D501" s="57" t="s">
        <v>1293</v>
      </c>
      <c r="E501" s="51" t="s">
        <v>1362</v>
      </c>
      <c r="F501" s="51">
        <v>3</v>
      </c>
      <c r="G501" s="51" t="s">
        <v>0</v>
      </c>
      <c r="H501" s="73">
        <v>70000000</v>
      </c>
      <c r="I501" s="51" t="s">
        <v>1363</v>
      </c>
      <c r="J501" s="51" t="s">
        <v>1364</v>
      </c>
      <c r="K501" s="51" t="s">
        <v>1296</v>
      </c>
      <c r="L501" s="89" t="s">
        <v>1297</v>
      </c>
    </row>
    <row r="502" spans="2:13" customFormat="1" ht="30" customHeight="1" x14ac:dyDescent="0.3">
      <c r="B502" s="106">
        <v>497</v>
      </c>
      <c r="C502" s="55" t="s">
        <v>2549</v>
      </c>
      <c r="D502" s="57" t="s">
        <v>1293</v>
      </c>
      <c r="E502" s="64" t="s">
        <v>1383</v>
      </c>
      <c r="F502" s="64">
        <v>3</v>
      </c>
      <c r="G502" s="51" t="s">
        <v>1</v>
      </c>
      <c r="H502" s="79">
        <v>20000000</v>
      </c>
      <c r="I502" s="64" t="s">
        <v>1296</v>
      </c>
      <c r="J502" s="64" t="s">
        <v>1297</v>
      </c>
      <c r="K502" s="64" t="s">
        <v>1296</v>
      </c>
      <c r="L502" s="93" t="s">
        <v>1297</v>
      </c>
    </row>
    <row r="503" spans="2:13" customFormat="1" ht="30" customHeight="1" x14ac:dyDescent="0.3">
      <c r="B503" s="106">
        <v>498</v>
      </c>
      <c r="C503" s="55" t="s">
        <v>2549</v>
      </c>
      <c r="D503" s="57" t="s">
        <v>1293</v>
      </c>
      <c r="E503" s="55" t="s">
        <v>1370</v>
      </c>
      <c r="F503" s="55">
        <v>6</v>
      </c>
      <c r="G503" s="55" t="s">
        <v>0</v>
      </c>
      <c r="H503" s="72">
        <v>70000000</v>
      </c>
      <c r="I503" s="55" t="s">
        <v>1367</v>
      </c>
      <c r="J503" s="55" t="s">
        <v>1368</v>
      </c>
      <c r="K503" s="55" t="s">
        <v>1296</v>
      </c>
      <c r="L503" s="90" t="s">
        <v>1369</v>
      </c>
    </row>
    <row r="504" spans="2:13" s="16" customFormat="1" ht="30" customHeight="1" x14ac:dyDescent="0.3">
      <c r="B504" s="106">
        <v>499</v>
      </c>
      <c r="C504" s="55" t="s">
        <v>2549</v>
      </c>
      <c r="D504" s="57" t="s">
        <v>1293</v>
      </c>
      <c r="E504" s="55" t="s">
        <v>1327</v>
      </c>
      <c r="F504" s="55">
        <v>6</v>
      </c>
      <c r="G504" s="55" t="s">
        <v>0</v>
      </c>
      <c r="H504" s="72">
        <v>60000000</v>
      </c>
      <c r="I504" s="55" t="s">
        <v>1328</v>
      </c>
      <c r="J504" s="55" t="s">
        <v>239</v>
      </c>
      <c r="K504" s="55" t="s">
        <v>255</v>
      </c>
      <c r="L504" s="90" t="s">
        <v>24</v>
      </c>
      <c r="M504"/>
    </row>
    <row r="505" spans="2:13" s="16" customFormat="1" ht="30" customHeight="1" x14ac:dyDescent="0.3">
      <c r="B505" s="106">
        <v>500</v>
      </c>
      <c r="C505" s="55" t="s">
        <v>2549</v>
      </c>
      <c r="D505" s="57" t="s">
        <v>1293</v>
      </c>
      <c r="E505" s="55" t="s">
        <v>1371</v>
      </c>
      <c r="F505" s="55">
        <v>6</v>
      </c>
      <c r="G505" s="55" t="s">
        <v>0</v>
      </c>
      <c r="H505" s="72">
        <v>50000000</v>
      </c>
      <c r="I505" s="55" t="s">
        <v>1367</v>
      </c>
      <c r="J505" s="55" t="s">
        <v>1368</v>
      </c>
      <c r="K505" s="55" t="s">
        <v>1296</v>
      </c>
      <c r="L505" s="90" t="s">
        <v>1369</v>
      </c>
      <c r="M505"/>
    </row>
    <row r="506" spans="2:13" s="16" customFormat="1" ht="30" customHeight="1" x14ac:dyDescent="0.3">
      <c r="B506" s="107">
        <v>501</v>
      </c>
      <c r="C506" s="64" t="s">
        <v>2549</v>
      </c>
      <c r="D506" s="57" t="s">
        <v>1293</v>
      </c>
      <c r="E506" s="57" t="s">
        <v>1305</v>
      </c>
      <c r="F506" s="57">
        <v>6</v>
      </c>
      <c r="G506" s="57" t="s">
        <v>2</v>
      </c>
      <c r="H506" s="74">
        <v>10000000</v>
      </c>
      <c r="I506" s="57" t="s">
        <v>1294</v>
      </c>
      <c r="J506" s="57" t="s">
        <v>1295</v>
      </c>
      <c r="K506" s="57" t="s">
        <v>1296</v>
      </c>
      <c r="L506" s="91" t="s">
        <v>1297</v>
      </c>
    </row>
    <row r="507" spans="2:13" s="16" customFormat="1" ht="30" customHeight="1" x14ac:dyDescent="0.3">
      <c r="B507" s="106">
        <v>502</v>
      </c>
      <c r="C507" s="55" t="s">
        <v>2549</v>
      </c>
      <c r="D507" s="57" t="s">
        <v>1293</v>
      </c>
      <c r="E507" s="55" t="s">
        <v>1352</v>
      </c>
      <c r="F507" s="55">
        <v>7</v>
      </c>
      <c r="G507" s="55" t="s">
        <v>0</v>
      </c>
      <c r="H507" s="72">
        <v>2900000000</v>
      </c>
      <c r="I507" s="55" t="s">
        <v>1353</v>
      </c>
      <c r="J507" s="55" t="s">
        <v>1354</v>
      </c>
      <c r="K507" s="55" t="s">
        <v>66</v>
      </c>
      <c r="L507" s="90" t="s">
        <v>53</v>
      </c>
      <c r="M507"/>
    </row>
    <row r="508" spans="2:13" s="16" customFormat="1" ht="30" customHeight="1" x14ac:dyDescent="0.3">
      <c r="B508" s="106">
        <v>503</v>
      </c>
      <c r="C508" s="55" t="s">
        <v>2549</v>
      </c>
      <c r="D508" s="57" t="s">
        <v>1293</v>
      </c>
      <c r="E508" s="55" t="s">
        <v>1372</v>
      </c>
      <c r="F508" s="55">
        <v>8</v>
      </c>
      <c r="G508" s="55" t="s">
        <v>2</v>
      </c>
      <c r="H508" s="72">
        <v>30000000</v>
      </c>
      <c r="I508" s="55" t="s">
        <v>1373</v>
      </c>
      <c r="J508" s="55" t="s">
        <v>1374</v>
      </c>
      <c r="K508" s="55" t="s">
        <v>255</v>
      </c>
      <c r="L508" s="90" t="s">
        <v>24</v>
      </c>
      <c r="M508"/>
    </row>
    <row r="509" spans="2:13" s="32" customFormat="1" ht="30" customHeight="1" x14ac:dyDescent="0.3">
      <c r="B509" s="106">
        <v>504</v>
      </c>
      <c r="C509" s="55" t="s">
        <v>2549</v>
      </c>
      <c r="D509" s="57" t="s">
        <v>1293</v>
      </c>
      <c r="E509" s="55" t="s">
        <v>1321</v>
      </c>
      <c r="F509" s="55">
        <v>8</v>
      </c>
      <c r="G509" s="55" t="s">
        <v>1</v>
      </c>
      <c r="H509" s="72">
        <v>22775500</v>
      </c>
      <c r="I509" s="55" t="s">
        <v>1319</v>
      </c>
      <c r="J509" s="55" t="s">
        <v>1320</v>
      </c>
      <c r="K509" s="55" t="s">
        <v>1296</v>
      </c>
      <c r="L509" s="90" t="s">
        <v>1297</v>
      </c>
      <c r="M509"/>
    </row>
    <row r="510" spans="2:13" customFormat="1" ht="30" customHeight="1" x14ac:dyDescent="0.3">
      <c r="B510" s="106">
        <v>505</v>
      </c>
      <c r="C510" s="55" t="s">
        <v>2549</v>
      </c>
      <c r="D510" s="57" t="s">
        <v>1293</v>
      </c>
      <c r="E510" s="55" t="s">
        <v>1331</v>
      </c>
      <c r="F510" s="55">
        <v>8</v>
      </c>
      <c r="G510" s="55" t="s">
        <v>0</v>
      </c>
      <c r="H510" s="72">
        <v>12000000</v>
      </c>
      <c r="I510" s="55" t="s">
        <v>238</v>
      </c>
      <c r="J510" s="55" t="s">
        <v>237</v>
      </c>
      <c r="K510" s="55" t="s">
        <v>255</v>
      </c>
      <c r="L510" s="90" t="s">
        <v>24</v>
      </c>
    </row>
    <row r="511" spans="2:13" customFormat="1" ht="30" customHeight="1" x14ac:dyDescent="0.3">
      <c r="B511" s="106">
        <v>506</v>
      </c>
      <c r="C511" s="55" t="s">
        <v>2549</v>
      </c>
      <c r="D511" s="57" t="s">
        <v>1293</v>
      </c>
      <c r="E511" s="55" t="s">
        <v>290</v>
      </c>
      <c r="F511" s="55">
        <v>8</v>
      </c>
      <c r="G511" s="55" t="s">
        <v>2</v>
      </c>
      <c r="H511" s="72">
        <v>4900000</v>
      </c>
      <c r="I511" s="55" t="s">
        <v>362</v>
      </c>
      <c r="J511" s="55" t="s">
        <v>1375</v>
      </c>
      <c r="K511" s="55" t="s">
        <v>255</v>
      </c>
      <c r="L511" s="90" t="s">
        <v>24</v>
      </c>
    </row>
    <row r="512" spans="2:13" customFormat="1" ht="30" customHeight="1" x14ac:dyDescent="0.3">
      <c r="B512" s="106">
        <v>507</v>
      </c>
      <c r="C512" s="55" t="s">
        <v>2549</v>
      </c>
      <c r="D512" s="57" t="s">
        <v>1293</v>
      </c>
      <c r="E512" s="55" t="s">
        <v>1351</v>
      </c>
      <c r="F512" s="55">
        <v>9</v>
      </c>
      <c r="G512" s="55" t="s">
        <v>2</v>
      </c>
      <c r="H512" s="72">
        <v>536560900</v>
      </c>
      <c r="I512" s="55" t="s">
        <v>1346</v>
      </c>
      <c r="J512" s="55" t="s">
        <v>1347</v>
      </c>
      <c r="K512" s="55" t="s">
        <v>1296</v>
      </c>
      <c r="L512" s="90" t="s">
        <v>1297</v>
      </c>
    </row>
    <row r="513" spans="2:13" customFormat="1" ht="30" customHeight="1" x14ac:dyDescent="0.3">
      <c r="B513" s="106">
        <v>508</v>
      </c>
      <c r="C513" s="55" t="s">
        <v>2549</v>
      </c>
      <c r="D513" s="57" t="s">
        <v>1293</v>
      </c>
      <c r="E513" s="55" t="s">
        <v>1332</v>
      </c>
      <c r="F513" s="55">
        <v>11</v>
      </c>
      <c r="G513" s="55" t="s">
        <v>0</v>
      </c>
      <c r="H513" s="72">
        <v>10692000</v>
      </c>
      <c r="I513" s="55" t="s">
        <v>238</v>
      </c>
      <c r="J513" s="55" t="s">
        <v>237</v>
      </c>
      <c r="K513" s="55" t="s">
        <v>255</v>
      </c>
      <c r="L513" s="90" t="s">
        <v>24</v>
      </c>
    </row>
    <row r="514" spans="2:13" customFormat="1" ht="30" customHeight="1" x14ac:dyDescent="0.3">
      <c r="B514" s="106">
        <v>509</v>
      </c>
      <c r="C514" s="55" t="s">
        <v>2549</v>
      </c>
      <c r="D514" s="57" t="s">
        <v>1293</v>
      </c>
      <c r="E514" s="51" t="s">
        <v>1361</v>
      </c>
      <c r="F514" s="51">
        <v>12</v>
      </c>
      <c r="G514" s="51" t="s">
        <v>1</v>
      </c>
      <c r="H514" s="73">
        <v>480000000</v>
      </c>
      <c r="I514" s="51" t="s">
        <v>1358</v>
      </c>
      <c r="J514" s="51" t="s">
        <v>1359</v>
      </c>
      <c r="K514" s="51" t="s">
        <v>1296</v>
      </c>
      <c r="L514" s="89" t="s">
        <v>1297</v>
      </c>
    </row>
    <row r="515" spans="2:13" customFormat="1" ht="30" customHeight="1" x14ac:dyDescent="0.3">
      <c r="B515" s="106">
        <v>510</v>
      </c>
      <c r="C515" s="55" t="s">
        <v>2549</v>
      </c>
      <c r="D515" s="57" t="s">
        <v>1293</v>
      </c>
      <c r="E515" s="64" t="s">
        <v>1382</v>
      </c>
      <c r="F515" s="64">
        <v>12</v>
      </c>
      <c r="G515" s="55" t="s">
        <v>2</v>
      </c>
      <c r="H515" s="72">
        <v>3000000</v>
      </c>
      <c r="I515" s="64" t="s">
        <v>1296</v>
      </c>
      <c r="J515" s="64" t="s">
        <v>1297</v>
      </c>
      <c r="K515" s="64" t="s">
        <v>1296</v>
      </c>
      <c r="L515" s="93" t="s">
        <v>1297</v>
      </c>
    </row>
    <row r="516" spans="2:13" customFormat="1" ht="30" customHeight="1" x14ac:dyDescent="0.3">
      <c r="B516" s="106">
        <v>511</v>
      </c>
      <c r="C516" s="55" t="s">
        <v>2549</v>
      </c>
      <c r="D516" s="51" t="s">
        <v>2426</v>
      </c>
      <c r="E516" s="51" t="s">
        <v>2435</v>
      </c>
      <c r="F516" s="51">
        <v>1</v>
      </c>
      <c r="G516" s="51" t="s">
        <v>0</v>
      </c>
      <c r="H516" s="73">
        <f>40500*1000*1.1</f>
        <v>44550000</v>
      </c>
      <c r="I516" s="51" t="s">
        <v>2427</v>
      </c>
      <c r="J516" s="51" t="s">
        <v>2428</v>
      </c>
      <c r="K516" s="51" t="s">
        <v>2429</v>
      </c>
      <c r="L516" s="89" t="s">
        <v>2430</v>
      </c>
    </row>
    <row r="517" spans="2:13" customFormat="1" ht="30" customHeight="1" x14ac:dyDescent="0.3">
      <c r="B517" s="106">
        <v>512</v>
      </c>
      <c r="C517" s="55" t="s">
        <v>2549</v>
      </c>
      <c r="D517" s="51" t="s">
        <v>2426</v>
      </c>
      <c r="E517" s="51" t="s">
        <v>2532</v>
      </c>
      <c r="F517" s="51">
        <v>1</v>
      </c>
      <c r="G517" s="51" t="s">
        <v>2</v>
      </c>
      <c r="H517" s="73">
        <v>5500000</v>
      </c>
      <c r="I517" s="51" t="s">
        <v>2533</v>
      </c>
      <c r="J517" s="51" t="s">
        <v>107</v>
      </c>
      <c r="K517" s="51" t="s">
        <v>313</v>
      </c>
      <c r="L517" s="89" t="s">
        <v>2430</v>
      </c>
    </row>
    <row r="518" spans="2:13" customFormat="1" ht="30" customHeight="1" x14ac:dyDescent="0.3">
      <c r="B518" s="106">
        <v>513</v>
      </c>
      <c r="C518" s="55" t="s">
        <v>2549</v>
      </c>
      <c r="D518" s="51" t="s">
        <v>2426</v>
      </c>
      <c r="E518" s="51" t="s">
        <v>279</v>
      </c>
      <c r="F518" s="51">
        <v>2</v>
      </c>
      <c r="G518" s="51" t="s">
        <v>2</v>
      </c>
      <c r="H518" s="73">
        <v>110000000</v>
      </c>
      <c r="I518" s="51" t="s">
        <v>2525</v>
      </c>
      <c r="J518" s="51" t="s">
        <v>2526</v>
      </c>
      <c r="K518" s="51" t="s">
        <v>2429</v>
      </c>
      <c r="L518" s="89" t="s">
        <v>2430</v>
      </c>
    </row>
    <row r="519" spans="2:13" customFormat="1" ht="30" customHeight="1" x14ac:dyDescent="0.3">
      <c r="B519" s="106">
        <v>514</v>
      </c>
      <c r="C519" s="55" t="s">
        <v>2549</v>
      </c>
      <c r="D519" s="51" t="s">
        <v>2426</v>
      </c>
      <c r="E519" s="55" t="s">
        <v>2502</v>
      </c>
      <c r="F519" s="55">
        <v>2</v>
      </c>
      <c r="G519" s="55" t="s">
        <v>2</v>
      </c>
      <c r="H519" s="72">
        <v>13200000</v>
      </c>
      <c r="I519" s="55" t="s">
        <v>2503</v>
      </c>
      <c r="J519" s="55" t="s">
        <v>2504</v>
      </c>
      <c r="K519" s="55" t="s">
        <v>313</v>
      </c>
      <c r="L519" s="90" t="s">
        <v>54</v>
      </c>
    </row>
    <row r="520" spans="2:13" customFormat="1" ht="30" customHeight="1" x14ac:dyDescent="0.3">
      <c r="B520" s="106">
        <v>515</v>
      </c>
      <c r="C520" s="55" t="s">
        <v>2549</v>
      </c>
      <c r="D520" s="51" t="s">
        <v>2426</v>
      </c>
      <c r="E520" s="55" t="s">
        <v>2496</v>
      </c>
      <c r="F520" s="55">
        <v>3</v>
      </c>
      <c r="G520" s="55" t="s">
        <v>2</v>
      </c>
      <c r="H520" s="72">
        <v>2500000</v>
      </c>
      <c r="I520" s="55" t="s">
        <v>2497</v>
      </c>
      <c r="J520" s="55" t="s">
        <v>95</v>
      </c>
      <c r="K520" s="55" t="s">
        <v>313</v>
      </c>
      <c r="L520" s="90" t="s">
        <v>54</v>
      </c>
    </row>
    <row r="521" spans="2:13" customFormat="1" ht="30" customHeight="1" x14ac:dyDescent="0.3">
      <c r="B521" s="106">
        <v>516</v>
      </c>
      <c r="C521" s="55" t="s">
        <v>2549</v>
      </c>
      <c r="D521" s="51" t="s">
        <v>2426</v>
      </c>
      <c r="E521" s="55" t="s">
        <v>2500</v>
      </c>
      <c r="F521" s="55">
        <v>4</v>
      </c>
      <c r="G521" s="55" t="s">
        <v>0</v>
      </c>
      <c r="H521" s="72">
        <v>78023000</v>
      </c>
      <c r="I521" s="55" t="s">
        <v>329</v>
      </c>
      <c r="J521" s="55" t="s">
        <v>76</v>
      </c>
      <c r="K521" s="55" t="s">
        <v>313</v>
      </c>
      <c r="L521" s="90" t="s">
        <v>54</v>
      </c>
    </row>
    <row r="522" spans="2:13" customFormat="1" ht="30" customHeight="1" x14ac:dyDescent="0.3">
      <c r="B522" s="106">
        <v>517</v>
      </c>
      <c r="C522" s="55" t="s">
        <v>2549</v>
      </c>
      <c r="D522" s="51" t="s">
        <v>2426</v>
      </c>
      <c r="E522" s="55" t="s">
        <v>2480</v>
      </c>
      <c r="F522" s="55">
        <v>4</v>
      </c>
      <c r="G522" s="55" t="s">
        <v>2</v>
      </c>
      <c r="H522" s="72">
        <v>35000000</v>
      </c>
      <c r="I522" s="55" t="s">
        <v>2476</v>
      </c>
      <c r="J522" s="55" t="s">
        <v>2477</v>
      </c>
      <c r="K522" s="55" t="s">
        <v>313</v>
      </c>
      <c r="L522" s="90" t="s">
        <v>54</v>
      </c>
    </row>
    <row r="523" spans="2:13" s="32" customFormat="1" ht="30" customHeight="1" x14ac:dyDescent="0.3">
      <c r="B523" s="106">
        <v>518</v>
      </c>
      <c r="C523" s="55" t="s">
        <v>2549</v>
      </c>
      <c r="D523" s="51" t="s">
        <v>2426</v>
      </c>
      <c r="E523" s="55" t="s">
        <v>2501</v>
      </c>
      <c r="F523" s="55">
        <v>4</v>
      </c>
      <c r="G523" s="55" t="s">
        <v>2</v>
      </c>
      <c r="H523" s="72">
        <v>22572000</v>
      </c>
      <c r="I523" s="55" t="s">
        <v>328</v>
      </c>
      <c r="J523" s="55" t="s">
        <v>118</v>
      </c>
      <c r="K523" s="55" t="s">
        <v>313</v>
      </c>
      <c r="L523" s="90" t="s">
        <v>54</v>
      </c>
      <c r="M523"/>
    </row>
    <row r="524" spans="2:13" customFormat="1" ht="30" customHeight="1" x14ac:dyDescent="0.3">
      <c r="B524" s="106">
        <v>519</v>
      </c>
      <c r="C524" s="55" t="s">
        <v>2549</v>
      </c>
      <c r="D524" s="51" t="s">
        <v>2426</v>
      </c>
      <c r="E524" s="55" t="s">
        <v>2521</v>
      </c>
      <c r="F524" s="55">
        <v>4</v>
      </c>
      <c r="G524" s="55" t="s">
        <v>2</v>
      </c>
      <c r="H524" s="72">
        <v>5940000.0000000009</v>
      </c>
      <c r="I524" s="55" t="s">
        <v>210</v>
      </c>
      <c r="J524" s="55" t="s">
        <v>211</v>
      </c>
      <c r="K524" s="55" t="s">
        <v>313</v>
      </c>
      <c r="L524" s="90" t="s">
        <v>54</v>
      </c>
    </row>
    <row r="525" spans="2:13" customFormat="1" ht="30" customHeight="1" x14ac:dyDescent="0.3">
      <c r="B525" s="106">
        <v>520</v>
      </c>
      <c r="C525" s="55" t="s">
        <v>2549</v>
      </c>
      <c r="D525" s="51" t="s">
        <v>2426</v>
      </c>
      <c r="E525" s="55" t="s">
        <v>2499</v>
      </c>
      <c r="F525" s="55">
        <v>5</v>
      </c>
      <c r="G525" s="55" t="s">
        <v>2</v>
      </c>
      <c r="H525" s="72">
        <v>17820000</v>
      </c>
      <c r="I525" s="55" t="s">
        <v>130</v>
      </c>
      <c r="J525" s="55" t="s">
        <v>48</v>
      </c>
      <c r="K525" s="55" t="s">
        <v>313</v>
      </c>
      <c r="L525" s="90" t="s">
        <v>54</v>
      </c>
    </row>
    <row r="526" spans="2:13" customFormat="1" ht="30" customHeight="1" x14ac:dyDescent="0.3">
      <c r="B526" s="106">
        <v>521</v>
      </c>
      <c r="C526" s="55" t="s">
        <v>2549</v>
      </c>
      <c r="D526" s="51" t="s">
        <v>2426</v>
      </c>
      <c r="E526" s="55" t="s">
        <v>2505</v>
      </c>
      <c r="F526" s="55">
        <v>5</v>
      </c>
      <c r="G526" s="55" t="s">
        <v>2</v>
      </c>
      <c r="H526" s="72">
        <v>1540000</v>
      </c>
      <c r="I526" s="55" t="s">
        <v>2503</v>
      </c>
      <c r="J526" s="55" t="s">
        <v>2504</v>
      </c>
      <c r="K526" s="55" t="s">
        <v>313</v>
      </c>
      <c r="L526" s="90" t="s">
        <v>54</v>
      </c>
    </row>
    <row r="527" spans="2:13" customFormat="1" ht="30" customHeight="1" x14ac:dyDescent="0.3">
      <c r="B527" s="106">
        <v>522</v>
      </c>
      <c r="C527" s="55" t="s">
        <v>2549</v>
      </c>
      <c r="D527" s="51" t="s">
        <v>2426</v>
      </c>
      <c r="E527" s="51" t="s">
        <v>2535</v>
      </c>
      <c r="F527" s="51">
        <v>6</v>
      </c>
      <c r="G527" s="51" t="s">
        <v>0</v>
      </c>
      <c r="H527" s="73">
        <v>120000000</v>
      </c>
      <c r="I527" s="51" t="s">
        <v>2533</v>
      </c>
      <c r="J527" s="51" t="s">
        <v>107</v>
      </c>
      <c r="K527" s="51" t="s">
        <v>313</v>
      </c>
      <c r="L527" s="89" t="s">
        <v>2430</v>
      </c>
    </row>
    <row r="528" spans="2:13" customFormat="1" ht="30" customHeight="1" x14ac:dyDescent="0.3">
      <c r="B528" s="106">
        <v>523</v>
      </c>
      <c r="C528" s="55" t="s">
        <v>2549</v>
      </c>
      <c r="D528" s="51" t="s">
        <v>2426</v>
      </c>
      <c r="E528" s="51" t="s">
        <v>2448</v>
      </c>
      <c r="F528" s="51">
        <v>6</v>
      </c>
      <c r="G528" s="51" t="s">
        <v>0</v>
      </c>
      <c r="H528" s="73">
        <v>35600000</v>
      </c>
      <c r="I528" s="51" t="s">
        <v>2438</v>
      </c>
      <c r="J528" s="51" t="s">
        <v>2439</v>
      </c>
      <c r="K528" s="51" t="s">
        <v>2429</v>
      </c>
      <c r="L528" s="89" t="s">
        <v>2430</v>
      </c>
      <c r="M528" s="32"/>
    </row>
    <row r="529" spans="2:13" customFormat="1" ht="30" customHeight="1" x14ac:dyDescent="0.3">
      <c r="B529" s="106">
        <v>524</v>
      </c>
      <c r="C529" s="55" t="s">
        <v>2549</v>
      </c>
      <c r="D529" s="51" t="s">
        <v>2426</v>
      </c>
      <c r="E529" s="55" t="s">
        <v>2488</v>
      </c>
      <c r="F529" s="55">
        <v>7</v>
      </c>
      <c r="G529" s="55" t="s">
        <v>0</v>
      </c>
      <c r="H529" s="72">
        <v>285560000</v>
      </c>
      <c r="I529" s="55" t="s">
        <v>2486</v>
      </c>
      <c r="J529" s="55" t="s">
        <v>2489</v>
      </c>
      <c r="K529" s="55" t="s">
        <v>313</v>
      </c>
      <c r="L529" s="90" t="s">
        <v>54</v>
      </c>
    </row>
    <row r="530" spans="2:13" customFormat="1" ht="30" customHeight="1" x14ac:dyDescent="0.3">
      <c r="B530" s="106">
        <v>525</v>
      </c>
      <c r="C530" s="55" t="s">
        <v>2549</v>
      </c>
      <c r="D530" s="51" t="s">
        <v>2426</v>
      </c>
      <c r="E530" s="51" t="s">
        <v>2527</v>
      </c>
      <c r="F530" s="51">
        <v>8</v>
      </c>
      <c r="G530" s="51" t="s">
        <v>0</v>
      </c>
      <c r="H530" s="73">
        <v>452531468</v>
      </c>
      <c r="I530" s="51" t="s">
        <v>2528</v>
      </c>
      <c r="J530" s="51" t="s">
        <v>2529</v>
      </c>
      <c r="K530" s="51" t="s">
        <v>2429</v>
      </c>
      <c r="L530" s="89" t="s">
        <v>2430</v>
      </c>
      <c r="M530" s="32"/>
    </row>
    <row r="531" spans="2:13" customFormat="1" ht="30" customHeight="1" x14ac:dyDescent="0.3">
      <c r="B531" s="106">
        <v>526</v>
      </c>
      <c r="C531" s="55" t="s">
        <v>2549</v>
      </c>
      <c r="D531" s="51" t="s">
        <v>2426</v>
      </c>
      <c r="E531" s="55" t="s">
        <v>2490</v>
      </c>
      <c r="F531" s="55">
        <v>8</v>
      </c>
      <c r="G531" s="55" t="s">
        <v>0</v>
      </c>
      <c r="H531" s="72">
        <v>61600000.000000007</v>
      </c>
      <c r="I531" s="55" t="s">
        <v>2486</v>
      </c>
      <c r="J531" s="55" t="s">
        <v>2489</v>
      </c>
      <c r="K531" s="55" t="s">
        <v>313</v>
      </c>
      <c r="L531" s="90" t="s">
        <v>54</v>
      </c>
    </row>
    <row r="532" spans="2:13" customFormat="1" ht="30" customHeight="1" x14ac:dyDescent="0.3">
      <c r="B532" s="106">
        <v>527</v>
      </c>
      <c r="C532" s="55" t="s">
        <v>2549</v>
      </c>
      <c r="D532" s="51" t="s">
        <v>2426</v>
      </c>
      <c r="E532" s="55" t="s">
        <v>280</v>
      </c>
      <c r="F532" s="55">
        <v>8</v>
      </c>
      <c r="G532" s="55" t="s">
        <v>0</v>
      </c>
      <c r="H532" s="72">
        <v>21450000</v>
      </c>
      <c r="I532" s="55" t="s">
        <v>331</v>
      </c>
      <c r="J532" s="55" t="s">
        <v>332</v>
      </c>
      <c r="K532" s="55" t="s">
        <v>313</v>
      </c>
      <c r="L532" s="90" t="s">
        <v>54</v>
      </c>
    </row>
    <row r="533" spans="2:13" customFormat="1" ht="30" customHeight="1" x14ac:dyDescent="0.3">
      <c r="B533" s="106">
        <v>528</v>
      </c>
      <c r="C533" s="55" t="s">
        <v>2549</v>
      </c>
      <c r="D533" s="51" t="s">
        <v>2426</v>
      </c>
      <c r="E533" s="51" t="s">
        <v>2450</v>
      </c>
      <c r="F533" s="51">
        <v>8</v>
      </c>
      <c r="G533" s="51" t="s">
        <v>2</v>
      </c>
      <c r="H533" s="73">
        <v>21000000</v>
      </c>
      <c r="I533" s="51" t="s">
        <v>2451</v>
      </c>
      <c r="J533" s="51" t="s">
        <v>2452</v>
      </c>
      <c r="K533" s="51" t="s">
        <v>2429</v>
      </c>
      <c r="L533" s="89" t="s">
        <v>2430</v>
      </c>
    </row>
    <row r="534" spans="2:13" customFormat="1" ht="30" customHeight="1" x14ac:dyDescent="0.3">
      <c r="B534" s="106">
        <v>529</v>
      </c>
      <c r="C534" s="55" t="s">
        <v>2549</v>
      </c>
      <c r="D534" s="51" t="s">
        <v>2426</v>
      </c>
      <c r="E534" s="55" t="s">
        <v>278</v>
      </c>
      <c r="F534" s="55">
        <v>8</v>
      </c>
      <c r="G534" s="55" t="s">
        <v>2</v>
      </c>
      <c r="H534" s="72">
        <v>9900000</v>
      </c>
      <c r="I534" s="55" t="s">
        <v>210</v>
      </c>
      <c r="J534" s="55" t="s">
        <v>211</v>
      </c>
      <c r="K534" s="55" t="s">
        <v>313</v>
      </c>
      <c r="L534" s="90" t="s">
        <v>54</v>
      </c>
    </row>
    <row r="535" spans="2:13" customFormat="1" ht="30" customHeight="1" x14ac:dyDescent="0.3">
      <c r="B535" s="106">
        <v>530</v>
      </c>
      <c r="C535" s="55" t="s">
        <v>2549</v>
      </c>
      <c r="D535" s="51" t="s">
        <v>2426</v>
      </c>
      <c r="E535" s="51" t="s">
        <v>2538</v>
      </c>
      <c r="F535" s="51">
        <v>8</v>
      </c>
      <c r="G535" s="51" t="s">
        <v>2</v>
      </c>
      <c r="H535" s="73">
        <v>5500000</v>
      </c>
      <c r="I535" s="51" t="s">
        <v>2533</v>
      </c>
      <c r="J535" s="51" t="s">
        <v>107</v>
      </c>
      <c r="K535" s="51" t="s">
        <v>313</v>
      </c>
      <c r="L535" s="89" t="s">
        <v>2430</v>
      </c>
    </row>
    <row r="536" spans="2:13" customFormat="1" ht="30" customHeight="1" x14ac:dyDescent="0.3">
      <c r="B536" s="106">
        <v>531</v>
      </c>
      <c r="C536" s="55" t="s">
        <v>2549</v>
      </c>
      <c r="D536" s="51" t="s">
        <v>2426</v>
      </c>
      <c r="E536" s="55" t="s">
        <v>2508</v>
      </c>
      <c r="F536" s="55">
        <v>9</v>
      </c>
      <c r="G536" s="55" t="s">
        <v>2</v>
      </c>
      <c r="H536" s="72">
        <v>11000000</v>
      </c>
      <c r="I536" s="55" t="s">
        <v>2503</v>
      </c>
      <c r="J536" s="55" t="s">
        <v>2504</v>
      </c>
      <c r="K536" s="55" t="s">
        <v>313</v>
      </c>
      <c r="L536" s="90" t="s">
        <v>54</v>
      </c>
    </row>
    <row r="537" spans="2:13" customFormat="1" ht="30" customHeight="1" x14ac:dyDescent="0.3">
      <c r="B537" s="106">
        <v>532</v>
      </c>
      <c r="C537" s="55" t="s">
        <v>2549</v>
      </c>
      <c r="D537" s="51" t="s">
        <v>2426</v>
      </c>
      <c r="E537" s="55" t="s">
        <v>2498</v>
      </c>
      <c r="F537" s="55">
        <v>9</v>
      </c>
      <c r="G537" s="55" t="s">
        <v>2</v>
      </c>
      <c r="H537" s="72">
        <v>2500000</v>
      </c>
      <c r="I537" s="55" t="s">
        <v>2497</v>
      </c>
      <c r="J537" s="55" t="s">
        <v>95</v>
      </c>
      <c r="K537" s="55" t="s">
        <v>313</v>
      </c>
      <c r="L537" s="90" t="s">
        <v>54</v>
      </c>
      <c r="M537" s="16"/>
    </row>
    <row r="538" spans="2:13" customFormat="1" ht="30" customHeight="1" x14ac:dyDescent="0.3">
      <c r="B538" s="106">
        <v>533</v>
      </c>
      <c r="C538" s="55" t="s">
        <v>2549</v>
      </c>
      <c r="D538" s="51" t="s">
        <v>2426</v>
      </c>
      <c r="E538" s="51" t="s">
        <v>2536</v>
      </c>
      <c r="F538" s="51">
        <v>10</v>
      </c>
      <c r="G538" s="51" t="s">
        <v>0</v>
      </c>
      <c r="H538" s="73">
        <v>45000000</v>
      </c>
      <c r="I538" s="51" t="s">
        <v>2533</v>
      </c>
      <c r="J538" s="51" t="s">
        <v>107</v>
      </c>
      <c r="K538" s="51" t="s">
        <v>313</v>
      </c>
      <c r="L538" s="89" t="s">
        <v>2430</v>
      </c>
    </row>
    <row r="539" spans="2:13" customFormat="1" ht="30" customHeight="1" x14ac:dyDescent="0.3">
      <c r="B539" s="106">
        <v>534</v>
      </c>
      <c r="C539" s="55" t="s">
        <v>2549</v>
      </c>
      <c r="D539" s="51" t="s">
        <v>2426</v>
      </c>
      <c r="E539" s="51" t="s">
        <v>2537</v>
      </c>
      <c r="F539" s="51">
        <v>10</v>
      </c>
      <c r="G539" s="51" t="s">
        <v>0</v>
      </c>
      <c r="H539" s="73">
        <v>45000000</v>
      </c>
      <c r="I539" s="51" t="s">
        <v>2533</v>
      </c>
      <c r="J539" s="51" t="s">
        <v>107</v>
      </c>
      <c r="K539" s="51" t="s">
        <v>313</v>
      </c>
      <c r="L539" s="89" t="s">
        <v>2430</v>
      </c>
    </row>
    <row r="540" spans="2:13" customFormat="1" ht="30" customHeight="1" x14ac:dyDescent="0.3">
      <c r="B540" s="106">
        <v>535</v>
      </c>
      <c r="C540" s="55" t="s">
        <v>2549</v>
      </c>
      <c r="D540" s="51" t="s">
        <v>2426</v>
      </c>
      <c r="E540" s="55" t="s">
        <v>891</v>
      </c>
      <c r="F540" s="55">
        <v>11</v>
      </c>
      <c r="G540" s="55" t="s">
        <v>2</v>
      </c>
      <c r="H540" s="72">
        <v>4950000</v>
      </c>
      <c r="I540" s="55" t="s">
        <v>130</v>
      </c>
      <c r="J540" s="55" t="s">
        <v>48</v>
      </c>
      <c r="K540" s="55" t="s">
        <v>313</v>
      </c>
      <c r="L540" s="90" t="s">
        <v>54</v>
      </c>
    </row>
    <row r="541" spans="2:13" customFormat="1" ht="30" customHeight="1" x14ac:dyDescent="0.3">
      <c r="B541" s="106">
        <v>536</v>
      </c>
      <c r="C541" s="55" t="s">
        <v>2549</v>
      </c>
      <c r="D541" s="51" t="s">
        <v>2426</v>
      </c>
      <c r="E541" s="55" t="s">
        <v>2516</v>
      </c>
      <c r="F541" s="55">
        <v>12</v>
      </c>
      <c r="G541" s="55" t="s">
        <v>2</v>
      </c>
      <c r="H541" s="72">
        <v>12000000</v>
      </c>
      <c r="I541" s="55" t="s">
        <v>208</v>
      </c>
      <c r="J541" s="55" t="s">
        <v>74</v>
      </c>
      <c r="K541" s="55" t="s">
        <v>313</v>
      </c>
      <c r="L541" s="90" t="s">
        <v>54</v>
      </c>
    </row>
    <row r="542" spans="2:13" customFormat="1" ht="30" customHeight="1" x14ac:dyDescent="0.3">
      <c r="B542" s="106">
        <v>537</v>
      </c>
      <c r="C542" s="55" t="s">
        <v>2549</v>
      </c>
      <c r="D542" s="55" t="s">
        <v>2426</v>
      </c>
      <c r="E542" s="55" t="s">
        <v>2542</v>
      </c>
      <c r="F542" s="55">
        <v>12</v>
      </c>
      <c r="G542" s="55" t="s">
        <v>2</v>
      </c>
      <c r="H542" s="72">
        <v>11124300</v>
      </c>
      <c r="I542" s="55" t="s">
        <v>2429</v>
      </c>
      <c r="J542" s="55" t="s">
        <v>2430</v>
      </c>
      <c r="K542" s="55" t="s">
        <v>2429</v>
      </c>
      <c r="L542" s="90" t="s">
        <v>2430</v>
      </c>
    </row>
    <row r="543" spans="2:13" customFormat="1" ht="30" customHeight="1" x14ac:dyDescent="0.3">
      <c r="B543" s="106">
        <v>538</v>
      </c>
      <c r="C543" s="55" t="s">
        <v>2549</v>
      </c>
      <c r="D543" s="55" t="s">
        <v>722</v>
      </c>
      <c r="E543" s="55" t="s">
        <v>725</v>
      </c>
      <c r="F543" s="55">
        <v>2</v>
      </c>
      <c r="G543" s="55" t="s">
        <v>0</v>
      </c>
      <c r="H543" s="72">
        <v>175560000</v>
      </c>
      <c r="I543" s="55" t="s">
        <v>726</v>
      </c>
      <c r="J543" s="55" t="s">
        <v>96</v>
      </c>
      <c r="K543" s="55" t="s">
        <v>486</v>
      </c>
      <c r="L543" s="90" t="s">
        <v>56</v>
      </c>
      <c r="M543" s="16"/>
    </row>
    <row r="544" spans="2:13" customFormat="1" ht="30" customHeight="1" x14ac:dyDescent="0.3">
      <c r="B544" s="106">
        <v>539</v>
      </c>
      <c r="C544" s="55" t="s">
        <v>2549</v>
      </c>
      <c r="D544" s="55" t="s">
        <v>722</v>
      </c>
      <c r="E544" s="55" t="s">
        <v>721</v>
      </c>
      <c r="F544" s="55">
        <v>2</v>
      </c>
      <c r="G544" s="55" t="s">
        <v>1</v>
      </c>
      <c r="H544" s="72">
        <v>150000000</v>
      </c>
      <c r="I544" s="55" t="s">
        <v>22</v>
      </c>
      <c r="J544" s="55" t="s">
        <v>723</v>
      </c>
      <c r="K544" s="55" t="s">
        <v>486</v>
      </c>
      <c r="L544" s="90" t="s">
        <v>56</v>
      </c>
    </row>
    <row r="545" spans="2:13" customFormat="1" ht="30" customHeight="1" x14ac:dyDescent="0.3">
      <c r="B545" s="106">
        <v>540</v>
      </c>
      <c r="C545" s="55" t="s">
        <v>2549</v>
      </c>
      <c r="D545" s="55" t="s">
        <v>722</v>
      </c>
      <c r="E545" s="55" t="s">
        <v>724</v>
      </c>
      <c r="F545" s="55">
        <v>2</v>
      </c>
      <c r="G545" s="55" t="s">
        <v>2</v>
      </c>
      <c r="H545" s="72">
        <v>15000000</v>
      </c>
      <c r="I545" s="55" t="s">
        <v>22</v>
      </c>
      <c r="J545" s="55" t="s">
        <v>723</v>
      </c>
      <c r="K545" s="55" t="s">
        <v>486</v>
      </c>
      <c r="L545" s="90" t="s">
        <v>56</v>
      </c>
      <c r="M545" s="32"/>
    </row>
    <row r="546" spans="2:13" customFormat="1" ht="30" customHeight="1" x14ac:dyDescent="0.3">
      <c r="B546" s="106">
        <v>541</v>
      </c>
      <c r="C546" s="55" t="s">
        <v>2549</v>
      </c>
      <c r="D546" s="55" t="s">
        <v>722</v>
      </c>
      <c r="E546" s="55" t="s">
        <v>727</v>
      </c>
      <c r="F546" s="55">
        <v>3</v>
      </c>
      <c r="G546" s="55" t="s">
        <v>0</v>
      </c>
      <c r="H546" s="72">
        <v>10000000</v>
      </c>
      <c r="I546" s="55" t="s">
        <v>308</v>
      </c>
      <c r="J546" s="55" t="s">
        <v>728</v>
      </c>
      <c r="K546" s="55" t="s">
        <v>486</v>
      </c>
      <c r="L546" s="90" t="s">
        <v>56</v>
      </c>
    </row>
    <row r="547" spans="2:13" customFormat="1" ht="30" customHeight="1" x14ac:dyDescent="0.3">
      <c r="B547" s="106">
        <v>542</v>
      </c>
      <c r="C547" s="55" t="s">
        <v>2549</v>
      </c>
      <c r="D547" s="55" t="s">
        <v>722</v>
      </c>
      <c r="E547" s="55" t="s">
        <v>731</v>
      </c>
      <c r="F547" s="55">
        <v>5</v>
      </c>
      <c r="G547" s="55" t="s">
        <v>0</v>
      </c>
      <c r="H547" s="72">
        <v>60000000</v>
      </c>
      <c r="I547" s="55" t="s">
        <v>308</v>
      </c>
      <c r="J547" s="55" t="s">
        <v>728</v>
      </c>
      <c r="K547" s="55" t="s">
        <v>486</v>
      </c>
      <c r="L547" s="90" t="s">
        <v>56</v>
      </c>
      <c r="M547" s="32"/>
    </row>
    <row r="548" spans="2:13" customFormat="1" ht="30" customHeight="1" x14ac:dyDescent="0.3">
      <c r="B548" s="106">
        <v>543</v>
      </c>
      <c r="C548" s="55" t="s">
        <v>2549</v>
      </c>
      <c r="D548" s="55" t="s">
        <v>722</v>
      </c>
      <c r="E548" s="55" t="s">
        <v>730</v>
      </c>
      <c r="F548" s="55">
        <v>5</v>
      </c>
      <c r="G548" s="55" t="s">
        <v>0</v>
      </c>
      <c r="H548" s="72">
        <v>30000000</v>
      </c>
      <c r="I548" s="55" t="s">
        <v>308</v>
      </c>
      <c r="J548" s="55" t="s">
        <v>728</v>
      </c>
      <c r="K548" s="55" t="s">
        <v>486</v>
      </c>
      <c r="L548" s="90" t="s">
        <v>56</v>
      </c>
    </row>
    <row r="549" spans="2:13" customFormat="1" ht="30" customHeight="1" x14ac:dyDescent="0.3">
      <c r="B549" s="106">
        <v>544</v>
      </c>
      <c r="C549" s="55" t="s">
        <v>2549</v>
      </c>
      <c r="D549" s="55" t="s">
        <v>722</v>
      </c>
      <c r="E549" s="55" t="s">
        <v>729</v>
      </c>
      <c r="F549" s="55">
        <v>5</v>
      </c>
      <c r="G549" s="55" t="s">
        <v>2</v>
      </c>
      <c r="H549" s="72">
        <v>10000000</v>
      </c>
      <c r="I549" s="55" t="s">
        <v>308</v>
      </c>
      <c r="J549" s="55" t="s">
        <v>728</v>
      </c>
      <c r="K549" s="55" t="s">
        <v>486</v>
      </c>
      <c r="L549" s="90" t="s">
        <v>56</v>
      </c>
    </row>
    <row r="550" spans="2:13" customFormat="1" ht="30" customHeight="1" x14ac:dyDescent="0.3">
      <c r="B550" s="106">
        <v>545</v>
      </c>
      <c r="C550" s="55" t="s">
        <v>2549</v>
      </c>
      <c r="D550" s="55" t="s">
        <v>722</v>
      </c>
      <c r="E550" s="55" t="s">
        <v>732</v>
      </c>
      <c r="F550" s="55">
        <v>7</v>
      </c>
      <c r="G550" s="55" t="s">
        <v>0</v>
      </c>
      <c r="H550" s="72">
        <v>330000000</v>
      </c>
      <c r="I550" s="55" t="s">
        <v>733</v>
      </c>
      <c r="J550" s="55" t="s">
        <v>734</v>
      </c>
      <c r="K550" s="55" t="s">
        <v>486</v>
      </c>
      <c r="L550" s="90" t="s">
        <v>56</v>
      </c>
    </row>
    <row r="551" spans="2:13" customFormat="1" ht="30" customHeight="1" x14ac:dyDescent="0.3">
      <c r="B551" s="106">
        <v>546</v>
      </c>
      <c r="C551" s="55" t="s">
        <v>2549</v>
      </c>
      <c r="D551" s="55" t="s">
        <v>736</v>
      </c>
      <c r="E551" s="55" t="s">
        <v>735</v>
      </c>
      <c r="F551" s="55">
        <v>4</v>
      </c>
      <c r="G551" s="55" t="s">
        <v>0</v>
      </c>
      <c r="H551" s="72">
        <v>88000000</v>
      </c>
      <c r="I551" s="55" t="s">
        <v>737</v>
      </c>
      <c r="J551" s="55" t="s">
        <v>738</v>
      </c>
      <c r="K551" s="55" t="s">
        <v>486</v>
      </c>
      <c r="L551" s="90" t="s">
        <v>56</v>
      </c>
    </row>
    <row r="552" spans="2:13" customFormat="1" ht="30" customHeight="1" x14ac:dyDescent="0.3">
      <c r="B552" s="106">
        <v>547</v>
      </c>
      <c r="C552" s="55" t="s">
        <v>2549</v>
      </c>
      <c r="D552" s="55" t="s">
        <v>736</v>
      </c>
      <c r="E552" s="55" t="s">
        <v>739</v>
      </c>
      <c r="F552" s="55">
        <v>5</v>
      </c>
      <c r="G552" s="55" t="s">
        <v>0</v>
      </c>
      <c r="H552" s="72">
        <v>110000000</v>
      </c>
      <c r="I552" s="55" t="s">
        <v>740</v>
      </c>
      <c r="J552" s="55" t="s">
        <v>738</v>
      </c>
      <c r="K552" s="55" t="s">
        <v>486</v>
      </c>
      <c r="L552" s="90" t="s">
        <v>56</v>
      </c>
    </row>
    <row r="553" spans="2:13" customFormat="1" ht="30" customHeight="1" x14ac:dyDescent="0.3">
      <c r="B553" s="106">
        <v>548</v>
      </c>
      <c r="C553" s="55" t="s">
        <v>2549</v>
      </c>
      <c r="D553" s="51" t="s">
        <v>745</v>
      </c>
      <c r="E553" s="51" t="s">
        <v>750</v>
      </c>
      <c r="F553" s="57">
        <v>1</v>
      </c>
      <c r="G553" s="51" t="s">
        <v>0</v>
      </c>
      <c r="H553" s="74">
        <v>198000000</v>
      </c>
      <c r="I553" s="57" t="s">
        <v>751</v>
      </c>
      <c r="J553" s="57" t="s">
        <v>752</v>
      </c>
      <c r="K553" s="51" t="s">
        <v>437</v>
      </c>
      <c r="L553" s="89" t="s">
        <v>438</v>
      </c>
    </row>
    <row r="554" spans="2:13" customFormat="1" ht="30" customHeight="1" x14ac:dyDescent="0.3">
      <c r="B554" s="106">
        <v>549</v>
      </c>
      <c r="C554" s="55" t="s">
        <v>2549</v>
      </c>
      <c r="D554" s="51" t="s">
        <v>745</v>
      </c>
      <c r="E554" s="51" t="s">
        <v>744</v>
      </c>
      <c r="F554" s="57">
        <v>1</v>
      </c>
      <c r="G554" s="51" t="s">
        <v>0</v>
      </c>
      <c r="H554" s="74">
        <v>5000000</v>
      </c>
      <c r="I554" s="57" t="s">
        <v>746</v>
      </c>
      <c r="J554" s="57" t="s">
        <v>747</v>
      </c>
      <c r="K554" s="51" t="s">
        <v>437</v>
      </c>
      <c r="L554" s="89" t="s">
        <v>438</v>
      </c>
    </row>
    <row r="555" spans="2:13" customFormat="1" ht="30" customHeight="1" x14ac:dyDescent="0.3">
      <c r="B555" s="106">
        <v>550</v>
      </c>
      <c r="C555" s="55" t="s">
        <v>2549</v>
      </c>
      <c r="D555" s="51" t="s">
        <v>745</v>
      </c>
      <c r="E555" s="51" t="s">
        <v>757</v>
      </c>
      <c r="F555" s="51">
        <v>5</v>
      </c>
      <c r="G555" s="51" t="s">
        <v>1</v>
      </c>
      <c r="H555" s="74">
        <f>33940000*1.1+3000000*1.1</f>
        <v>40634000</v>
      </c>
      <c r="I555" s="51" t="s">
        <v>758</v>
      </c>
      <c r="J555" s="51" t="s">
        <v>759</v>
      </c>
      <c r="K555" s="51" t="s">
        <v>500</v>
      </c>
      <c r="L555" s="89" t="s">
        <v>646</v>
      </c>
    </row>
    <row r="556" spans="2:13" customFormat="1" ht="30" customHeight="1" x14ac:dyDescent="0.3">
      <c r="B556" s="106">
        <v>551</v>
      </c>
      <c r="C556" s="55" t="s">
        <v>2549</v>
      </c>
      <c r="D556" s="51" t="s">
        <v>1841</v>
      </c>
      <c r="E556" s="51" t="s">
        <v>1825</v>
      </c>
      <c r="F556" s="51">
        <v>1</v>
      </c>
      <c r="G556" s="51" t="s">
        <v>0</v>
      </c>
      <c r="H556" s="73">
        <v>902000000</v>
      </c>
      <c r="I556" s="54" t="s">
        <v>1826</v>
      </c>
      <c r="J556" s="54" t="s">
        <v>1827</v>
      </c>
      <c r="K556" s="51" t="s">
        <v>500</v>
      </c>
      <c r="L556" s="89" t="s">
        <v>646</v>
      </c>
    </row>
    <row r="557" spans="2:13" customFormat="1" ht="30" customHeight="1" x14ac:dyDescent="0.3">
      <c r="B557" s="106">
        <v>552</v>
      </c>
      <c r="C557" s="55" t="s">
        <v>2549</v>
      </c>
      <c r="D557" s="51" t="s">
        <v>1841</v>
      </c>
      <c r="E557" s="51" t="s">
        <v>1853</v>
      </c>
      <c r="F557" s="51">
        <v>1</v>
      </c>
      <c r="G557" s="51" t="s">
        <v>2</v>
      </c>
      <c r="H557" s="73">
        <v>2500000</v>
      </c>
      <c r="I557" s="51" t="s">
        <v>1854</v>
      </c>
      <c r="J557" s="51" t="s">
        <v>1855</v>
      </c>
      <c r="K557" s="51" t="s">
        <v>251</v>
      </c>
      <c r="L557" s="89" t="s">
        <v>92</v>
      </c>
    </row>
    <row r="558" spans="2:13" s="42" customFormat="1" ht="30" customHeight="1" x14ac:dyDescent="0.3">
      <c r="B558" s="106">
        <v>553</v>
      </c>
      <c r="C558" s="55" t="s">
        <v>2549</v>
      </c>
      <c r="D558" s="55" t="s">
        <v>1841</v>
      </c>
      <c r="E558" s="55" t="s">
        <v>1867</v>
      </c>
      <c r="F558" s="55">
        <v>3</v>
      </c>
      <c r="G558" s="55" t="s">
        <v>0</v>
      </c>
      <c r="H558" s="72">
        <v>19800000</v>
      </c>
      <c r="I558" s="55" t="s">
        <v>220</v>
      </c>
      <c r="J558" s="55" t="s">
        <v>221</v>
      </c>
      <c r="K558" s="55" t="s">
        <v>251</v>
      </c>
      <c r="L558" s="90" t="s">
        <v>92</v>
      </c>
    </row>
    <row r="559" spans="2:13" s="42" customFormat="1" ht="30" customHeight="1" x14ac:dyDescent="0.3">
      <c r="B559" s="106">
        <v>554</v>
      </c>
      <c r="C559" s="55" t="s">
        <v>2549</v>
      </c>
      <c r="D559" s="55" t="s">
        <v>1841</v>
      </c>
      <c r="E559" s="55" t="s">
        <v>287</v>
      </c>
      <c r="F559" s="55">
        <v>4</v>
      </c>
      <c r="G559" s="55" t="s">
        <v>2</v>
      </c>
      <c r="H559" s="72">
        <v>20000000</v>
      </c>
      <c r="I559" s="55" t="s">
        <v>1859</v>
      </c>
      <c r="J559" s="55" t="s">
        <v>339</v>
      </c>
      <c r="K559" s="55" t="s">
        <v>1832</v>
      </c>
      <c r="L559" s="90" t="s">
        <v>92</v>
      </c>
    </row>
    <row r="560" spans="2:13" s="42" customFormat="1" ht="30" customHeight="1" x14ac:dyDescent="0.3">
      <c r="B560" s="106">
        <v>555</v>
      </c>
      <c r="C560" s="55" t="s">
        <v>2549</v>
      </c>
      <c r="D560" s="51" t="s">
        <v>1841</v>
      </c>
      <c r="E560" s="51" t="s">
        <v>1845</v>
      </c>
      <c r="F560" s="51">
        <v>5</v>
      </c>
      <c r="G560" s="51" t="s">
        <v>0</v>
      </c>
      <c r="H560" s="73">
        <v>781000000</v>
      </c>
      <c r="I560" s="51" t="s">
        <v>1846</v>
      </c>
      <c r="J560" s="51" t="s">
        <v>1847</v>
      </c>
      <c r="K560" s="51" t="s">
        <v>432</v>
      </c>
      <c r="L560" s="89" t="s">
        <v>433</v>
      </c>
    </row>
    <row r="561" spans="2:12" s="42" customFormat="1" ht="30" customHeight="1" x14ac:dyDescent="0.3">
      <c r="B561" s="106">
        <v>556</v>
      </c>
      <c r="C561" s="55" t="s">
        <v>2549</v>
      </c>
      <c r="D561" s="55" t="s">
        <v>1841</v>
      </c>
      <c r="E561" s="55" t="s">
        <v>286</v>
      </c>
      <c r="F561" s="55">
        <v>5</v>
      </c>
      <c r="G561" s="55" t="s">
        <v>0</v>
      </c>
      <c r="H561" s="77">
        <v>27500000.000000004</v>
      </c>
      <c r="I561" s="55" t="s">
        <v>1872</v>
      </c>
      <c r="J561" s="55" t="s">
        <v>1876</v>
      </c>
      <c r="K561" s="55" t="s">
        <v>1832</v>
      </c>
      <c r="L561" s="90" t="s">
        <v>92</v>
      </c>
    </row>
    <row r="562" spans="2:12" s="42" customFormat="1" ht="30" customHeight="1" x14ac:dyDescent="0.3">
      <c r="B562" s="106">
        <v>557</v>
      </c>
      <c r="C562" s="55" t="s">
        <v>2549</v>
      </c>
      <c r="D562" s="55" t="s">
        <v>1841</v>
      </c>
      <c r="E562" s="55" t="s">
        <v>1868</v>
      </c>
      <c r="F562" s="55">
        <v>5</v>
      </c>
      <c r="G562" s="55" t="s">
        <v>0</v>
      </c>
      <c r="H562" s="72">
        <v>8800000</v>
      </c>
      <c r="I562" s="55" t="s">
        <v>220</v>
      </c>
      <c r="J562" s="55" t="s">
        <v>221</v>
      </c>
      <c r="K562" s="55" t="s">
        <v>251</v>
      </c>
      <c r="L562" s="90" t="s">
        <v>92</v>
      </c>
    </row>
    <row r="563" spans="2:12" s="42" customFormat="1" ht="30" customHeight="1" x14ac:dyDescent="0.3">
      <c r="B563" s="106">
        <v>558</v>
      </c>
      <c r="C563" s="55" t="s">
        <v>2549</v>
      </c>
      <c r="D563" s="51" t="s">
        <v>1841</v>
      </c>
      <c r="E563" s="51" t="s">
        <v>1835</v>
      </c>
      <c r="F563" s="51">
        <v>6</v>
      </c>
      <c r="G563" s="51" t="s">
        <v>0</v>
      </c>
      <c r="H563" s="73">
        <v>350000000</v>
      </c>
      <c r="I563" s="51" t="s">
        <v>1836</v>
      </c>
      <c r="J563" s="51" t="s">
        <v>1837</v>
      </c>
      <c r="K563" s="51" t="s">
        <v>1832</v>
      </c>
      <c r="L563" s="89" t="s">
        <v>1833</v>
      </c>
    </row>
    <row r="564" spans="2:12" s="42" customFormat="1" ht="30" customHeight="1" x14ac:dyDescent="0.3">
      <c r="B564" s="106">
        <v>559</v>
      </c>
      <c r="C564" s="55" t="s">
        <v>2549</v>
      </c>
      <c r="D564" s="51" t="s">
        <v>1841</v>
      </c>
      <c r="E564" s="51" t="s">
        <v>1834</v>
      </c>
      <c r="F564" s="51">
        <v>6</v>
      </c>
      <c r="G564" s="51" t="s">
        <v>1</v>
      </c>
      <c r="H564" s="73">
        <v>160000000</v>
      </c>
      <c r="I564" s="51" t="s">
        <v>1829</v>
      </c>
      <c r="J564" s="51" t="s">
        <v>1830</v>
      </c>
      <c r="K564" s="51" t="s">
        <v>1832</v>
      </c>
      <c r="L564" s="89" t="s">
        <v>1833</v>
      </c>
    </row>
    <row r="565" spans="2:12" s="28" customFormat="1" ht="30" customHeight="1" x14ac:dyDescent="0.3">
      <c r="B565" s="106">
        <v>560</v>
      </c>
      <c r="C565" s="55" t="s">
        <v>2549</v>
      </c>
      <c r="D565" s="51" t="s">
        <v>1841</v>
      </c>
      <c r="E565" s="51" t="s">
        <v>1831</v>
      </c>
      <c r="F565" s="51">
        <v>7</v>
      </c>
      <c r="G565" s="51" t="s">
        <v>1</v>
      </c>
      <c r="H565" s="73">
        <v>75000000</v>
      </c>
      <c r="I565" s="51" t="s">
        <v>1829</v>
      </c>
      <c r="J565" s="51" t="s">
        <v>1830</v>
      </c>
      <c r="K565" s="51" t="s">
        <v>1832</v>
      </c>
      <c r="L565" s="89" t="s">
        <v>1833</v>
      </c>
    </row>
    <row r="566" spans="2:12" customFormat="1" ht="30" customHeight="1" x14ac:dyDescent="0.3">
      <c r="B566" s="106">
        <v>561</v>
      </c>
      <c r="C566" s="55" t="s">
        <v>2549</v>
      </c>
      <c r="D566" s="51" t="s">
        <v>1841</v>
      </c>
      <c r="E566" s="51" t="s">
        <v>1856</v>
      </c>
      <c r="F566" s="51">
        <v>7</v>
      </c>
      <c r="G566" s="51" t="s">
        <v>2</v>
      </c>
      <c r="H566" s="73">
        <v>2500000</v>
      </c>
      <c r="I566" s="51" t="s">
        <v>1854</v>
      </c>
      <c r="J566" s="51" t="s">
        <v>1855</v>
      </c>
      <c r="K566" s="51" t="s">
        <v>251</v>
      </c>
      <c r="L566" s="89" t="s">
        <v>92</v>
      </c>
    </row>
    <row r="567" spans="2:12" customFormat="1" ht="30" customHeight="1" x14ac:dyDescent="0.3">
      <c r="B567" s="106">
        <v>562</v>
      </c>
      <c r="C567" s="55" t="s">
        <v>2549</v>
      </c>
      <c r="D567" s="55" t="s">
        <v>1841</v>
      </c>
      <c r="E567" s="55" t="s">
        <v>1857</v>
      </c>
      <c r="F567" s="55">
        <v>7</v>
      </c>
      <c r="G567" s="55" t="s">
        <v>2</v>
      </c>
      <c r="H567" s="72">
        <v>2000000</v>
      </c>
      <c r="I567" s="51" t="s">
        <v>1854</v>
      </c>
      <c r="J567" s="51" t="s">
        <v>1855</v>
      </c>
      <c r="K567" s="51" t="s">
        <v>251</v>
      </c>
      <c r="L567" s="89" t="s">
        <v>92</v>
      </c>
    </row>
    <row r="568" spans="2:12" customFormat="1" ht="30" customHeight="1" x14ac:dyDescent="0.3">
      <c r="B568" s="106">
        <v>563</v>
      </c>
      <c r="C568" s="55" t="s">
        <v>2549</v>
      </c>
      <c r="D568" s="51" t="s">
        <v>1841</v>
      </c>
      <c r="E568" s="51" t="s">
        <v>1840</v>
      </c>
      <c r="F568" s="51">
        <v>9</v>
      </c>
      <c r="G568" s="51" t="s">
        <v>2</v>
      </c>
      <c r="H568" s="73">
        <v>9900000</v>
      </c>
      <c r="I568" s="51" t="s">
        <v>1842</v>
      </c>
      <c r="J568" s="51" t="s">
        <v>1843</v>
      </c>
      <c r="K568" s="51" t="s">
        <v>1832</v>
      </c>
      <c r="L568" s="89" t="s">
        <v>1833</v>
      </c>
    </row>
    <row r="569" spans="2:12" customFormat="1" ht="30" customHeight="1" x14ac:dyDescent="0.3">
      <c r="B569" s="106">
        <v>564</v>
      </c>
      <c r="C569" s="55" t="s">
        <v>2549</v>
      </c>
      <c r="D569" s="55" t="s">
        <v>1841</v>
      </c>
      <c r="E569" s="55" t="s">
        <v>1869</v>
      </c>
      <c r="F569" s="55">
        <v>9</v>
      </c>
      <c r="G569" s="55" t="s">
        <v>2</v>
      </c>
      <c r="H569" s="72">
        <v>8800000</v>
      </c>
      <c r="I569" s="55" t="s">
        <v>220</v>
      </c>
      <c r="J569" s="55" t="s">
        <v>221</v>
      </c>
      <c r="K569" s="55" t="s">
        <v>251</v>
      </c>
      <c r="L569" s="90" t="s">
        <v>92</v>
      </c>
    </row>
    <row r="570" spans="2:12" customFormat="1" ht="30" customHeight="1" x14ac:dyDescent="0.3">
      <c r="B570" s="106">
        <v>565</v>
      </c>
      <c r="C570" s="55" t="s">
        <v>2549</v>
      </c>
      <c r="D570" s="51" t="s">
        <v>1841</v>
      </c>
      <c r="E570" s="51" t="s">
        <v>1844</v>
      </c>
      <c r="F570" s="51">
        <v>9</v>
      </c>
      <c r="G570" s="51" t="s">
        <v>2</v>
      </c>
      <c r="H570" s="73">
        <v>3500000</v>
      </c>
      <c r="I570" s="51" t="s">
        <v>1842</v>
      </c>
      <c r="J570" s="51" t="s">
        <v>1843</v>
      </c>
      <c r="K570" s="51" t="s">
        <v>1832</v>
      </c>
      <c r="L570" s="89" t="s">
        <v>1833</v>
      </c>
    </row>
    <row r="571" spans="2:12" customFormat="1" ht="30" customHeight="1" x14ac:dyDescent="0.3">
      <c r="B571" s="106">
        <v>566</v>
      </c>
      <c r="C571" s="55" t="s">
        <v>2549</v>
      </c>
      <c r="D571" s="55" t="s">
        <v>1841</v>
      </c>
      <c r="E571" s="55" t="s">
        <v>1886</v>
      </c>
      <c r="F571" s="55">
        <v>11</v>
      </c>
      <c r="G571" s="55" t="s">
        <v>2</v>
      </c>
      <c r="H571" s="77">
        <v>3267000.0000000005</v>
      </c>
      <c r="I571" s="55" t="s">
        <v>1872</v>
      </c>
      <c r="J571" s="55" t="s">
        <v>136</v>
      </c>
      <c r="K571" s="55" t="s">
        <v>1832</v>
      </c>
      <c r="L571" s="90" t="s">
        <v>92</v>
      </c>
    </row>
    <row r="572" spans="2:12" customFormat="1" ht="30" customHeight="1" x14ac:dyDescent="0.3">
      <c r="B572" s="106">
        <v>567</v>
      </c>
      <c r="C572" s="55" t="s">
        <v>2549</v>
      </c>
      <c r="D572" s="55" t="s">
        <v>1841</v>
      </c>
      <c r="E572" s="55" t="s">
        <v>1863</v>
      </c>
      <c r="F572" s="55">
        <v>12</v>
      </c>
      <c r="G572" s="55" t="s">
        <v>2</v>
      </c>
      <c r="H572" s="72">
        <v>16500000</v>
      </c>
      <c r="I572" s="55" t="s">
        <v>220</v>
      </c>
      <c r="J572" s="55" t="s">
        <v>221</v>
      </c>
      <c r="K572" s="55" t="s">
        <v>251</v>
      </c>
      <c r="L572" s="90" t="s">
        <v>92</v>
      </c>
    </row>
    <row r="573" spans="2:12" customFormat="1" ht="30" customHeight="1" x14ac:dyDescent="0.3">
      <c r="B573" s="106">
        <v>568</v>
      </c>
      <c r="C573" s="55" t="s">
        <v>2549</v>
      </c>
      <c r="D573" s="55" t="s">
        <v>1841</v>
      </c>
      <c r="E573" s="55" t="s">
        <v>1863</v>
      </c>
      <c r="F573" s="55">
        <v>12</v>
      </c>
      <c r="G573" s="55" t="s">
        <v>2</v>
      </c>
      <c r="H573" s="72">
        <v>13500000</v>
      </c>
      <c r="I573" s="55" t="s">
        <v>1859</v>
      </c>
      <c r="J573" s="55" t="s">
        <v>339</v>
      </c>
      <c r="K573" s="55" t="s">
        <v>1832</v>
      </c>
      <c r="L573" s="90" t="s">
        <v>92</v>
      </c>
    </row>
    <row r="574" spans="2:12" customFormat="1" ht="30" customHeight="1" x14ac:dyDescent="0.3">
      <c r="B574" s="106">
        <v>569</v>
      </c>
      <c r="C574" s="55" t="s">
        <v>2549</v>
      </c>
      <c r="D574" s="51" t="s">
        <v>532</v>
      </c>
      <c r="E574" s="51" t="s">
        <v>535</v>
      </c>
      <c r="F574" s="51">
        <v>2</v>
      </c>
      <c r="G574" s="51" t="s">
        <v>1</v>
      </c>
      <c r="H574" s="73">
        <v>177421000</v>
      </c>
      <c r="I574" s="51" t="s">
        <v>533</v>
      </c>
      <c r="J574" s="51" t="s">
        <v>534</v>
      </c>
      <c r="K574" s="51" t="s">
        <v>432</v>
      </c>
      <c r="L574" s="89" t="s">
        <v>433</v>
      </c>
    </row>
    <row r="575" spans="2:12" customFormat="1" ht="30" customHeight="1" x14ac:dyDescent="0.3">
      <c r="B575" s="106">
        <v>570</v>
      </c>
      <c r="C575" s="55" t="s">
        <v>2549</v>
      </c>
      <c r="D575" s="51" t="s">
        <v>532</v>
      </c>
      <c r="E575" s="51" t="s">
        <v>531</v>
      </c>
      <c r="F575" s="51">
        <v>2</v>
      </c>
      <c r="G575" s="51" t="s">
        <v>1</v>
      </c>
      <c r="H575" s="73">
        <v>150000000</v>
      </c>
      <c r="I575" s="51" t="s">
        <v>533</v>
      </c>
      <c r="J575" s="51" t="s">
        <v>534</v>
      </c>
      <c r="K575" s="51" t="s">
        <v>432</v>
      </c>
      <c r="L575" s="89" t="s">
        <v>433</v>
      </c>
    </row>
    <row r="576" spans="2:12" customFormat="1" ht="30" customHeight="1" x14ac:dyDescent="0.3">
      <c r="B576" s="106">
        <v>571</v>
      </c>
      <c r="C576" s="55" t="s">
        <v>2549</v>
      </c>
      <c r="D576" s="51" t="s">
        <v>77</v>
      </c>
      <c r="E576" s="51" t="s">
        <v>529</v>
      </c>
      <c r="F576" s="51">
        <v>1</v>
      </c>
      <c r="G576" s="51" t="s">
        <v>1</v>
      </c>
      <c r="H576" s="73">
        <f>60000000*1.1</f>
        <v>66000000.000000007</v>
      </c>
      <c r="I576" s="51" t="s">
        <v>63</v>
      </c>
      <c r="J576" s="51" t="s">
        <v>135</v>
      </c>
      <c r="K576" s="51" t="s">
        <v>432</v>
      </c>
      <c r="L576" s="89" t="s">
        <v>433</v>
      </c>
    </row>
    <row r="577" spans="2:12" customFormat="1" ht="30" customHeight="1" x14ac:dyDescent="0.3">
      <c r="B577" s="106">
        <v>572</v>
      </c>
      <c r="C577" s="55" t="s">
        <v>2549</v>
      </c>
      <c r="D577" s="51" t="s">
        <v>77</v>
      </c>
      <c r="E577" s="51" t="s">
        <v>530</v>
      </c>
      <c r="F577" s="51">
        <v>4</v>
      </c>
      <c r="G577" s="51" t="s">
        <v>1</v>
      </c>
      <c r="H577" s="73">
        <f>80000000*1.1</f>
        <v>88000000</v>
      </c>
      <c r="I577" s="51" t="s">
        <v>63</v>
      </c>
      <c r="J577" s="51" t="s">
        <v>135</v>
      </c>
      <c r="K577" s="51" t="s">
        <v>432</v>
      </c>
      <c r="L577" s="89" t="s">
        <v>433</v>
      </c>
    </row>
    <row r="578" spans="2:12" customFormat="1" ht="30" customHeight="1" x14ac:dyDescent="0.3">
      <c r="B578" s="106">
        <v>573</v>
      </c>
      <c r="C578" s="55" t="s">
        <v>2549</v>
      </c>
      <c r="D578" s="51" t="s">
        <v>526</v>
      </c>
      <c r="E578" s="51" t="s">
        <v>525</v>
      </c>
      <c r="F578" s="51">
        <v>4</v>
      </c>
      <c r="G578" s="51" t="s">
        <v>1</v>
      </c>
      <c r="H578" s="73">
        <v>132000000</v>
      </c>
      <c r="I578" s="51" t="s">
        <v>527</v>
      </c>
      <c r="J578" s="51" t="s">
        <v>528</v>
      </c>
      <c r="K578" s="51" t="s">
        <v>506</v>
      </c>
      <c r="L578" s="89" t="s">
        <v>507</v>
      </c>
    </row>
    <row r="579" spans="2:12" customFormat="1" ht="30" customHeight="1" x14ac:dyDescent="0.3">
      <c r="B579" s="106">
        <v>574</v>
      </c>
      <c r="C579" s="55" t="s">
        <v>2549</v>
      </c>
      <c r="D579" s="55" t="s">
        <v>1464</v>
      </c>
      <c r="E579" s="55" t="s">
        <v>1489</v>
      </c>
      <c r="F579" s="55">
        <v>2</v>
      </c>
      <c r="G579" s="55" t="s">
        <v>0</v>
      </c>
      <c r="H579" s="72">
        <v>36872000</v>
      </c>
      <c r="I579" s="55" t="s">
        <v>1490</v>
      </c>
      <c r="J579" s="55" t="s">
        <v>1491</v>
      </c>
      <c r="K579" s="55" t="s">
        <v>1462</v>
      </c>
      <c r="L579" s="90" t="s">
        <v>7</v>
      </c>
    </row>
    <row r="580" spans="2:12" customFormat="1" ht="30" customHeight="1" x14ac:dyDescent="0.3">
      <c r="B580" s="106">
        <v>575</v>
      </c>
      <c r="C580" s="55" t="s">
        <v>2549</v>
      </c>
      <c r="D580" s="55" t="s">
        <v>1464</v>
      </c>
      <c r="E580" s="55" t="s">
        <v>1508</v>
      </c>
      <c r="F580" s="55">
        <v>2</v>
      </c>
      <c r="G580" s="55" t="s">
        <v>1</v>
      </c>
      <c r="H580" s="72">
        <v>25930000</v>
      </c>
      <c r="I580" s="55" t="s">
        <v>1504</v>
      </c>
      <c r="J580" s="55" t="s">
        <v>1505</v>
      </c>
      <c r="K580" s="55" t="s">
        <v>1462</v>
      </c>
      <c r="L580" s="90" t="s">
        <v>7</v>
      </c>
    </row>
    <row r="581" spans="2:12" customFormat="1" ht="30" customHeight="1" x14ac:dyDescent="0.3">
      <c r="B581" s="106">
        <v>576</v>
      </c>
      <c r="C581" s="55" t="s">
        <v>2549</v>
      </c>
      <c r="D581" s="55" t="s">
        <v>1464</v>
      </c>
      <c r="E581" s="55" t="s">
        <v>1518</v>
      </c>
      <c r="F581" s="55">
        <v>2</v>
      </c>
      <c r="G581" s="55" t="s">
        <v>2</v>
      </c>
      <c r="H581" s="72">
        <v>10000000</v>
      </c>
      <c r="I581" s="55" t="s">
        <v>1519</v>
      </c>
      <c r="J581" s="55" t="s">
        <v>1520</v>
      </c>
      <c r="K581" s="55" t="s">
        <v>146</v>
      </c>
      <c r="L581" s="90" t="s">
        <v>8</v>
      </c>
    </row>
    <row r="582" spans="2:12" customFormat="1" ht="30" customHeight="1" x14ac:dyDescent="0.3">
      <c r="B582" s="106">
        <v>577</v>
      </c>
      <c r="C582" s="55" t="s">
        <v>2549</v>
      </c>
      <c r="D582" s="55" t="s">
        <v>70</v>
      </c>
      <c r="E582" s="55" t="s">
        <v>1578</v>
      </c>
      <c r="F582" s="55">
        <v>2</v>
      </c>
      <c r="G582" s="55" t="s">
        <v>2</v>
      </c>
      <c r="H582" s="72">
        <v>2500000</v>
      </c>
      <c r="I582" s="55" t="s">
        <v>36</v>
      </c>
      <c r="J582" s="55" t="s">
        <v>38</v>
      </c>
      <c r="K582" s="55" t="s">
        <v>1462</v>
      </c>
      <c r="L582" s="90" t="s">
        <v>7</v>
      </c>
    </row>
    <row r="583" spans="2:12" customFormat="1" ht="30" customHeight="1" x14ac:dyDescent="0.3">
      <c r="B583" s="106">
        <v>578</v>
      </c>
      <c r="C583" s="55" t="s">
        <v>2549</v>
      </c>
      <c r="D583" s="55" t="s">
        <v>70</v>
      </c>
      <c r="E583" s="55" t="s">
        <v>1545</v>
      </c>
      <c r="F583" s="55">
        <v>3</v>
      </c>
      <c r="G583" s="55" t="s">
        <v>0</v>
      </c>
      <c r="H583" s="72">
        <v>10890000</v>
      </c>
      <c r="I583" s="55" t="s">
        <v>1542</v>
      </c>
      <c r="J583" s="55" t="s">
        <v>199</v>
      </c>
      <c r="K583" s="55" t="s">
        <v>1462</v>
      </c>
      <c r="L583" s="90" t="s">
        <v>7</v>
      </c>
    </row>
    <row r="584" spans="2:12" customFormat="1" ht="30" customHeight="1" x14ac:dyDescent="0.3">
      <c r="B584" s="106">
        <v>579</v>
      </c>
      <c r="C584" s="55" t="s">
        <v>2549</v>
      </c>
      <c r="D584" s="55" t="s">
        <v>70</v>
      </c>
      <c r="E584" s="55" t="s">
        <v>1461</v>
      </c>
      <c r="F584" s="55">
        <v>3</v>
      </c>
      <c r="G584" s="55" t="s">
        <v>2</v>
      </c>
      <c r="H584" s="72">
        <v>8800000</v>
      </c>
      <c r="I584" s="55" t="s">
        <v>1462</v>
      </c>
      <c r="J584" s="55" t="s">
        <v>7</v>
      </c>
      <c r="K584" s="55" t="s">
        <v>1462</v>
      </c>
      <c r="L584" s="90" t="s">
        <v>7</v>
      </c>
    </row>
    <row r="585" spans="2:12" customFormat="1" ht="30" customHeight="1" x14ac:dyDescent="0.3">
      <c r="B585" s="106">
        <v>580</v>
      </c>
      <c r="C585" s="55" t="s">
        <v>2549</v>
      </c>
      <c r="D585" s="55" t="s">
        <v>1464</v>
      </c>
      <c r="E585" s="55" t="s">
        <v>1463</v>
      </c>
      <c r="F585" s="55">
        <v>3</v>
      </c>
      <c r="G585" s="55" t="s">
        <v>2</v>
      </c>
      <c r="H585" s="72">
        <v>8250000</v>
      </c>
      <c r="I585" s="55" t="s">
        <v>1465</v>
      </c>
      <c r="J585" s="55" t="s">
        <v>1466</v>
      </c>
      <c r="K585" s="55" t="s">
        <v>1462</v>
      </c>
      <c r="L585" s="90" t="s">
        <v>7</v>
      </c>
    </row>
    <row r="586" spans="2:12" customFormat="1" ht="30" customHeight="1" x14ac:dyDescent="0.3">
      <c r="B586" s="106">
        <v>581</v>
      </c>
      <c r="C586" s="55" t="s">
        <v>2549</v>
      </c>
      <c r="D586" s="55" t="s">
        <v>1464</v>
      </c>
      <c r="E586" s="55" t="s">
        <v>1467</v>
      </c>
      <c r="F586" s="55">
        <v>3</v>
      </c>
      <c r="G586" s="55" t="s">
        <v>2</v>
      </c>
      <c r="H586" s="72">
        <v>8250000</v>
      </c>
      <c r="I586" s="55" t="s">
        <v>1465</v>
      </c>
      <c r="J586" s="55" t="s">
        <v>1466</v>
      </c>
      <c r="K586" s="55" t="s">
        <v>1462</v>
      </c>
      <c r="L586" s="90" t="s">
        <v>7</v>
      </c>
    </row>
    <row r="587" spans="2:12" customFormat="1" ht="30" customHeight="1" x14ac:dyDescent="0.3">
      <c r="B587" s="106">
        <v>582</v>
      </c>
      <c r="C587" s="55" t="s">
        <v>2549</v>
      </c>
      <c r="D587" s="55" t="s">
        <v>70</v>
      </c>
      <c r="E587" s="55" t="s">
        <v>1546</v>
      </c>
      <c r="F587" s="55">
        <v>3</v>
      </c>
      <c r="G587" s="55" t="s">
        <v>0</v>
      </c>
      <c r="H587" s="72">
        <v>1485000</v>
      </c>
      <c r="I587" s="55" t="s">
        <v>1542</v>
      </c>
      <c r="J587" s="55" t="s">
        <v>199</v>
      </c>
      <c r="K587" s="55" t="s">
        <v>1462</v>
      </c>
      <c r="L587" s="90" t="s">
        <v>7</v>
      </c>
    </row>
    <row r="588" spans="2:12" s="37" customFormat="1" ht="30" customHeight="1" x14ac:dyDescent="0.3">
      <c r="B588" s="106">
        <v>583</v>
      </c>
      <c r="C588" s="55" t="s">
        <v>2549</v>
      </c>
      <c r="D588" s="55" t="s">
        <v>70</v>
      </c>
      <c r="E588" s="55" t="s">
        <v>1576</v>
      </c>
      <c r="F588" s="55">
        <v>4</v>
      </c>
      <c r="G588" s="55" t="s">
        <v>0</v>
      </c>
      <c r="H588" s="72">
        <v>150000000</v>
      </c>
      <c r="I588" s="55" t="s">
        <v>36</v>
      </c>
      <c r="J588" s="55" t="s">
        <v>38</v>
      </c>
      <c r="K588" s="55" t="s">
        <v>1462</v>
      </c>
      <c r="L588" s="90" t="s">
        <v>7</v>
      </c>
    </row>
    <row r="589" spans="2:12" customFormat="1" ht="30" customHeight="1" x14ac:dyDescent="0.3">
      <c r="B589" s="106">
        <v>584</v>
      </c>
      <c r="C589" s="55" t="s">
        <v>2549</v>
      </c>
      <c r="D589" s="55" t="s">
        <v>70</v>
      </c>
      <c r="E589" s="55" t="s">
        <v>1541</v>
      </c>
      <c r="F589" s="55">
        <v>4</v>
      </c>
      <c r="G589" s="55" t="s">
        <v>0</v>
      </c>
      <c r="H589" s="72">
        <v>13827000</v>
      </c>
      <c r="I589" s="55" t="s">
        <v>1542</v>
      </c>
      <c r="J589" s="55" t="s">
        <v>199</v>
      </c>
      <c r="K589" s="55" t="s">
        <v>1462</v>
      </c>
      <c r="L589" s="90" t="s">
        <v>7</v>
      </c>
    </row>
    <row r="590" spans="2:12" customFormat="1" ht="30" customHeight="1" x14ac:dyDescent="0.3">
      <c r="B590" s="106">
        <v>585</v>
      </c>
      <c r="C590" s="55" t="s">
        <v>2549</v>
      </c>
      <c r="D590" s="55" t="s">
        <v>1464</v>
      </c>
      <c r="E590" s="55" t="s">
        <v>1492</v>
      </c>
      <c r="F590" s="55">
        <v>4</v>
      </c>
      <c r="G590" s="55" t="s">
        <v>2</v>
      </c>
      <c r="H590" s="72">
        <v>2761000</v>
      </c>
      <c r="I590" s="55" t="s">
        <v>1490</v>
      </c>
      <c r="J590" s="55" t="s">
        <v>1491</v>
      </c>
      <c r="K590" s="55" t="s">
        <v>1462</v>
      </c>
      <c r="L590" s="90" t="s">
        <v>7</v>
      </c>
    </row>
    <row r="591" spans="2:12" customFormat="1" ht="30" customHeight="1" x14ac:dyDescent="0.3">
      <c r="B591" s="106">
        <v>586</v>
      </c>
      <c r="C591" s="55" t="s">
        <v>2549</v>
      </c>
      <c r="D591" s="55" t="s">
        <v>1464</v>
      </c>
      <c r="E591" s="55" t="s">
        <v>1514</v>
      </c>
      <c r="F591" s="55">
        <v>5</v>
      </c>
      <c r="G591" s="55" t="s">
        <v>0</v>
      </c>
      <c r="H591" s="72">
        <v>67000000</v>
      </c>
      <c r="I591" s="55" t="s">
        <v>1511</v>
      </c>
      <c r="J591" s="55" t="s">
        <v>1512</v>
      </c>
      <c r="K591" s="55" t="s">
        <v>1462</v>
      </c>
      <c r="L591" s="90" t="s">
        <v>7</v>
      </c>
    </row>
    <row r="592" spans="2:12" customFormat="1" ht="30" customHeight="1" x14ac:dyDescent="0.3">
      <c r="B592" s="106">
        <v>587</v>
      </c>
      <c r="C592" s="55" t="s">
        <v>2549</v>
      </c>
      <c r="D592" s="55" t="s">
        <v>1464</v>
      </c>
      <c r="E592" s="55" t="s">
        <v>1478</v>
      </c>
      <c r="F592" s="55">
        <v>5</v>
      </c>
      <c r="G592" s="55" t="s">
        <v>0</v>
      </c>
      <c r="H592" s="72">
        <v>44300000</v>
      </c>
      <c r="I592" s="55" t="s">
        <v>1479</v>
      </c>
      <c r="J592" s="55" t="s">
        <v>1480</v>
      </c>
      <c r="K592" s="55" t="s">
        <v>1462</v>
      </c>
      <c r="L592" s="90" t="s">
        <v>7</v>
      </c>
    </row>
    <row r="593" spans="2:12" customFormat="1" ht="30" customHeight="1" x14ac:dyDescent="0.3">
      <c r="B593" s="106">
        <v>588</v>
      </c>
      <c r="C593" s="55" t="s">
        <v>2549</v>
      </c>
      <c r="D593" s="55" t="s">
        <v>70</v>
      </c>
      <c r="E593" s="55" t="s">
        <v>1543</v>
      </c>
      <c r="F593" s="55">
        <v>5</v>
      </c>
      <c r="G593" s="55" t="s">
        <v>0</v>
      </c>
      <c r="H593" s="72">
        <v>9218000</v>
      </c>
      <c r="I593" s="55" t="s">
        <v>1542</v>
      </c>
      <c r="J593" s="55" t="s">
        <v>199</v>
      </c>
      <c r="K593" s="55" t="s">
        <v>1462</v>
      </c>
      <c r="L593" s="90" t="s">
        <v>7</v>
      </c>
    </row>
    <row r="594" spans="2:12" customFormat="1" ht="30" customHeight="1" x14ac:dyDescent="0.3">
      <c r="B594" s="106">
        <v>589</v>
      </c>
      <c r="C594" s="55" t="s">
        <v>2549</v>
      </c>
      <c r="D594" s="55" t="s">
        <v>1464</v>
      </c>
      <c r="E594" s="55" t="s">
        <v>1481</v>
      </c>
      <c r="F594" s="55">
        <v>5</v>
      </c>
      <c r="G594" s="55" t="s">
        <v>2</v>
      </c>
      <c r="H594" s="72">
        <v>5478000</v>
      </c>
      <c r="I594" s="55" t="s">
        <v>1476</v>
      </c>
      <c r="J594" s="55" t="s">
        <v>1477</v>
      </c>
      <c r="K594" s="55" t="s">
        <v>1462</v>
      </c>
      <c r="L594" s="90" t="s">
        <v>7</v>
      </c>
    </row>
    <row r="595" spans="2:12" customFormat="1" ht="30" customHeight="1" x14ac:dyDescent="0.3">
      <c r="B595" s="106">
        <v>590</v>
      </c>
      <c r="C595" s="55" t="s">
        <v>2549</v>
      </c>
      <c r="D595" s="55" t="s">
        <v>1464</v>
      </c>
      <c r="E595" s="55" t="s">
        <v>1485</v>
      </c>
      <c r="F595" s="55">
        <v>5</v>
      </c>
      <c r="G595" s="55" t="s">
        <v>2</v>
      </c>
      <c r="H595" s="72">
        <v>1600000</v>
      </c>
      <c r="I595" s="55" t="s">
        <v>1486</v>
      </c>
      <c r="J595" s="55" t="s">
        <v>1487</v>
      </c>
      <c r="K595" s="55" t="s">
        <v>1462</v>
      </c>
      <c r="L595" s="90" t="s">
        <v>7</v>
      </c>
    </row>
    <row r="596" spans="2:12" customFormat="1" ht="30" customHeight="1" x14ac:dyDescent="0.3">
      <c r="B596" s="106">
        <v>591</v>
      </c>
      <c r="C596" s="55" t="s">
        <v>2549</v>
      </c>
      <c r="D596" s="55" t="s">
        <v>1464</v>
      </c>
      <c r="E596" s="55" t="s">
        <v>1472</v>
      </c>
      <c r="F596" s="55">
        <v>7</v>
      </c>
      <c r="G596" s="55" t="s">
        <v>1</v>
      </c>
      <c r="H596" s="72">
        <v>371396000</v>
      </c>
      <c r="I596" s="55" t="s">
        <v>1473</v>
      </c>
      <c r="J596" s="55" t="s">
        <v>1474</v>
      </c>
      <c r="K596" s="55" t="s">
        <v>1462</v>
      </c>
      <c r="L596" s="90" t="s">
        <v>1466</v>
      </c>
    </row>
    <row r="597" spans="2:12" customFormat="1" ht="30" customHeight="1" x14ac:dyDescent="0.3">
      <c r="B597" s="106">
        <v>592</v>
      </c>
      <c r="C597" s="55" t="s">
        <v>2549</v>
      </c>
      <c r="D597" s="55" t="s">
        <v>1464</v>
      </c>
      <c r="E597" s="55" t="s">
        <v>1515</v>
      </c>
      <c r="F597" s="55">
        <v>8</v>
      </c>
      <c r="G597" s="55" t="s">
        <v>0</v>
      </c>
      <c r="H597" s="72">
        <v>250000000</v>
      </c>
      <c r="I597" s="55" t="s">
        <v>1511</v>
      </c>
      <c r="J597" s="55" t="s">
        <v>1512</v>
      </c>
      <c r="K597" s="55" t="s">
        <v>1462</v>
      </c>
      <c r="L597" s="90" t="s">
        <v>7</v>
      </c>
    </row>
    <row r="598" spans="2:12" customFormat="1" ht="30" customHeight="1" x14ac:dyDescent="0.3">
      <c r="B598" s="106">
        <v>593</v>
      </c>
      <c r="C598" s="55" t="s">
        <v>2549</v>
      </c>
      <c r="D598" s="55" t="s">
        <v>1464</v>
      </c>
      <c r="E598" s="55" t="s">
        <v>1471</v>
      </c>
      <c r="F598" s="55">
        <v>8</v>
      </c>
      <c r="G598" s="55" t="s">
        <v>0</v>
      </c>
      <c r="H598" s="72">
        <v>123378000</v>
      </c>
      <c r="I598" s="55" t="s">
        <v>1469</v>
      </c>
      <c r="J598" s="55" t="s">
        <v>1470</v>
      </c>
      <c r="K598" s="55" t="s">
        <v>1462</v>
      </c>
      <c r="L598" s="90" t="s">
        <v>7</v>
      </c>
    </row>
    <row r="599" spans="2:12" customFormat="1" ht="30" customHeight="1" x14ac:dyDescent="0.3">
      <c r="B599" s="106">
        <v>594</v>
      </c>
      <c r="C599" s="55" t="s">
        <v>2549</v>
      </c>
      <c r="D599" s="55" t="s">
        <v>1464</v>
      </c>
      <c r="E599" s="55" t="s">
        <v>1516</v>
      </c>
      <c r="F599" s="55">
        <v>8</v>
      </c>
      <c r="G599" s="55" t="s">
        <v>0</v>
      </c>
      <c r="H599" s="72">
        <v>96000000</v>
      </c>
      <c r="I599" s="55" t="s">
        <v>1511</v>
      </c>
      <c r="J599" s="55" t="s">
        <v>1512</v>
      </c>
      <c r="K599" s="55" t="s">
        <v>1462</v>
      </c>
      <c r="L599" s="90" t="s">
        <v>7</v>
      </c>
    </row>
    <row r="600" spans="2:12" customFormat="1" ht="30" customHeight="1" x14ac:dyDescent="0.3">
      <c r="B600" s="106">
        <v>595</v>
      </c>
      <c r="C600" s="55" t="s">
        <v>2549</v>
      </c>
      <c r="D600" s="55" t="s">
        <v>70</v>
      </c>
      <c r="E600" s="55" t="s">
        <v>1544</v>
      </c>
      <c r="F600" s="55">
        <v>9</v>
      </c>
      <c r="G600" s="55" t="s">
        <v>0</v>
      </c>
      <c r="H600" s="72">
        <v>4697000</v>
      </c>
      <c r="I600" s="55" t="s">
        <v>1542</v>
      </c>
      <c r="J600" s="55" t="s">
        <v>199</v>
      </c>
      <c r="K600" s="55" t="s">
        <v>1462</v>
      </c>
      <c r="L600" s="90" t="s">
        <v>7</v>
      </c>
    </row>
    <row r="601" spans="2:12" customFormat="1" ht="30" customHeight="1" x14ac:dyDescent="0.3">
      <c r="B601" s="106">
        <v>596</v>
      </c>
      <c r="C601" s="55" t="s">
        <v>2549</v>
      </c>
      <c r="D601" s="55" t="s">
        <v>70</v>
      </c>
      <c r="E601" s="55" t="s">
        <v>1577</v>
      </c>
      <c r="F601" s="55">
        <v>10</v>
      </c>
      <c r="G601" s="55" t="s">
        <v>0</v>
      </c>
      <c r="H601" s="72">
        <v>10000000</v>
      </c>
      <c r="I601" s="55" t="s">
        <v>36</v>
      </c>
      <c r="J601" s="55" t="s">
        <v>38</v>
      </c>
      <c r="K601" s="55" t="s">
        <v>1462</v>
      </c>
      <c r="L601" s="90" t="s">
        <v>7</v>
      </c>
    </row>
    <row r="602" spans="2:12" customFormat="1" ht="30" customHeight="1" x14ac:dyDescent="0.3">
      <c r="B602" s="106">
        <v>597</v>
      </c>
      <c r="C602" s="55" t="s">
        <v>2549</v>
      </c>
      <c r="D602" s="55" t="s">
        <v>1464</v>
      </c>
      <c r="E602" s="55" t="s">
        <v>1484</v>
      </c>
      <c r="F602" s="55">
        <v>11</v>
      </c>
      <c r="G602" s="55" t="s">
        <v>0</v>
      </c>
      <c r="H602" s="72">
        <v>54790000</v>
      </c>
      <c r="I602" s="55" t="s">
        <v>1476</v>
      </c>
      <c r="J602" s="55" t="s">
        <v>1477</v>
      </c>
      <c r="K602" s="55" t="s">
        <v>1462</v>
      </c>
      <c r="L602" s="90" t="s">
        <v>7</v>
      </c>
    </row>
    <row r="603" spans="2:12" customFormat="1" ht="30" customHeight="1" x14ac:dyDescent="0.3">
      <c r="B603" s="106">
        <v>598</v>
      </c>
      <c r="C603" s="55" t="s">
        <v>2549</v>
      </c>
      <c r="D603" s="55" t="s">
        <v>1464</v>
      </c>
      <c r="E603" s="55" t="s">
        <v>1488</v>
      </c>
      <c r="F603" s="55">
        <v>11</v>
      </c>
      <c r="G603" s="55" t="s">
        <v>2</v>
      </c>
      <c r="H603" s="72">
        <v>2000000</v>
      </c>
      <c r="I603" s="55" t="s">
        <v>1486</v>
      </c>
      <c r="J603" s="55" t="s">
        <v>1487</v>
      </c>
      <c r="K603" s="55" t="s">
        <v>1462</v>
      </c>
      <c r="L603" s="90" t="s">
        <v>7</v>
      </c>
    </row>
    <row r="604" spans="2:12" customFormat="1" ht="30" customHeight="1" x14ac:dyDescent="0.3">
      <c r="B604" s="106">
        <v>599</v>
      </c>
      <c r="C604" s="55" t="s">
        <v>2549</v>
      </c>
      <c r="D604" s="55" t="s">
        <v>70</v>
      </c>
      <c r="E604" s="55" t="s">
        <v>1572</v>
      </c>
      <c r="F604" s="55">
        <v>12</v>
      </c>
      <c r="G604" s="55" t="s">
        <v>2</v>
      </c>
      <c r="H604" s="72">
        <v>5300000</v>
      </c>
      <c r="I604" s="55" t="s">
        <v>101</v>
      </c>
      <c r="J604" s="55" t="s">
        <v>202</v>
      </c>
      <c r="K604" s="55" t="s">
        <v>1462</v>
      </c>
      <c r="L604" s="90" t="s">
        <v>7</v>
      </c>
    </row>
    <row r="605" spans="2:12" customFormat="1" ht="30" customHeight="1" x14ac:dyDescent="0.3">
      <c r="B605" s="106">
        <v>600</v>
      </c>
      <c r="C605" s="55" t="s">
        <v>2549</v>
      </c>
      <c r="D605" s="55" t="s">
        <v>1530</v>
      </c>
      <c r="E605" s="55" t="s">
        <v>1533</v>
      </c>
      <c r="F605" s="55">
        <v>2</v>
      </c>
      <c r="G605" s="55" t="s">
        <v>2</v>
      </c>
      <c r="H605" s="72">
        <v>1732500.0000000002</v>
      </c>
      <c r="I605" s="55" t="s">
        <v>145</v>
      </c>
      <c r="J605" s="55" t="s">
        <v>9</v>
      </c>
      <c r="K605" s="55" t="s">
        <v>1462</v>
      </c>
      <c r="L605" s="90" t="s">
        <v>7</v>
      </c>
    </row>
    <row r="606" spans="2:12" customFormat="1" ht="30" customHeight="1" x14ac:dyDescent="0.3">
      <c r="B606" s="106">
        <v>601</v>
      </c>
      <c r="C606" s="55" t="s">
        <v>2549</v>
      </c>
      <c r="D606" s="55" t="s">
        <v>1530</v>
      </c>
      <c r="E606" s="55" t="s">
        <v>1532</v>
      </c>
      <c r="F606" s="55">
        <v>3</v>
      </c>
      <c r="G606" s="55" t="s">
        <v>0</v>
      </c>
      <c r="H606" s="72">
        <v>20689900</v>
      </c>
      <c r="I606" s="55" t="s">
        <v>145</v>
      </c>
      <c r="J606" s="55" t="s">
        <v>9</v>
      </c>
      <c r="K606" s="55" t="s">
        <v>1462</v>
      </c>
      <c r="L606" s="90" t="s">
        <v>7</v>
      </c>
    </row>
    <row r="607" spans="2:12" customFormat="1" ht="30" customHeight="1" x14ac:dyDescent="0.3">
      <c r="B607" s="106">
        <v>602</v>
      </c>
      <c r="C607" s="55" t="s">
        <v>2549</v>
      </c>
      <c r="D607" s="55" t="s">
        <v>1530</v>
      </c>
      <c r="E607" s="55" t="s">
        <v>1529</v>
      </c>
      <c r="F607" s="55">
        <v>3</v>
      </c>
      <c r="G607" s="55" t="s">
        <v>0</v>
      </c>
      <c r="H607" s="72">
        <v>6490000.0000000009</v>
      </c>
      <c r="I607" s="55" t="s">
        <v>145</v>
      </c>
      <c r="J607" s="55" t="s">
        <v>9</v>
      </c>
      <c r="K607" s="55" t="s">
        <v>1462</v>
      </c>
      <c r="L607" s="90" t="s">
        <v>7</v>
      </c>
    </row>
    <row r="608" spans="2:12" customFormat="1" ht="30" customHeight="1" x14ac:dyDescent="0.3">
      <c r="B608" s="106">
        <v>603</v>
      </c>
      <c r="C608" s="55" t="s">
        <v>2549</v>
      </c>
      <c r="D608" s="55" t="s">
        <v>1530</v>
      </c>
      <c r="E608" s="55" t="s">
        <v>1531</v>
      </c>
      <c r="F608" s="55">
        <v>5</v>
      </c>
      <c r="G608" s="55" t="s">
        <v>2</v>
      </c>
      <c r="H608" s="72">
        <v>8223600.0000000009</v>
      </c>
      <c r="I608" s="55" t="s">
        <v>145</v>
      </c>
      <c r="J608" s="55" t="s">
        <v>9</v>
      </c>
      <c r="K608" s="55" t="s">
        <v>1462</v>
      </c>
      <c r="L608" s="90" t="s">
        <v>7</v>
      </c>
    </row>
    <row r="609" spans="2:12" customFormat="1" ht="30" customHeight="1" x14ac:dyDescent="0.3">
      <c r="B609" s="106">
        <v>604</v>
      </c>
      <c r="C609" s="55" t="s">
        <v>2549</v>
      </c>
      <c r="D609" s="55" t="s">
        <v>1530</v>
      </c>
      <c r="E609" s="55" t="s">
        <v>1534</v>
      </c>
      <c r="F609" s="55">
        <v>9</v>
      </c>
      <c r="G609" s="55" t="s">
        <v>0</v>
      </c>
      <c r="H609" s="72">
        <v>43474200</v>
      </c>
      <c r="I609" s="55" t="s">
        <v>145</v>
      </c>
      <c r="J609" s="55" t="s">
        <v>9</v>
      </c>
      <c r="K609" s="55" t="s">
        <v>1462</v>
      </c>
      <c r="L609" s="90" t="s">
        <v>7</v>
      </c>
    </row>
    <row r="610" spans="2:12" customFormat="1" ht="30" customHeight="1" x14ac:dyDescent="0.3">
      <c r="B610" s="106">
        <v>605</v>
      </c>
      <c r="C610" s="55" t="s">
        <v>2549</v>
      </c>
      <c r="D610" s="55" t="s">
        <v>73</v>
      </c>
      <c r="E610" s="55" t="s">
        <v>1043</v>
      </c>
      <c r="F610" s="55">
        <v>2</v>
      </c>
      <c r="G610" s="55" t="s">
        <v>2</v>
      </c>
      <c r="H610" s="72">
        <v>9460000</v>
      </c>
      <c r="I610" s="55" t="s">
        <v>1039</v>
      </c>
      <c r="J610" s="55" t="s">
        <v>1040</v>
      </c>
      <c r="K610" s="55" t="s">
        <v>1016</v>
      </c>
      <c r="L610" s="90" t="s">
        <v>1017</v>
      </c>
    </row>
    <row r="611" spans="2:12" customFormat="1" ht="30" customHeight="1" x14ac:dyDescent="0.3">
      <c r="B611" s="106">
        <v>606</v>
      </c>
      <c r="C611" s="55" t="s">
        <v>2549</v>
      </c>
      <c r="D611" s="55" t="s">
        <v>1015</v>
      </c>
      <c r="E611" s="55" t="s">
        <v>1033</v>
      </c>
      <c r="F611" s="55">
        <v>3</v>
      </c>
      <c r="G611" s="55" t="s">
        <v>0</v>
      </c>
      <c r="H611" s="72">
        <v>9900000</v>
      </c>
      <c r="I611" s="55" t="s">
        <v>1034</v>
      </c>
      <c r="J611" s="55" t="s">
        <v>1035</v>
      </c>
      <c r="K611" s="55" t="s">
        <v>1016</v>
      </c>
      <c r="L611" s="90" t="s">
        <v>1017</v>
      </c>
    </row>
    <row r="612" spans="2:12" customFormat="1" ht="30" customHeight="1" x14ac:dyDescent="0.3">
      <c r="B612" s="106">
        <v>607</v>
      </c>
      <c r="C612" s="55" t="s">
        <v>2549</v>
      </c>
      <c r="D612" s="55" t="s">
        <v>1015</v>
      </c>
      <c r="E612" s="55" t="s">
        <v>1014</v>
      </c>
      <c r="F612" s="55">
        <v>4</v>
      </c>
      <c r="G612" s="55" t="s">
        <v>2</v>
      </c>
      <c r="H612" s="72">
        <v>23980000</v>
      </c>
      <c r="I612" s="55" t="s">
        <v>1016</v>
      </c>
      <c r="J612" s="55" t="s">
        <v>1017</v>
      </c>
      <c r="K612" s="55" t="s">
        <v>1016</v>
      </c>
      <c r="L612" s="90" t="s">
        <v>1017</v>
      </c>
    </row>
    <row r="613" spans="2:12" customFormat="1" ht="30" customHeight="1" x14ac:dyDescent="0.3">
      <c r="B613" s="106">
        <v>608</v>
      </c>
      <c r="C613" s="55" t="s">
        <v>2549</v>
      </c>
      <c r="D613" s="55" t="s">
        <v>1015</v>
      </c>
      <c r="E613" s="55" t="s">
        <v>1061</v>
      </c>
      <c r="F613" s="55">
        <v>6</v>
      </c>
      <c r="G613" s="55" t="s">
        <v>0</v>
      </c>
      <c r="H613" s="72">
        <v>500000000</v>
      </c>
      <c r="I613" s="55" t="s">
        <v>1062</v>
      </c>
      <c r="J613" s="55" t="s">
        <v>1063</v>
      </c>
      <c r="K613" s="55" t="s">
        <v>496</v>
      </c>
      <c r="L613" s="90" t="s">
        <v>1064</v>
      </c>
    </row>
    <row r="614" spans="2:12" customFormat="1" ht="30" customHeight="1" x14ac:dyDescent="0.3">
      <c r="B614" s="109">
        <v>609</v>
      </c>
      <c r="C614" s="49" t="s">
        <v>2549</v>
      </c>
      <c r="D614" s="55" t="s">
        <v>1015</v>
      </c>
      <c r="E614" s="49" t="s">
        <v>1070</v>
      </c>
      <c r="F614" s="55">
        <v>7</v>
      </c>
      <c r="G614" s="49" t="s">
        <v>1</v>
      </c>
      <c r="H614" s="72">
        <v>444516000</v>
      </c>
      <c r="I614" s="49" t="s">
        <v>354</v>
      </c>
      <c r="J614" s="49" t="s">
        <v>1067</v>
      </c>
      <c r="K614" s="49" t="s">
        <v>413</v>
      </c>
      <c r="L614" s="97" t="s">
        <v>1017</v>
      </c>
    </row>
    <row r="615" spans="2:12" customFormat="1" ht="30" customHeight="1" x14ac:dyDescent="0.3">
      <c r="B615" s="109">
        <v>610</v>
      </c>
      <c r="C615" s="49" t="s">
        <v>2549</v>
      </c>
      <c r="D615" s="49" t="s">
        <v>73</v>
      </c>
      <c r="E615" s="49" t="s">
        <v>1065</v>
      </c>
      <c r="F615" s="55">
        <v>7</v>
      </c>
      <c r="G615" s="49" t="s">
        <v>1</v>
      </c>
      <c r="H615" s="72">
        <v>5256000</v>
      </c>
      <c r="I615" s="49" t="s">
        <v>205</v>
      </c>
      <c r="J615" s="49" t="s">
        <v>353</v>
      </c>
      <c r="K615" s="49" t="s">
        <v>1016</v>
      </c>
      <c r="L615" s="97" t="s">
        <v>1017</v>
      </c>
    </row>
    <row r="616" spans="2:12" customFormat="1" ht="30" customHeight="1" x14ac:dyDescent="0.3">
      <c r="B616" s="109">
        <v>611</v>
      </c>
      <c r="C616" s="49" t="s">
        <v>2549</v>
      </c>
      <c r="D616" s="55" t="s">
        <v>1015</v>
      </c>
      <c r="E616" s="49" t="s">
        <v>1069</v>
      </c>
      <c r="F616" s="55">
        <v>8</v>
      </c>
      <c r="G616" s="49" t="s">
        <v>0</v>
      </c>
      <c r="H616" s="72">
        <v>1182660000</v>
      </c>
      <c r="I616" s="49" t="s">
        <v>354</v>
      </c>
      <c r="J616" s="49" t="s">
        <v>1067</v>
      </c>
      <c r="K616" s="51" t="s">
        <v>624</v>
      </c>
      <c r="L616" s="89" t="s">
        <v>625</v>
      </c>
    </row>
    <row r="617" spans="2:12" customFormat="1" ht="30" customHeight="1" x14ac:dyDescent="0.3">
      <c r="B617" s="106">
        <v>612</v>
      </c>
      <c r="C617" s="55" t="s">
        <v>2549</v>
      </c>
      <c r="D617" s="55" t="s">
        <v>1015</v>
      </c>
      <c r="E617" s="55" t="s">
        <v>1018</v>
      </c>
      <c r="F617" s="55">
        <v>8</v>
      </c>
      <c r="G617" s="55" t="s">
        <v>1</v>
      </c>
      <c r="H617" s="72">
        <v>120000000</v>
      </c>
      <c r="I617" s="55" t="s">
        <v>1016</v>
      </c>
      <c r="J617" s="55" t="s">
        <v>1017</v>
      </c>
      <c r="K617" s="55" t="s">
        <v>1016</v>
      </c>
      <c r="L617" s="90" t="s">
        <v>1017</v>
      </c>
    </row>
    <row r="618" spans="2:12" customFormat="1" ht="30" customHeight="1" x14ac:dyDescent="0.3">
      <c r="B618" s="106">
        <v>613</v>
      </c>
      <c r="C618" s="55" t="s">
        <v>2549</v>
      </c>
      <c r="D618" s="55" t="s">
        <v>73</v>
      </c>
      <c r="E618" s="55" t="s">
        <v>1052</v>
      </c>
      <c r="F618" s="55">
        <v>8</v>
      </c>
      <c r="G618" s="55" t="s">
        <v>2</v>
      </c>
      <c r="H618" s="72">
        <v>1320000</v>
      </c>
      <c r="I618" s="55" t="s">
        <v>1047</v>
      </c>
      <c r="J618" s="55" t="s">
        <v>1048</v>
      </c>
      <c r="K618" s="55" t="s">
        <v>1016</v>
      </c>
      <c r="L618" s="90" t="s">
        <v>1017</v>
      </c>
    </row>
    <row r="619" spans="2:12" customFormat="1" ht="30" customHeight="1" x14ac:dyDescent="0.3">
      <c r="B619" s="106">
        <v>614</v>
      </c>
      <c r="C619" s="55" t="s">
        <v>2549</v>
      </c>
      <c r="D619" s="55" t="s">
        <v>73</v>
      </c>
      <c r="E619" s="55" t="s">
        <v>1046</v>
      </c>
      <c r="F619" s="55">
        <v>9</v>
      </c>
      <c r="G619" s="55" t="s">
        <v>0</v>
      </c>
      <c r="H619" s="72">
        <v>3300000</v>
      </c>
      <c r="I619" s="55" t="s">
        <v>1047</v>
      </c>
      <c r="J619" s="55" t="s">
        <v>1048</v>
      </c>
      <c r="K619" s="55" t="s">
        <v>1016</v>
      </c>
      <c r="L619" s="90" t="s">
        <v>1017</v>
      </c>
    </row>
    <row r="620" spans="2:12" s="35" customFormat="1" ht="30" customHeight="1" x14ac:dyDescent="0.3">
      <c r="B620" s="106">
        <v>615</v>
      </c>
      <c r="C620" s="55" t="s">
        <v>2549</v>
      </c>
      <c r="D620" s="55" t="s">
        <v>73</v>
      </c>
      <c r="E620" s="55" t="s">
        <v>1049</v>
      </c>
      <c r="F620" s="55">
        <v>9</v>
      </c>
      <c r="G620" s="55" t="s">
        <v>2</v>
      </c>
      <c r="H620" s="72">
        <v>2662000</v>
      </c>
      <c r="I620" s="55" t="s">
        <v>1050</v>
      </c>
      <c r="J620" s="55" t="s">
        <v>1051</v>
      </c>
      <c r="K620" s="55" t="s">
        <v>1016</v>
      </c>
      <c r="L620" s="90" t="s">
        <v>1017</v>
      </c>
    </row>
    <row r="621" spans="2:12" s="35" customFormat="1" ht="30" customHeight="1" x14ac:dyDescent="0.3">
      <c r="B621" s="106">
        <v>616</v>
      </c>
      <c r="C621" s="55" t="s">
        <v>2549</v>
      </c>
      <c r="D621" s="55" t="s">
        <v>73</v>
      </c>
      <c r="E621" s="55" t="s">
        <v>1042</v>
      </c>
      <c r="F621" s="55">
        <v>10</v>
      </c>
      <c r="G621" s="55" t="s">
        <v>2</v>
      </c>
      <c r="H621" s="72">
        <v>4180000</v>
      </c>
      <c r="I621" s="55" t="s">
        <v>1039</v>
      </c>
      <c r="J621" s="55" t="s">
        <v>1040</v>
      </c>
      <c r="K621" s="55" t="s">
        <v>1016</v>
      </c>
      <c r="L621" s="90" t="s">
        <v>1017</v>
      </c>
    </row>
    <row r="622" spans="2:12" s="35" customFormat="1" ht="30" customHeight="1" x14ac:dyDescent="0.3">
      <c r="B622" s="106">
        <v>617</v>
      </c>
      <c r="C622" s="55" t="s">
        <v>2549</v>
      </c>
      <c r="D622" s="55" t="s">
        <v>1015</v>
      </c>
      <c r="E622" s="55" t="s">
        <v>1060</v>
      </c>
      <c r="F622" s="55">
        <v>11</v>
      </c>
      <c r="G622" s="55" t="s">
        <v>2</v>
      </c>
      <c r="H622" s="72">
        <v>20000000</v>
      </c>
      <c r="I622" s="55" t="s">
        <v>1057</v>
      </c>
      <c r="J622" s="55" t="s">
        <v>1058</v>
      </c>
      <c r="K622" s="55" t="s">
        <v>1016</v>
      </c>
      <c r="L622" s="90" t="s">
        <v>1017</v>
      </c>
    </row>
    <row r="623" spans="2:12" s="36" customFormat="1" ht="30" customHeight="1" x14ac:dyDescent="0.3">
      <c r="B623" s="106">
        <v>618</v>
      </c>
      <c r="C623" s="55" t="s">
        <v>2549</v>
      </c>
      <c r="D623" s="55" t="s">
        <v>67</v>
      </c>
      <c r="E623" s="67" t="s">
        <v>1813</v>
      </c>
      <c r="F623" s="51">
        <v>1</v>
      </c>
      <c r="G623" s="51" t="s">
        <v>0</v>
      </c>
      <c r="H623" s="73">
        <f>52220000*1.1</f>
        <v>57442000.000000007</v>
      </c>
      <c r="I623" s="51" t="s">
        <v>341</v>
      </c>
      <c r="J623" s="51" t="s">
        <v>342</v>
      </c>
      <c r="K623" s="51" t="s">
        <v>1734</v>
      </c>
      <c r="L623" s="89" t="s">
        <v>1735</v>
      </c>
    </row>
    <row r="624" spans="2:12" s="36" customFormat="1" ht="30" customHeight="1" x14ac:dyDescent="0.3">
      <c r="B624" s="106">
        <v>619</v>
      </c>
      <c r="C624" s="55" t="s">
        <v>2549</v>
      </c>
      <c r="D624" s="55" t="s">
        <v>1738</v>
      </c>
      <c r="E624" s="59" t="s">
        <v>1733</v>
      </c>
      <c r="F624" s="55">
        <v>1</v>
      </c>
      <c r="G624" s="55" t="s">
        <v>762</v>
      </c>
      <c r="H624" s="72">
        <v>10000000</v>
      </c>
      <c r="I624" s="55" t="s">
        <v>1734</v>
      </c>
      <c r="J624" s="55" t="s">
        <v>1735</v>
      </c>
      <c r="K624" s="55" t="s">
        <v>1734</v>
      </c>
      <c r="L624" s="90" t="s">
        <v>1735</v>
      </c>
    </row>
    <row r="625" spans="2:12" s="43" customFormat="1" ht="30" customHeight="1" x14ac:dyDescent="0.3">
      <c r="B625" s="106">
        <v>620</v>
      </c>
      <c r="C625" s="55" t="s">
        <v>2549</v>
      </c>
      <c r="D625" s="55" t="s">
        <v>67</v>
      </c>
      <c r="E625" s="59" t="s">
        <v>1730</v>
      </c>
      <c r="F625" s="55">
        <v>1</v>
      </c>
      <c r="G625" s="55" t="s">
        <v>2</v>
      </c>
      <c r="H625" s="72">
        <v>1300000</v>
      </c>
      <c r="I625" s="55" t="s">
        <v>1731</v>
      </c>
      <c r="J625" s="55" t="s">
        <v>1732</v>
      </c>
      <c r="K625" s="55" t="s">
        <v>1731</v>
      </c>
      <c r="L625" s="90" t="s">
        <v>1732</v>
      </c>
    </row>
    <row r="626" spans="2:12" customFormat="1" ht="30" customHeight="1" x14ac:dyDescent="0.3">
      <c r="B626" s="106">
        <v>621</v>
      </c>
      <c r="C626" s="55" t="s">
        <v>2549</v>
      </c>
      <c r="D626" s="55" t="s">
        <v>67</v>
      </c>
      <c r="E626" s="54" t="s">
        <v>1773</v>
      </c>
      <c r="F626" s="51">
        <v>2</v>
      </c>
      <c r="G626" s="51" t="s">
        <v>2</v>
      </c>
      <c r="H626" s="73">
        <v>18810000</v>
      </c>
      <c r="I626" s="51" t="s">
        <v>1739</v>
      </c>
      <c r="J626" s="51" t="s">
        <v>2567</v>
      </c>
      <c r="K626" s="51" t="s">
        <v>311</v>
      </c>
      <c r="L626" s="89" t="s">
        <v>345</v>
      </c>
    </row>
    <row r="627" spans="2:12" customFormat="1" ht="30" customHeight="1" x14ac:dyDescent="0.3">
      <c r="B627" s="106">
        <v>622</v>
      </c>
      <c r="C627" s="55" t="s">
        <v>2549</v>
      </c>
      <c r="D627" s="55" t="s">
        <v>67</v>
      </c>
      <c r="E627" s="59" t="s">
        <v>94</v>
      </c>
      <c r="F627" s="55">
        <v>2</v>
      </c>
      <c r="G627" s="55" t="s">
        <v>0</v>
      </c>
      <c r="H627" s="72">
        <v>13316600</v>
      </c>
      <c r="I627" s="55" t="s">
        <v>1749</v>
      </c>
      <c r="J627" s="55" t="s">
        <v>1750</v>
      </c>
      <c r="K627" s="55" t="s">
        <v>311</v>
      </c>
      <c r="L627" s="90" t="s">
        <v>1751</v>
      </c>
    </row>
    <row r="628" spans="2:12" s="32" customFormat="1" ht="30" customHeight="1" x14ac:dyDescent="0.3">
      <c r="B628" s="106">
        <v>623</v>
      </c>
      <c r="C628" s="55" t="s">
        <v>2549</v>
      </c>
      <c r="D628" s="55" t="s">
        <v>67</v>
      </c>
      <c r="E628" s="59" t="s">
        <v>1789</v>
      </c>
      <c r="F628" s="55">
        <v>2</v>
      </c>
      <c r="G628" s="55" t="s">
        <v>2</v>
      </c>
      <c r="H628" s="72">
        <v>3960000</v>
      </c>
      <c r="I628" s="55" t="s">
        <v>1790</v>
      </c>
      <c r="J628" s="55" t="s">
        <v>1791</v>
      </c>
      <c r="K628" s="55" t="s">
        <v>1734</v>
      </c>
      <c r="L628" s="90" t="s">
        <v>1735</v>
      </c>
    </row>
    <row r="629" spans="2:12" customFormat="1" ht="30" customHeight="1" x14ac:dyDescent="0.3">
      <c r="B629" s="106">
        <v>624</v>
      </c>
      <c r="C629" s="55" t="s">
        <v>2549</v>
      </c>
      <c r="D629" s="55" t="s">
        <v>67</v>
      </c>
      <c r="E629" s="59" t="s">
        <v>1744</v>
      </c>
      <c r="F629" s="55">
        <v>2</v>
      </c>
      <c r="G629" s="55" t="s">
        <v>2</v>
      </c>
      <c r="H629" s="72">
        <v>1870000</v>
      </c>
      <c r="I629" s="55" t="s">
        <v>1742</v>
      </c>
      <c r="J629" s="55" t="s">
        <v>1740</v>
      </c>
      <c r="K629" s="55" t="s">
        <v>1734</v>
      </c>
      <c r="L629" s="90" t="s">
        <v>1735</v>
      </c>
    </row>
    <row r="630" spans="2:12" customFormat="1" ht="30" customHeight="1" x14ac:dyDescent="0.3">
      <c r="B630" s="106">
        <v>625</v>
      </c>
      <c r="C630" s="55" t="s">
        <v>2549</v>
      </c>
      <c r="D630" s="55" t="s">
        <v>67</v>
      </c>
      <c r="E630" s="54" t="s">
        <v>288</v>
      </c>
      <c r="F630" s="51">
        <v>4</v>
      </c>
      <c r="G630" s="51" t="s">
        <v>2</v>
      </c>
      <c r="H630" s="73">
        <v>15000000</v>
      </c>
      <c r="I630" s="51" t="s">
        <v>222</v>
      </c>
      <c r="J630" s="51" t="s">
        <v>223</v>
      </c>
      <c r="K630" s="51" t="s">
        <v>311</v>
      </c>
      <c r="L630" s="89" t="s">
        <v>345</v>
      </c>
    </row>
    <row r="631" spans="2:12" customFormat="1" ht="30" customHeight="1" x14ac:dyDescent="0.3">
      <c r="B631" s="106">
        <v>626</v>
      </c>
      <c r="C631" s="55" t="s">
        <v>2549</v>
      </c>
      <c r="D631" s="55" t="s">
        <v>67</v>
      </c>
      <c r="E631" s="54" t="s">
        <v>1777</v>
      </c>
      <c r="F631" s="51">
        <v>4</v>
      </c>
      <c r="G631" s="51" t="s">
        <v>2</v>
      </c>
      <c r="H631" s="73">
        <v>12000000</v>
      </c>
      <c r="I631" s="51" t="s">
        <v>222</v>
      </c>
      <c r="J631" s="51" t="s">
        <v>223</v>
      </c>
      <c r="K631" s="51" t="s">
        <v>311</v>
      </c>
      <c r="L631" s="89" t="s">
        <v>345</v>
      </c>
    </row>
    <row r="632" spans="2:12" customFormat="1" ht="30" customHeight="1" x14ac:dyDescent="0.3">
      <c r="B632" s="106">
        <v>627</v>
      </c>
      <c r="C632" s="55" t="s">
        <v>2549</v>
      </c>
      <c r="D632" s="55" t="s">
        <v>67</v>
      </c>
      <c r="E632" s="67" t="s">
        <v>1817</v>
      </c>
      <c r="F632" s="51">
        <v>5</v>
      </c>
      <c r="G632" s="51" t="s">
        <v>0</v>
      </c>
      <c r="H632" s="73">
        <f>42700000*1.1</f>
        <v>46970000.000000007</v>
      </c>
      <c r="I632" s="51" t="s">
        <v>343</v>
      </c>
      <c r="J632" s="51" t="s">
        <v>344</v>
      </c>
      <c r="K632" s="51" t="s">
        <v>311</v>
      </c>
      <c r="L632" s="89" t="s">
        <v>345</v>
      </c>
    </row>
    <row r="633" spans="2:12" customFormat="1" ht="30" customHeight="1" x14ac:dyDescent="0.3">
      <c r="B633" s="106">
        <v>628</v>
      </c>
      <c r="C633" s="55" t="s">
        <v>2549</v>
      </c>
      <c r="D633" s="55" t="s">
        <v>67</v>
      </c>
      <c r="E633" s="59" t="s">
        <v>1795</v>
      </c>
      <c r="F633" s="55">
        <v>5</v>
      </c>
      <c r="G633" s="55" t="s">
        <v>0</v>
      </c>
      <c r="H633" s="72">
        <v>38000000</v>
      </c>
      <c r="I633" s="55" t="s">
        <v>1790</v>
      </c>
      <c r="J633" s="55" t="s">
        <v>1796</v>
      </c>
      <c r="K633" s="55" t="s">
        <v>311</v>
      </c>
      <c r="L633" s="90" t="s">
        <v>345</v>
      </c>
    </row>
    <row r="634" spans="2:12" customFormat="1" ht="30" customHeight="1" x14ac:dyDescent="0.3">
      <c r="B634" s="106">
        <v>629</v>
      </c>
      <c r="C634" s="55" t="s">
        <v>2549</v>
      </c>
      <c r="D634" s="55" t="s">
        <v>67</v>
      </c>
      <c r="E634" s="67" t="s">
        <v>1814</v>
      </c>
      <c r="F634" s="51">
        <v>6</v>
      </c>
      <c r="G634" s="51" t="s">
        <v>2</v>
      </c>
      <c r="H634" s="73">
        <v>5000000</v>
      </c>
      <c r="I634" s="51" t="s">
        <v>343</v>
      </c>
      <c r="J634" s="51" t="s">
        <v>344</v>
      </c>
      <c r="K634" s="51" t="s">
        <v>311</v>
      </c>
      <c r="L634" s="89" t="s">
        <v>345</v>
      </c>
    </row>
    <row r="635" spans="2:12" customFormat="1" ht="30" customHeight="1" x14ac:dyDescent="0.3">
      <c r="B635" s="106">
        <v>630</v>
      </c>
      <c r="C635" s="55" t="s">
        <v>2549</v>
      </c>
      <c r="D635" s="55" t="s">
        <v>67</v>
      </c>
      <c r="E635" s="59" t="s">
        <v>1769</v>
      </c>
      <c r="F635" s="55">
        <v>6</v>
      </c>
      <c r="G635" s="55" t="s">
        <v>2</v>
      </c>
      <c r="H635" s="72">
        <v>4098600</v>
      </c>
      <c r="I635" s="55" t="s">
        <v>224</v>
      </c>
      <c r="J635" s="55" t="s">
        <v>1765</v>
      </c>
      <c r="K635" s="55" t="s">
        <v>311</v>
      </c>
      <c r="L635" s="90" t="s">
        <v>1751</v>
      </c>
    </row>
    <row r="636" spans="2:12" customFormat="1" ht="30" customHeight="1" x14ac:dyDescent="0.3">
      <c r="B636" s="106">
        <v>631</v>
      </c>
      <c r="C636" s="55" t="s">
        <v>2549</v>
      </c>
      <c r="D636" s="55" t="s">
        <v>67</v>
      </c>
      <c r="E636" s="59" t="s">
        <v>1819</v>
      </c>
      <c r="F636" s="55">
        <v>7</v>
      </c>
      <c r="G636" s="55" t="s">
        <v>861</v>
      </c>
      <c r="H636" s="72">
        <v>350000000</v>
      </c>
      <c r="I636" s="55" t="s">
        <v>1820</v>
      </c>
      <c r="J636" s="55" t="s">
        <v>1821</v>
      </c>
      <c r="K636" s="55" t="s">
        <v>1734</v>
      </c>
      <c r="L636" s="90" t="s">
        <v>1735</v>
      </c>
    </row>
    <row r="637" spans="2:12" customFormat="1" ht="30" customHeight="1" x14ac:dyDescent="0.3">
      <c r="B637" s="106">
        <v>632</v>
      </c>
      <c r="C637" s="55" t="s">
        <v>2549</v>
      </c>
      <c r="D637" s="55" t="s">
        <v>67</v>
      </c>
      <c r="E637" s="59" t="s">
        <v>1808</v>
      </c>
      <c r="F637" s="55">
        <v>7</v>
      </c>
      <c r="G637" s="55" t="s">
        <v>0</v>
      </c>
      <c r="H637" s="72">
        <v>190000000</v>
      </c>
      <c r="I637" s="55" t="s">
        <v>1805</v>
      </c>
      <c r="J637" s="55" t="s">
        <v>1806</v>
      </c>
      <c r="K637" s="55" t="s">
        <v>1734</v>
      </c>
      <c r="L637" s="90" t="s">
        <v>1735</v>
      </c>
    </row>
    <row r="638" spans="2:12" customFormat="1" ht="30" customHeight="1" x14ac:dyDescent="0.3">
      <c r="B638" s="106">
        <v>633</v>
      </c>
      <c r="C638" s="55" t="s">
        <v>2549</v>
      </c>
      <c r="D638" s="55" t="s">
        <v>67</v>
      </c>
      <c r="E638" s="59" t="s">
        <v>1809</v>
      </c>
      <c r="F638" s="55">
        <v>7</v>
      </c>
      <c r="G638" s="55" t="s">
        <v>0</v>
      </c>
      <c r="H638" s="72">
        <v>175000000</v>
      </c>
      <c r="I638" s="55" t="s">
        <v>1805</v>
      </c>
      <c r="J638" s="55" t="s">
        <v>1806</v>
      </c>
      <c r="K638" s="55" t="s">
        <v>1734</v>
      </c>
      <c r="L638" s="90" t="s">
        <v>1735</v>
      </c>
    </row>
    <row r="639" spans="2:12" customFormat="1" ht="30" customHeight="1" x14ac:dyDescent="0.3">
      <c r="B639" s="106">
        <v>634</v>
      </c>
      <c r="C639" s="55" t="s">
        <v>2549</v>
      </c>
      <c r="D639" s="55" t="s">
        <v>67</v>
      </c>
      <c r="E639" s="67" t="s">
        <v>1816</v>
      </c>
      <c r="F639" s="51">
        <v>7</v>
      </c>
      <c r="G639" s="51" t="s">
        <v>0</v>
      </c>
      <c r="H639" s="73">
        <f>58960000*1.1</f>
        <v>64856000.000000007</v>
      </c>
      <c r="I639" s="51" t="s">
        <v>343</v>
      </c>
      <c r="J639" s="51" t="s">
        <v>344</v>
      </c>
      <c r="K639" s="51" t="s">
        <v>311</v>
      </c>
      <c r="L639" s="89" t="s">
        <v>345</v>
      </c>
    </row>
    <row r="640" spans="2:12" customFormat="1" ht="30" customHeight="1" x14ac:dyDescent="0.3">
      <c r="B640" s="106">
        <v>635</v>
      </c>
      <c r="C640" s="55" t="s">
        <v>2549</v>
      </c>
      <c r="D640" s="55" t="s">
        <v>67</v>
      </c>
      <c r="E640" s="59" t="s">
        <v>1810</v>
      </c>
      <c r="F640" s="55">
        <v>7</v>
      </c>
      <c r="G640" s="55" t="s">
        <v>0</v>
      </c>
      <c r="H640" s="72">
        <v>50000000</v>
      </c>
      <c r="I640" s="55" t="s">
        <v>1805</v>
      </c>
      <c r="J640" s="55" t="s">
        <v>1806</v>
      </c>
      <c r="K640" s="55" t="s">
        <v>1734</v>
      </c>
      <c r="L640" s="90" t="s">
        <v>1735</v>
      </c>
    </row>
    <row r="641" spans="2:12" customFormat="1" ht="30" customHeight="1" x14ac:dyDescent="0.3">
      <c r="B641" s="106">
        <v>636</v>
      </c>
      <c r="C641" s="55" t="s">
        <v>2549</v>
      </c>
      <c r="D641" s="55" t="s">
        <v>67</v>
      </c>
      <c r="E641" s="59" t="s">
        <v>1792</v>
      </c>
      <c r="F641" s="55">
        <v>7</v>
      </c>
      <c r="G641" s="55" t="s">
        <v>2</v>
      </c>
      <c r="H641" s="72">
        <v>7000000</v>
      </c>
      <c r="I641" s="55" t="s">
        <v>1793</v>
      </c>
      <c r="J641" s="55" t="s">
        <v>1794</v>
      </c>
      <c r="K641" s="55" t="s">
        <v>1734</v>
      </c>
      <c r="L641" s="90" t="s">
        <v>1735</v>
      </c>
    </row>
    <row r="642" spans="2:12" customFormat="1" ht="30" customHeight="1" x14ac:dyDescent="0.3">
      <c r="B642" s="106">
        <v>637</v>
      </c>
      <c r="C642" s="55" t="s">
        <v>2549</v>
      </c>
      <c r="D642" s="55" t="s">
        <v>67</v>
      </c>
      <c r="E642" s="59" t="s">
        <v>1797</v>
      </c>
      <c r="F642" s="55">
        <v>7</v>
      </c>
      <c r="G642" s="55" t="s">
        <v>2</v>
      </c>
      <c r="H642" s="72">
        <v>6000000</v>
      </c>
      <c r="I642" s="55" t="s">
        <v>1790</v>
      </c>
      <c r="J642" s="55" t="s">
        <v>1796</v>
      </c>
      <c r="K642" s="55" t="s">
        <v>1734</v>
      </c>
      <c r="L642" s="90" t="s">
        <v>345</v>
      </c>
    </row>
    <row r="643" spans="2:12" customFormat="1" ht="30" customHeight="1" x14ac:dyDescent="0.3">
      <c r="B643" s="106">
        <v>638</v>
      </c>
      <c r="C643" s="55" t="s">
        <v>2549</v>
      </c>
      <c r="D643" s="55" t="s">
        <v>67</v>
      </c>
      <c r="E643" s="59" t="s">
        <v>1798</v>
      </c>
      <c r="F643" s="55">
        <v>7</v>
      </c>
      <c r="G643" s="55" t="s">
        <v>2</v>
      </c>
      <c r="H643" s="72">
        <v>3000000</v>
      </c>
      <c r="I643" s="55" t="s">
        <v>1790</v>
      </c>
      <c r="J643" s="55" t="s">
        <v>1796</v>
      </c>
      <c r="K643" s="55" t="s">
        <v>1734</v>
      </c>
      <c r="L643" s="90" t="s">
        <v>345</v>
      </c>
    </row>
    <row r="644" spans="2:12" customFormat="1" ht="30" customHeight="1" x14ac:dyDescent="0.3">
      <c r="B644" s="106">
        <v>639</v>
      </c>
      <c r="C644" s="55" t="s">
        <v>2549</v>
      </c>
      <c r="D644" s="55" t="s">
        <v>67</v>
      </c>
      <c r="E644" s="59" t="s">
        <v>1767</v>
      </c>
      <c r="F644" s="55">
        <v>8</v>
      </c>
      <c r="G644" s="55" t="s">
        <v>0</v>
      </c>
      <c r="H644" s="72">
        <v>35779700</v>
      </c>
      <c r="I644" s="55" t="s">
        <v>224</v>
      </c>
      <c r="J644" s="55" t="s">
        <v>1765</v>
      </c>
      <c r="K644" s="55" t="s">
        <v>311</v>
      </c>
      <c r="L644" s="90" t="s">
        <v>1751</v>
      </c>
    </row>
    <row r="645" spans="2:12" customFormat="1" ht="30" customHeight="1" x14ac:dyDescent="0.3">
      <c r="B645" s="106">
        <v>640</v>
      </c>
      <c r="C645" s="55" t="s">
        <v>2549</v>
      </c>
      <c r="D645" s="55" t="s">
        <v>67</v>
      </c>
      <c r="E645" s="67" t="s">
        <v>1815</v>
      </c>
      <c r="F645" s="51">
        <v>9</v>
      </c>
      <c r="G645" s="51" t="s">
        <v>0</v>
      </c>
      <c r="H645" s="73">
        <f>40480000*1.1</f>
        <v>44528000</v>
      </c>
      <c r="I645" s="51" t="s">
        <v>343</v>
      </c>
      <c r="J645" s="51" t="s">
        <v>344</v>
      </c>
      <c r="K645" s="51" t="s">
        <v>311</v>
      </c>
      <c r="L645" s="89" t="s">
        <v>345</v>
      </c>
    </row>
    <row r="646" spans="2:12" customFormat="1" ht="30" customHeight="1" x14ac:dyDescent="0.3">
      <c r="B646" s="106">
        <v>641</v>
      </c>
      <c r="C646" s="55" t="s">
        <v>2549</v>
      </c>
      <c r="D646" s="55" t="s">
        <v>67</v>
      </c>
      <c r="E646" s="59" t="s">
        <v>1741</v>
      </c>
      <c r="F646" s="55">
        <v>9</v>
      </c>
      <c r="G646" s="55" t="s">
        <v>2</v>
      </c>
      <c r="H646" s="72">
        <v>24200000</v>
      </c>
      <c r="I646" s="55" t="s">
        <v>1742</v>
      </c>
      <c r="J646" s="55" t="s">
        <v>1740</v>
      </c>
      <c r="K646" s="55" t="s">
        <v>1734</v>
      </c>
      <c r="L646" s="90" t="s">
        <v>1735</v>
      </c>
    </row>
    <row r="647" spans="2:12" customFormat="1" ht="30" customHeight="1" x14ac:dyDescent="0.3">
      <c r="B647" s="106">
        <v>642</v>
      </c>
      <c r="C647" s="55" t="s">
        <v>2549</v>
      </c>
      <c r="D647" s="55" t="s">
        <v>67</v>
      </c>
      <c r="E647" s="59" t="s">
        <v>1768</v>
      </c>
      <c r="F647" s="55">
        <v>10</v>
      </c>
      <c r="G647" s="55" t="s">
        <v>0</v>
      </c>
      <c r="H647" s="72">
        <v>16494500</v>
      </c>
      <c r="I647" s="55" t="s">
        <v>224</v>
      </c>
      <c r="J647" s="55" t="s">
        <v>1765</v>
      </c>
      <c r="K647" s="55" t="s">
        <v>311</v>
      </c>
      <c r="L647" s="90" t="s">
        <v>1751</v>
      </c>
    </row>
    <row r="648" spans="2:12" customFormat="1" ht="30" customHeight="1" x14ac:dyDescent="0.3">
      <c r="B648" s="106">
        <v>643</v>
      </c>
      <c r="C648" s="55" t="s">
        <v>2549</v>
      </c>
      <c r="D648" s="55" t="s">
        <v>67</v>
      </c>
      <c r="E648" s="59" t="s">
        <v>1763</v>
      </c>
      <c r="F648" s="55">
        <v>10</v>
      </c>
      <c r="G648" s="55" t="s">
        <v>2</v>
      </c>
      <c r="H648" s="72">
        <v>1485000</v>
      </c>
      <c r="I648" s="55" t="s">
        <v>1749</v>
      </c>
      <c r="J648" s="55" t="s">
        <v>1750</v>
      </c>
      <c r="K648" s="55" t="s">
        <v>311</v>
      </c>
      <c r="L648" s="90" t="s">
        <v>1751</v>
      </c>
    </row>
    <row r="649" spans="2:12" customFormat="1" ht="30" customHeight="1" x14ac:dyDescent="0.3">
      <c r="B649" s="106">
        <v>644</v>
      </c>
      <c r="C649" s="55" t="s">
        <v>2549</v>
      </c>
      <c r="D649" s="55" t="s">
        <v>67</v>
      </c>
      <c r="E649" s="59" t="s">
        <v>1762</v>
      </c>
      <c r="F649" s="55">
        <v>11</v>
      </c>
      <c r="G649" s="55" t="s">
        <v>0</v>
      </c>
      <c r="H649" s="72">
        <v>5940000</v>
      </c>
      <c r="I649" s="55" t="s">
        <v>1749</v>
      </c>
      <c r="J649" s="55" t="s">
        <v>1750</v>
      </c>
      <c r="K649" s="55" t="s">
        <v>311</v>
      </c>
      <c r="L649" s="90" t="s">
        <v>1751</v>
      </c>
    </row>
    <row r="650" spans="2:12" customFormat="1" ht="30" customHeight="1" x14ac:dyDescent="0.3">
      <c r="B650" s="106">
        <v>645</v>
      </c>
      <c r="C650" s="55" t="s">
        <v>2549</v>
      </c>
      <c r="D650" s="55" t="s">
        <v>67</v>
      </c>
      <c r="E650" s="59" t="s">
        <v>289</v>
      </c>
      <c r="F650" s="55">
        <v>11</v>
      </c>
      <c r="G650" s="55" t="s">
        <v>0</v>
      </c>
      <c r="H650" s="72">
        <v>5681500</v>
      </c>
      <c r="I650" s="55" t="s">
        <v>1749</v>
      </c>
      <c r="J650" s="55" t="s">
        <v>1750</v>
      </c>
      <c r="K650" s="55" t="s">
        <v>311</v>
      </c>
      <c r="L650" s="90" t="s">
        <v>1751</v>
      </c>
    </row>
    <row r="651" spans="2:12" customFormat="1" ht="30" customHeight="1" x14ac:dyDescent="0.3">
      <c r="B651" s="106">
        <v>646</v>
      </c>
      <c r="C651" s="55" t="s">
        <v>2549</v>
      </c>
      <c r="D651" s="55" t="s">
        <v>67</v>
      </c>
      <c r="E651" s="59" t="s">
        <v>1743</v>
      </c>
      <c r="F651" s="55">
        <v>11</v>
      </c>
      <c r="G651" s="55" t="s">
        <v>2</v>
      </c>
      <c r="H651" s="72">
        <v>2530000</v>
      </c>
      <c r="I651" s="55" t="s">
        <v>1742</v>
      </c>
      <c r="J651" s="55" t="s">
        <v>1740</v>
      </c>
      <c r="K651" s="55" t="s">
        <v>1734</v>
      </c>
      <c r="L651" s="90" t="s">
        <v>1735</v>
      </c>
    </row>
    <row r="652" spans="2:12" customFormat="1" ht="30" customHeight="1" x14ac:dyDescent="0.3">
      <c r="B652" s="109">
        <v>647</v>
      </c>
      <c r="C652" s="49" t="s">
        <v>2549</v>
      </c>
      <c r="D652" s="49" t="s">
        <v>448</v>
      </c>
      <c r="E652" s="49" t="s">
        <v>447</v>
      </c>
      <c r="F652" s="49">
        <v>3</v>
      </c>
      <c r="G652" s="49" t="s">
        <v>0</v>
      </c>
      <c r="H652" s="72">
        <v>88000000</v>
      </c>
      <c r="I652" s="49" t="s">
        <v>449</v>
      </c>
      <c r="J652" s="49" t="s">
        <v>450</v>
      </c>
      <c r="K652" s="49" t="s">
        <v>66</v>
      </c>
      <c r="L652" s="97" t="s">
        <v>53</v>
      </c>
    </row>
    <row r="653" spans="2:12" customFormat="1" ht="30" customHeight="1" x14ac:dyDescent="0.3">
      <c r="B653" s="109">
        <v>648</v>
      </c>
      <c r="C653" s="49" t="s">
        <v>2549</v>
      </c>
      <c r="D653" s="50" t="s">
        <v>258</v>
      </c>
      <c r="E653" s="50" t="s">
        <v>434</v>
      </c>
      <c r="F653" s="50">
        <v>2</v>
      </c>
      <c r="G653" s="50" t="s">
        <v>2</v>
      </c>
      <c r="H653" s="72">
        <v>5000000</v>
      </c>
      <c r="I653" s="50" t="s">
        <v>435</v>
      </c>
      <c r="J653" s="50" t="s">
        <v>436</v>
      </c>
      <c r="K653" s="50" t="s">
        <v>437</v>
      </c>
      <c r="L653" s="100" t="s">
        <v>438</v>
      </c>
    </row>
    <row r="654" spans="2:12" customFormat="1" ht="30" customHeight="1" x14ac:dyDescent="0.3">
      <c r="B654" s="109">
        <v>649</v>
      </c>
      <c r="C654" s="49" t="s">
        <v>2549</v>
      </c>
      <c r="D654" s="49" t="s">
        <v>258</v>
      </c>
      <c r="E654" s="49" t="s">
        <v>439</v>
      </c>
      <c r="F654" s="49">
        <v>3</v>
      </c>
      <c r="G654" s="49" t="s">
        <v>0</v>
      </c>
      <c r="H654" s="72">
        <v>90000000</v>
      </c>
      <c r="I654" s="49" t="s">
        <v>440</v>
      </c>
      <c r="J654" s="49" t="s">
        <v>307</v>
      </c>
      <c r="K654" s="49" t="s">
        <v>441</v>
      </c>
      <c r="L654" s="97" t="s">
        <v>442</v>
      </c>
    </row>
    <row r="655" spans="2:12" customFormat="1" ht="30" customHeight="1" x14ac:dyDescent="0.3">
      <c r="B655" s="109">
        <v>650</v>
      </c>
      <c r="C655" s="49" t="s">
        <v>2549</v>
      </c>
      <c r="D655" s="49" t="s">
        <v>258</v>
      </c>
      <c r="E655" s="49" t="s">
        <v>265</v>
      </c>
      <c r="F655" s="49">
        <v>5</v>
      </c>
      <c r="G655" s="49" t="s">
        <v>0</v>
      </c>
      <c r="H655" s="72">
        <v>50000000</v>
      </c>
      <c r="I655" s="49" t="s">
        <v>440</v>
      </c>
      <c r="J655" s="49" t="s">
        <v>307</v>
      </c>
      <c r="K655" s="49" t="s">
        <v>441</v>
      </c>
      <c r="L655" s="97" t="s">
        <v>442</v>
      </c>
    </row>
    <row r="656" spans="2:12" customFormat="1" ht="30" customHeight="1" x14ac:dyDescent="0.3">
      <c r="B656" s="109">
        <v>651</v>
      </c>
      <c r="C656" s="49" t="s">
        <v>2549</v>
      </c>
      <c r="D656" s="49" t="s">
        <v>258</v>
      </c>
      <c r="E656" s="49" t="s">
        <v>264</v>
      </c>
      <c r="F656" s="49">
        <v>5</v>
      </c>
      <c r="G656" s="49" t="s">
        <v>0</v>
      </c>
      <c r="H656" s="72">
        <v>40000000</v>
      </c>
      <c r="I656" s="49" t="s">
        <v>440</v>
      </c>
      <c r="J656" s="49" t="s">
        <v>307</v>
      </c>
      <c r="K656" s="49" t="s">
        <v>441</v>
      </c>
      <c r="L656" s="97" t="s">
        <v>442</v>
      </c>
    </row>
    <row r="657" spans="2:12" customFormat="1" ht="30" customHeight="1" x14ac:dyDescent="0.3">
      <c r="B657" s="109">
        <v>652</v>
      </c>
      <c r="C657" s="49" t="s">
        <v>2549</v>
      </c>
      <c r="D657" s="49" t="s">
        <v>258</v>
      </c>
      <c r="E657" s="49" t="s">
        <v>443</v>
      </c>
      <c r="F657" s="49">
        <v>7</v>
      </c>
      <c r="G657" s="49" t="s">
        <v>1</v>
      </c>
      <c r="H657" s="72">
        <v>27000000</v>
      </c>
      <c r="I657" s="49" t="s">
        <v>444</v>
      </c>
      <c r="J657" s="49" t="s">
        <v>445</v>
      </c>
      <c r="K657" s="49" t="s">
        <v>437</v>
      </c>
      <c r="L657" s="100" t="s">
        <v>438</v>
      </c>
    </row>
    <row r="658" spans="2:12" customFormat="1" ht="30" customHeight="1" x14ac:dyDescent="0.3">
      <c r="B658" s="109">
        <v>653</v>
      </c>
      <c r="C658" s="49" t="s">
        <v>2549</v>
      </c>
      <c r="D658" s="49" t="s">
        <v>258</v>
      </c>
      <c r="E658" s="49" t="s">
        <v>446</v>
      </c>
      <c r="F658" s="49">
        <v>8</v>
      </c>
      <c r="G658" s="49" t="s">
        <v>1</v>
      </c>
      <c r="H658" s="72">
        <v>459000000</v>
      </c>
      <c r="I658" s="49" t="s">
        <v>444</v>
      </c>
      <c r="J658" s="49" t="s">
        <v>445</v>
      </c>
      <c r="K658" s="49" t="s">
        <v>437</v>
      </c>
      <c r="L658" s="100" t="s">
        <v>438</v>
      </c>
    </row>
    <row r="659" spans="2:12" s="37" customFormat="1" ht="30" customHeight="1" x14ac:dyDescent="0.3">
      <c r="B659" s="109">
        <v>654</v>
      </c>
      <c r="C659" s="49" t="s">
        <v>2549</v>
      </c>
      <c r="D659" s="49" t="s">
        <v>426</v>
      </c>
      <c r="E659" s="49" t="s">
        <v>429</v>
      </c>
      <c r="F659" s="49">
        <v>7</v>
      </c>
      <c r="G659" s="49" t="s">
        <v>0</v>
      </c>
      <c r="H659" s="72">
        <v>81000000</v>
      </c>
      <c r="I659" s="49" t="s">
        <v>430</v>
      </c>
      <c r="J659" s="49" t="s">
        <v>431</v>
      </c>
      <c r="K659" s="49" t="s">
        <v>432</v>
      </c>
      <c r="L659" s="97" t="s">
        <v>433</v>
      </c>
    </row>
    <row r="660" spans="2:12" customFormat="1" ht="30" customHeight="1" x14ac:dyDescent="0.3">
      <c r="B660" s="106">
        <v>655</v>
      </c>
      <c r="C660" s="55" t="s">
        <v>2549</v>
      </c>
      <c r="D660" s="51" t="s">
        <v>2014</v>
      </c>
      <c r="E660" s="51" t="s">
        <v>2013</v>
      </c>
      <c r="F660" s="51">
        <v>1</v>
      </c>
      <c r="G660" s="57" t="s">
        <v>0</v>
      </c>
      <c r="H660" s="73">
        <f>66000000*1.1</f>
        <v>72600000</v>
      </c>
      <c r="I660" s="51" t="s">
        <v>2015</v>
      </c>
      <c r="J660" s="61" t="s">
        <v>2016</v>
      </c>
      <c r="K660" s="55" t="s">
        <v>414</v>
      </c>
      <c r="L660" s="90" t="s">
        <v>2017</v>
      </c>
    </row>
    <row r="661" spans="2:12" customFormat="1" ht="30" customHeight="1" x14ac:dyDescent="0.3">
      <c r="B661" s="106">
        <v>656</v>
      </c>
      <c r="C661" s="55" t="s">
        <v>2549</v>
      </c>
      <c r="D661" s="51" t="s">
        <v>2014</v>
      </c>
      <c r="E661" s="51" t="s">
        <v>2018</v>
      </c>
      <c r="F661" s="51">
        <v>1</v>
      </c>
      <c r="G661" s="57" t="s">
        <v>0</v>
      </c>
      <c r="H661" s="73">
        <f>40000000*1.1</f>
        <v>44000000</v>
      </c>
      <c r="I661" s="51" t="s">
        <v>2015</v>
      </c>
      <c r="J661" s="61" t="s">
        <v>2016</v>
      </c>
      <c r="K661" s="55" t="s">
        <v>414</v>
      </c>
      <c r="L661" s="90" t="s">
        <v>2017</v>
      </c>
    </row>
    <row r="662" spans="2:12" customFormat="1" ht="30" customHeight="1" x14ac:dyDescent="0.3">
      <c r="B662" s="106">
        <v>657</v>
      </c>
      <c r="C662" s="55" t="s">
        <v>2549</v>
      </c>
      <c r="D662" s="51" t="s">
        <v>2014</v>
      </c>
      <c r="E662" s="51" t="s">
        <v>2025</v>
      </c>
      <c r="F662" s="55">
        <v>1</v>
      </c>
      <c r="G662" s="64" t="s">
        <v>2</v>
      </c>
      <c r="H662" s="72">
        <v>1000000</v>
      </c>
      <c r="I662" s="55" t="s">
        <v>235</v>
      </c>
      <c r="J662" s="55" t="s">
        <v>236</v>
      </c>
      <c r="K662" s="55" t="s">
        <v>414</v>
      </c>
      <c r="L662" s="90" t="s">
        <v>2017</v>
      </c>
    </row>
    <row r="663" spans="2:12" customFormat="1" ht="30" customHeight="1" x14ac:dyDescent="0.3">
      <c r="B663" s="106">
        <v>658</v>
      </c>
      <c r="C663" s="55" t="s">
        <v>2549</v>
      </c>
      <c r="D663" s="51" t="s">
        <v>2014</v>
      </c>
      <c r="E663" s="51" t="s">
        <v>2030</v>
      </c>
      <c r="F663" s="51">
        <v>2</v>
      </c>
      <c r="G663" s="57" t="s">
        <v>2</v>
      </c>
      <c r="H663" s="73">
        <f>3058000*1.1</f>
        <v>3363800.0000000005</v>
      </c>
      <c r="I663" s="51" t="s">
        <v>2015</v>
      </c>
      <c r="J663" s="61" t="s">
        <v>2016</v>
      </c>
      <c r="K663" s="55" t="s">
        <v>414</v>
      </c>
      <c r="L663" s="90" t="s">
        <v>2017</v>
      </c>
    </row>
    <row r="664" spans="2:12" customFormat="1" ht="30" customHeight="1" x14ac:dyDescent="0.3">
      <c r="B664" s="106">
        <v>659</v>
      </c>
      <c r="C664" s="55" t="s">
        <v>2549</v>
      </c>
      <c r="D664" s="51" t="s">
        <v>2014</v>
      </c>
      <c r="E664" s="51" t="s">
        <v>2036</v>
      </c>
      <c r="F664" s="51">
        <v>3</v>
      </c>
      <c r="G664" s="57" t="s">
        <v>861</v>
      </c>
      <c r="H664" s="73">
        <f>11100000*1.1</f>
        <v>12210000.000000002</v>
      </c>
      <c r="I664" s="51" t="s">
        <v>2015</v>
      </c>
      <c r="J664" s="61" t="s">
        <v>2016</v>
      </c>
      <c r="K664" s="55" t="s">
        <v>414</v>
      </c>
      <c r="L664" s="90" t="s">
        <v>2017</v>
      </c>
    </row>
    <row r="665" spans="2:12" customFormat="1" ht="30" customHeight="1" x14ac:dyDescent="0.3">
      <c r="B665" s="106">
        <v>660</v>
      </c>
      <c r="C665" s="55" t="s">
        <v>2549</v>
      </c>
      <c r="D665" s="51" t="s">
        <v>2014</v>
      </c>
      <c r="E665" s="51" t="s">
        <v>2038</v>
      </c>
      <c r="F665" s="55">
        <v>3</v>
      </c>
      <c r="G665" s="64" t="s">
        <v>0</v>
      </c>
      <c r="H665" s="72">
        <v>11000000</v>
      </c>
      <c r="I665" s="55" t="s">
        <v>2019</v>
      </c>
      <c r="J665" s="55" t="s">
        <v>2020</v>
      </c>
      <c r="K665" s="55" t="s">
        <v>414</v>
      </c>
      <c r="L665" s="90" t="s">
        <v>2017</v>
      </c>
    </row>
    <row r="666" spans="2:12" customFormat="1" ht="30" customHeight="1" x14ac:dyDescent="0.3">
      <c r="B666" s="106">
        <v>661</v>
      </c>
      <c r="C666" s="55" t="s">
        <v>2549</v>
      </c>
      <c r="D666" s="51" t="s">
        <v>2014</v>
      </c>
      <c r="E666" s="51" t="s">
        <v>2044</v>
      </c>
      <c r="F666" s="55">
        <v>3</v>
      </c>
      <c r="G666" s="64" t="s">
        <v>2</v>
      </c>
      <c r="H666" s="72">
        <v>7000000</v>
      </c>
      <c r="I666" s="55" t="s">
        <v>235</v>
      </c>
      <c r="J666" s="55" t="s">
        <v>236</v>
      </c>
      <c r="K666" s="55" t="s">
        <v>414</v>
      </c>
      <c r="L666" s="90" t="s">
        <v>2017</v>
      </c>
    </row>
    <row r="667" spans="2:12" customFormat="1" ht="30" customHeight="1" x14ac:dyDescent="0.3">
      <c r="B667" s="106">
        <v>662</v>
      </c>
      <c r="C667" s="55" t="s">
        <v>2549</v>
      </c>
      <c r="D667" s="51" t="s">
        <v>2014</v>
      </c>
      <c r="E667" s="51" t="s">
        <v>2063</v>
      </c>
      <c r="F667" s="51">
        <v>5</v>
      </c>
      <c r="G667" s="57" t="s">
        <v>0</v>
      </c>
      <c r="H667" s="73">
        <f>53325000*1.1</f>
        <v>58657500.000000007</v>
      </c>
      <c r="I667" s="51" t="s">
        <v>2015</v>
      </c>
      <c r="J667" s="61" t="s">
        <v>2016</v>
      </c>
      <c r="K667" s="55" t="s">
        <v>414</v>
      </c>
      <c r="L667" s="90" t="s">
        <v>2017</v>
      </c>
    </row>
    <row r="668" spans="2:12" customFormat="1" ht="30" customHeight="1" x14ac:dyDescent="0.3">
      <c r="B668" s="106">
        <v>663</v>
      </c>
      <c r="C668" s="55" t="s">
        <v>2549</v>
      </c>
      <c r="D668" s="51" t="s">
        <v>2014</v>
      </c>
      <c r="E668" s="51" t="s">
        <v>2071</v>
      </c>
      <c r="F668" s="55">
        <v>5</v>
      </c>
      <c r="G668" s="64" t="s">
        <v>2</v>
      </c>
      <c r="H668" s="72">
        <v>10000000</v>
      </c>
      <c r="I668" s="55" t="s">
        <v>2023</v>
      </c>
      <c r="J668" s="55" t="s">
        <v>236</v>
      </c>
      <c r="K668" s="55" t="s">
        <v>414</v>
      </c>
      <c r="L668" s="90" t="s">
        <v>2017</v>
      </c>
    </row>
    <row r="669" spans="2:12" customFormat="1" ht="30" customHeight="1" x14ac:dyDescent="0.3">
      <c r="B669" s="106">
        <v>664</v>
      </c>
      <c r="C669" s="55" t="s">
        <v>2549</v>
      </c>
      <c r="D669" s="51" t="s">
        <v>2014</v>
      </c>
      <c r="E669" s="51" t="s">
        <v>2072</v>
      </c>
      <c r="F669" s="51">
        <v>6</v>
      </c>
      <c r="G669" s="64" t="s">
        <v>0</v>
      </c>
      <c r="H669" s="72">
        <v>129040000</v>
      </c>
      <c r="I669" s="55" t="s">
        <v>360</v>
      </c>
      <c r="J669" s="55" t="s">
        <v>361</v>
      </c>
      <c r="K669" s="55" t="s">
        <v>414</v>
      </c>
      <c r="L669" s="90" t="s">
        <v>2017</v>
      </c>
    </row>
    <row r="670" spans="2:12" customFormat="1" ht="30" customHeight="1" x14ac:dyDescent="0.3">
      <c r="B670" s="106">
        <v>665</v>
      </c>
      <c r="C670" s="55" t="s">
        <v>2549</v>
      </c>
      <c r="D670" s="51" t="s">
        <v>2014</v>
      </c>
      <c r="E670" s="51" t="s">
        <v>2077</v>
      </c>
      <c r="F670" s="51">
        <v>6</v>
      </c>
      <c r="G670" s="64" t="s">
        <v>2</v>
      </c>
      <c r="H670" s="72">
        <v>17000000</v>
      </c>
      <c r="I670" s="55" t="s">
        <v>2046</v>
      </c>
      <c r="J670" s="55" t="s">
        <v>2017</v>
      </c>
      <c r="K670" s="55" t="s">
        <v>2046</v>
      </c>
      <c r="L670" s="90" t="s">
        <v>2017</v>
      </c>
    </row>
    <row r="671" spans="2:12" customFormat="1" ht="30" customHeight="1" x14ac:dyDescent="0.3">
      <c r="B671" s="106">
        <v>666</v>
      </c>
      <c r="C671" s="55" t="s">
        <v>2549</v>
      </c>
      <c r="D671" s="51" t="s">
        <v>2014</v>
      </c>
      <c r="E671" s="51" t="s">
        <v>2074</v>
      </c>
      <c r="F671" s="51">
        <v>6</v>
      </c>
      <c r="G671" s="64" t="s">
        <v>0</v>
      </c>
      <c r="H671" s="72">
        <v>11000000</v>
      </c>
      <c r="I671" s="55" t="s">
        <v>2075</v>
      </c>
      <c r="J671" s="55" t="s">
        <v>2076</v>
      </c>
      <c r="K671" s="55" t="s">
        <v>414</v>
      </c>
      <c r="L671" s="90" t="s">
        <v>2017</v>
      </c>
    </row>
    <row r="672" spans="2:12" customFormat="1" ht="30" customHeight="1" x14ac:dyDescent="0.3">
      <c r="B672" s="106">
        <v>667</v>
      </c>
      <c r="C672" s="55" t="s">
        <v>2549</v>
      </c>
      <c r="D672" s="51" t="s">
        <v>2014</v>
      </c>
      <c r="E672" s="51" t="s">
        <v>2073</v>
      </c>
      <c r="F672" s="51">
        <v>6</v>
      </c>
      <c r="G672" s="57" t="s">
        <v>2</v>
      </c>
      <c r="H672" s="73">
        <f>5000000*1.1</f>
        <v>5500000</v>
      </c>
      <c r="I672" s="51" t="s">
        <v>2015</v>
      </c>
      <c r="J672" s="61" t="s">
        <v>2016</v>
      </c>
      <c r="K672" s="55" t="s">
        <v>414</v>
      </c>
      <c r="L672" s="90" t="s">
        <v>2017</v>
      </c>
    </row>
    <row r="673" spans="2:12" customFormat="1" ht="30" customHeight="1" x14ac:dyDescent="0.3">
      <c r="B673" s="106">
        <v>668</v>
      </c>
      <c r="C673" s="55" t="s">
        <v>2549</v>
      </c>
      <c r="D673" s="51" t="s">
        <v>2014</v>
      </c>
      <c r="E673" s="51" t="s">
        <v>2087</v>
      </c>
      <c r="F673" s="51">
        <v>7</v>
      </c>
      <c r="G673" s="57" t="s">
        <v>2</v>
      </c>
      <c r="H673" s="73">
        <v>5000000</v>
      </c>
      <c r="I673" s="51" t="s">
        <v>2088</v>
      </c>
      <c r="J673" s="51" t="s">
        <v>2089</v>
      </c>
      <c r="K673" s="55" t="s">
        <v>414</v>
      </c>
      <c r="L673" s="90" t="s">
        <v>2017</v>
      </c>
    </row>
    <row r="674" spans="2:12" customFormat="1" ht="30" customHeight="1" x14ac:dyDescent="0.3">
      <c r="B674" s="106">
        <v>669</v>
      </c>
      <c r="C674" s="55" t="s">
        <v>2549</v>
      </c>
      <c r="D674" s="51" t="s">
        <v>2014</v>
      </c>
      <c r="E674" s="51" t="s">
        <v>2092</v>
      </c>
      <c r="F674" s="51">
        <v>8</v>
      </c>
      <c r="G674" s="64" t="s">
        <v>0</v>
      </c>
      <c r="H674" s="72">
        <v>30000000</v>
      </c>
      <c r="I674" s="55" t="s">
        <v>2023</v>
      </c>
      <c r="J674" s="55" t="s">
        <v>236</v>
      </c>
      <c r="K674" s="55" t="s">
        <v>414</v>
      </c>
      <c r="L674" s="90" t="s">
        <v>2017</v>
      </c>
    </row>
    <row r="675" spans="2:12" customFormat="1" ht="30" customHeight="1" x14ac:dyDescent="0.3">
      <c r="B675" s="106">
        <v>670</v>
      </c>
      <c r="C675" s="55" t="s">
        <v>2549</v>
      </c>
      <c r="D675" s="51" t="s">
        <v>2014</v>
      </c>
      <c r="E675" s="51" t="s">
        <v>2098</v>
      </c>
      <c r="F675" s="55">
        <v>10</v>
      </c>
      <c r="G675" s="64" t="s">
        <v>2</v>
      </c>
      <c r="H675" s="72">
        <v>16500000</v>
      </c>
      <c r="I675" s="55" t="s">
        <v>2019</v>
      </c>
      <c r="J675" s="55" t="s">
        <v>2020</v>
      </c>
      <c r="K675" s="55" t="s">
        <v>414</v>
      </c>
      <c r="L675" s="90" t="s">
        <v>2017</v>
      </c>
    </row>
    <row r="676" spans="2:12" customFormat="1" ht="30" customHeight="1" x14ac:dyDescent="0.3">
      <c r="B676" s="106">
        <v>671</v>
      </c>
      <c r="C676" s="55" t="s">
        <v>2549</v>
      </c>
      <c r="D676" s="51" t="s">
        <v>2014</v>
      </c>
      <c r="E676" s="51" t="s">
        <v>2099</v>
      </c>
      <c r="F676" s="55">
        <v>10</v>
      </c>
      <c r="G676" s="64" t="s">
        <v>0</v>
      </c>
      <c r="H676" s="72">
        <v>5500000</v>
      </c>
      <c r="I676" s="55" t="s">
        <v>2019</v>
      </c>
      <c r="J676" s="55" t="s">
        <v>2020</v>
      </c>
      <c r="K676" s="55" t="s">
        <v>414</v>
      </c>
      <c r="L676" s="90" t="s">
        <v>2017</v>
      </c>
    </row>
    <row r="677" spans="2:12" customFormat="1" ht="30" customHeight="1" x14ac:dyDescent="0.3">
      <c r="B677" s="106">
        <v>672</v>
      </c>
      <c r="C677" s="55" t="s">
        <v>2549</v>
      </c>
      <c r="D677" s="51" t="s">
        <v>2014</v>
      </c>
      <c r="E677" s="51" t="s">
        <v>2101</v>
      </c>
      <c r="F677" s="55">
        <v>11</v>
      </c>
      <c r="G677" s="64" t="s">
        <v>2</v>
      </c>
      <c r="H677" s="72">
        <v>16500000</v>
      </c>
      <c r="I677" s="55" t="s">
        <v>2019</v>
      </c>
      <c r="J677" s="55" t="s">
        <v>2020</v>
      </c>
      <c r="K677" s="55" t="s">
        <v>414</v>
      </c>
      <c r="L677" s="90" t="s">
        <v>2017</v>
      </c>
    </row>
    <row r="678" spans="2:12" s="32" customFormat="1" ht="30" customHeight="1" x14ac:dyDescent="0.3">
      <c r="B678" s="106">
        <v>673</v>
      </c>
      <c r="C678" s="55" t="s">
        <v>2549</v>
      </c>
      <c r="D678" s="55" t="s">
        <v>1723</v>
      </c>
      <c r="E678" s="59" t="s">
        <v>2546</v>
      </c>
      <c r="F678" s="55">
        <v>4</v>
      </c>
      <c r="G678" s="55" t="s">
        <v>861</v>
      </c>
      <c r="H678" s="72">
        <v>400000000</v>
      </c>
      <c r="I678" s="59" t="s">
        <v>1724</v>
      </c>
      <c r="J678" s="55" t="s">
        <v>1725</v>
      </c>
      <c r="K678" s="55" t="s">
        <v>1657</v>
      </c>
      <c r="L678" s="90" t="s">
        <v>1658</v>
      </c>
    </row>
    <row r="679" spans="2:12" customFormat="1" ht="30" customHeight="1" x14ac:dyDescent="0.3">
      <c r="B679" s="106">
        <v>674</v>
      </c>
      <c r="C679" s="55" t="s">
        <v>2549</v>
      </c>
      <c r="D679" s="51" t="s">
        <v>471</v>
      </c>
      <c r="E679" s="51" t="s">
        <v>475</v>
      </c>
      <c r="F679" s="51">
        <v>2</v>
      </c>
      <c r="G679" s="51" t="s">
        <v>2</v>
      </c>
      <c r="H679" s="73">
        <v>13200000</v>
      </c>
      <c r="I679" s="51" t="s">
        <v>476</v>
      </c>
      <c r="J679" s="51" t="s">
        <v>477</v>
      </c>
      <c r="K679" s="51" t="s">
        <v>66</v>
      </c>
      <c r="L679" s="89" t="s">
        <v>53</v>
      </c>
    </row>
    <row r="680" spans="2:12" customFormat="1" ht="30" customHeight="1" x14ac:dyDescent="0.3">
      <c r="B680" s="106">
        <v>675</v>
      </c>
      <c r="C680" s="55" t="s">
        <v>2549</v>
      </c>
      <c r="D680" s="51" t="s">
        <v>471</v>
      </c>
      <c r="E680" s="51" t="s">
        <v>480</v>
      </c>
      <c r="F680" s="51">
        <v>9</v>
      </c>
      <c r="G680" s="51" t="s">
        <v>0</v>
      </c>
      <c r="H680" s="73">
        <v>700000000</v>
      </c>
      <c r="I680" s="51" t="s">
        <v>479</v>
      </c>
      <c r="J680" s="51" t="s">
        <v>298</v>
      </c>
      <c r="K680" s="51" t="s">
        <v>66</v>
      </c>
      <c r="L680" s="89" t="s">
        <v>53</v>
      </c>
    </row>
    <row r="681" spans="2:12" customFormat="1" ht="30" customHeight="1" x14ac:dyDescent="0.3">
      <c r="B681" s="106">
        <v>676</v>
      </c>
      <c r="C681" s="55" t="s">
        <v>2549</v>
      </c>
      <c r="D681" s="51" t="s">
        <v>471</v>
      </c>
      <c r="E681" s="51" t="s">
        <v>478</v>
      </c>
      <c r="F681" s="51">
        <v>12</v>
      </c>
      <c r="G681" s="51" t="s">
        <v>2</v>
      </c>
      <c r="H681" s="73">
        <v>1500000000</v>
      </c>
      <c r="I681" s="51" t="s">
        <v>479</v>
      </c>
      <c r="J681" s="51" t="s">
        <v>298</v>
      </c>
      <c r="K681" s="51" t="s">
        <v>66</v>
      </c>
      <c r="L681" s="89" t="s">
        <v>53</v>
      </c>
    </row>
    <row r="682" spans="2:12" customFormat="1" ht="30" customHeight="1" x14ac:dyDescent="0.3">
      <c r="B682" s="106">
        <v>677</v>
      </c>
      <c r="C682" s="55" t="s">
        <v>2549</v>
      </c>
      <c r="D682" s="51" t="s">
        <v>458</v>
      </c>
      <c r="E682" s="51" t="s">
        <v>464</v>
      </c>
      <c r="F682" s="51">
        <v>6</v>
      </c>
      <c r="G682" s="51" t="s">
        <v>1</v>
      </c>
      <c r="H682" s="73">
        <v>497200000</v>
      </c>
      <c r="I682" s="51" t="s">
        <v>465</v>
      </c>
      <c r="J682" s="51" t="s">
        <v>466</v>
      </c>
      <c r="K682" s="51" t="s">
        <v>437</v>
      </c>
      <c r="L682" s="89" t="s">
        <v>56</v>
      </c>
    </row>
    <row r="683" spans="2:12" customFormat="1" ht="30" customHeight="1" x14ac:dyDescent="0.3">
      <c r="B683" s="106">
        <v>678</v>
      </c>
      <c r="C683" s="55" t="s">
        <v>2549</v>
      </c>
      <c r="D683" s="51" t="s">
        <v>458</v>
      </c>
      <c r="E683" s="51" t="s">
        <v>460</v>
      </c>
      <c r="F683" s="51">
        <v>6</v>
      </c>
      <c r="G683" s="51" t="s">
        <v>1</v>
      </c>
      <c r="H683" s="73">
        <v>399240000</v>
      </c>
      <c r="I683" s="51" t="s">
        <v>461</v>
      </c>
      <c r="J683" s="51" t="s">
        <v>462</v>
      </c>
      <c r="K683" s="51" t="s">
        <v>437</v>
      </c>
      <c r="L683" s="89" t="s">
        <v>56</v>
      </c>
    </row>
    <row r="684" spans="2:12" customFormat="1" ht="30" customHeight="1" x14ac:dyDescent="0.3">
      <c r="B684" s="106">
        <v>679</v>
      </c>
      <c r="C684" s="55" t="s">
        <v>2549</v>
      </c>
      <c r="D684" s="51" t="s">
        <v>458</v>
      </c>
      <c r="E684" s="51" t="s">
        <v>463</v>
      </c>
      <c r="F684" s="51">
        <v>7</v>
      </c>
      <c r="G684" s="51" t="s">
        <v>1</v>
      </c>
      <c r="H684" s="73">
        <v>248000000</v>
      </c>
      <c r="I684" s="51" t="s">
        <v>461</v>
      </c>
      <c r="J684" s="51" t="s">
        <v>462</v>
      </c>
      <c r="K684" s="51" t="s">
        <v>437</v>
      </c>
      <c r="L684" s="89" t="s">
        <v>56</v>
      </c>
    </row>
    <row r="685" spans="2:12" customFormat="1" ht="30" customHeight="1" x14ac:dyDescent="0.3">
      <c r="B685" s="106">
        <v>680</v>
      </c>
      <c r="C685" s="55" t="s">
        <v>2549</v>
      </c>
      <c r="D685" s="51" t="s">
        <v>482</v>
      </c>
      <c r="E685" s="51" t="s">
        <v>481</v>
      </c>
      <c r="F685" s="51">
        <v>4</v>
      </c>
      <c r="G685" s="51" t="s">
        <v>0</v>
      </c>
      <c r="H685" s="73">
        <v>2719200000</v>
      </c>
      <c r="I685" s="51" t="s">
        <v>301</v>
      </c>
      <c r="J685" s="51" t="s">
        <v>483</v>
      </c>
      <c r="K685" s="51" t="s">
        <v>91</v>
      </c>
      <c r="L685" s="89" t="s">
        <v>4</v>
      </c>
    </row>
    <row r="686" spans="2:12" customFormat="1" ht="30" customHeight="1" x14ac:dyDescent="0.3">
      <c r="B686" s="106">
        <v>681</v>
      </c>
      <c r="C686" s="55" t="s">
        <v>2549</v>
      </c>
      <c r="D686" s="51" t="s">
        <v>482</v>
      </c>
      <c r="E686" s="51" t="s">
        <v>484</v>
      </c>
      <c r="F686" s="51">
        <v>5</v>
      </c>
      <c r="G686" s="51" t="s">
        <v>2</v>
      </c>
      <c r="H686" s="73">
        <v>18300000000</v>
      </c>
      <c r="I686" s="51" t="s">
        <v>485</v>
      </c>
      <c r="J686" s="51" t="s">
        <v>299</v>
      </c>
      <c r="K686" s="51" t="s">
        <v>486</v>
      </c>
      <c r="L686" s="89" t="s">
        <v>56</v>
      </c>
    </row>
    <row r="687" spans="2:12" s="27" customFormat="1" ht="30" customHeight="1" x14ac:dyDescent="0.3">
      <c r="B687" s="106">
        <v>682</v>
      </c>
      <c r="C687" s="55" t="s">
        <v>2549</v>
      </c>
      <c r="D687" s="51" t="s">
        <v>1650</v>
      </c>
      <c r="E687" s="51" t="s">
        <v>1659</v>
      </c>
      <c r="F687" s="51">
        <v>2</v>
      </c>
      <c r="G687" s="51" t="s">
        <v>2</v>
      </c>
      <c r="H687" s="73">
        <v>20000000</v>
      </c>
      <c r="I687" s="51" t="s">
        <v>1657</v>
      </c>
      <c r="J687" s="51" t="s">
        <v>1658</v>
      </c>
      <c r="K687" s="51" t="s">
        <v>1657</v>
      </c>
      <c r="L687" s="89" t="s">
        <v>1658</v>
      </c>
    </row>
    <row r="688" spans="2:12" customFormat="1" ht="30" customHeight="1" x14ac:dyDescent="0.3">
      <c r="B688" s="106">
        <v>683</v>
      </c>
      <c r="C688" s="55" t="s">
        <v>2549</v>
      </c>
      <c r="D688" s="51" t="s">
        <v>28</v>
      </c>
      <c r="E688" s="51" t="s">
        <v>1727</v>
      </c>
      <c r="F688" s="51">
        <v>2</v>
      </c>
      <c r="G688" s="51" t="s">
        <v>2</v>
      </c>
      <c r="H688" s="73">
        <v>19000000</v>
      </c>
      <c r="I688" s="51" t="s">
        <v>336</v>
      </c>
      <c r="J688" s="51" t="s">
        <v>337</v>
      </c>
      <c r="K688" s="51" t="s">
        <v>250</v>
      </c>
      <c r="L688" s="89" t="s">
        <v>13</v>
      </c>
    </row>
    <row r="689" spans="2:12" customFormat="1" ht="30" customHeight="1" x14ac:dyDescent="0.3">
      <c r="B689" s="106">
        <v>684</v>
      </c>
      <c r="C689" s="55" t="s">
        <v>2549</v>
      </c>
      <c r="D689" s="51" t="s">
        <v>28</v>
      </c>
      <c r="E689" s="51" t="s">
        <v>1726</v>
      </c>
      <c r="F689" s="51">
        <v>2</v>
      </c>
      <c r="G689" s="51" t="s">
        <v>2</v>
      </c>
      <c r="H689" s="73">
        <v>2500000</v>
      </c>
      <c r="I689" s="51" t="s">
        <v>336</v>
      </c>
      <c r="J689" s="51" t="s">
        <v>337</v>
      </c>
      <c r="K689" s="51" t="s">
        <v>250</v>
      </c>
      <c r="L689" s="89" t="s">
        <v>13</v>
      </c>
    </row>
    <row r="690" spans="2:12" customFormat="1" ht="30" customHeight="1" x14ac:dyDescent="0.3">
      <c r="B690" s="106">
        <v>685</v>
      </c>
      <c r="C690" s="55" t="s">
        <v>2549</v>
      </c>
      <c r="D690" s="55" t="s">
        <v>1650</v>
      </c>
      <c r="E690" s="55" t="s">
        <v>1679</v>
      </c>
      <c r="F690" s="55">
        <v>3</v>
      </c>
      <c r="G690" s="55" t="s">
        <v>0</v>
      </c>
      <c r="H690" s="72">
        <v>66000000</v>
      </c>
      <c r="I690" s="55" t="s">
        <v>1662</v>
      </c>
      <c r="J690" s="55" t="s">
        <v>1663</v>
      </c>
      <c r="K690" s="55" t="s">
        <v>1657</v>
      </c>
      <c r="L690" s="90" t="s">
        <v>1658</v>
      </c>
    </row>
    <row r="691" spans="2:12" customFormat="1" ht="30" customHeight="1" x14ac:dyDescent="0.3">
      <c r="B691" s="106">
        <v>686</v>
      </c>
      <c r="C691" s="55" t="s">
        <v>2549</v>
      </c>
      <c r="D691" s="55" t="s">
        <v>28</v>
      </c>
      <c r="E691" s="55" t="s">
        <v>1682</v>
      </c>
      <c r="F691" s="55">
        <v>3</v>
      </c>
      <c r="G691" s="55" t="s">
        <v>0</v>
      </c>
      <c r="H691" s="72">
        <v>33000000</v>
      </c>
      <c r="I691" s="55" t="s">
        <v>218</v>
      </c>
      <c r="J691" s="55" t="s">
        <v>219</v>
      </c>
      <c r="K691" s="55" t="s">
        <v>250</v>
      </c>
      <c r="L691" s="90" t="s">
        <v>13</v>
      </c>
    </row>
    <row r="692" spans="2:12" customFormat="1" ht="30" customHeight="1" x14ac:dyDescent="0.3">
      <c r="B692" s="106">
        <v>687</v>
      </c>
      <c r="C692" s="55" t="s">
        <v>2549</v>
      </c>
      <c r="D692" s="51" t="s">
        <v>28</v>
      </c>
      <c r="E692" s="54" t="s">
        <v>1706</v>
      </c>
      <c r="F692" s="51">
        <v>3</v>
      </c>
      <c r="G692" s="51" t="s">
        <v>1</v>
      </c>
      <c r="H692" s="73">
        <v>25000000</v>
      </c>
      <c r="I692" s="51" t="s">
        <v>51</v>
      </c>
      <c r="J692" s="51" t="s">
        <v>52</v>
      </c>
      <c r="K692" s="51" t="s">
        <v>1657</v>
      </c>
      <c r="L692" s="89" t="s">
        <v>13</v>
      </c>
    </row>
    <row r="693" spans="2:12" customFormat="1" ht="30" customHeight="1" x14ac:dyDescent="0.3">
      <c r="B693" s="106">
        <v>688</v>
      </c>
      <c r="C693" s="55" t="s">
        <v>2549</v>
      </c>
      <c r="D693" s="51" t="s">
        <v>28</v>
      </c>
      <c r="E693" s="54" t="s">
        <v>1705</v>
      </c>
      <c r="F693" s="51">
        <v>3</v>
      </c>
      <c r="G693" s="51" t="s">
        <v>2</v>
      </c>
      <c r="H693" s="73">
        <v>18000000</v>
      </c>
      <c r="I693" s="51" t="s">
        <v>51</v>
      </c>
      <c r="J693" s="51" t="s">
        <v>52</v>
      </c>
      <c r="K693" s="51" t="s">
        <v>1657</v>
      </c>
      <c r="L693" s="89" t="s">
        <v>13</v>
      </c>
    </row>
    <row r="694" spans="2:12" customFormat="1" ht="30" customHeight="1" x14ac:dyDescent="0.3">
      <c r="B694" s="106">
        <v>689</v>
      </c>
      <c r="C694" s="55" t="s">
        <v>2549</v>
      </c>
      <c r="D694" s="55" t="s">
        <v>1650</v>
      </c>
      <c r="E694" s="55" t="s">
        <v>1681</v>
      </c>
      <c r="F694" s="55">
        <v>4</v>
      </c>
      <c r="G694" s="55" t="s">
        <v>2</v>
      </c>
      <c r="H694" s="72">
        <v>5500000</v>
      </c>
      <c r="I694" s="55" t="s">
        <v>1665</v>
      </c>
      <c r="J694" s="55" t="s">
        <v>1666</v>
      </c>
      <c r="K694" s="55" t="s">
        <v>1657</v>
      </c>
      <c r="L694" s="90" t="s">
        <v>1658</v>
      </c>
    </row>
    <row r="695" spans="2:12" customFormat="1" ht="30" customHeight="1" x14ac:dyDescent="0.3">
      <c r="B695" s="106">
        <v>690</v>
      </c>
      <c r="C695" s="55" t="s">
        <v>2549</v>
      </c>
      <c r="D695" s="51" t="s">
        <v>1650</v>
      </c>
      <c r="E695" s="51" t="s">
        <v>1656</v>
      </c>
      <c r="F695" s="51">
        <v>6</v>
      </c>
      <c r="G695" s="51" t="s">
        <v>2</v>
      </c>
      <c r="H695" s="73">
        <v>9068000</v>
      </c>
      <c r="I695" s="51" t="s">
        <v>1657</v>
      </c>
      <c r="J695" s="51" t="s">
        <v>1658</v>
      </c>
      <c r="K695" s="51" t="s">
        <v>1657</v>
      </c>
      <c r="L695" s="89" t="s">
        <v>1658</v>
      </c>
    </row>
    <row r="696" spans="2:12" customFormat="1" ht="30" customHeight="1" x14ac:dyDescent="0.3">
      <c r="B696" s="106">
        <v>691</v>
      </c>
      <c r="C696" s="55" t="s">
        <v>2549</v>
      </c>
      <c r="D696" s="51" t="s">
        <v>1650</v>
      </c>
      <c r="E696" s="54" t="s">
        <v>1710</v>
      </c>
      <c r="F696" s="51">
        <v>7</v>
      </c>
      <c r="G696" s="51" t="s">
        <v>0</v>
      </c>
      <c r="H696" s="73">
        <v>450000000</v>
      </c>
      <c r="I696" s="51" t="s">
        <v>1711</v>
      </c>
      <c r="J696" s="51" t="s">
        <v>1712</v>
      </c>
      <c r="K696" s="51" t="s">
        <v>1657</v>
      </c>
      <c r="L696" s="89" t="s">
        <v>1658</v>
      </c>
    </row>
    <row r="697" spans="2:12" customFormat="1" ht="30" customHeight="1" x14ac:dyDescent="0.3">
      <c r="B697" s="106">
        <v>692</v>
      </c>
      <c r="C697" s="55" t="s">
        <v>2549</v>
      </c>
      <c r="D697" s="55" t="s">
        <v>1650</v>
      </c>
      <c r="E697" s="59" t="s">
        <v>1721</v>
      </c>
      <c r="F697" s="55">
        <v>7</v>
      </c>
      <c r="G697" s="55" t="s">
        <v>861</v>
      </c>
      <c r="H697" s="72">
        <v>400000000</v>
      </c>
      <c r="I697" s="59" t="s">
        <v>1716</v>
      </c>
      <c r="J697" s="55" t="s">
        <v>1717</v>
      </c>
      <c r="K697" s="55" t="s">
        <v>1657</v>
      </c>
      <c r="L697" s="90" t="s">
        <v>1658</v>
      </c>
    </row>
    <row r="698" spans="2:12" customFormat="1" ht="30" customHeight="1" x14ac:dyDescent="0.3">
      <c r="B698" s="106">
        <v>693</v>
      </c>
      <c r="C698" s="55" t="s">
        <v>2549</v>
      </c>
      <c r="D698" s="55" t="s">
        <v>1650</v>
      </c>
      <c r="E698" s="59" t="s">
        <v>1722</v>
      </c>
      <c r="F698" s="55">
        <v>7</v>
      </c>
      <c r="G698" s="55" t="s">
        <v>861</v>
      </c>
      <c r="H698" s="72">
        <v>240000000</v>
      </c>
      <c r="I698" s="59" t="s">
        <v>1716</v>
      </c>
      <c r="J698" s="55" t="s">
        <v>1717</v>
      </c>
      <c r="K698" s="55" t="s">
        <v>1657</v>
      </c>
      <c r="L698" s="90" t="s">
        <v>1658</v>
      </c>
    </row>
    <row r="699" spans="2:12" customFormat="1" ht="30" customHeight="1" x14ac:dyDescent="0.3">
      <c r="B699" s="106">
        <v>694</v>
      </c>
      <c r="C699" s="55" t="s">
        <v>2549</v>
      </c>
      <c r="D699" s="55" t="s">
        <v>28</v>
      </c>
      <c r="E699" s="55" t="s">
        <v>1685</v>
      </c>
      <c r="F699" s="55">
        <v>7</v>
      </c>
      <c r="G699" s="55" t="s">
        <v>0</v>
      </c>
      <c r="H699" s="72">
        <v>22000000</v>
      </c>
      <c r="I699" s="55" t="s">
        <v>213</v>
      </c>
      <c r="J699" s="55" t="s">
        <v>214</v>
      </c>
      <c r="K699" s="55" t="s">
        <v>250</v>
      </c>
      <c r="L699" s="90" t="s">
        <v>13</v>
      </c>
    </row>
    <row r="700" spans="2:12" customFormat="1" ht="30" customHeight="1" x14ac:dyDescent="0.3">
      <c r="B700" s="106">
        <v>695</v>
      </c>
      <c r="C700" s="55" t="s">
        <v>2549</v>
      </c>
      <c r="D700" s="51" t="s">
        <v>28</v>
      </c>
      <c r="E700" s="54" t="s">
        <v>1713</v>
      </c>
      <c r="F700" s="51">
        <v>9</v>
      </c>
      <c r="G700" s="51" t="s">
        <v>1</v>
      </c>
      <c r="H700" s="73">
        <v>15000000</v>
      </c>
      <c r="I700" s="51" t="s">
        <v>51</v>
      </c>
      <c r="J700" s="51" t="s">
        <v>52</v>
      </c>
      <c r="K700" s="51" t="s">
        <v>1657</v>
      </c>
      <c r="L700" s="89" t="s">
        <v>13</v>
      </c>
    </row>
    <row r="701" spans="2:12" customFormat="1" ht="30" customHeight="1" x14ac:dyDescent="0.3">
      <c r="B701" s="106">
        <v>696</v>
      </c>
      <c r="C701" s="55" t="s">
        <v>2549</v>
      </c>
      <c r="D701" s="55" t="s">
        <v>28</v>
      </c>
      <c r="E701" s="55" t="s">
        <v>1683</v>
      </c>
      <c r="F701" s="55">
        <v>9</v>
      </c>
      <c r="G701" s="55" t="s">
        <v>2</v>
      </c>
      <c r="H701" s="72">
        <v>11000000</v>
      </c>
      <c r="I701" s="55" t="s">
        <v>218</v>
      </c>
      <c r="J701" s="55" t="s">
        <v>219</v>
      </c>
      <c r="K701" s="55" t="s">
        <v>250</v>
      </c>
      <c r="L701" s="90" t="s">
        <v>13</v>
      </c>
    </row>
    <row r="702" spans="2:12" customFormat="1" ht="30" customHeight="1" x14ac:dyDescent="0.3">
      <c r="B702" s="106">
        <v>697</v>
      </c>
      <c r="C702" s="55" t="s">
        <v>2549</v>
      </c>
      <c r="D702" s="51" t="s">
        <v>28</v>
      </c>
      <c r="E702" s="54" t="s">
        <v>1714</v>
      </c>
      <c r="F702" s="51">
        <v>9</v>
      </c>
      <c r="G702" s="51" t="s">
        <v>1</v>
      </c>
      <c r="H702" s="73">
        <v>5000000</v>
      </c>
      <c r="I702" s="51" t="s">
        <v>51</v>
      </c>
      <c r="J702" s="51" t="s">
        <v>52</v>
      </c>
      <c r="K702" s="51" t="s">
        <v>1657</v>
      </c>
      <c r="L702" s="89" t="s">
        <v>13</v>
      </c>
    </row>
    <row r="703" spans="2:12" customFormat="1" ht="30" customHeight="1" x14ac:dyDescent="0.3">
      <c r="B703" s="106">
        <v>698</v>
      </c>
      <c r="C703" s="55" t="s">
        <v>2549</v>
      </c>
      <c r="D703" s="55" t="s">
        <v>1650</v>
      </c>
      <c r="E703" s="55" t="s">
        <v>1680</v>
      </c>
      <c r="F703" s="55">
        <v>9</v>
      </c>
      <c r="G703" s="55" t="s">
        <v>2</v>
      </c>
      <c r="H703" s="72">
        <v>2090000</v>
      </c>
      <c r="I703" s="55" t="s">
        <v>1665</v>
      </c>
      <c r="J703" s="55" t="s">
        <v>1666</v>
      </c>
      <c r="K703" s="55" t="s">
        <v>1657</v>
      </c>
      <c r="L703" s="90" t="s">
        <v>1658</v>
      </c>
    </row>
    <row r="704" spans="2:12" customFormat="1" ht="30" customHeight="1" x14ac:dyDescent="0.3">
      <c r="B704" s="106">
        <v>699</v>
      </c>
      <c r="C704" s="55" t="s">
        <v>2549</v>
      </c>
      <c r="D704" s="55" t="s">
        <v>28</v>
      </c>
      <c r="E704" s="55" t="s">
        <v>285</v>
      </c>
      <c r="F704" s="55">
        <v>10</v>
      </c>
      <c r="G704" s="55" t="s">
        <v>0</v>
      </c>
      <c r="H704" s="72">
        <v>16500000</v>
      </c>
      <c r="I704" s="55" t="s">
        <v>218</v>
      </c>
      <c r="J704" s="55" t="s">
        <v>219</v>
      </c>
      <c r="K704" s="55" t="s">
        <v>250</v>
      </c>
      <c r="L704" s="90" t="s">
        <v>13</v>
      </c>
    </row>
    <row r="705" spans="2:12" customFormat="1" ht="30" customHeight="1" x14ac:dyDescent="0.3">
      <c r="B705" s="106">
        <v>700</v>
      </c>
      <c r="C705" s="55" t="s">
        <v>2549</v>
      </c>
      <c r="D705" s="51" t="s">
        <v>1650</v>
      </c>
      <c r="E705" s="51" t="s">
        <v>1660</v>
      </c>
      <c r="F705" s="51">
        <v>11</v>
      </c>
      <c r="G705" s="51" t="s">
        <v>2</v>
      </c>
      <c r="H705" s="73">
        <v>102532000</v>
      </c>
      <c r="I705" s="51" t="s">
        <v>1657</v>
      </c>
      <c r="J705" s="51" t="s">
        <v>1658</v>
      </c>
      <c r="K705" s="51" t="s">
        <v>1657</v>
      </c>
      <c r="L705" s="89" t="s">
        <v>1658</v>
      </c>
    </row>
    <row r="706" spans="2:12" customFormat="1" ht="30" customHeight="1" x14ac:dyDescent="0.3">
      <c r="B706" s="106">
        <v>701</v>
      </c>
      <c r="C706" s="55" t="s">
        <v>2549</v>
      </c>
      <c r="D706" s="55" t="s">
        <v>28</v>
      </c>
      <c r="E706" s="55" t="s">
        <v>1684</v>
      </c>
      <c r="F706" s="55">
        <v>12</v>
      </c>
      <c r="G706" s="55" t="s">
        <v>0</v>
      </c>
      <c r="H706" s="72">
        <v>39600000</v>
      </c>
      <c r="I706" s="55" t="s">
        <v>216</v>
      </c>
      <c r="J706" s="55" t="s">
        <v>217</v>
      </c>
      <c r="K706" s="55" t="s">
        <v>250</v>
      </c>
      <c r="L706" s="90" t="s">
        <v>13</v>
      </c>
    </row>
    <row r="707" spans="2:12" customFormat="1" ht="30" customHeight="1" x14ac:dyDescent="0.3">
      <c r="B707" s="106">
        <v>702</v>
      </c>
      <c r="C707" s="55" t="s">
        <v>2549</v>
      </c>
      <c r="D707" s="51" t="s">
        <v>451</v>
      </c>
      <c r="E707" s="51" t="s">
        <v>2545</v>
      </c>
      <c r="F707" s="51">
        <v>3</v>
      </c>
      <c r="G707" s="51" t="s">
        <v>0</v>
      </c>
      <c r="H707" s="73">
        <v>575774000</v>
      </c>
      <c r="I707" s="51" t="s">
        <v>452</v>
      </c>
      <c r="J707" s="51" t="s">
        <v>453</v>
      </c>
      <c r="K707" s="51" t="s">
        <v>624</v>
      </c>
      <c r="L707" s="89" t="s">
        <v>625</v>
      </c>
    </row>
    <row r="708" spans="2:12" customFormat="1" ht="30" customHeight="1" x14ac:dyDescent="0.3">
      <c r="B708" s="106">
        <v>703</v>
      </c>
      <c r="C708" s="55" t="s">
        <v>2549</v>
      </c>
      <c r="D708" s="51" t="s">
        <v>451</v>
      </c>
      <c r="E708" s="51" t="s">
        <v>454</v>
      </c>
      <c r="F708" s="51">
        <v>7</v>
      </c>
      <c r="G708" s="51" t="s">
        <v>1</v>
      </c>
      <c r="H708" s="73">
        <f>37702*10^3*10</f>
        <v>377020000</v>
      </c>
      <c r="I708" s="51" t="s">
        <v>455</v>
      </c>
      <c r="J708" s="51" t="s">
        <v>456</v>
      </c>
      <c r="K708" s="51" t="s">
        <v>2551</v>
      </c>
      <c r="L708" s="89"/>
    </row>
    <row r="709" spans="2:12" customFormat="1" ht="30" customHeight="1" x14ac:dyDescent="0.3">
      <c r="B709" s="106">
        <v>704</v>
      </c>
      <c r="C709" s="55" t="s">
        <v>2549</v>
      </c>
      <c r="D709" s="51" t="s">
        <v>150</v>
      </c>
      <c r="E709" s="51" t="s">
        <v>554</v>
      </c>
      <c r="F709" s="51">
        <v>4</v>
      </c>
      <c r="G709" s="51" t="s">
        <v>2</v>
      </c>
      <c r="H709" s="73">
        <v>9900000</v>
      </c>
      <c r="I709" s="51" t="s">
        <v>178</v>
      </c>
      <c r="J709" s="51" t="s">
        <v>179</v>
      </c>
      <c r="K709" s="51" t="s">
        <v>432</v>
      </c>
      <c r="L709" s="104" t="s">
        <v>433</v>
      </c>
    </row>
    <row r="710" spans="2:12" customFormat="1" ht="30" customHeight="1" x14ac:dyDescent="0.3">
      <c r="B710" s="106">
        <v>705</v>
      </c>
      <c r="C710" s="55" t="s">
        <v>2549</v>
      </c>
      <c r="D710" s="51" t="s">
        <v>150</v>
      </c>
      <c r="E710" s="51" t="s">
        <v>569</v>
      </c>
      <c r="F710" s="51">
        <v>11</v>
      </c>
      <c r="G710" s="51" t="s">
        <v>1</v>
      </c>
      <c r="H710" s="73">
        <v>1344200000</v>
      </c>
      <c r="I710" s="51" t="s">
        <v>570</v>
      </c>
      <c r="J710" s="51" t="s">
        <v>571</v>
      </c>
      <c r="K710" s="51" t="s">
        <v>432</v>
      </c>
      <c r="L710" s="104" t="s">
        <v>433</v>
      </c>
    </row>
    <row r="711" spans="2:12" customFormat="1" ht="30" customHeight="1" x14ac:dyDescent="0.3">
      <c r="B711" s="106">
        <v>706</v>
      </c>
      <c r="C711" s="55" t="s">
        <v>2549</v>
      </c>
      <c r="D711" s="51" t="s">
        <v>541</v>
      </c>
      <c r="E711" s="51" t="s">
        <v>540</v>
      </c>
      <c r="F711" s="51">
        <v>2</v>
      </c>
      <c r="G711" s="51" t="s">
        <v>0</v>
      </c>
      <c r="H711" s="73">
        <v>220000000</v>
      </c>
      <c r="I711" s="51" t="s">
        <v>542</v>
      </c>
      <c r="J711" s="51" t="s">
        <v>543</v>
      </c>
      <c r="K711" s="51" t="s">
        <v>432</v>
      </c>
      <c r="L711" s="104" t="s">
        <v>433</v>
      </c>
    </row>
    <row r="712" spans="2:12" customFormat="1" ht="30" customHeight="1" x14ac:dyDescent="0.3">
      <c r="B712" s="106">
        <v>707</v>
      </c>
      <c r="C712" s="55" t="s">
        <v>2549</v>
      </c>
      <c r="D712" s="51" t="s">
        <v>368</v>
      </c>
      <c r="E712" s="54" t="s">
        <v>545</v>
      </c>
      <c r="F712" s="51">
        <v>2</v>
      </c>
      <c r="G712" s="51" t="s">
        <v>2</v>
      </c>
      <c r="H712" s="73">
        <v>55000000</v>
      </c>
      <c r="I712" s="51" t="s">
        <v>546</v>
      </c>
      <c r="J712" s="51" t="s">
        <v>547</v>
      </c>
      <c r="K712" s="51" t="s">
        <v>432</v>
      </c>
      <c r="L712" s="89" t="s">
        <v>53</v>
      </c>
    </row>
    <row r="713" spans="2:12" customFormat="1" ht="30" customHeight="1" x14ac:dyDescent="0.3">
      <c r="B713" s="106">
        <v>708</v>
      </c>
      <c r="C713" s="55" t="s">
        <v>2549</v>
      </c>
      <c r="D713" s="51" t="s">
        <v>368</v>
      </c>
      <c r="E713" s="51" t="s">
        <v>558</v>
      </c>
      <c r="F713" s="51">
        <v>5</v>
      </c>
      <c r="G713" s="51" t="s">
        <v>0</v>
      </c>
      <c r="H713" s="73">
        <v>2080945000</v>
      </c>
      <c r="I713" s="51" t="s">
        <v>559</v>
      </c>
      <c r="J713" s="51" t="s">
        <v>407</v>
      </c>
      <c r="K713" s="51" t="s">
        <v>432</v>
      </c>
      <c r="L713" s="89" t="s">
        <v>53</v>
      </c>
    </row>
    <row r="714" spans="2:12" customFormat="1" ht="30" customHeight="1" x14ac:dyDescent="0.3">
      <c r="B714" s="106">
        <v>709</v>
      </c>
      <c r="C714" s="55" t="s">
        <v>2549</v>
      </c>
      <c r="D714" s="51" t="s">
        <v>368</v>
      </c>
      <c r="E714" s="51" t="s">
        <v>562</v>
      </c>
      <c r="F714" s="51">
        <v>6</v>
      </c>
      <c r="G714" s="51" t="s">
        <v>0</v>
      </c>
      <c r="H714" s="73">
        <v>653000000</v>
      </c>
      <c r="I714" s="51" t="s">
        <v>563</v>
      </c>
      <c r="J714" s="51" t="s">
        <v>564</v>
      </c>
      <c r="K714" s="51" t="s">
        <v>432</v>
      </c>
      <c r="L714" s="89" t="s">
        <v>53</v>
      </c>
    </row>
    <row r="715" spans="2:12" customFormat="1" ht="30" customHeight="1" x14ac:dyDescent="0.3">
      <c r="B715" s="106">
        <v>710</v>
      </c>
      <c r="C715" s="55" t="s">
        <v>2549</v>
      </c>
      <c r="D715" s="51" t="s">
        <v>1083</v>
      </c>
      <c r="E715" s="51" t="s">
        <v>1106</v>
      </c>
      <c r="F715" s="51">
        <v>1</v>
      </c>
      <c r="G715" s="51" t="s">
        <v>2</v>
      </c>
      <c r="H715" s="73">
        <f>608780000*1.1</f>
        <v>669658000</v>
      </c>
      <c r="I715" s="51" t="s">
        <v>1101</v>
      </c>
      <c r="J715" s="51" t="s">
        <v>1102</v>
      </c>
      <c r="K715" s="51" t="s">
        <v>624</v>
      </c>
      <c r="L715" s="89" t="s">
        <v>625</v>
      </c>
    </row>
    <row r="716" spans="2:12" customFormat="1" ht="30" customHeight="1" x14ac:dyDescent="0.3">
      <c r="B716" s="106">
        <v>711</v>
      </c>
      <c r="C716" s="55" t="s">
        <v>2549</v>
      </c>
      <c r="D716" s="51" t="s">
        <v>1083</v>
      </c>
      <c r="E716" s="51" t="s">
        <v>1087</v>
      </c>
      <c r="F716" s="51">
        <v>1</v>
      </c>
      <c r="G716" s="51" t="s">
        <v>0</v>
      </c>
      <c r="H716" s="73">
        <f>29670000*1.1</f>
        <v>32637000.000000004</v>
      </c>
      <c r="I716" s="51" t="s">
        <v>183</v>
      </c>
      <c r="J716" s="51" t="s">
        <v>184</v>
      </c>
      <c r="K716" s="51" t="s">
        <v>1075</v>
      </c>
      <c r="L716" s="89" t="s">
        <v>244</v>
      </c>
    </row>
    <row r="717" spans="2:12" s="37" customFormat="1" ht="30" customHeight="1" x14ac:dyDescent="0.3">
      <c r="B717" s="106">
        <v>712</v>
      </c>
      <c r="C717" s="55" t="s">
        <v>2549</v>
      </c>
      <c r="D717" s="51" t="s">
        <v>1083</v>
      </c>
      <c r="E717" s="51" t="s">
        <v>1089</v>
      </c>
      <c r="F717" s="51">
        <v>2</v>
      </c>
      <c r="G717" s="51" t="s">
        <v>2</v>
      </c>
      <c r="H717" s="73">
        <f>5945000*1.1</f>
        <v>6539500.0000000009</v>
      </c>
      <c r="I717" s="51" t="s">
        <v>183</v>
      </c>
      <c r="J717" s="51" t="s">
        <v>184</v>
      </c>
      <c r="K717" s="51" t="s">
        <v>1075</v>
      </c>
      <c r="L717" s="89" t="s">
        <v>244</v>
      </c>
    </row>
    <row r="718" spans="2:12" customFormat="1" ht="30" customHeight="1" x14ac:dyDescent="0.3">
      <c r="B718" s="106">
        <v>713</v>
      </c>
      <c r="C718" s="55" t="s">
        <v>2549</v>
      </c>
      <c r="D718" s="51" t="s">
        <v>1083</v>
      </c>
      <c r="E718" s="51" t="s">
        <v>1110</v>
      </c>
      <c r="F718" s="51">
        <v>2</v>
      </c>
      <c r="G718" s="51" t="s">
        <v>2</v>
      </c>
      <c r="H718" s="73">
        <v>3113000</v>
      </c>
      <c r="I718" s="51" t="s">
        <v>1111</v>
      </c>
      <c r="J718" s="51" t="s">
        <v>1112</v>
      </c>
      <c r="K718" s="51" t="s">
        <v>1075</v>
      </c>
      <c r="L718" s="89" t="s">
        <v>244</v>
      </c>
    </row>
    <row r="719" spans="2:12" customFormat="1" ht="30" customHeight="1" x14ac:dyDescent="0.3">
      <c r="B719" s="106">
        <v>714</v>
      </c>
      <c r="C719" s="55" t="s">
        <v>2549</v>
      </c>
      <c r="D719" s="55" t="s">
        <v>151</v>
      </c>
      <c r="E719" s="55" t="s">
        <v>1153</v>
      </c>
      <c r="F719" s="55">
        <v>3</v>
      </c>
      <c r="G719" s="55" t="s">
        <v>2</v>
      </c>
      <c r="H719" s="72">
        <v>20000000</v>
      </c>
      <c r="I719" s="55" t="s">
        <v>194</v>
      </c>
      <c r="J719" s="55" t="s">
        <v>195</v>
      </c>
      <c r="K719" s="55" t="s">
        <v>1078</v>
      </c>
      <c r="L719" s="90" t="s">
        <v>244</v>
      </c>
    </row>
    <row r="720" spans="2:12" customFormat="1" ht="30" customHeight="1" x14ac:dyDescent="0.3">
      <c r="B720" s="110">
        <v>715</v>
      </c>
      <c r="C720" s="69" t="s">
        <v>2549</v>
      </c>
      <c r="D720" s="55" t="s">
        <v>151</v>
      </c>
      <c r="E720" s="63" t="s">
        <v>1180</v>
      </c>
      <c r="F720" s="50">
        <v>3</v>
      </c>
      <c r="G720" s="50" t="s">
        <v>2</v>
      </c>
      <c r="H720" s="73">
        <v>5500000</v>
      </c>
      <c r="I720" s="50" t="s">
        <v>1178</v>
      </c>
      <c r="J720" s="50" t="s">
        <v>324</v>
      </c>
      <c r="K720" s="50" t="s">
        <v>1078</v>
      </c>
      <c r="L720" s="100" t="s">
        <v>244</v>
      </c>
    </row>
    <row r="721" spans="2:12" customFormat="1" ht="30" customHeight="1" x14ac:dyDescent="0.3">
      <c r="B721" s="110">
        <v>716</v>
      </c>
      <c r="C721" s="69" t="s">
        <v>2549</v>
      </c>
      <c r="D721" s="55" t="s">
        <v>151</v>
      </c>
      <c r="E721" s="63" t="s">
        <v>1176</v>
      </c>
      <c r="F721" s="50">
        <v>4</v>
      </c>
      <c r="G721" s="50" t="s">
        <v>2</v>
      </c>
      <c r="H721" s="73">
        <v>5500000</v>
      </c>
      <c r="I721" s="50" t="s">
        <v>323</v>
      </c>
      <c r="J721" s="50" t="s">
        <v>322</v>
      </c>
      <c r="K721" s="50" t="s">
        <v>1078</v>
      </c>
      <c r="L721" s="100" t="s">
        <v>244</v>
      </c>
    </row>
    <row r="722" spans="2:12" customFormat="1" ht="30" customHeight="1" x14ac:dyDescent="0.3">
      <c r="B722" s="109">
        <v>717</v>
      </c>
      <c r="C722" s="49" t="s">
        <v>2549</v>
      </c>
      <c r="D722" s="55" t="s">
        <v>151</v>
      </c>
      <c r="E722" s="50" t="s">
        <v>1171</v>
      </c>
      <c r="F722" s="50">
        <v>5</v>
      </c>
      <c r="G722" s="50" t="s">
        <v>0</v>
      </c>
      <c r="H722" s="73">
        <v>467500000</v>
      </c>
      <c r="I722" s="63" t="s">
        <v>1172</v>
      </c>
      <c r="J722" s="50" t="s">
        <v>325</v>
      </c>
      <c r="K722" s="50" t="s">
        <v>1078</v>
      </c>
      <c r="L722" s="100" t="s">
        <v>244</v>
      </c>
    </row>
    <row r="723" spans="2:12" customFormat="1" ht="30" customHeight="1" x14ac:dyDescent="0.3">
      <c r="B723" s="106">
        <v>718</v>
      </c>
      <c r="C723" s="55" t="s">
        <v>2549</v>
      </c>
      <c r="D723" s="51" t="s">
        <v>1083</v>
      </c>
      <c r="E723" s="51" t="s">
        <v>1116</v>
      </c>
      <c r="F723" s="51">
        <v>5</v>
      </c>
      <c r="G723" s="51" t="s">
        <v>2</v>
      </c>
      <c r="H723" s="73">
        <v>20000000</v>
      </c>
      <c r="I723" s="51" t="s">
        <v>1117</v>
      </c>
      <c r="J723" s="51" t="s">
        <v>1118</v>
      </c>
      <c r="K723" s="51" t="s">
        <v>1075</v>
      </c>
      <c r="L723" s="89" t="s">
        <v>1076</v>
      </c>
    </row>
    <row r="724" spans="2:12" customFormat="1" ht="30" customHeight="1" x14ac:dyDescent="0.3">
      <c r="B724" s="106">
        <v>719</v>
      </c>
      <c r="C724" s="55" t="s">
        <v>2549</v>
      </c>
      <c r="D724" s="51" t="s">
        <v>1083</v>
      </c>
      <c r="E724" s="51" t="s">
        <v>1113</v>
      </c>
      <c r="F724" s="51">
        <v>5</v>
      </c>
      <c r="G724" s="51" t="s">
        <v>2</v>
      </c>
      <c r="H724" s="73">
        <v>16500000.000000002</v>
      </c>
      <c r="I724" s="51" t="s">
        <v>1111</v>
      </c>
      <c r="J724" s="51" t="s">
        <v>1114</v>
      </c>
      <c r="K724" s="51" t="s">
        <v>1075</v>
      </c>
      <c r="L724" s="89" t="s">
        <v>244</v>
      </c>
    </row>
    <row r="725" spans="2:12" customFormat="1" ht="30" customHeight="1" x14ac:dyDescent="0.3">
      <c r="B725" s="106">
        <v>720</v>
      </c>
      <c r="C725" s="55" t="s">
        <v>2549</v>
      </c>
      <c r="D725" s="55" t="s">
        <v>151</v>
      </c>
      <c r="E725" s="55" t="s">
        <v>1155</v>
      </c>
      <c r="F725" s="55">
        <v>5</v>
      </c>
      <c r="G725" s="55" t="s">
        <v>2</v>
      </c>
      <c r="H725" s="72">
        <v>3000000</v>
      </c>
      <c r="I725" s="55" t="s">
        <v>194</v>
      </c>
      <c r="J725" s="55" t="s">
        <v>1156</v>
      </c>
      <c r="K725" s="55" t="s">
        <v>1078</v>
      </c>
      <c r="L725" s="90" t="s">
        <v>244</v>
      </c>
    </row>
    <row r="726" spans="2:12" customFormat="1" ht="30" customHeight="1" x14ac:dyDescent="0.3">
      <c r="B726" s="106">
        <v>721</v>
      </c>
      <c r="C726" s="55" t="s">
        <v>2549</v>
      </c>
      <c r="D726" s="55" t="s">
        <v>151</v>
      </c>
      <c r="E726" s="55" t="s">
        <v>1157</v>
      </c>
      <c r="F726" s="55">
        <v>5</v>
      </c>
      <c r="G726" s="55" t="s">
        <v>2</v>
      </c>
      <c r="H726" s="72">
        <v>3000000</v>
      </c>
      <c r="I726" s="55" t="s">
        <v>194</v>
      </c>
      <c r="J726" s="55" t="s">
        <v>1158</v>
      </c>
      <c r="K726" s="55" t="s">
        <v>1078</v>
      </c>
      <c r="L726" s="90" t="s">
        <v>244</v>
      </c>
    </row>
    <row r="727" spans="2:12" customFormat="1" ht="30" customHeight="1" x14ac:dyDescent="0.3">
      <c r="B727" s="110">
        <v>722</v>
      </c>
      <c r="C727" s="69" t="s">
        <v>2549</v>
      </c>
      <c r="D727" s="55" t="s">
        <v>151</v>
      </c>
      <c r="E727" s="63" t="s">
        <v>1189</v>
      </c>
      <c r="F727" s="50">
        <v>6</v>
      </c>
      <c r="G727" s="50" t="s">
        <v>0</v>
      </c>
      <c r="H727" s="73">
        <v>209000000</v>
      </c>
      <c r="I727" s="50" t="s">
        <v>1185</v>
      </c>
      <c r="J727" s="50" t="s">
        <v>1186</v>
      </c>
      <c r="K727" s="50" t="s">
        <v>1078</v>
      </c>
      <c r="L727" s="100" t="s">
        <v>244</v>
      </c>
    </row>
    <row r="728" spans="2:12" customFormat="1" ht="30" customHeight="1" x14ac:dyDescent="0.3">
      <c r="B728" s="106">
        <v>723</v>
      </c>
      <c r="C728" s="55" t="s">
        <v>2549</v>
      </c>
      <c r="D728" s="55" t="s">
        <v>1083</v>
      </c>
      <c r="E728" s="55" t="s">
        <v>1181</v>
      </c>
      <c r="F728" s="55">
        <v>6</v>
      </c>
      <c r="G728" s="55" t="s">
        <v>2</v>
      </c>
      <c r="H728" s="72">
        <v>20000000</v>
      </c>
      <c r="I728" s="55" t="s">
        <v>1182</v>
      </c>
      <c r="J728" s="55" t="s">
        <v>1183</v>
      </c>
      <c r="K728" s="55" t="s">
        <v>1075</v>
      </c>
      <c r="L728" s="90" t="s">
        <v>1076</v>
      </c>
    </row>
    <row r="729" spans="2:12" customFormat="1" ht="30" customHeight="1" x14ac:dyDescent="0.3">
      <c r="B729" s="106">
        <v>724</v>
      </c>
      <c r="C729" s="55" t="s">
        <v>2549</v>
      </c>
      <c r="D729" s="55" t="s">
        <v>151</v>
      </c>
      <c r="E729" s="55" t="s">
        <v>1159</v>
      </c>
      <c r="F729" s="55">
        <v>6</v>
      </c>
      <c r="G729" s="55" t="s">
        <v>2</v>
      </c>
      <c r="H729" s="72">
        <v>15000000</v>
      </c>
      <c r="I729" s="55" t="s">
        <v>194</v>
      </c>
      <c r="J729" s="55" t="s">
        <v>1160</v>
      </c>
      <c r="K729" s="55" t="s">
        <v>1078</v>
      </c>
      <c r="L729" s="90" t="s">
        <v>244</v>
      </c>
    </row>
    <row r="730" spans="2:12" customFormat="1" ht="30" customHeight="1" x14ac:dyDescent="0.3">
      <c r="B730" s="106">
        <v>725</v>
      </c>
      <c r="C730" s="55" t="s">
        <v>2549</v>
      </c>
      <c r="D730" s="55" t="s">
        <v>1083</v>
      </c>
      <c r="E730" s="55" t="s">
        <v>1136</v>
      </c>
      <c r="F730" s="55">
        <v>6</v>
      </c>
      <c r="G730" s="55" t="s">
        <v>2</v>
      </c>
      <c r="H730" s="72">
        <v>10000000</v>
      </c>
      <c r="I730" s="55" t="s">
        <v>1133</v>
      </c>
      <c r="J730" s="55" t="s">
        <v>189</v>
      </c>
      <c r="K730" s="55" t="s">
        <v>1137</v>
      </c>
      <c r="L730" s="90" t="s">
        <v>246</v>
      </c>
    </row>
    <row r="731" spans="2:12" customFormat="1" ht="30" customHeight="1" x14ac:dyDescent="0.3">
      <c r="B731" s="110">
        <v>726</v>
      </c>
      <c r="C731" s="69" t="s">
        <v>2549</v>
      </c>
      <c r="D731" s="55" t="s">
        <v>151</v>
      </c>
      <c r="E731" s="63" t="s">
        <v>1190</v>
      </c>
      <c r="F731" s="50">
        <v>7</v>
      </c>
      <c r="G731" s="50" t="s">
        <v>1</v>
      </c>
      <c r="H731" s="73">
        <v>298610000</v>
      </c>
      <c r="I731" s="50" t="s">
        <v>1185</v>
      </c>
      <c r="J731" s="50" t="s">
        <v>1186</v>
      </c>
      <c r="K731" s="50" t="s">
        <v>1078</v>
      </c>
      <c r="L731" s="100" t="s">
        <v>244</v>
      </c>
    </row>
    <row r="732" spans="2:12" customFormat="1" ht="30" customHeight="1" x14ac:dyDescent="0.3">
      <c r="B732" s="110">
        <v>727</v>
      </c>
      <c r="C732" s="69" t="s">
        <v>2549</v>
      </c>
      <c r="D732" s="55" t="s">
        <v>151</v>
      </c>
      <c r="E732" s="63" t="s">
        <v>1188</v>
      </c>
      <c r="F732" s="50">
        <v>7</v>
      </c>
      <c r="G732" s="50" t="s">
        <v>0</v>
      </c>
      <c r="H732" s="73">
        <v>85000000</v>
      </c>
      <c r="I732" s="50" t="s">
        <v>1185</v>
      </c>
      <c r="J732" s="50" t="s">
        <v>1186</v>
      </c>
      <c r="K732" s="50" t="s">
        <v>1078</v>
      </c>
      <c r="L732" s="100" t="s">
        <v>244</v>
      </c>
    </row>
    <row r="733" spans="2:12" customFormat="1" ht="30" customHeight="1" x14ac:dyDescent="0.3">
      <c r="B733" s="106">
        <v>728</v>
      </c>
      <c r="C733" s="55" t="s">
        <v>2549</v>
      </c>
      <c r="D733" s="51" t="s">
        <v>1083</v>
      </c>
      <c r="E733" s="51" t="s">
        <v>1090</v>
      </c>
      <c r="F733" s="51">
        <v>7</v>
      </c>
      <c r="G733" s="51" t="s">
        <v>2</v>
      </c>
      <c r="H733" s="73">
        <f>4915000*1.1</f>
        <v>5406500</v>
      </c>
      <c r="I733" s="51" t="s">
        <v>183</v>
      </c>
      <c r="J733" s="51" t="s">
        <v>184</v>
      </c>
      <c r="K733" s="51" t="s">
        <v>1075</v>
      </c>
      <c r="L733" s="89" t="s">
        <v>244</v>
      </c>
    </row>
    <row r="734" spans="2:12" customFormat="1" ht="30" customHeight="1" x14ac:dyDescent="0.3">
      <c r="B734" s="106">
        <v>729</v>
      </c>
      <c r="C734" s="55" t="s">
        <v>2549</v>
      </c>
      <c r="D734" s="51" t="s">
        <v>1083</v>
      </c>
      <c r="E734" s="51" t="s">
        <v>1107</v>
      </c>
      <c r="F734" s="51">
        <v>7</v>
      </c>
      <c r="G734" s="51" t="s">
        <v>2</v>
      </c>
      <c r="H734" s="73">
        <f>4400000*1.1</f>
        <v>4840000</v>
      </c>
      <c r="I734" s="51" t="s">
        <v>1101</v>
      </c>
      <c r="J734" s="51" t="s">
        <v>1102</v>
      </c>
      <c r="K734" s="51" t="s">
        <v>1075</v>
      </c>
      <c r="L734" s="89" t="s">
        <v>1076</v>
      </c>
    </row>
    <row r="735" spans="2:12" customFormat="1" ht="30" customHeight="1" x14ac:dyDescent="0.3">
      <c r="B735" s="109">
        <v>730</v>
      </c>
      <c r="C735" s="49" t="s">
        <v>2549</v>
      </c>
      <c r="D735" s="55" t="s">
        <v>151</v>
      </c>
      <c r="E735" s="50" t="s">
        <v>1161</v>
      </c>
      <c r="F735" s="50">
        <v>9</v>
      </c>
      <c r="G735" s="50" t="s">
        <v>2</v>
      </c>
      <c r="H735" s="73">
        <v>15000000</v>
      </c>
      <c r="I735" s="63" t="s">
        <v>194</v>
      </c>
      <c r="J735" s="50" t="s">
        <v>1162</v>
      </c>
      <c r="K735" s="50" t="s">
        <v>1078</v>
      </c>
      <c r="L735" s="100" t="s">
        <v>244</v>
      </c>
    </row>
    <row r="736" spans="2:12" customFormat="1" ht="30" customHeight="1" x14ac:dyDescent="0.3">
      <c r="B736" s="109">
        <v>731</v>
      </c>
      <c r="C736" s="49" t="s">
        <v>2549</v>
      </c>
      <c r="D736" s="55" t="s">
        <v>1083</v>
      </c>
      <c r="E736" s="50" t="s">
        <v>1142</v>
      </c>
      <c r="F736" s="50">
        <v>9</v>
      </c>
      <c r="G736" s="50" t="s">
        <v>2</v>
      </c>
      <c r="H736" s="73">
        <v>5500000</v>
      </c>
      <c r="I736" s="63" t="s">
        <v>190</v>
      </c>
      <c r="J736" s="50" t="s">
        <v>191</v>
      </c>
      <c r="K736" s="50" t="s">
        <v>1078</v>
      </c>
      <c r="L736" s="100" t="s">
        <v>244</v>
      </c>
    </row>
    <row r="737" spans="2:12" customFormat="1" ht="30" customHeight="1" x14ac:dyDescent="0.3">
      <c r="B737" s="109">
        <v>732</v>
      </c>
      <c r="C737" s="49" t="s">
        <v>2549</v>
      </c>
      <c r="D737" s="55" t="s">
        <v>151</v>
      </c>
      <c r="E737" s="50" t="s">
        <v>1163</v>
      </c>
      <c r="F737" s="50">
        <v>10</v>
      </c>
      <c r="G737" s="50" t="s">
        <v>1</v>
      </c>
      <c r="H737" s="73">
        <v>20000000</v>
      </c>
      <c r="I737" s="63" t="s">
        <v>194</v>
      </c>
      <c r="J737" s="50" t="s">
        <v>1164</v>
      </c>
      <c r="K737" s="50" t="s">
        <v>1078</v>
      </c>
      <c r="L737" s="100" t="s">
        <v>244</v>
      </c>
    </row>
    <row r="738" spans="2:12" customFormat="1" ht="30" customHeight="1" x14ac:dyDescent="0.3">
      <c r="B738" s="107">
        <v>733</v>
      </c>
      <c r="C738" s="64" t="s">
        <v>2549</v>
      </c>
      <c r="D738" s="57" t="s">
        <v>151</v>
      </c>
      <c r="E738" s="57" t="s">
        <v>273</v>
      </c>
      <c r="F738" s="57">
        <v>10</v>
      </c>
      <c r="G738" s="57" t="s">
        <v>0</v>
      </c>
      <c r="H738" s="74">
        <v>9560000</v>
      </c>
      <c r="I738" s="57" t="s">
        <v>188</v>
      </c>
      <c r="J738" s="57" t="s">
        <v>186</v>
      </c>
      <c r="K738" s="57" t="s">
        <v>1075</v>
      </c>
      <c r="L738" s="91" t="s">
        <v>244</v>
      </c>
    </row>
    <row r="739" spans="2:12" customFormat="1" ht="30" customHeight="1" x14ac:dyDescent="0.3">
      <c r="B739" s="109">
        <v>734</v>
      </c>
      <c r="C739" s="49" t="s">
        <v>2549</v>
      </c>
      <c r="D739" s="55" t="s">
        <v>1083</v>
      </c>
      <c r="E739" s="50" t="s">
        <v>1141</v>
      </c>
      <c r="F739" s="50">
        <v>11</v>
      </c>
      <c r="G739" s="50" t="s">
        <v>0</v>
      </c>
      <c r="H739" s="73">
        <v>23100000</v>
      </c>
      <c r="I739" s="63" t="s">
        <v>190</v>
      </c>
      <c r="J739" s="50" t="s">
        <v>191</v>
      </c>
      <c r="K739" s="50" t="s">
        <v>1078</v>
      </c>
      <c r="L739" s="100" t="s">
        <v>244</v>
      </c>
    </row>
    <row r="740" spans="2:12" customFormat="1" ht="30" customHeight="1" x14ac:dyDescent="0.3">
      <c r="B740" s="110">
        <v>735</v>
      </c>
      <c r="C740" s="69" t="s">
        <v>2549</v>
      </c>
      <c r="D740" s="55" t="s">
        <v>151</v>
      </c>
      <c r="E740" s="63" t="s">
        <v>1179</v>
      </c>
      <c r="F740" s="50">
        <v>11</v>
      </c>
      <c r="G740" s="50" t="s">
        <v>2</v>
      </c>
      <c r="H740" s="73">
        <v>19800000</v>
      </c>
      <c r="I740" s="50" t="s">
        <v>1178</v>
      </c>
      <c r="J740" s="50" t="s">
        <v>324</v>
      </c>
      <c r="K740" s="50" t="s">
        <v>1078</v>
      </c>
      <c r="L740" s="100" t="s">
        <v>244</v>
      </c>
    </row>
    <row r="741" spans="2:12" customFormat="1" ht="30" customHeight="1" x14ac:dyDescent="0.3">
      <c r="B741" s="106">
        <v>736</v>
      </c>
      <c r="C741" s="55" t="s">
        <v>2549</v>
      </c>
      <c r="D741" s="51" t="s">
        <v>1083</v>
      </c>
      <c r="E741" s="51" t="s">
        <v>1091</v>
      </c>
      <c r="F741" s="51">
        <v>11</v>
      </c>
      <c r="G741" s="51" t="s">
        <v>2</v>
      </c>
      <c r="H741" s="73">
        <f>15000000*1.1</f>
        <v>16500000.000000002</v>
      </c>
      <c r="I741" s="51" t="s">
        <v>183</v>
      </c>
      <c r="J741" s="51" t="s">
        <v>184</v>
      </c>
      <c r="K741" s="51" t="s">
        <v>1075</v>
      </c>
      <c r="L741" s="89" t="s">
        <v>244</v>
      </c>
    </row>
    <row r="742" spans="2:12" customFormat="1" ht="30" customHeight="1" x14ac:dyDescent="0.3">
      <c r="B742" s="106">
        <v>737</v>
      </c>
      <c r="C742" s="55" t="s">
        <v>2549</v>
      </c>
      <c r="D742" s="57" t="s">
        <v>151</v>
      </c>
      <c r="E742" s="57" t="s">
        <v>272</v>
      </c>
      <c r="F742" s="51">
        <v>11</v>
      </c>
      <c r="G742" s="51" t="s">
        <v>2</v>
      </c>
      <c r="H742" s="73">
        <v>10670000</v>
      </c>
      <c r="I742" s="51" t="s">
        <v>1077</v>
      </c>
      <c r="J742" s="51" t="s">
        <v>181</v>
      </c>
      <c r="K742" s="51" t="s">
        <v>1078</v>
      </c>
      <c r="L742" s="89" t="s">
        <v>244</v>
      </c>
    </row>
    <row r="743" spans="2:12" customFormat="1" ht="30" customHeight="1" x14ac:dyDescent="0.3">
      <c r="B743" s="106">
        <v>738</v>
      </c>
      <c r="C743" s="55" t="s">
        <v>2549</v>
      </c>
      <c r="D743" s="55" t="s">
        <v>151</v>
      </c>
      <c r="E743" s="55" t="s">
        <v>1154</v>
      </c>
      <c r="F743" s="55">
        <v>11</v>
      </c>
      <c r="G743" s="55" t="s">
        <v>2</v>
      </c>
      <c r="H743" s="72">
        <v>3000000</v>
      </c>
      <c r="I743" s="55" t="s">
        <v>194</v>
      </c>
      <c r="J743" s="55" t="s">
        <v>195</v>
      </c>
      <c r="K743" s="55" t="s">
        <v>1078</v>
      </c>
      <c r="L743" s="90" t="s">
        <v>244</v>
      </c>
    </row>
    <row r="744" spans="2:12" customFormat="1" ht="30" customHeight="1" x14ac:dyDescent="0.3">
      <c r="B744" s="110">
        <v>739</v>
      </c>
      <c r="C744" s="69" t="s">
        <v>2549</v>
      </c>
      <c r="D744" s="55" t="s">
        <v>151</v>
      </c>
      <c r="E744" s="63" t="s">
        <v>1177</v>
      </c>
      <c r="F744" s="50">
        <v>12</v>
      </c>
      <c r="G744" s="50" t="s">
        <v>0</v>
      </c>
      <c r="H744" s="73">
        <v>44000000</v>
      </c>
      <c r="I744" s="50" t="s">
        <v>1178</v>
      </c>
      <c r="J744" s="50" t="s">
        <v>324</v>
      </c>
      <c r="K744" s="50" t="s">
        <v>1078</v>
      </c>
      <c r="L744" s="100" t="s">
        <v>244</v>
      </c>
    </row>
    <row r="745" spans="2:12" customFormat="1" ht="30" customHeight="1" x14ac:dyDescent="0.3">
      <c r="B745" s="107">
        <v>740</v>
      </c>
      <c r="C745" s="64" t="s">
        <v>2549</v>
      </c>
      <c r="D745" s="57" t="s">
        <v>151</v>
      </c>
      <c r="E745" s="57" t="s">
        <v>274</v>
      </c>
      <c r="F745" s="57">
        <v>12</v>
      </c>
      <c r="G745" s="57" t="s">
        <v>0</v>
      </c>
      <c r="H745" s="74">
        <v>30000000</v>
      </c>
      <c r="I745" s="57" t="s">
        <v>185</v>
      </c>
      <c r="J745" s="57" t="s">
        <v>186</v>
      </c>
      <c r="K745" s="57" t="s">
        <v>1075</v>
      </c>
      <c r="L745" s="91" t="s">
        <v>244</v>
      </c>
    </row>
    <row r="746" spans="2:12" customFormat="1" ht="30" customHeight="1" x14ac:dyDescent="0.3">
      <c r="B746" s="107">
        <v>741</v>
      </c>
      <c r="C746" s="64" t="s">
        <v>2549</v>
      </c>
      <c r="D746" s="57" t="s">
        <v>151</v>
      </c>
      <c r="E746" s="57" t="s">
        <v>275</v>
      </c>
      <c r="F746" s="57">
        <v>12</v>
      </c>
      <c r="G746" s="57" t="s">
        <v>0</v>
      </c>
      <c r="H746" s="74">
        <v>15500000</v>
      </c>
      <c r="I746" s="57" t="s">
        <v>185</v>
      </c>
      <c r="J746" s="57" t="s">
        <v>186</v>
      </c>
      <c r="K746" s="57" t="s">
        <v>1075</v>
      </c>
      <c r="L746" s="91" t="s">
        <v>244</v>
      </c>
    </row>
    <row r="747" spans="2:12" customFormat="1" ht="30" customHeight="1" x14ac:dyDescent="0.3">
      <c r="B747" s="109">
        <v>742</v>
      </c>
      <c r="C747" s="49" t="s">
        <v>2549</v>
      </c>
      <c r="D747" s="55" t="s">
        <v>1083</v>
      </c>
      <c r="E747" s="50" t="s">
        <v>1140</v>
      </c>
      <c r="F747" s="50">
        <v>12</v>
      </c>
      <c r="G747" s="50" t="s">
        <v>2</v>
      </c>
      <c r="H747" s="73">
        <v>9537000</v>
      </c>
      <c r="I747" s="63" t="s">
        <v>190</v>
      </c>
      <c r="J747" s="50" t="s">
        <v>191</v>
      </c>
      <c r="K747" s="50" t="s">
        <v>1078</v>
      </c>
      <c r="L747" s="100" t="s">
        <v>244</v>
      </c>
    </row>
    <row r="748" spans="2:12" customFormat="1" ht="30" customHeight="1" x14ac:dyDescent="0.3">
      <c r="B748" s="106">
        <v>743</v>
      </c>
      <c r="C748" s="55" t="s">
        <v>2549</v>
      </c>
      <c r="D748" s="55" t="s">
        <v>1580</v>
      </c>
      <c r="E748" s="55" t="s">
        <v>1602</v>
      </c>
      <c r="F748" s="55">
        <v>2</v>
      </c>
      <c r="G748" s="55" t="s">
        <v>1</v>
      </c>
      <c r="H748" s="72">
        <v>45375000</v>
      </c>
      <c r="I748" s="55" t="s">
        <v>1603</v>
      </c>
      <c r="J748" s="55" t="s">
        <v>1604</v>
      </c>
      <c r="K748" s="55" t="s">
        <v>1587</v>
      </c>
      <c r="L748" s="90" t="s">
        <v>1588</v>
      </c>
    </row>
    <row r="749" spans="2:12" customFormat="1" ht="30" customHeight="1" x14ac:dyDescent="0.3">
      <c r="B749" s="106">
        <v>744</v>
      </c>
      <c r="C749" s="55" t="s">
        <v>2549</v>
      </c>
      <c r="D749" s="55" t="s">
        <v>1580</v>
      </c>
      <c r="E749" s="51" t="s">
        <v>1620</v>
      </c>
      <c r="F749" s="51">
        <v>2</v>
      </c>
      <c r="G749" s="51" t="s">
        <v>0</v>
      </c>
      <c r="H749" s="73">
        <v>25000000</v>
      </c>
      <c r="I749" s="51" t="s">
        <v>1616</v>
      </c>
      <c r="J749" s="51" t="s">
        <v>1617</v>
      </c>
      <c r="K749" s="55" t="s">
        <v>1587</v>
      </c>
      <c r="L749" s="90" t="s">
        <v>1588</v>
      </c>
    </row>
    <row r="750" spans="2:12" customFormat="1" ht="30" customHeight="1" x14ac:dyDescent="0.3">
      <c r="B750" s="106">
        <v>745</v>
      </c>
      <c r="C750" s="55" t="s">
        <v>2549</v>
      </c>
      <c r="D750" s="55" t="s">
        <v>1580</v>
      </c>
      <c r="E750" s="55" t="s">
        <v>1629</v>
      </c>
      <c r="F750" s="55">
        <v>2</v>
      </c>
      <c r="G750" s="55" t="s">
        <v>1</v>
      </c>
      <c r="H750" s="72">
        <v>20000000</v>
      </c>
      <c r="I750" s="55" t="s">
        <v>242</v>
      </c>
      <c r="J750" s="55" t="s">
        <v>141</v>
      </c>
      <c r="K750" s="55" t="s">
        <v>1587</v>
      </c>
      <c r="L750" s="90" t="s">
        <v>1598</v>
      </c>
    </row>
    <row r="751" spans="2:12" customFormat="1" ht="30" customHeight="1" x14ac:dyDescent="0.3">
      <c r="B751" s="106">
        <v>746</v>
      </c>
      <c r="C751" s="55" t="s">
        <v>2549</v>
      </c>
      <c r="D751" s="55" t="s">
        <v>1580</v>
      </c>
      <c r="E751" s="51" t="s">
        <v>294</v>
      </c>
      <c r="F751" s="51">
        <v>3</v>
      </c>
      <c r="G751" s="51" t="s">
        <v>1</v>
      </c>
      <c r="H751" s="73">
        <v>100903000</v>
      </c>
      <c r="I751" s="51" t="s">
        <v>114</v>
      </c>
      <c r="J751" s="51" t="s">
        <v>142</v>
      </c>
      <c r="K751" s="51" t="s">
        <v>1597</v>
      </c>
      <c r="L751" s="89" t="s">
        <v>142</v>
      </c>
    </row>
    <row r="752" spans="2:12" customFormat="1" ht="30" customHeight="1" x14ac:dyDescent="0.3">
      <c r="B752" s="106">
        <v>747</v>
      </c>
      <c r="C752" s="55" t="s">
        <v>2549</v>
      </c>
      <c r="D752" s="55" t="s">
        <v>1580</v>
      </c>
      <c r="E752" s="51" t="s">
        <v>1644</v>
      </c>
      <c r="F752" s="51">
        <v>3</v>
      </c>
      <c r="G752" s="51" t="s">
        <v>2</v>
      </c>
      <c r="H752" s="73">
        <v>20000000</v>
      </c>
      <c r="I752" s="51" t="s">
        <v>1597</v>
      </c>
      <c r="J752" s="51" t="s">
        <v>142</v>
      </c>
      <c r="K752" s="51" t="s">
        <v>1597</v>
      </c>
      <c r="L752" s="90" t="s">
        <v>1588</v>
      </c>
    </row>
    <row r="753" spans="2:12" customFormat="1" ht="30" customHeight="1" x14ac:dyDescent="0.3">
      <c r="B753" s="106">
        <v>748</v>
      </c>
      <c r="C753" s="55" t="s">
        <v>2549</v>
      </c>
      <c r="D753" s="55" t="s">
        <v>1580</v>
      </c>
      <c r="E753" s="51" t="s">
        <v>1645</v>
      </c>
      <c r="F753" s="51">
        <v>3</v>
      </c>
      <c r="G753" s="51" t="s">
        <v>2</v>
      </c>
      <c r="H753" s="73">
        <v>17220000</v>
      </c>
      <c r="I753" s="51" t="s">
        <v>1597</v>
      </c>
      <c r="J753" s="51" t="s">
        <v>142</v>
      </c>
      <c r="K753" s="51" t="s">
        <v>1597</v>
      </c>
      <c r="L753" s="90" t="s">
        <v>1588</v>
      </c>
    </row>
    <row r="754" spans="2:12" customFormat="1" ht="30" customHeight="1" x14ac:dyDescent="0.3">
      <c r="B754" s="106">
        <v>749</v>
      </c>
      <c r="C754" s="55" t="s">
        <v>2549</v>
      </c>
      <c r="D754" s="55" t="s">
        <v>1580</v>
      </c>
      <c r="E754" s="51" t="s">
        <v>1647</v>
      </c>
      <c r="F754" s="51">
        <v>3</v>
      </c>
      <c r="G754" s="51" t="s">
        <v>2</v>
      </c>
      <c r="H754" s="73">
        <v>6500000</v>
      </c>
      <c r="I754" s="51" t="s">
        <v>1597</v>
      </c>
      <c r="J754" s="51" t="s">
        <v>142</v>
      </c>
      <c r="K754" s="51" t="s">
        <v>1597</v>
      </c>
      <c r="L754" s="90" t="s">
        <v>1588</v>
      </c>
    </row>
    <row r="755" spans="2:12" customFormat="1" ht="30" customHeight="1" x14ac:dyDescent="0.3">
      <c r="B755" s="106">
        <v>750</v>
      </c>
      <c r="C755" s="55" t="s">
        <v>2549</v>
      </c>
      <c r="D755" s="55" t="s">
        <v>1580</v>
      </c>
      <c r="E755" s="55" t="s">
        <v>1590</v>
      </c>
      <c r="F755" s="55">
        <v>3</v>
      </c>
      <c r="G755" s="55" t="s">
        <v>2</v>
      </c>
      <c r="H755" s="72">
        <v>4290000</v>
      </c>
      <c r="I755" s="55" t="s">
        <v>121</v>
      </c>
      <c r="J755" s="55" t="s">
        <v>90</v>
      </c>
      <c r="K755" s="55" t="s">
        <v>1587</v>
      </c>
      <c r="L755" s="90" t="s">
        <v>1588</v>
      </c>
    </row>
    <row r="756" spans="2:12" customFormat="1" ht="30" customHeight="1" x14ac:dyDescent="0.3">
      <c r="B756" s="106">
        <v>751</v>
      </c>
      <c r="C756" s="55" t="s">
        <v>2549</v>
      </c>
      <c r="D756" s="55" t="s">
        <v>1580</v>
      </c>
      <c r="E756" s="51" t="s">
        <v>1621</v>
      </c>
      <c r="F756" s="51">
        <v>3</v>
      </c>
      <c r="G756" s="51" t="s">
        <v>0</v>
      </c>
      <c r="H756" s="73">
        <v>3000000</v>
      </c>
      <c r="I756" s="51" t="s">
        <v>1616</v>
      </c>
      <c r="J756" s="51" t="s">
        <v>1617</v>
      </c>
      <c r="K756" s="55" t="s">
        <v>1587</v>
      </c>
      <c r="L756" s="90" t="s">
        <v>1588</v>
      </c>
    </row>
    <row r="757" spans="2:12" customFormat="1" ht="30" customHeight="1" x14ac:dyDescent="0.3">
      <c r="B757" s="106">
        <v>752</v>
      </c>
      <c r="C757" s="55" t="s">
        <v>2549</v>
      </c>
      <c r="D757" s="55" t="s">
        <v>1580</v>
      </c>
      <c r="E757" s="61" t="s">
        <v>1634</v>
      </c>
      <c r="F757" s="51">
        <v>3</v>
      </c>
      <c r="G757" s="51" t="s">
        <v>2</v>
      </c>
      <c r="H757" s="73">
        <v>3000000</v>
      </c>
      <c r="I757" s="51" t="s">
        <v>1632</v>
      </c>
      <c r="J757" s="51" t="s">
        <v>1633</v>
      </c>
      <c r="K757" s="51" t="s">
        <v>1583</v>
      </c>
      <c r="L757" s="89" t="s">
        <v>1584</v>
      </c>
    </row>
    <row r="758" spans="2:12" customFormat="1" ht="30" customHeight="1" x14ac:dyDescent="0.3">
      <c r="B758" s="106">
        <v>753</v>
      </c>
      <c r="C758" s="55" t="s">
        <v>2549</v>
      </c>
      <c r="D758" s="55" t="s">
        <v>1580</v>
      </c>
      <c r="E758" s="51" t="s">
        <v>1646</v>
      </c>
      <c r="F758" s="51">
        <v>3</v>
      </c>
      <c r="G758" s="51" t="s">
        <v>2</v>
      </c>
      <c r="H758" s="73">
        <v>2545000</v>
      </c>
      <c r="I758" s="51" t="s">
        <v>1597</v>
      </c>
      <c r="J758" s="51" t="s">
        <v>142</v>
      </c>
      <c r="K758" s="51" t="s">
        <v>1597</v>
      </c>
      <c r="L758" s="90" t="s">
        <v>1588</v>
      </c>
    </row>
    <row r="759" spans="2:12" customFormat="1" ht="30" customHeight="1" x14ac:dyDescent="0.3">
      <c r="B759" s="106">
        <v>754</v>
      </c>
      <c r="C759" s="55" t="s">
        <v>2549</v>
      </c>
      <c r="D759" s="55" t="s">
        <v>1580</v>
      </c>
      <c r="E759" s="61" t="s">
        <v>1631</v>
      </c>
      <c r="F759" s="51">
        <v>3</v>
      </c>
      <c r="G759" s="51" t="s">
        <v>2</v>
      </c>
      <c r="H759" s="73">
        <v>2000000</v>
      </c>
      <c r="I759" s="51" t="s">
        <v>1632</v>
      </c>
      <c r="J759" s="51" t="s">
        <v>1633</v>
      </c>
      <c r="K759" s="51" t="s">
        <v>1583</v>
      </c>
      <c r="L759" s="89" t="s">
        <v>1584</v>
      </c>
    </row>
    <row r="760" spans="2:12" customFormat="1" ht="30" customHeight="1" x14ac:dyDescent="0.3">
      <c r="B760" s="106">
        <v>755</v>
      </c>
      <c r="C760" s="55" t="s">
        <v>2549</v>
      </c>
      <c r="D760" s="55" t="s">
        <v>1580</v>
      </c>
      <c r="E760" s="55" t="s">
        <v>1589</v>
      </c>
      <c r="F760" s="55">
        <v>4</v>
      </c>
      <c r="G760" s="55" t="s">
        <v>2</v>
      </c>
      <c r="H760" s="72">
        <v>20625000</v>
      </c>
      <c r="I760" s="55" t="s">
        <v>121</v>
      </c>
      <c r="J760" s="55" t="s">
        <v>90</v>
      </c>
      <c r="K760" s="55" t="s">
        <v>1587</v>
      </c>
      <c r="L760" s="90" t="s">
        <v>1588</v>
      </c>
    </row>
    <row r="761" spans="2:12" customFormat="1" ht="30" customHeight="1" x14ac:dyDescent="0.3">
      <c r="B761" s="106">
        <v>756</v>
      </c>
      <c r="C761" s="55" t="s">
        <v>2549</v>
      </c>
      <c r="D761" s="55" t="s">
        <v>1580</v>
      </c>
      <c r="E761" s="51" t="s">
        <v>1619</v>
      </c>
      <c r="F761" s="51">
        <v>5</v>
      </c>
      <c r="G761" s="51" t="s">
        <v>0</v>
      </c>
      <c r="H761" s="73">
        <v>58000000</v>
      </c>
      <c r="I761" s="51" t="s">
        <v>1616</v>
      </c>
      <c r="J761" s="51" t="s">
        <v>1617</v>
      </c>
      <c r="K761" s="55" t="s">
        <v>1587</v>
      </c>
      <c r="L761" s="90" t="s">
        <v>1588</v>
      </c>
    </row>
    <row r="762" spans="2:12" customFormat="1" ht="30" customHeight="1" x14ac:dyDescent="0.3">
      <c r="B762" s="106">
        <v>757</v>
      </c>
      <c r="C762" s="55" t="s">
        <v>2549</v>
      </c>
      <c r="D762" s="55" t="s">
        <v>1580</v>
      </c>
      <c r="E762" s="51" t="s">
        <v>295</v>
      </c>
      <c r="F762" s="51">
        <v>5</v>
      </c>
      <c r="G762" s="51" t="s">
        <v>2</v>
      </c>
      <c r="H762" s="73">
        <v>8316000</v>
      </c>
      <c r="I762" s="51" t="s">
        <v>1597</v>
      </c>
      <c r="J762" s="51" t="s">
        <v>142</v>
      </c>
      <c r="K762" s="51" t="s">
        <v>1597</v>
      </c>
      <c r="L762" s="90" t="s">
        <v>1588</v>
      </c>
    </row>
    <row r="763" spans="2:12" customFormat="1" ht="30" customHeight="1" x14ac:dyDescent="0.3">
      <c r="B763" s="106">
        <v>758</v>
      </c>
      <c r="C763" s="55" t="s">
        <v>2549</v>
      </c>
      <c r="D763" s="55" t="s">
        <v>1580</v>
      </c>
      <c r="E763" s="51" t="s">
        <v>291</v>
      </c>
      <c r="F763" s="51">
        <v>6</v>
      </c>
      <c r="G763" s="51" t="s">
        <v>0</v>
      </c>
      <c r="H763" s="73">
        <v>122577000</v>
      </c>
      <c r="I763" s="51" t="s">
        <v>1614</v>
      </c>
      <c r="J763" s="51" t="s">
        <v>364</v>
      </c>
      <c r="K763" s="55" t="s">
        <v>1587</v>
      </c>
      <c r="L763" s="90" t="s">
        <v>1588</v>
      </c>
    </row>
    <row r="764" spans="2:12" customFormat="1" ht="30" customHeight="1" x14ac:dyDescent="0.3">
      <c r="B764" s="106">
        <v>759</v>
      </c>
      <c r="C764" s="55" t="s">
        <v>2549</v>
      </c>
      <c r="D764" s="55" t="s">
        <v>1580</v>
      </c>
      <c r="E764" s="51" t="s">
        <v>292</v>
      </c>
      <c r="F764" s="51">
        <v>6</v>
      </c>
      <c r="G764" s="51" t="s">
        <v>2</v>
      </c>
      <c r="H764" s="73">
        <v>11000000</v>
      </c>
      <c r="I764" s="51" t="s">
        <v>1597</v>
      </c>
      <c r="J764" s="51" t="s">
        <v>142</v>
      </c>
      <c r="K764" s="51" t="s">
        <v>1597</v>
      </c>
      <c r="L764" s="90" t="s">
        <v>1588</v>
      </c>
    </row>
    <row r="765" spans="2:12" customFormat="1" ht="30" customHeight="1" x14ac:dyDescent="0.3">
      <c r="B765" s="106">
        <v>760</v>
      </c>
      <c r="C765" s="55" t="s">
        <v>2549</v>
      </c>
      <c r="D765" s="55" t="s">
        <v>1580</v>
      </c>
      <c r="E765" s="51" t="s">
        <v>297</v>
      </c>
      <c r="F765" s="51">
        <v>6</v>
      </c>
      <c r="G765" s="51" t="s">
        <v>0</v>
      </c>
      <c r="H765" s="73">
        <v>9412000</v>
      </c>
      <c r="I765" s="51" t="s">
        <v>1595</v>
      </c>
      <c r="J765" s="51" t="s">
        <v>1596</v>
      </c>
      <c r="K765" s="51" t="s">
        <v>1587</v>
      </c>
      <c r="L765" s="89" t="s">
        <v>1588</v>
      </c>
    </row>
    <row r="766" spans="2:12" customFormat="1" ht="30" customHeight="1" x14ac:dyDescent="0.3">
      <c r="B766" s="106">
        <v>761</v>
      </c>
      <c r="C766" s="55" t="s">
        <v>2549</v>
      </c>
      <c r="D766" s="55" t="s">
        <v>1580</v>
      </c>
      <c r="E766" s="51" t="s">
        <v>1635</v>
      </c>
      <c r="F766" s="51">
        <v>6</v>
      </c>
      <c r="G766" s="51" t="s">
        <v>0</v>
      </c>
      <c r="H766" s="73">
        <v>6500000</v>
      </c>
      <c r="I766" s="51" t="s">
        <v>1632</v>
      </c>
      <c r="J766" s="51" t="s">
        <v>1633</v>
      </c>
      <c r="K766" s="51" t="s">
        <v>1583</v>
      </c>
      <c r="L766" s="89" t="s">
        <v>1636</v>
      </c>
    </row>
    <row r="767" spans="2:12" customFormat="1" ht="30" customHeight="1" x14ac:dyDescent="0.3">
      <c r="B767" s="106">
        <v>762</v>
      </c>
      <c r="C767" s="55" t="s">
        <v>2549</v>
      </c>
      <c r="D767" s="55" t="s">
        <v>1580</v>
      </c>
      <c r="E767" s="51" t="s">
        <v>1640</v>
      </c>
      <c r="F767" s="51">
        <v>8</v>
      </c>
      <c r="G767" s="51" t="s">
        <v>0</v>
      </c>
      <c r="H767" s="73">
        <v>150000000</v>
      </c>
      <c r="I767" s="51" t="s">
        <v>240</v>
      </c>
      <c r="J767" s="51" t="s">
        <v>241</v>
      </c>
      <c r="K767" s="51" t="s">
        <v>1597</v>
      </c>
      <c r="L767" s="89" t="s">
        <v>142</v>
      </c>
    </row>
    <row r="768" spans="2:12" customFormat="1" ht="30" customHeight="1" x14ac:dyDescent="0.3">
      <c r="B768" s="106">
        <v>763</v>
      </c>
      <c r="C768" s="55" t="s">
        <v>2549</v>
      </c>
      <c r="D768" s="55" t="s">
        <v>1580</v>
      </c>
      <c r="E768" s="51" t="s">
        <v>1641</v>
      </c>
      <c r="F768" s="51">
        <v>8</v>
      </c>
      <c r="G768" s="51" t="s">
        <v>0</v>
      </c>
      <c r="H768" s="73">
        <v>150000000</v>
      </c>
      <c r="I768" s="51" t="s">
        <v>240</v>
      </c>
      <c r="J768" s="51" t="s">
        <v>241</v>
      </c>
      <c r="K768" s="51" t="s">
        <v>1597</v>
      </c>
      <c r="L768" s="89" t="s">
        <v>142</v>
      </c>
    </row>
    <row r="769" spans="2:12" s="32" customFormat="1" ht="30" customHeight="1" x14ac:dyDescent="0.3">
      <c r="B769" s="106">
        <v>764</v>
      </c>
      <c r="C769" s="55" t="s">
        <v>2549</v>
      </c>
      <c r="D769" s="55" t="s">
        <v>1580</v>
      </c>
      <c r="E769" s="51" t="s">
        <v>296</v>
      </c>
      <c r="F769" s="51">
        <v>9</v>
      </c>
      <c r="G769" s="51" t="s">
        <v>0</v>
      </c>
      <c r="H769" s="73">
        <v>10043000</v>
      </c>
      <c r="I769" s="51" t="s">
        <v>1595</v>
      </c>
      <c r="J769" s="51" t="s">
        <v>1596</v>
      </c>
      <c r="K769" s="51" t="s">
        <v>1587</v>
      </c>
      <c r="L769" s="89" t="s">
        <v>1588</v>
      </c>
    </row>
    <row r="770" spans="2:12" customFormat="1" ht="30" customHeight="1" x14ac:dyDescent="0.3">
      <c r="B770" s="106">
        <v>765</v>
      </c>
      <c r="C770" s="55" t="s">
        <v>2549</v>
      </c>
      <c r="D770" s="55" t="s">
        <v>1580</v>
      </c>
      <c r="E770" s="51" t="s">
        <v>1606</v>
      </c>
      <c r="F770" s="51">
        <v>10</v>
      </c>
      <c r="G770" s="51" t="s">
        <v>2</v>
      </c>
      <c r="H770" s="73">
        <v>55000000</v>
      </c>
      <c r="I770" s="51" t="s">
        <v>1607</v>
      </c>
      <c r="J770" s="51" t="s">
        <v>1608</v>
      </c>
      <c r="K770" s="55" t="s">
        <v>1587</v>
      </c>
      <c r="L770" s="90" t="s">
        <v>1588</v>
      </c>
    </row>
    <row r="771" spans="2:12" customFormat="1" ht="30" customHeight="1" x14ac:dyDescent="0.3">
      <c r="B771" s="106">
        <v>766</v>
      </c>
      <c r="C771" s="55" t="s">
        <v>2549</v>
      </c>
      <c r="D771" s="55" t="s">
        <v>1580</v>
      </c>
      <c r="E771" s="51" t="s">
        <v>293</v>
      </c>
      <c r="F771" s="51">
        <v>10</v>
      </c>
      <c r="G771" s="51" t="s">
        <v>2</v>
      </c>
      <c r="H771" s="73">
        <v>11000000</v>
      </c>
      <c r="I771" s="51" t="s">
        <v>1597</v>
      </c>
      <c r="J771" s="51" t="s">
        <v>142</v>
      </c>
      <c r="K771" s="51" t="s">
        <v>1597</v>
      </c>
      <c r="L771" s="90" t="s">
        <v>1588</v>
      </c>
    </row>
    <row r="772" spans="2:12" customFormat="1" ht="30" customHeight="1" x14ac:dyDescent="0.3">
      <c r="B772" s="106">
        <v>767</v>
      </c>
      <c r="C772" s="55" t="s">
        <v>2549</v>
      </c>
      <c r="D772" s="55" t="s">
        <v>1580</v>
      </c>
      <c r="E772" s="55" t="s">
        <v>1585</v>
      </c>
      <c r="F772" s="55">
        <v>10</v>
      </c>
      <c r="G772" s="55" t="s">
        <v>2</v>
      </c>
      <c r="H772" s="72">
        <v>1650000</v>
      </c>
      <c r="I772" s="55" t="s">
        <v>1586</v>
      </c>
      <c r="J772" s="55" t="s">
        <v>90</v>
      </c>
      <c r="K772" s="55" t="s">
        <v>1587</v>
      </c>
      <c r="L772" s="90" t="s">
        <v>1588</v>
      </c>
    </row>
    <row r="773" spans="2:12" customFormat="1" ht="30" customHeight="1" x14ac:dyDescent="0.3">
      <c r="B773" s="106">
        <v>768</v>
      </c>
      <c r="C773" s="55" t="s">
        <v>2549</v>
      </c>
      <c r="D773" s="51" t="s">
        <v>601</v>
      </c>
      <c r="E773" s="51" t="s">
        <v>600</v>
      </c>
      <c r="F773" s="51">
        <v>2</v>
      </c>
      <c r="G773" s="51" t="s">
        <v>0</v>
      </c>
      <c r="H773" s="73">
        <v>80000000</v>
      </c>
      <c r="I773" s="51" t="s">
        <v>602</v>
      </c>
      <c r="J773" s="51" t="s">
        <v>603</v>
      </c>
      <c r="K773" s="51" t="s">
        <v>441</v>
      </c>
      <c r="L773" s="89" t="s">
        <v>442</v>
      </c>
    </row>
    <row r="774" spans="2:12" customFormat="1" ht="30" customHeight="1" x14ac:dyDescent="0.3">
      <c r="B774" s="106">
        <v>769</v>
      </c>
      <c r="C774" s="55" t="s">
        <v>2549</v>
      </c>
      <c r="D774" s="51" t="s">
        <v>601</v>
      </c>
      <c r="E774" s="51" t="s">
        <v>604</v>
      </c>
      <c r="F774" s="51">
        <v>6</v>
      </c>
      <c r="G774" s="51" t="s">
        <v>2</v>
      </c>
      <c r="H774" s="73">
        <v>18000000</v>
      </c>
      <c r="I774" s="51" t="s">
        <v>602</v>
      </c>
      <c r="J774" s="51" t="s">
        <v>603</v>
      </c>
      <c r="K774" s="51" t="s">
        <v>602</v>
      </c>
      <c r="L774" s="89" t="s">
        <v>603</v>
      </c>
    </row>
    <row r="775" spans="2:12" customFormat="1" ht="30" customHeight="1" x14ac:dyDescent="0.3">
      <c r="B775" s="106">
        <v>770</v>
      </c>
      <c r="C775" s="55" t="s">
        <v>2549</v>
      </c>
      <c r="D775" s="51" t="s">
        <v>601</v>
      </c>
      <c r="E775" s="51" t="s">
        <v>605</v>
      </c>
      <c r="F775" s="51">
        <v>12</v>
      </c>
      <c r="G775" s="51" t="s">
        <v>2</v>
      </c>
      <c r="H775" s="73">
        <v>18000000</v>
      </c>
      <c r="I775" s="51" t="s">
        <v>602</v>
      </c>
      <c r="J775" s="51" t="s">
        <v>603</v>
      </c>
      <c r="K775" s="51" t="s">
        <v>602</v>
      </c>
      <c r="L775" s="89" t="s">
        <v>603</v>
      </c>
    </row>
    <row r="776" spans="2:12" customFormat="1" ht="30" customHeight="1" x14ac:dyDescent="0.3">
      <c r="B776" s="106">
        <v>771</v>
      </c>
      <c r="C776" s="55" t="s">
        <v>2549</v>
      </c>
      <c r="D776" s="51" t="s">
        <v>256</v>
      </c>
      <c r="E776" s="51" t="s">
        <v>714</v>
      </c>
      <c r="F776" s="51">
        <v>2</v>
      </c>
      <c r="G776" s="51" t="s">
        <v>0</v>
      </c>
      <c r="H776" s="73">
        <v>598444000</v>
      </c>
      <c r="I776" s="51" t="s">
        <v>715</v>
      </c>
      <c r="J776" s="51" t="s">
        <v>716</v>
      </c>
      <c r="K776" s="51" t="s">
        <v>496</v>
      </c>
      <c r="L776" s="89" t="s">
        <v>137</v>
      </c>
    </row>
    <row r="777" spans="2:12" customFormat="1" ht="30" customHeight="1" x14ac:dyDescent="0.3">
      <c r="B777" s="106">
        <v>772</v>
      </c>
      <c r="C777" s="55" t="s">
        <v>2549</v>
      </c>
      <c r="D777" s="51" t="s">
        <v>257</v>
      </c>
      <c r="E777" s="51" t="s">
        <v>717</v>
      </c>
      <c r="F777" s="51">
        <v>3</v>
      </c>
      <c r="G777" s="51" t="s">
        <v>1</v>
      </c>
      <c r="H777" s="73">
        <v>327113180</v>
      </c>
      <c r="I777" s="51" t="s">
        <v>305</v>
      </c>
      <c r="J777" s="51" t="s">
        <v>306</v>
      </c>
      <c r="K777" s="51" t="s">
        <v>496</v>
      </c>
      <c r="L777" s="89" t="s">
        <v>137</v>
      </c>
    </row>
    <row r="778" spans="2:12" customFormat="1" ht="30" customHeight="1" x14ac:dyDescent="0.3">
      <c r="B778" s="106">
        <v>773</v>
      </c>
      <c r="C778" s="55" t="s">
        <v>2549</v>
      </c>
      <c r="D778" s="51" t="s">
        <v>257</v>
      </c>
      <c r="E778" s="51" t="s">
        <v>261</v>
      </c>
      <c r="F778" s="51">
        <v>3</v>
      </c>
      <c r="G778" s="51" t="s">
        <v>1</v>
      </c>
      <c r="H778" s="73">
        <v>63800000</v>
      </c>
      <c r="I778" s="51" t="s">
        <v>47</v>
      </c>
      <c r="J778" s="51" t="s">
        <v>302</v>
      </c>
      <c r="K778" s="51" t="s">
        <v>496</v>
      </c>
      <c r="L778" s="89" t="s">
        <v>137</v>
      </c>
    </row>
    <row r="779" spans="2:12" customFormat="1" ht="30" customHeight="1" x14ac:dyDescent="0.3">
      <c r="B779" s="106">
        <v>774</v>
      </c>
      <c r="C779" s="55" t="s">
        <v>2549</v>
      </c>
      <c r="D779" s="51" t="s">
        <v>257</v>
      </c>
      <c r="E779" s="51" t="s">
        <v>718</v>
      </c>
      <c r="F779" s="51">
        <v>8</v>
      </c>
      <c r="G779" s="51" t="s">
        <v>0</v>
      </c>
      <c r="H779" s="73">
        <v>1179090000</v>
      </c>
      <c r="I779" s="51" t="s">
        <v>303</v>
      </c>
      <c r="J779" s="51" t="s">
        <v>304</v>
      </c>
      <c r="K779" s="51" t="s">
        <v>496</v>
      </c>
      <c r="L779" s="89" t="s">
        <v>137</v>
      </c>
    </row>
    <row r="780" spans="2:12" customFormat="1" ht="30" customHeight="1" x14ac:dyDescent="0.3">
      <c r="B780" s="106">
        <v>775</v>
      </c>
      <c r="C780" s="55" t="s">
        <v>2549</v>
      </c>
      <c r="D780" s="51" t="s">
        <v>257</v>
      </c>
      <c r="E780" s="51" t="s">
        <v>262</v>
      </c>
      <c r="F780" s="51">
        <v>8</v>
      </c>
      <c r="G780" s="51" t="s">
        <v>1</v>
      </c>
      <c r="H780" s="73">
        <v>270818275</v>
      </c>
      <c r="I780" s="51" t="s">
        <v>47</v>
      </c>
      <c r="J780" s="51" t="s">
        <v>302</v>
      </c>
      <c r="K780" s="51" t="s">
        <v>91</v>
      </c>
      <c r="L780" s="89" t="s">
        <v>4</v>
      </c>
    </row>
    <row r="781" spans="2:12" customFormat="1" ht="30" customHeight="1" x14ac:dyDescent="0.3">
      <c r="B781" s="106">
        <v>776</v>
      </c>
      <c r="C781" s="55" t="s">
        <v>2549</v>
      </c>
      <c r="D781" s="51" t="s">
        <v>257</v>
      </c>
      <c r="E781" s="51" t="s">
        <v>719</v>
      </c>
      <c r="F781" s="51">
        <v>11</v>
      </c>
      <c r="G781" s="51" t="s">
        <v>0</v>
      </c>
      <c r="H781" s="73">
        <v>1179090000</v>
      </c>
      <c r="I781" s="51" t="s">
        <v>132</v>
      </c>
      <c r="J781" s="51" t="s">
        <v>720</v>
      </c>
      <c r="K781" s="51" t="s">
        <v>496</v>
      </c>
      <c r="L781" s="89" t="s">
        <v>137</v>
      </c>
    </row>
    <row r="782" spans="2:12" customFormat="1" ht="30" customHeight="1" x14ac:dyDescent="0.3">
      <c r="B782" s="106">
        <v>777</v>
      </c>
      <c r="C782" s="55" t="s">
        <v>2549</v>
      </c>
      <c r="D782" s="51" t="s">
        <v>257</v>
      </c>
      <c r="E782" s="51" t="s">
        <v>263</v>
      </c>
      <c r="F782" s="51">
        <v>12</v>
      </c>
      <c r="G782" s="51" t="s">
        <v>1</v>
      </c>
      <c r="H782" s="73">
        <v>26157000</v>
      </c>
      <c r="I782" s="51" t="s">
        <v>305</v>
      </c>
      <c r="J782" s="51" t="s">
        <v>306</v>
      </c>
      <c r="K782" s="51" t="s">
        <v>496</v>
      </c>
      <c r="L782" s="89" t="s">
        <v>137</v>
      </c>
    </row>
    <row r="783" spans="2:12" customFormat="1" ht="30" customHeight="1" x14ac:dyDescent="0.3">
      <c r="B783" s="106">
        <v>778</v>
      </c>
      <c r="C783" s="55" t="s">
        <v>2549</v>
      </c>
      <c r="D783" s="55" t="s">
        <v>894</v>
      </c>
      <c r="E783" s="55" t="s">
        <v>989</v>
      </c>
      <c r="F783" s="55">
        <v>1</v>
      </c>
      <c r="G783" s="55" t="s">
        <v>2</v>
      </c>
      <c r="H783" s="72">
        <v>340898780</v>
      </c>
      <c r="I783" s="55" t="s">
        <v>985</v>
      </c>
      <c r="J783" s="55" t="s">
        <v>986</v>
      </c>
      <c r="K783" s="55" t="s">
        <v>897</v>
      </c>
      <c r="L783" s="89" t="s">
        <v>898</v>
      </c>
    </row>
    <row r="784" spans="2:12" customFormat="1" ht="30" customHeight="1" x14ac:dyDescent="0.3">
      <c r="B784" s="106">
        <v>779</v>
      </c>
      <c r="C784" s="55" t="s">
        <v>2549</v>
      </c>
      <c r="D784" s="55" t="s">
        <v>894</v>
      </c>
      <c r="E784" s="55" t="s">
        <v>992</v>
      </c>
      <c r="F784" s="55">
        <v>1</v>
      </c>
      <c r="G784" s="55" t="s">
        <v>0</v>
      </c>
      <c r="H784" s="72">
        <f>90000000*1.1</f>
        <v>99000000.000000015</v>
      </c>
      <c r="I784" s="55" t="s">
        <v>985</v>
      </c>
      <c r="J784" s="55" t="s">
        <v>986</v>
      </c>
      <c r="K784" s="55" t="s">
        <v>897</v>
      </c>
      <c r="L784" s="89" t="s">
        <v>898</v>
      </c>
    </row>
    <row r="785" spans="2:12" customFormat="1" ht="30" customHeight="1" x14ac:dyDescent="0.3">
      <c r="B785" s="106">
        <v>780</v>
      </c>
      <c r="C785" s="55" t="s">
        <v>2549</v>
      </c>
      <c r="D785" s="55" t="s">
        <v>894</v>
      </c>
      <c r="E785" s="55" t="s">
        <v>984</v>
      </c>
      <c r="F785" s="55">
        <v>1</v>
      </c>
      <c r="G785" s="55" t="s">
        <v>0</v>
      </c>
      <c r="H785" s="72">
        <v>39266640</v>
      </c>
      <c r="I785" s="55" t="s">
        <v>985</v>
      </c>
      <c r="J785" s="55" t="s">
        <v>986</v>
      </c>
      <c r="K785" s="55" t="s">
        <v>897</v>
      </c>
      <c r="L785" s="89" t="s">
        <v>898</v>
      </c>
    </row>
    <row r="786" spans="2:12" customFormat="1" ht="30" customHeight="1" x14ac:dyDescent="0.3">
      <c r="B786" s="106">
        <v>781</v>
      </c>
      <c r="C786" s="55" t="s">
        <v>2549</v>
      </c>
      <c r="D786" s="55" t="s">
        <v>31</v>
      </c>
      <c r="E786" s="55" t="s">
        <v>981</v>
      </c>
      <c r="F786" s="55">
        <v>1</v>
      </c>
      <c r="G786" s="55" t="s">
        <v>1</v>
      </c>
      <c r="H786" s="72">
        <v>24200000.000000004</v>
      </c>
      <c r="I786" s="55" t="s">
        <v>97</v>
      </c>
      <c r="J786" s="55" t="s">
        <v>11</v>
      </c>
      <c r="K786" s="55" t="s">
        <v>901</v>
      </c>
      <c r="L786" s="89" t="s">
        <v>898</v>
      </c>
    </row>
    <row r="787" spans="2:12" customFormat="1" ht="30" customHeight="1" x14ac:dyDescent="0.3">
      <c r="B787" s="106">
        <v>782</v>
      </c>
      <c r="C787" s="55" t="s">
        <v>2549</v>
      </c>
      <c r="D787" s="55" t="s">
        <v>894</v>
      </c>
      <c r="E787" s="55" t="s">
        <v>1008</v>
      </c>
      <c r="F787" s="55">
        <v>1</v>
      </c>
      <c r="G787" s="55" t="s">
        <v>2</v>
      </c>
      <c r="H787" s="72">
        <v>7000000</v>
      </c>
      <c r="I787" s="55" t="s">
        <v>1003</v>
      </c>
      <c r="J787" s="55" t="s">
        <v>1004</v>
      </c>
      <c r="K787" s="55" t="s">
        <v>901</v>
      </c>
      <c r="L787" s="89" t="s">
        <v>898</v>
      </c>
    </row>
    <row r="788" spans="2:12" customFormat="1" ht="30" customHeight="1" x14ac:dyDescent="0.3">
      <c r="B788" s="106">
        <v>783</v>
      </c>
      <c r="C788" s="55" t="s">
        <v>2549</v>
      </c>
      <c r="D788" s="55" t="s">
        <v>894</v>
      </c>
      <c r="E788" s="55" t="s">
        <v>988</v>
      </c>
      <c r="F788" s="55">
        <v>1</v>
      </c>
      <c r="G788" s="55" t="s">
        <v>2</v>
      </c>
      <c r="H788" s="72">
        <v>1813350</v>
      </c>
      <c r="I788" s="55" t="s">
        <v>985</v>
      </c>
      <c r="J788" s="55" t="s">
        <v>986</v>
      </c>
      <c r="K788" s="55" t="s">
        <v>897</v>
      </c>
      <c r="L788" s="89" t="s">
        <v>898</v>
      </c>
    </row>
    <row r="789" spans="2:12" customFormat="1" ht="30" customHeight="1" x14ac:dyDescent="0.3">
      <c r="B789" s="106">
        <v>784</v>
      </c>
      <c r="C789" s="55" t="s">
        <v>2549</v>
      </c>
      <c r="D789" s="51" t="s">
        <v>894</v>
      </c>
      <c r="E789" s="51" t="s">
        <v>963</v>
      </c>
      <c r="F789" s="51">
        <v>2</v>
      </c>
      <c r="G789" s="51" t="s">
        <v>0</v>
      </c>
      <c r="H789" s="73">
        <v>39930000</v>
      </c>
      <c r="I789" s="51" t="s">
        <v>948</v>
      </c>
      <c r="J789" s="51" t="s">
        <v>949</v>
      </c>
      <c r="K789" s="51" t="s">
        <v>897</v>
      </c>
      <c r="L789" s="89" t="s">
        <v>898</v>
      </c>
    </row>
    <row r="790" spans="2:12" customFormat="1" ht="30" customHeight="1" x14ac:dyDescent="0.3">
      <c r="B790" s="106">
        <v>785</v>
      </c>
      <c r="C790" s="55" t="s">
        <v>2549</v>
      </c>
      <c r="D790" s="54" t="s">
        <v>894</v>
      </c>
      <c r="E790" s="51" t="s">
        <v>931</v>
      </c>
      <c r="F790" s="51">
        <v>2</v>
      </c>
      <c r="G790" s="51" t="s">
        <v>0</v>
      </c>
      <c r="H790" s="73">
        <v>34100000</v>
      </c>
      <c r="I790" s="51" t="s">
        <v>929</v>
      </c>
      <c r="J790" s="51" t="s">
        <v>930</v>
      </c>
      <c r="K790" s="51" t="s">
        <v>897</v>
      </c>
      <c r="L790" s="89" t="s">
        <v>898</v>
      </c>
    </row>
    <row r="791" spans="2:12" customFormat="1" ht="30" customHeight="1" x14ac:dyDescent="0.3">
      <c r="B791" s="106">
        <v>786</v>
      </c>
      <c r="C791" s="55" t="s">
        <v>2549</v>
      </c>
      <c r="D791" s="51" t="s">
        <v>894</v>
      </c>
      <c r="E791" s="51" t="s">
        <v>903</v>
      </c>
      <c r="F791" s="51">
        <v>2</v>
      </c>
      <c r="G791" s="51" t="s">
        <v>1</v>
      </c>
      <c r="H791" s="73">
        <v>17700000</v>
      </c>
      <c r="I791" s="51" t="s">
        <v>895</v>
      </c>
      <c r="J791" s="51" t="s">
        <v>198</v>
      </c>
      <c r="K791" s="51" t="s">
        <v>901</v>
      </c>
      <c r="L791" s="89" t="s">
        <v>102</v>
      </c>
    </row>
    <row r="792" spans="2:12" customFormat="1" ht="30" customHeight="1" x14ac:dyDescent="0.3">
      <c r="B792" s="106">
        <v>787</v>
      </c>
      <c r="C792" s="55" t="s">
        <v>2549</v>
      </c>
      <c r="D792" s="55" t="s">
        <v>894</v>
      </c>
      <c r="E792" s="55" t="s">
        <v>987</v>
      </c>
      <c r="F792" s="55">
        <v>2</v>
      </c>
      <c r="G792" s="55" t="s">
        <v>2</v>
      </c>
      <c r="H792" s="72">
        <v>7837830</v>
      </c>
      <c r="I792" s="55" t="s">
        <v>985</v>
      </c>
      <c r="J792" s="55" t="s">
        <v>986</v>
      </c>
      <c r="K792" s="55" t="s">
        <v>897</v>
      </c>
      <c r="L792" s="89" t="s">
        <v>898</v>
      </c>
    </row>
    <row r="793" spans="2:12" customFormat="1" ht="30" customHeight="1" x14ac:dyDescent="0.3">
      <c r="B793" s="106">
        <v>788</v>
      </c>
      <c r="C793" s="55" t="s">
        <v>2549</v>
      </c>
      <c r="D793" s="51" t="s">
        <v>894</v>
      </c>
      <c r="E793" s="57" t="s">
        <v>970</v>
      </c>
      <c r="F793" s="51">
        <v>3</v>
      </c>
      <c r="G793" s="51" t="s">
        <v>0</v>
      </c>
      <c r="H793" s="73">
        <v>45012000</v>
      </c>
      <c r="I793" s="51" t="s">
        <v>948</v>
      </c>
      <c r="J793" s="51" t="s">
        <v>949</v>
      </c>
      <c r="K793" s="51" t="s">
        <v>897</v>
      </c>
      <c r="L793" s="89" t="s">
        <v>898</v>
      </c>
    </row>
    <row r="794" spans="2:12" customFormat="1" ht="30" customHeight="1" x14ac:dyDescent="0.3">
      <c r="B794" s="106">
        <v>789</v>
      </c>
      <c r="C794" s="55" t="s">
        <v>2549</v>
      </c>
      <c r="D794" s="55" t="s">
        <v>894</v>
      </c>
      <c r="E794" s="55" t="s">
        <v>1007</v>
      </c>
      <c r="F794" s="55">
        <v>3</v>
      </c>
      <c r="G794" s="55" t="s">
        <v>2</v>
      </c>
      <c r="H794" s="72">
        <v>3000000</v>
      </c>
      <c r="I794" s="55" t="s">
        <v>1003</v>
      </c>
      <c r="J794" s="55" t="s">
        <v>1004</v>
      </c>
      <c r="K794" s="55" t="s">
        <v>901</v>
      </c>
      <c r="L794" s="89" t="s">
        <v>898</v>
      </c>
    </row>
    <row r="795" spans="2:12" customFormat="1" ht="30" customHeight="1" x14ac:dyDescent="0.3">
      <c r="B795" s="106">
        <v>790</v>
      </c>
      <c r="C795" s="55" t="s">
        <v>2549</v>
      </c>
      <c r="D795" s="51" t="s">
        <v>894</v>
      </c>
      <c r="E795" s="51" t="s">
        <v>904</v>
      </c>
      <c r="F795" s="51">
        <v>4</v>
      </c>
      <c r="G795" s="51" t="s">
        <v>2</v>
      </c>
      <c r="H795" s="73">
        <v>18000000</v>
      </c>
      <c r="I795" s="51" t="s">
        <v>900</v>
      </c>
      <c r="J795" s="51" t="s">
        <v>198</v>
      </c>
      <c r="K795" s="51" t="s">
        <v>901</v>
      </c>
      <c r="L795" s="89" t="s">
        <v>102</v>
      </c>
    </row>
    <row r="796" spans="2:12" customFormat="1" ht="30" customHeight="1" x14ac:dyDescent="0.3">
      <c r="B796" s="107">
        <v>791</v>
      </c>
      <c r="C796" s="64" t="s">
        <v>2549</v>
      </c>
      <c r="D796" s="51" t="s">
        <v>31</v>
      </c>
      <c r="E796" s="51" t="s">
        <v>910</v>
      </c>
      <c r="F796" s="51">
        <v>5</v>
      </c>
      <c r="G796" s="57" t="s">
        <v>2</v>
      </c>
      <c r="H796" s="73">
        <v>5000000</v>
      </c>
      <c r="I796" s="51" t="s">
        <v>900</v>
      </c>
      <c r="J796" s="51" t="s">
        <v>198</v>
      </c>
      <c r="K796" s="51" t="s">
        <v>901</v>
      </c>
      <c r="L796" s="89" t="s">
        <v>102</v>
      </c>
    </row>
    <row r="797" spans="2:12" customFormat="1" ht="30" customHeight="1" x14ac:dyDescent="0.3">
      <c r="B797" s="106">
        <v>792</v>
      </c>
      <c r="C797" s="55" t="s">
        <v>2549</v>
      </c>
      <c r="D797" s="51" t="s">
        <v>894</v>
      </c>
      <c r="E797" s="51" t="s">
        <v>947</v>
      </c>
      <c r="F797" s="51">
        <v>5</v>
      </c>
      <c r="G797" s="51" t="s">
        <v>0</v>
      </c>
      <c r="H797" s="73">
        <v>3201000.0000000005</v>
      </c>
      <c r="I797" s="51" t="s">
        <v>948</v>
      </c>
      <c r="J797" s="51" t="s">
        <v>949</v>
      </c>
      <c r="K797" s="51" t="s">
        <v>897</v>
      </c>
      <c r="L797" s="89" t="s">
        <v>898</v>
      </c>
    </row>
    <row r="798" spans="2:12" customFormat="1" ht="30" customHeight="1" x14ac:dyDescent="0.3">
      <c r="B798" s="106">
        <v>793</v>
      </c>
      <c r="C798" s="55" t="s">
        <v>2549</v>
      </c>
      <c r="D798" s="51" t="s">
        <v>894</v>
      </c>
      <c r="E798" s="51" t="s">
        <v>962</v>
      </c>
      <c r="F798" s="51">
        <v>5</v>
      </c>
      <c r="G798" s="51" t="s">
        <v>0</v>
      </c>
      <c r="H798" s="73">
        <v>2904000.0000000005</v>
      </c>
      <c r="I798" s="51" t="s">
        <v>951</v>
      </c>
      <c r="J798" s="51" t="s">
        <v>952</v>
      </c>
      <c r="K798" s="51" t="s">
        <v>897</v>
      </c>
      <c r="L798" s="89" t="s">
        <v>898</v>
      </c>
    </row>
    <row r="799" spans="2:12" customFormat="1" ht="30" customHeight="1" x14ac:dyDescent="0.3">
      <c r="B799" s="106">
        <v>794</v>
      </c>
      <c r="C799" s="55" t="s">
        <v>2549</v>
      </c>
      <c r="D799" s="51" t="s">
        <v>894</v>
      </c>
      <c r="E799" s="51" t="s">
        <v>975</v>
      </c>
      <c r="F799" s="51">
        <v>6</v>
      </c>
      <c r="G799" s="51" t="s">
        <v>0</v>
      </c>
      <c r="H799" s="73">
        <v>127689100</v>
      </c>
      <c r="I799" s="51" t="s">
        <v>976</v>
      </c>
      <c r="J799" s="51" t="s">
        <v>977</v>
      </c>
      <c r="K799" s="51" t="s">
        <v>897</v>
      </c>
      <c r="L799" s="89" t="s">
        <v>898</v>
      </c>
    </row>
    <row r="800" spans="2:12" customFormat="1" ht="30" customHeight="1" x14ac:dyDescent="0.3">
      <c r="B800" s="106">
        <v>795</v>
      </c>
      <c r="C800" s="55" t="s">
        <v>2549</v>
      </c>
      <c r="D800" s="51" t="s">
        <v>894</v>
      </c>
      <c r="E800" s="57" t="s">
        <v>971</v>
      </c>
      <c r="F800" s="51">
        <v>6</v>
      </c>
      <c r="G800" s="51" t="s">
        <v>0</v>
      </c>
      <c r="H800" s="73">
        <v>4092000.0000000005</v>
      </c>
      <c r="I800" s="51" t="s">
        <v>948</v>
      </c>
      <c r="J800" s="51" t="s">
        <v>949</v>
      </c>
      <c r="K800" s="51" t="s">
        <v>897</v>
      </c>
      <c r="L800" s="89" t="s">
        <v>898</v>
      </c>
    </row>
    <row r="801" spans="2:12" customFormat="1" ht="30" customHeight="1" x14ac:dyDescent="0.3">
      <c r="B801" s="106">
        <v>796</v>
      </c>
      <c r="C801" s="55" t="s">
        <v>2549</v>
      </c>
      <c r="D801" s="51" t="s">
        <v>31</v>
      </c>
      <c r="E801" s="51" t="s">
        <v>916</v>
      </c>
      <c r="F801" s="51">
        <v>7</v>
      </c>
      <c r="G801" s="51" t="s">
        <v>0</v>
      </c>
      <c r="H801" s="73">
        <v>132000000</v>
      </c>
      <c r="I801" s="51" t="s">
        <v>912</v>
      </c>
      <c r="J801" s="51" t="s">
        <v>913</v>
      </c>
      <c r="K801" s="51" t="s">
        <v>901</v>
      </c>
      <c r="L801" s="89" t="s">
        <v>102</v>
      </c>
    </row>
    <row r="802" spans="2:12" customFormat="1" ht="30" customHeight="1" x14ac:dyDescent="0.3">
      <c r="B802" s="106">
        <v>797</v>
      </c>
      <c r="C802" s="55" t="s">
        <v>2549</v>
      </c>
      <c r="D802" s="51" t="s">
        <v>31</v>
      </c>
      <c r="E802" s="51" t="s">
        <v>905</v>
      </c>
      <c r="F802" s="51">
        <v>7</v>
      </c>
      <c r="G802" s="51" t="s">
        <v>2</v>
      </c>
      <c r="H802" s="73">
        <v>18000000</v>
      </c>
      <c r="I802" s="51" t="s">
        <v>900</v>
      </c>
      <c r="J802" s="51" t="s">
        <v>198</v>
      </c>
      <c r="K802" s="51" t="s">
        <v>901</v>
      </c>
      <c r="L802" s="89" t="s">
        <v>102</v>
      </c>
    </row>
    <row r="803" spans="2:12" customFormat="1" ht="30" customHeight="1" x14ac:dyDescent="0.3">
      <c r="B803" s="106">
        <v>798</v>
      </c>
      <c r="C803" s="55" t="s">
        <v>2549</v>
      </c>
      <c r="D803" s="55" t="s">
        <v>31</v>
      </c>
      <c r="E803" s="55" t="s">
        <v>995</v>
      </c>
      <c r="F803" s="55">
        <v>7</v>
      </c>
      <c r="G803" s="55" t="s">
        <v>2</v>
      </c>
      <c r="H803" s="72">
        <v>5500000</v>
      </c>
      <c r="I803" s="55" t="s">
        <v>128</v>
      </c>
      <c r="J803" s="55" t="s">
        <v>140</v>
      </c>
      <c r="K803" s="55" t="s">
        <v>901</v>
      </c>
      <c r="L803" s="89" t="s">
        <v>898</v>
      </c>
    </row>
    <row r="804" spans="2:12" customFormat="1" ht="30" customHeight="1" x14ac:dyDescent="0.3">
      <c r="B804" s="106">
        <v>799</v>
      </c>
      <c r="C804" s="55" t="s">
        <v>2549</v>
      </c>
      <c r="D804" s="51" t="s">
        <v>31</v>
      </c>
      <c r="E804" s="51" t="s">
        <v>914</v>
      </c>
      <c r="F804" s="51">
        <v>8</v>
      </c>
      <c r="G804" s="51" t="s">
        <v>0</v>
      </c>
      <c r="H804" s="73">
        <v>220000000</v>
      </c>
      <c r="I804" s="51" t="s">
        <v>912</v>
      </c>
      <c r="J804" s="51" t="s">
        <v>913</v>
      </c>
      <c r="K804" s="51" t="s">
        <v>901</v>
      </c>
      <c r="L804" s="89" t="s">
        <v>102</v>
      </c>
    </row>
    <row r="805" spans="2:12" customFormat="1" ht="30" customHeight="1" x14ac:dyDescent="0.3">
      <c r="B805" s="106">
        <v>800</v>
      </c>
      <c r="C805" s="55" t="s">
        <v>2549</v>
      </c>
      <c r="D805" s="51" t="s">
        <v>31</v>
      </c>
      <c r="E805" s="51" t="s">
        <v>915</v>
      </c>
      <c r="F805" s="51">
        <v>8</v>
      </c>
      <c r="G805" s="51" t="s">
        <v>0</v>
      </c>
      <c r="H805" s="73">
        <v>99000000</v>
      </c>
      <c r="I805" s="51" t="s">
        <v>912</v>
      </c>
      <c r="J805" s="51" t="s">
        <v>913</v>
      </c>
      <c r="K805" s="51" t="s">
        <v>901</v>
      </c>
      <c r="L805" s="89" t="s">
        <v>102</v>
      </c>
    </row>
    <row r="806" spans="2:12" customFormat="1" ht="30" customHeight="1" x14ac:dyDescent="0.3">
      <c r="B806" s="106">
        <v>801</v>
      </c>
      <c r="C806" s="55" t="s">
        <v>2549</v>
      </c>
      <c r="D806" s="51" t="s">
        <v>31</v>
      </c>
      <c r="E806" s="51" t="s">
        <v>906</v>
      </c>
      <c r="F806" s="51">
        <v>10</v>
      </c>
      <c r="G806" s="51" t="s">
        <v>2</v>
      </c>
      <c r="H806" s="73">
        <v>18000000</v>
      </c>
      <c r="I806" s="51" t="s">
        <v>900</v>
      </c>
      <c r="J806" s="51" t="s">
        <v>198</v>
      </c>
      <c r="K806" s="51" t="s">
        <v>901</v>
      </c>
      <c r="L806" s="89" t="s">
        <v>102</v>
      </c>
    </row>
    <row r="807" spans="2:12" customFormat="1" ht="30" customHeight="1" x14ac:dyDescent="0.3">
      <c r="B807" s="106">
        <v>802</v>
      </c>
      <c r="C807" s="55" t="s">
        <v>2549</v>
      </c>
      <c r="D807" s="51" t="s">
        <v>894</v>
      </c>
      <c r="E807" s="51" t="s">
        <v>946</v>
      </c>
      <c r="F807" s="51">
        <v>10</v>
      </c>
      <c r="G807" s="51" t="s">
        <v>2</v>
      </c>
      <c r="H807" s="73">
        <v>4950000</v>
      </c>
      <c r="I807" s="51" t="s">
        <v>942</v>
      </c>
      <c r="J807" s="51" t="s">
        <v>943</v>
      </c>
      <c r="K807" s="51" t="s">
        <v>897</v>
      </c>
      <c r="L807" s="89" t="s">
        <v>898</v>
      </c>
    </row>
    <row r="808" spans="2:12" customFormat="1" ht="30" customHeight="1" x14ac:dyDescent="0.3">
      <c r="B808" s="106">
        <v>803</v>
      </c>
      <c r="C808" s="55" t="s">
        <v>2549</v>
      </c>
      <c r="D808" s="51" t="s">
        <v>894</v>
      </c>
      <c r="E808" s="57" t="s">
        <v>968</v>
      </c>
      <c r="F808" s="51">
        <v>11</v>
      </c>
      <c r="G808" s="51" t="s">
        <v>0</v>
      </c>
      <c r="H808" s="73">
        <v>48840000.000000007</v>
      </c>
      <c r="I808" s="51" t="s">
        <v>948</v>
      </c>
      <c r="J808" s="51" t="s">
        <v>949</v>
      </c>
      <c r="K808" s="51" t="s">
        <v>897</v>
      </c>
      <c r="L808" s="89" t="s">
        <v>898</v>
      </c>
    </row>
    <row r="809" spans="2:12" customFormat="1" ht="30" customHeight="1" x14ac:dyDescent="0.3">
      <c r="B809" s="106">
        <v>804</v>
      </c>
      <c r="C809" s="55" t="s">
        <v>2549</v>
      </c>
      <c r="D809" s="51" t="s">
        <v>894</v>
      </c>
      <c r="E809" s="57" t="s">
        <v>969</v>
      </c>
      <c r="F809" s="51">
        <v>11</v>
      </c>
      <c r="G809" s="51" t="s">
        <v>0</v>
      </c>
      <c r="H809" s="73">
        <v>5297159.9999999991</v>
      </c>
      <c r="I809" s="51" t="s">
        <v>948</v>
      </c>
      <c r="J809" s="51" t="s">
        <v>949</v>
      </c>
      <c r="K809" s="51" t="s">
        <v>897</v>
      </c>
      <c r="L809" s="89" t="s">
        <v>898</v>
      </c>
    </row>
    <row r="810" spans="2:12" customFormat="1" ht="30" customHeight="1" x14ac:dyDescent="0.3">
      <c r="B810" s="107">
        <v>805</v>
      </c>
      <c r="C810" s="64" t="s">
        <v>2549</v>
      </c>
      <c r="D810" s="55" t="s">
        <v>68</v>
      </c>
      <c r="E810" s="57" t="s">
        <v>1945</v>
      </c>
      <c r="F810" s="57">
        <v>1</v>
      </c>
      <c r="G810" s="57" t="s">
        <v>2</v>
      </c>
      <c r="H810" s="74">
        <v>3465000</v>
      </c>
      <c r="I810" s="57" t="s">
        <v>119</v>
      </c>
      <c r="J810" s="57" t="s">
        <v>333</v>
      </c>
      <c r="K810" s="57" t="s">
        <v>1909</v>
      </c>
      <c r="L810" s="91" t="s">
        <v>1910</v>
      </c>
    </row>
    <row r="811" spans="2:12" customFormat="1" ht="30" customHeight="1" x14ac:dyDescent="0.3">
      <c r="B811" s="106">
        <v>806</v>
      </c>
      <c r="C811" s="55" t="s">
        <v>2549</v>
      </c>
      <c r="D811" s="55" t="s">
        <v>68</v>
      </c>
      <c r="E811" s="64" t="s">
        <v>1955</v>
      </c>
      <c r="F811" s="55">
        <v>2</v>
      </c>
      <c r="G811" s="55" t="s">
        <v>0</v>
      </c>
      <c r="H811" s="73">
        <v>27500000</v>
      </c>
      <c r="I811" s="55" t="s">
        <v>1956</v>
      </c>
      <c r="J811" s="55" t="s">
        <v>12</v>
      </c>
      <c r="K811" s="57" t="s">
        <v>1909</v>
      </c>
      <c r="L811" s="91" t="s">
        <v>1910</v>
      </c>
    </row>
    <row r="812" spans="2:12" customFormat="1" ht="30" customHeight="1" x14ac:dyDescent="0.3">
      <c r="B812" s="107">
        <v>807</v>
      </c>
      <c r="C812" s="64" t="s">
        <v>2549</v>
      </c>
      <c r="D812" s="55" t="s">
        <v>1889</v>
      </c>
      <c r="E812" s="57" t="s">
        <v>1942</v>
      </c>
      <c r="F812" s="57">
        <v>3</v>
      </c>
      <c r="G812" s="57" t="s">
        <v>2</v>
      </c>
      <c r="H812" s="74">
        <v>3465000</v>
      </c>
      <c r="I812" s="57" t="s">
        <v>1943</v>
      </c>
      <c r="J812" s="57" t="s">
        <v>1944</v>
      </c>
      <c r="K812" s="57" t="s">
        <v>1373</v>
      </c>
      <c r="L812" s="91" t="s">
        <v>1892</v>
      </c>
    </row>
    <row r="813" spans="2:12" customFormat="1" ht="30" customHeight="1" x14ac:dyDescent="0.3">
      <c r="B813" s="106">
        <v>808</v>
      </c>
      <c r="C813" s="55" t="s">
        <v>2549</v>
      </c>
      <c r="D813" s="51" t="s">
        <v>1889</v>
      </c>
      <c r="E813" s="64" t="s">
        <v>1960</v>
      </c>
      <c r="F813" s="55">
        <v>4</v>
      </c>
      <c r="G813" s="55" t="s">
        <v>2</v>
      </c>
      <c r="H813" s="73">
        <v>5500000</v>
      </c>
      <c r="I813" s="55" t="s">
        <v>117</v>
      </c>
      <c r="J813" s="55" t="s">
        <v>133</v>
      </c>
      <c r="K813" s="57" t="s">
        <v>1909</v>
      </c>
      <c r="L813" s="91" t="s">
        <v>1910</v>
      </c>
    </row>
    <row r="814" spans="2:12" customFormat="1" ht="30" customHeight="1" x14ac:dyDescent="0.3">
      <c r="B814" s="106">
        <v>809</v>
      </c>
      <c r="C814" s="55" t="s">
        <v>2549</v>
      </c>
      <c r="D814" s="51" t="s">
        <v>1889</v>
      </c>
      <c r="E814" s="57" t="s">
        <v>282</v>
      </c>
      <c r="F814" s="51">
        <v>4</v>
      </c>
      <c r="G814" s="51" t="s">
        <v>2</v>
      </c>
      <c r="H814" s="73">
        <v>1683000</v>
      </c>
      <c r="I814" s="51" t="s">
        <v>334</v>
      </c>
      <c r="J814" s="51" t="s">
        <v>79</v>
      </c>
      <c r="K814" s="51" t="s">
        <v>1373</v>
      </c>
      <c r="L814" s="89" t="s">
        <v>1892</v>
      </c>
    </row>
    <row r="815" spans="2:12" customFormat="1" ht="30" customHeight="1" x14ac:dyDescent="0.3">
      <c r="B815" s="106">
        <v>810</v>
      </c>
      <c r="C815" s="55" t="s">
        <v>2549</v>
      </c>
      <c r="D815" s="51" t="s">
        <v>1889</v>
      </c>
      <c r="E815" s="64" t="s">
        <v>1905</v>
      </c>
      <c r="F815" s="55">
        <v>5</v>
      </c>
      <c r="G815" s="55" t="s">
        <v>2</v>
      </c>
      <c r="H815" s="72">
        <v>46200000</v>
      </c>
      <c r="I815" s="55" t="s">
        <v>1906</v>
      </c>
      <c r="J815" s="55" t="s">
        <v>1907</v>
      </c>
      <c r="K815" s="55" t="s">
        <v>1373</v>
      </c>
      <c r="L815" s="90" t="s">
        <v>1892</v>
      </c>
    </row>
    <row r="816" spans="2:12" customFormat="1" ht="30" customHeight="1" x14ac:dyDescent="0.3">
      <c r="B816" s="106">
        <v>811</v>
      </c>
      <c r="C816" s="55" t="s">
        <v>2549</v>
      </c>
      <c r="D816" s="51" t="s">
        <v>1889</v>
      </c>
      <c r="E816" s="64" t="s">
        <v>1927</v>
      </c>
      <c r="F816" s="55">
        <v>6</v>
      </c>
      <c r="G816" s="55" t="s">
        <v>0</v>
      </c>
      <c r="H816" s="72">
        <f>311000000*1.1</f>
        <v>342100000</v>
      </c>
      <c r="I816" s="55" t="s">
        <v>1928</v>
      </c>
      <c r="J816" s="55" t="s">
        <v>1929</v>
      </c>
      <c r="K816" s="55" t="s">
        <v>1373</v>
      </c>
      <c r="L816" s="90" t="s">
        <v>1892</v>
      </c>
    </row>
    <row r="817" spans="1:14843" customFormat="1" ht="30" customHeight="1" x14ac:dyDescent="0.3">
      <c r="B817" s="106">
        <v>812</v>
      </c>
      <c r="C817" s="55" t="s">
        <v>2549</v>
      </c>
      <c r="D817" s="51" t="s">
        <v>1889</v>
      </c>
      <c r="E817" s="64" t="s">
        <v>1968</v>
      </c>
      <c r="F817" s="55">
        <v>6</v>
      </c>
      <c r="G817" s="55" t="s">
        <v>1</v>
      </c>
      <c r="H817" s="72">
        <v>300000000</v>
      </c>
      <c r="I817" s="55" t="s">
        <v>1969</v>
      </c>
      <c r="J817" s="55" t="s">
        <v>105</v>
      </c>
      <c r="K817" s="55" t="s">
        <v>1909</v>
      </c>
      <c r="L817" s="90" t="s">
        <v>1910</v>
      </c>
    </row>
    <row r="818" spans="1:14843" customFormat="1" ht="30" customHeight="1" x14ac:dyDescent="0.3">
      <c r="B818" s="106">
        <v>813</v>
      </c>
      <c r="C818" s="55" t="s">
        <v>2549</v>
      </c>
      <c r="D818" s="51" t="s">
        <v>1889</v>
      </c>
      <c r="E818" s="64" t="s">
        <v>1924</v>
      </c>
      <c r="F818" s="55">
        <v>6</v>
      </c>
      <c r="G818" s="55" t="s">
        <v>0</v>
      </c>
      <c r="H818" s="72">
        <v>54000000</v>
      </c>
      <c r="I818" s="55" t="s">
        <v>1920</v>
      </c>
      <c r="J818" s="55" t="s">
        <v>1925</v>
      </c>
      <c r="K818" s="55" t="s">
        <v>1373</v>
      </c>
      <c r="L818" s="90" t="s">
        <v>1926</v>
      </c>
    </row>
    <row r="819" spans="1:14843" customFormat="1" ht="30" customHeight="1" x14ac:dyDescent="0.3">
      <c r="B819" s="106">
        <v>814</v>
      </c>
      <c r="C819" s="55" t="s">
        <v>2549</v>
      </c>
      <c r="D819" s="51" t="s">
        <v>1889</v>
      </c>
      <c r="E819" s="64" t="s">
        <v>1904</v>
      </c>
      <c r="F819" s="55">
        <v>6</v>
      </c>
      <c r="G819" s="55" t="s">
        <v>0</v>
      </c>
      <c r="H819" s="72">
        <v>45000000</v>
      </c>
      <c r="I819" s="55" t="s">
        <v>1900</v>
      </c>
      <c r="J819" s="55" t="s">
        <v>72</v>
      </c>
      <c r="K819" s="55" t="s">
        <v>1896</v>
      </c>
      <c r="L819" s="90" t="s">
        <v>64</v>
      </c>
    </row>
    <row r="820" spans="1:14843" customFormat="1" ht="30" customHeight="1" x14ac:dyDescent="0.3">
      <c r="B820" s="106">
        <v>815</v>
      </c>
      <c r="C820" s="55" t="s">
        <v>2549</v>
      </c>
      <c r="D820" s="55" t="s">
        <v>1889</v>
      </c>
      <c r="E820" s="64" t="s">
        <v>1930</v>
      </c>
      <c r="F820" s="55">
        <v>7</v>
      </c>
      <c r="G820" s="55" t="s">
        <v>1</v>
      </c>
      <c r="H820" s="72">
        <f>41000000*1.1</f>
        <v>45100000</v>
      </c>
      <c r="I820" s="55" t="s">
        <v>1928</v>
      </c>
      <c r="J820" s="55" t="s">
        <v>1929</v>
      </c>
      <c r="K820" s="55" t="s">
        <v>1373</v>
      </c>
      <c r="L820" s="90" t="s">
        <v>1892</v>
      </c>
    </row>
    <row r="821" spans="1:14843" s="30" customFormat="1" ht="30" customHeight="1" x14ac:dyDescent="0.3">
      <c r="A821" s="32"/>
      <c r="B821" s="107">
        <v>816</v>
      </c>
      <c r="C821" s="64" t="s">
        <v>2549</v>
      </c>
      <c r="D821" s="51" t="s">
        <v>1889</v>
      </c>
      <c r="E821" s="57" t="s">
        <v>1947</v>
      </c>
      <c r="F821" s="57">
        <v>7</v>
      </c>
      <c r="G821" s="57" t="s">
        <v>0</v>
      </c>
      <c r="H821" s="74">
        <v>22000000</v>
      </c>
      <c r="I821" s="57" t="s">
        <v>119</v>
      </c>
      <c r="J821" s="57" t="s">
        <v>333</v>
      </c>
      <c r="K821" s="57" t="s">
        <v>1909</v>
      </c>
      <c r="L821" s="91" t="s">
        <v>1910</v>
      </c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  <c r="BN821" s="28"/>
      <c r="BO821" s="28"/>
      <c r="BP821" s="28"/>
      <c r="BQ821" s="28"/>
      <c r="BR821" s="28"/>
      <c r="BS821" s="28"/>
      <c r="BT821" s="28"/>
      <c r="BU821" s="28"/>
      <c r="BV821" s="28"/>
      <c r="BW821" s="28"/>
      <c r="BX821" s="28"/>
      <c r="BY821" s="28"/>
      <c r="BZ821" s="28"/>
      <c r="CA821" s="28"/>
      <c r="CB821" s="28"/>
      <c r="CC821" s="28"/>
      <c r="CD821" s="28"/>
      <c r="CE821" s="28"/>
      <c r="CF821" s="28"/>
      <c r="CG821" s="28"/>
      <c r="CH821" s="28"/>
      <c r="CI821" s="28"/>
      <c r="CJ821" s="28"/>
      <c r="CK821" s="28"/>
      <c r="CL821" s="28"/>
      <c r="CM821" s="28"/>
      <c r="CN821" s="28"/>
      <c r="CO821" s="28"/>
      <c r="CP821" s="28"/>
      <c r="CQ821" s="28"/>
      <c r="CR821" s="28"/>
      <c r="CS821" s="28"/>
      <c r="CT821" s="28"/>
      <c r="CU821" s="28"/>
      <c r="CV821" s="28"/>
      <c r="CW821" s="28"/>
      <c r="CX821" s="28"/>
      <c r="CY821" s="28"/>
      <c r="CZ821" s="28"/>
      <c r="DA821" s="28"/>
      <c r="DB821" s="28"/>
      <c r="DC821" s="28"/>
      <c r="DD821" s="28"/>
      <c r="DE821" s="28"/>
      <c r="DF821" s="28"/>
      <c r="DG821" s="28"/>
      <c r="DH821" s="28"/>
      <c r="DI821" s="28"/>
      <c r="DJ821" s="28"/>
      <c r="DK821" s="28"/>
      <c r="DL821" s="28"/>
      <c r="DM821" s="28"/>
      <c r="DN821" s="28"/>
      <c r="DO821" s="28"/>
      <c r="DP821" s="28"/>
      <c r="DQ821" s="28"/>
      <c r="DR821" s="28"/>
      <c r="DS821" s="28"/>
      <c r="DT821" s="28"/>
      <c r="DU821" s="28"/>
      <c r="DV821" s="28"/>
      <c r="DW821" s="28"/>
      <c r="DX821" s="28"/>
      <c r="DY821" s="28"/>
      <c r="DZ821" s="28"/>
      <c r="EA821" s="28"/>
      <c r="EB821" s="28"/>
      <c r="EC821" s="28"/>
      <c r="ED821" s="28"/>
      <c r="EE821" s="28"/>
      <c r="EF821" s="28"/>
      <c r="EG821" s="28"/>
      <c r="EH821" s="28"/>
      <c r="EI821" s="28"/>
      <c r="EJ821" s="28"/>
      <c r="EK821" s="28"/>
      <c r="EL821" s="28"/>
      <c r="EM821" s="28"/>
      <c r="EN821" s="28"/>
      <c r="EO821" s="28"/>
      <c r="EP821" s="28"/>
      <c r="EQ821" s="28"/>
      <c r="ER821" s="28"/>
      <c r="ES821" s="28"/>
      <c r="ET821" s="28"/>
      <c r="EU821" s="28"/>
      <c r="EV821" s="28"/>
      <c r="EW821" s="28"/>
      <c r="EX821" s="28"/>
      <c r="EY821" s="28"/>
      <c r="EZ821" s="28"/>
      <c r="FA821" s="28"/>
      <c r="FB821" s="28"/>
      <c r="FC821" s="28"/>
      <c r="FD821" s="28"/>
      <c r="FE821" s="28"/>
      <c r="FF821" s="28"/>
      <c r="FG821" s="28"/>
      <c r="FH821" s="28"/>
      <c r="FI821" s="28"/>
      <c r="FJ821" s="28"/>
      <c r="FK821" s="28"/>
      <c r="FL821" s="28"/>
      <c r="FM821" s="28"/>
      <c r="FN821" s="28"/>
      <c r="FO821" s="28"/>
      <c r="FP821" s="28"/>
      <c r="FQ821" s="28"/>
      <c r="FR821" s="28"/>
      <c r="FS821" s="28"/>
      <c r="FT821" s="28"/>
      <c r="FU821" s="28"/>
      <c r="FV821" s="28"/>
      <c r="FW821" s="28"/>
      <c r="FX821" s="28"/>
      <c r="FY821" s="28"/>
      <c r="FZ821" s="28"/>
      <c r="GA821" s="28"/>
      <c r="GB821" s="28"/>
      <c r="GC821" s="28"/>
      <c r="GD821" s="28"/>
      <c r="GE821" s="28"/>
      <c r="GF821" s="28"/>
      <c r="GG821" s="28"/>
      <c r="GH821" s="28"/>
      <c r="GI821" s="28"/>
      <c r="GJ821" s="28"/>
      <c r="GK821" s="28"/>
      <c r="GL821" s="28"/>
      <c r="GM821" s="28"/>
      <c r="GN821" s="28"/>
      <c r="GO821" s="28"/>
      <c r="GP821" s="28"/>
      <c r="GQ821" s="28"/>
      <c r="GR821" s="28"/>
      <c r="GS821" s="28"/>
      <c r="GT821" s="28"/>
      <c r="GU821" s="28"/>
      <c r="GV821" s="28"/>
      <c r="GW821" s="28"/>
      <c r="GX821" s="28"/>
      <c r="GY821" s="28"/>
      <c r="GZ821" s="28"/>
      <c r="HA821" s="28"/>
      <c r="HB821" s="28"/>
      <c r="HC821" s="28"/>
      <c r="HD821" s="28"/>
      <c r="HE821" s="28"/>
      <c r="HF821" s="28"/>
      <c r="HG821" s="28"/>
      <c r="HH821" s="28"/>
      <c r="HI821" s="28"/>
      <c r="HJ821" s="28"/>
      <c r="HK821" s="28"/>
      <c r="HL821" s="28"/>
      <c r="HM821" s="28"/>
      <c r="HN821" s="28"/>
      <c r="HO821" s="28"/>
      <c r="HP821" s="28"/>
      <c r="HQ821" s="28"/>
      <c r="HR821" s="28"/>
      <c r="HS821" s="28"/>
      <c r="HT821" s="28"/>
      <c r="HU821" s="28"/>
      <c r="HV821" s="28"/>
      <c r="HW821" s="28"/>
      <c r="HX821" s="28"/>
      <c r="HY821" s="28"/>
      <c r="HZ821" s="28"/>
      <c r="IA821" s="28"/>
      <c r="IB821" s="28"/>
      <c r="IC821" s="28"/>
      <c r="ID821" s="28"/>
      <c r="IE821" s="28"/>
      <c r="IF821" s="28"/>
      <c r="IG821" s="28"/>
      <c r="IH821" s="28"/>
      <c r="II821" s="28"/>
      <c r="IJ821" s="28"/>
      <c r="IK821" s="28"/>
      <c r="IL821" s="28"/>
      <c r="IM821" s="28"/>
      <c r="IN821" s="28"/>
      <c r="IO821" s="28"/>
      <c r="IP821" s="28"/>
      <c r="IQ821" s="28"/>
      <c r="IR821" s="28"/>
      <c r="IS821" s="28"/>
      <c r="IT821" s="28"/>
      <c r="IU821" s="28"/>
      <c r="IV821" s="28"/>
      <c r="IW821" s="28"/>
      <c r="IX821" s="28"/>
      <c r="IY821" s="28"/>
      <c r="IZ821" s="28"/>
      <c r="JA821" s="28"/>
      <c r="JB821" s="28"/>
      <c r="JC821" s="28"/>
      <c r="JD821" s="28"/>
      <c r="JE821" s="28"/>
      <c r="JF821" s="28"/>
      <c r="JG821" s="28"/>
      <c r="JH821" s="28"/>
      <c r="JI821" s="28"/>
      <c r="JJ821" s="28"/>
      <c r="JK821" s="28"/>
      <c r="JL821" s="28"/>
      <c r="JM821" s="28"/>
      <c r="JN821" s="28"/>
      <c r="JO821" s="28"/>
      <c r="JP821" s="28"/>
      <c r="JQ821" s="28"/>
      <c r="JR821" s="28"/>
      <c r="JS821" s="28"/>
      <c r="JT821" s="28"/>
      <c r="JU821" s="28"/>
      <c r="JV821" s="28"/>
      <c r="JW821" s="28"/>
      <c r="JX821" s="28"/>
      <c r="JY821" s="28"/>
      <c r="JZ821" s="28"/>
      <c r="KA821" s="28"/>
      <c r="KB821" s="28"/>
      <c r="KC821" s="28"/>
      <c r="KD821" s="28"/>
      <c r="KE821" s="28"/>
      <c r="KF821" s="28"/>
      <c r="KG821" s="28"/>
      <c r="KH821" s="28"/>
      <c r="KI821" s="28"/>
      <c r="KJ821" s="28"/>
      <c r="KK821" s="28"/>
      <c r="KL821" s="28"/>
      <c r="KM821" s="28"/>
      <c r="KN821" s="28"/>
      <c r="KO821" s="28"/>
      <c r="KP821" s="28"/>
      <c r="KQ821" s="28"/>
      <c r="KR821" s="28"/>
      <c r="KS821" s="28"/>
      <c r="KT821" s="28"/>
      <c r="KU821" s="28"/>
      <c r="KV821" s="28"/>
      <c r="KW821" s="28"/>
      <c r="KX821" s="28"/>
      <c r="KY821" s="28"/>
      <c r="KZ821" s="28"/>
      <c r="LA821" s="28"/>
      <c r="LB821" s="28"/>
      <c r="LC821" s="28"/>
      <c r="LD821" s="28"/>
      <c r="LE821" s="28"/>
      <c r="LF821" s="28"/>
      <c r="LG821" s="28"/>
      <c r="LH821" s="28"/>
      <c r="LI821" s="28"/>
      <c r="LJ821" s="28"/>
      <c r="LK821" s="28"/>
      <c r="LL821" s="28"/>
      <c r="LM821" s="28"/>
      <c r="LN821" s="28"/>
      <c r="LO821" s="28"/>
      <c r="LP821" s="28"/>
      <c r="LQ821" s="28"/>
      <c r="LR821" s="28"/>
      <c r="LS821" s="28"/>
      <c r="LT821" s="28"/>
      <c r="LU821" s="28"/>
      <c r="LV821" s="28"/>
      <c r="LW821" s="28"/>
      <c r="LX821" s="28"/>
      <c r="LY821" s="28"/>
      <c r="LZ821" s="28"/>
      <c r="MA821" s="28"/>
      <c r="MB821" s="28"/>
      <c r="MC821" s="28"/>
      <c r="MD821" s="28"/>
      <c r="ME821" s="28"/>
      <c r="MF821" s="28"/>
      <c r="MG821" s="28"/>
      <c r="MH821" s="28"/>
      <c r="MI821" s="28"/>
      <c r="MJ821" s="28"/>
      <c r="MK821" s="28"/>
      <c r="ML821" s="28"/>
      <c r="MM821" s="28"/>
      <c r="MN821" s="28"/>
      <c r="MO821" s="28"/>
      <c r="MP821" s="28"/>
      <c r="MQ821" s="28"/>
      <c r="MR821" s="28"/>
      <c r="MS821" s="28"/>
      <c r="MT821" s="28"/>
      <c r="MU821" s="28"/>
      <c r="MV821" s="28"/>
      <c r="MW821" s="28"/>
      <c r="MX821" s="28"/>
      <c r="MY821" s="28"/>
      <c r="MZ821" s="28"/>
      <c r="NA821" s="28"/>
      <c r="NB821" s="28"/>
      <c r="NC821" s="28"/>
      <c r="ND821" s="28"/>
      <c r="NE821" s="28"/>
      <c r="NF821" s="28"/>
      <c r="NG821" s="28"/>
      <c r="NH821" s="28"/>
      <c r="NI821" s="28"/>
      <c r="NJ821" s="28"/>
      <c r="NK821" s="28"/>
      <c r="NL821" s="28"/>
      <c r="NM821" s="28"/>
      <c r="NN821" s="28"/>
      <c r="NO821" s="28"/>
      <c r="NP821" s="28"/>
      <c r="NQ821" s="28"/>
      <c r="NR821" s="28"/>
      <c r="NS821" s="28"/>
      <c r="NT821" s="28"/>
      <c r="NU821" s="28"/>
      <c r="NV821" s="28"/>
      <c r="NW821" s="28"/>
      <c r="NX821" s="28"/>
      <c r="NY821" s="28"/>
      <c r="NZ821" s="28"/>
      <c r="OA821" s="28"/>
      <c r="OB821" s="28"/>
      <c r="OC821" s="28"/>
      <c r="OD821" s="28"/>
      <c r="OE821" s="28"/>
      <c r="OF821" s="28"/>
      <c r="OG821" s="28"/>
      <c r="OH821" s="28"/>
      <c r="OI821" s="28"/>
      <c r="OJ821" s="28"/>
      <c r="OK821" s="28"/>
      <c r="OL821" s="28"/>
      <c r="OM821" s="28"/>
      <c r="ON821" s="28"/>
      <c r="OO821" s="28"/>
      <c r="OP821" s="28"/>
      <c r="OQ821" s="28"/>
      <c r="OR821" s="28"/>
      <c r="OS821" s="28"/>
      <c r="OT821" s="28"/>
      <c r="OU821" s="28"/>
      <c r="OV821" s="28"/>
      <c r="OW821" s="28"/>
      <c r="OX821" s="28"/>
      <c r="OY821" s="28"/>
      <c r="OZ821" s="28"/>
      <c r="PA821" s="28"/>
      <c r="PB821" s="28"/>
      <c r="PC821" s="28"/>
      <c r="PD821" s="28"/>
      <c r="PE821" s="28"/>
      <c r="PF821" s="28"/>
      <c r="PG821" s="28"/>
      <c r="PH821" s="28"/>
      <c r="PI821" s="28"/>
      <c r="PJ821" s="28"/>
      <c r="PK821" s="28"/>
      <c r="PL821" s="28"/>
      <c r="PM821" s="28"/>
      <c r="PN821" s="28"/>
      <c r="PO821" s="28"/>
      <c r="PP821" s="28"/>
      <c r="PQ821" s="28"/>
      <c r="PR821" s="28"/>
      <c r="PS821" s="28"/>
      <c r="PT821" s="28"/>
      <c r="PU821" s="28"/>
      <c r="PV821" s="28"/>
      <c r="PW821" s="28"/>
      <c r="PX821" s="28"/>
      <c r="PY821" s="28"/>
      <c r="PZ821" s="28"/>
      <c r="QA821" s="28"/>
      <c r="QB821" s="28"/>
      <c r="QC821" s="28"/>
      <c r="QD821" s="28"/>
      <c r="QE821" s="28"/>
      <c r="QF821" s="28"/>
      <c r="QG821" s="28"/>
      <c r="QH821" s="28"/>
      <c r="QI821" s="28"/>
      <c r="QJ821" s="28"/>
      <c r="QK821" s="28"/>
      <c r="QL821" s="28"/>
      <c r="QM821" s="28"/>
      <c r="QN821" s="28"/>
      <c r="QO821" s="28"/>
      <c r="QP821" s="28"/>
      <c r="QQ821" s="28"/>
      <c r="QR821" s="28"/>
      <c r="QS821" s="28"/>
      <c r="QT821" s="28"/>
      <c r="QU821" s="28"/>
      <c r="QV821" s="28"/>
      <c r="QW821" s="28"/>
      <c r="QX821" s="28"/>
      <c r="QY821" s="28"/>
      <c r="QZ821" s="28"/>
      <c r="RA821" s="28"/>
      <c r="RB821" s="28"/>
      <c r="RC821" s="28"/>
      <c r="RD821" s="28"/>
      <c r="RE821" s="28"/>
      <c r="RF821" s="28"/>
      <c r="RG821" s="28"/>
      <c r="RH821" s="28"/>
      <c r="RI821" s="28"/>
      <c r="RJ821" s="28"/>
      <c r="RK821" s="28"/>
      <c r="RL821" s="28"/>
      <c r="RM821" s="28"/>
      <c r="RN821" s="28"/>
      <c r="RO821" s="28"/>
      <c r="RP821" s="28"/>
      <c r="RQ821" s="28"/>
      <c r="RR821" s="28"/>
      <c r="RS821" s="28"/>
      <c r="RT821" s="28"/>
      <c r="RU821" s="28"/>
      <c r="RV821" s="28"/>
      <c r="RW821" s="28"/>
      <c r="RX821" s="28"/>
      <c r="RY821" s="28"/>
      <c r="RZ821" s="28"/>
      <c r="SA821" s="28"/>
      <c r="SB821" s="28"/>
      <c r="SC821" s="28"/>
      <c r="SD821" s="28"/>
      <c r="SE821" s="28"/>
      <c r="SF821" s="28"/>
      <c r="SG821" s="28"/>
      <c r="SH821" s="28"/>
      <c r="SI821" s="28"/>
      <c r="SJ821" s="28"/>
      <c r="SK821" s="28"/>
      <c r="SL821" s="28"/>
      <c r="SM821" s="28"/>
      <c r="SN821" s="28"/>
      <c r="SO821" s="28"/>
      <c r="SP821" s="28"/>
      <c r="SQ821" s="28"/>
      <c r="SR821" s="28"/>
      <c r="SS821" s="28"/>
      <c r="ST821" s="28"/>
      <c r="SU821" s="28"/>
      <c r="SV821" s="28"/>
      <c r="SW821" s="28"/>
      <c r="SX821" s="28"/>
      <c r="SY821" s="28"/>
      <c r="SZ821" s="28"/>
      <c r="TA821" s="28"/>
      <c r="TB821" s="28"/>
      <c r="TC821" s="28"/>
      <c r="TD821" s="28"/>
      <c r="TE821" s="28"/>
      <c r="TF821" s="28"/>
      <c r="TG821" s="28"/>
      <c r="TH821" s="28"/>
      <c r="TI821" s="28"/>
      <c r="TJ821" s="28"/>
      <c r="TK821" s="28"/>
      <c r="TL821" s="28"/>
      <c r="TM821" s="28"/>
      <c r="TN821" s="28"/>
      <c r="TO821" s="28"/>
      <c r="TP821" s="28"/>
      <c r="TQ821" s="28"/>
      <c r="TR821" s="28"/>
      <c r="TS821" s="28"/>
      <c r="TT821" s="28"/>
      <c r="TU821" s="28"/>
      <c r="TV821" s="28"/>
      <c r="TW821" s="28"/>
      <c r="TX821" s="28"/>
      <c r="TY821" s="28"/>
      <c r="TZ821" s="28"/>
      <c r="UA821" s="28"/>
      <c r="UB821" s="28"/>
      <c r="UC821" s="28"/>
      <c r="UD821" s="28"/>
      <c r="UE821" s="28"/>
      <c r="UF821" s="28"/>
      <c r="UG821" s="28"/>
      <c r="UH821" s="28"/>
      <c r="UI821" s="28"/>
      <c r="UJ821" s="28"/>
      <c r="UK821" s="28"/>
      <c r="UL821" s="28"/>
      <c r="UM821" s="28"/>
      <c r="UN821" s="28"/>
      <c r="UO821" s="28"/>
      <c r="UP821" s="28"/>
      <c r="UQ821" s="28"/>
      <c r="UR821" s="28"/>
      <c r="US821" s="28"/>
      <c r="UT821" s="28"/>
      <c r="UU821" s="28"/>
      <c r="UV821" s="28"/>
      <c r="UW821" s="28"/>
      <c r="UX821" s="28"/>
      <c r="UY821" s="28"/>
      <c r="UZ821" s="28"/>
      <c r="VA821" s="28"/>
      <c r="VB821" s="28"/>
      <c r="VC821" s="28"/>
      <c r="VD821" s="28"/>
      <c r="VE821" s="28"/>
      <c r="VF821" s="28"/>
      <c r="VG821" s="28"/>
      <c r="VH821" s="28"/>
      <c r="VI821" s="28"/>
      <c r="VJ821" s="28"/>
      <c r="VK821" s="28"/>
      <c r="VL821" s="28"/>
      <c r="VM821" s="28"/>
      <c r="VN821" s="28"/>
      <c r="VO821" s="28"/>
      <c r="VP821" s="28"/>
      <c r="VQ821" s="28"/>
      <c r="VR821" s="28"/>
      <c r="VS821" s="28"/>
      <c r="VT821" s="28"/>
      <c r="VU821" s="28"/>
      <c r="VV821" s="28"/>
      <c r="VW821" s="28"/>
      <c r="VX821" s="28"/>
      <c r="VY821" s="28"/>
      <c r="VZ821" s="28"/>
      <c r="WA821" s="28"/>
      <c r="WB821" s="28"/>
      <c r="WC821" s="28"/>
      <c r="WD821" s="28"/>
      <c r="WE821" s="28"/>
      <c r="WF821" s="28"/>
      <c r="WG821" s="28"/>
      <c r="WH821" s="28"/>
      <c r="WI821" s="28"/>
      <c r="WJ821" s="28"/>
      <c r="WK821" s="28"/>
      <c r="WL821" s="28"/>
      <c r="WM821" s="28"/>
      <c r="WN821" s="28"/>
      <c r="WO821" s="28"/>
      <c r="WP821" s="28"/>
      <c r="WQ821" s="28"/>
      <c r="WR821" s="28"/>
      <c r="WS821" s="28"/>
      <c r="WT821" s="28"/>
      <c r="WU821" s="28"/>
      <c r="WV821" s="28"/>
      <c r="WW821" s="28"/>
      <c r="WX821" s="28"/>
      <c r="WY821" s="28"/>
      <c r="WZ821" s="28"/>
      <c r="XA821" s="28"/>
      <c r="XB821" s="28"/>
      <c r="XC821" s="28"/>
      <c r="XD821" s="28"/>
      <c r="XE821" s="28"/>
      <c r="XF821" s="28"/>
      <c r="XG821" s="28"/>
      <c r="XH821" s="28"/>
      <c r="XI821" s="28"/>
      <c r="XJ821" s="28"/>
      <c r="XK821" s="28"/>
      <c r="XL821" s="28"/>
      <c r="XM821" s="28"/>
      <c r="XN821" s="28"/>
      <c r="XO821" s="28"/>
      <c r="XP821" s="28"/>
      <c r="XQ821" s="28"/>
      <c r="XR821" s="28"/>
      <c r="XS821" s="28"/>
      <c r="XT821" s="28"/>
      <c r="XU821" s="28"/>
      <c r="XV821" s="28"/>
      <c r="XW821" s="28"/>
      <c r="XX821" s="28"/>
      <c r="XY821" s="28"/>
      <c r="XZ821" s="28"/>
      <c r="YA821" s="28"/>
      <c r="YB821" s="28"/>
      <c r="YC821" s="28"/>
      <c r="YD821" s="28"/>
      <c r="YE821" s="28"/>
      <c r="YF821" s="28"/>
      <c r="YG821" s="28"/>
      <c r="YH821" s="28"/>
      <c r="YI821" s="28"/>
      <c r="YJ821" s="28"/>
      <c r="YK821" s="28"/>
      <c r="YL821" s="28"/>
      <c r="YM821" s="28"/>
      <c r="YN821" s="28"/>
      <c r="YO821" s="28"/>
      <c r="YP821" s="28"/>
      <c r="YQ821" s="28"/>
      <c r="YR821" s="28"/>
      <c r="YS821" s="28"/>
      <c r="YT821" s="28"/>
      <c r="YU821" s="28"/>
      <c r="YV821" s="28"/>
      <c r="YW821" s="28"/>
      <c r="YX821" s="28"/>
      <c r="YY821" s="28"/>
      <c r="YZ821" s="28"/>
      <c r="ZA821" s="28"/>
      <c r="ZB821" s="28"/>
      <c r="ZC821" s="28"/>
      <c r="ZD821" s="28"/>
      <c r="ZE821" s="28"/>
      <c r="ZF821" s="28"/>
      <c r="ZG821" s="28"/>
      <c r="ZH821" s="28"/>
      <c r="ZI821" s="28"/>
      <c r="ZJ821" s="28"/>
      <c r="ZK821" s="28"/>
      <c r="ZL821" s="28"/>
      <c r="ZM821" s="28"/>
      <c r="ZN821" s="28"/>
      <c r="ZO821" s="28"/>
      <c r="ZP821" s="28"/>
      <c r="ZQ821" s="28"/>
      <c r="ZR821" s="28"/>
      <c r="ZS821" s="28"/>
      <c r="ZT821" s="28"/>
      <c r="ZU821" s="28"/>
      <c r="ZV821" s="28"/>
      <c r="ZW821" s="28"/>
      <c r="ZX821" s="28"/>
      <c r="ZY821" s="28"/>
      <c r="ZZ821" s="28"/>
      <c r="AAA821" s="28"/>
      <c r="AAB821" s="28"/>
      <c r="AAC821" s="28"/>
      <c r="AAD821" s="28"/>
      <c r="AAE821" s="28"/>
      <c r="AAF821" s="28"/>
      <c r="AAG821" s="28"/>
      <c r="AAH821" s="28"/>
      <c r="AAI821" s="28"/>
      <c r="AAJ821" s="28"/>
      <c r="AAK821" s="28"/>
      <c r="AAL821" s="28"/>
      <c r="AAM821" s="28"/>
      <c r="AAN821" s="28"/>
      <c r="AAO821" s="28"/>
      <c r="AAP821" s="28"/>
      <c r="AAQ821" s="28"/>
      <c r="AAR821" s="28"/>
      <c r="AAS821" s="28"/>
      <c r="AAT821" s="28"/>
      <c r="AAU821" s="28"/>
      <c r="AAV821" s="28"/>
      <c r="AAW821" s="28"/>
      <c r="AAX821" s="28"/>
      <c r="AAY821" s="28"/>
      <c r="AAZ821" s="28"/>
      <c r="ABA821" s="28"/>
      <c r="ABB821" s="28"/>
      <c r="ABC821" s="28"/>
      <c r="ABD821" s="28"/>
      <c r="ABE821" s="28"/>
      <c r="ABF821" s="28"/>
      <c r="ABG821" s="28"/>
      <c r="ABH821" s="28"/>
      <c r="ABI821" s="28"/>
      <c r="ABJ821" s="28"/>
      <c r="ABK821" s="28"/>
      <c r="ABL821" s="28"/>
      <c r="ABM821" s="28"/>
      <c r="ABN821" s="28"/>
      <c r="ABO821" s="28"/>
      <c r="ABP821" s="28"/>
      <c r="ABQ821" s="28"/>
      <c r="ABR821" s="28"/>
      <c r="ABS821" s="28"/>
      <c r="ABT821" s="28"/>
      <c r="ABU821" s="28"/>
      <c r="ABV821" s="28"/>
      <c r="ABW821" s="28"/>
      <c r="ABX821" s="28"/>
      <c r="ABY821" s="28"/>
      <c r="ABZ821" s="28"/>
      <c r="ACA821" s="28"/>
      <c r="ACB821" s="28"/>
      <c r="ACC821" s="28"/>
      <c r="ACD821" s="28"/>
      <c r="ACE821" s="28"/>
      <c r="ACF821" s="28"/>
      <c r="ACG821" s="28"/>
      <c r="ACH821" s="28"/>
      <c r="ACI821" s="28"/>
      <c r="ACJ821" s="28"/>
      <c r="ACK821" s="28"/>
      <c r="ACL821" s="28"/>
      <c r="ACM821" s="28"/>
      <c r="ACN821" s="28"/>
      <c r="ACO821" s="28"/>
      <c r="ACP821" s="28"/>
      <c r="ACQ821" s="28"/>
      <c r="ACR821" s="28"/>
      <c r="ACS821" s="28"/>
      <c r="ACT821" s="28"/>
      <c r="ACU821" s="28"/>
      <c r="ACV821" s="28"/>
      <c r="ACW821" s="28"/>
      <c r="ACX821" s="28"/>
      <c r="ACY821" s="28"/>
      <c r="ACZ821" s="28"/>
      <c r="ADA821" s="28"/>
      <c r="ADB821" s="28"/>
      <c r="ADC821" s="28"/>
      <c r="ADD821" s="28"/>
      <c r="ADE821" s="28"/>
      <c r="ADF821" s="28"/>
      <c r="ADG821" s="28"/>
      <c r="ADH821" s="28"/>
      <c r="ADI821" s="28"/>
      <c r="ADJ821" s="28"/>
      <c r="ADK821" s="28"/>
      <c r="ADL821" s="28"/>
      <c r="ADM821" s="28"/>
      <c r="ADN821" s="28"/>
      <c r="ADO821" s="28"/>
      <c r="ADP821" s="28"/>
      <c r="ADQ821" s="28"/>
      <c r="ADR821" s="28"/>
      <c r="ADS821" s="28"/>
      <c r="ADT821" s="28"/>
      <c r="ADU821" s="28"/>
      <c r="ADV821" s="28"/>
      <c r="ADW821" s="28"/>
      <c r="ADX821" s="28"/>
      <c r="ADY821" s="28"/>
      <c r="ADZ821" s="28"/>
      <c r="AEA821" s="28"/>
      <c r="AEB821" s="28"/>
      <c r="AEC821" s="28"/>
      <c r="AED821" s="28"/>
      <c r="AEE821" s="28"/>
      <c r="AEF821" s="28"/>
      <c r="AEG821" s="28"/>
      <c r="AEH821" s="28"/>
      <c r="AEI821" s="28"/>
      <c r="AEJ821" s="28"/>
      <c r="AEK821" s="28"/>
      <c r="AEL821" s="28"/>
      <c r="AEM821" s="28"/>
      <c r="AEN821" s="28"/>
      <c r="AEO821" s="28"/>
      <c r="AEP821" s="28"/>
      <c r="AEQ821" s="28"/>
      <c r="AER821" s="28"/>
      <c r="AES821" s="28"/>
      <c r="AET821" s="28"/>
      <c r="AEU821" s="28"/>
      <c r="AEV821" s="28"/>
      <c r="AEW821" s="28"/>
      <c r="AEX821" s="28"/>
      <c r="AEY821" s="28"/>
      <c r="AEZ821" s="28"/>
      <c r="AFA821" s="28"/>
      <c r="AFB821" s="28"/>
      <c r="AFC821" s="28"/>
      <c r="AFD821" s="28"/>
      <c r="AFE821" s="28"/>
      <c r="AFF821" s="28"/>
      <c r="AFG821" s="28"/>
      <c r="AFH821" s="28"/>
      <c r="AFI821" s="28"/>
      <c r="AFJ821" s="28"/>
      <c r="AFK821" s="28"/>
      <c r="AFL821" s="28"/>
      <c r="AFM821" s="28"/>
      <c r="AFN821" s="28"/>
      <c r="AFO821" s="28"/>
      <c r="AFP821" s="28"/>
      <c r="AFQ821" s="28"/>
      <c r="AFR821" s="28"/>
      <c r="AFS821" s="28"/>
      <c r="AFT821" s="28"/>
      <c r="AFU821" s="28"/>
      <c r="AFV821" s="28"/>
      <c r="AFW821" s="28"/>
      <c r="AFX821" s="28"/>
      <c r="AFY821" s="28"/>
      <c r="AFZ821" s="28"/>
      <c r="AGA821" s="28"/>
      <c r="AGB821" s="28"/>
      <c r="AGC821" s="28"/>
      <c r="AGD821" s="28"/>
      <c r="AGE821" s="28"/>
      <c r="AGF821" s="28"/>
      <c r="AGG821" s="28"/>
      <c r="AGH821" s="28"/>
      <c r="AGI821" s="28"/>
      <c r="AGJ821" s="28"/>
      <c r="AGK821" s="28"/>
      <c r="AGL821" s="28"/>
      <c r="AGM821" s="28"/>
      <c r="AGN821" s="28"/>
      <c r="AGO821" s="28"/>
      <c r="AGP821" s="28"/>
      <c r="AGQ821" s="28"/>
      <c r="AGR821" s="28"/>
      <c r="AGS821" s="28"/>
      <c r="AGT821" s="28"/>
      <c r="AGU821" s="28"/>
      <c r="AGV821" s="28"/>
      <c r="AGW821" s="28"/>
      <c r="AGX821" s="28"/>
      <c r="AGY821" s="28"/>
      <c r="AGZ821" s="28"/>
      <c r="AHA821" s="28"/>
      <c r="AHB821" s="28"/>
      <c r="AHC821" s="28"/>
      <c r="AHD821" s="28"/>
      <c r="AHE821" s="28"/>
      <c r="AHF821" s="28"/>
      <c r="AHG821" s="28"/>
      <c r="AHH821" s="28"/>
      <c r="AHI821" s="28"/>
      <c r="AHJ821" s="28"/>
      <c r="AHK821" s="28"/>
      <c r="AHL821" s="28"/>
      <c r="AHM821" s="28"/>
      <c r="AHN821" s="28"/>
      <c r="AHO821" s="28"/>
      <c r="AHP821" s="28"/>
      <c r="AHQ821" s="28"/>
      <c r="AHR821" s="28"/>
      <c r="AHS821" s="28"/>
      <c r="AHT821" s="28"/>
      <c r="AHU821" s="28"/>
      <c r="AHV821" s="28"/>
      <c r="AHW821" s="28"/>
      <c r="AHX821" s="28"/>
      <c r="AHY821" s="28"/>
      <c r="AHZ821" s="28"/>
      <c r="AIA821" s="28"/>
      <c r="AIB821" s="28"/>
      <c r="AIC821" s="28"/>
      <c r="AID821" s="28"/>
      <c r="AIE821" s="28"/>
      <c r="AIF821" s="28"/>
      <c r="AIG821" s="28"/>
      <c r="AIH821" s="28"/>
      <c r="AII821" s="28"/>
      <c r="AIJ821" s="28"/>
      <c r="AIK821" s="28"/>
      <c r="AIL821" s="28"/>
      <c r="AIM821" s="28"/>
      <c r="AIN821" s="28"/>
      <c r="AIO821" s="28"/>
      <c r="AIP821" s="28"/>
      <c r="AIQ821" s="28"/>
      <c r="AIR821" s="28"/>
      <c r="AIS821" s="28"/>
      <c r="AIT821" s="28"/>
      <c r="AIU821" s="28"/>
      <c r="AIV821" s="28"/>
      <c r="AIW821" s="28"/>
      <c r="AIX821" s="28"/>
      <c r="AIY821" s="28"/>
      <c r="AIZ821" s="28"/>
      <c r="AJA821" s="28"/>
      <c r="AJB821" s="28"/>
      <c r="AJC821" s="28"/>
      <c r="AJD821" s="28"/>
      <c r="AJE821" s="28"/>
      <c r="AJF821" s="28"/>
      <c r="AJG821" s="28"/>
      <c r="AJH821" s="28"/>
      <c r="AJI821" s="28"/>
      <c r="AJJ821" s="28"/>
      <c r="AJK821" s="28"/>
      <c r="AJL821" s="28"/>
      <c r="AJM821" s="28"/>
      <c r="AJN821" s="28"/>
      <c r="AJO821" s="28"/>
      <c r="AJP821" s="28"/>
      <c r="AJQ821" s="28"/>
      <c r="AJR821" s="28"/>
      <c r="AJS821" s="28"/>
      <c r="AJT821" s="28"/>
      <c r="AJU821" s="28"/>
      <c r="AJV821" s="28"/>
      <c r="AJW821" s="28"/>
      <c r="AJX821" s="28"/>
      <c r="AJY821" s="28"/>
      <c r="AJZ821" s="28"/>
      <c r="AKA821" s="28"/>
      <c r="AKB821" s="28"/>
      <c r="AKC821" s="28"/>
      <c r="AKD821" s="28"/>
      <c r="AKE821" s="28"/>
      <c r="AKF821" s="28"/>
      <c r="AKG821" s="28"/>
      <c r="AKH821" s="28"/>
      <c r="AKI821" s="28"/>
      <c r="AKJ821" s="28"/>
      <c r="AKK821" s="28"/>
      <c r="AKL821" s="28"/>
      <c r="AKM821" s="28"/>
      <c r="AKN821" s="28"/>
      <c r="AKO821" s="28"/>
      <c r="AKP821" s="28"/>
      <c r="AKQ821" s="28"/>
      <c r="AKR821" s="28"/>
      <c r="AKS821" s="28"/>
      <c r="AKT821" s="28"/>
      <c r="AKU821" s="28"/>
      <c r="AKV821" s="28"/>
      <c r="AKW821" s="28"/>
      <c r="AKX821" s="28"/>
      <c r="AKY821" s="28"/>
      <c r="AKZ821" s="28"/>
      <c r="ALA821" s="28"/>
      <c r="ALB821" s="28"/>
      <c r="ALC821" s="28"/>
      <c r="ALD821" s="28"/>
      <c r="ALE821" s="28"/>
      <c r="ALF821" s="28"/>
      <c r="ALG821" s="28"/>
      <c r="ALH821" s="28"/>
      <c r="ALI821" s="28"/>
      <c r="ALJ821" s="28"/>
      <c r="ALK821" s="28"/>
      <c r="ALL821" s="28"/>
      <c r="ALM821" s="28"/>
      <c r="ALN821" s="28"/>
      <c r="ALO821" s="28"/>
      <c r="ALP821" s="28"/>
      <c r="ALQ821" s="28"/>
      <c r="ALR821" s="28"/>
      <c r="ALS821" s="28"/>
      <c r="ALT821" s="28"/>
      <c r="ALU821" s="28"/>
      <c r="ALV821" s="28"/>
      <c r="ALW821" s="28"/>
      <c r="ALX821" s="28"/>
      <c r="ALY821" s="28"/>
      <c r="ALZ821" s="28"/>
      <c r="AMA821" s="28"/>
      <c r="AMB821" s="28"/>
      <c r="AMC821" s="28"/>
      <c r="AMD821" s="28"/>
      <c r="AME821" s="28"/>
      <c r="AMF821" s="28"/>
      <c r="AMG821" s="28"/>
      <c r="AMH821" s="28"/>
      <c r="AMI821" s="28"/>
      <c r="AMJ821" s="28"/>
      <c r="AMK821" s="28"/>
      <c r="AML821" s="28"/>
      <c r="AMM821" s="28"/>
      <c r="AMN821" s="28"/>
      <c r="AMO821" s="28"/>
      <c r="AMP821" s="28"/>
      <c r="AMQ821" s="28"/>
      <c r="AMR821" s="28"/>
      <c r="AMS821" s="28"/>
      <c r="AMT821" s="28"/>
      <c r="AMU821" s="28"/>
      <c r="AMV821" s="28"/>
      <c r="AMW821" s="28"/>
      <c r="AMX821" s="28"/>
      <c r="AMY821" s="28"/>
      <c r="AMZ821" s="28"/>
      <c r="ANA821" s="28"/>
      <c r="ANB821" s="28"/>
      <c r="ANC821" s="28"/>
      <c r="AND821" s="28"/>
      <c r="ANE821" s="28"/>
      <c r="ANF821" s="28"/>
      <c r="ANG821" s="28"/>
      <c r="ANH821" s="28"/>
      <c r="ANI821" s="28"/>
      <c r="ANJ821" s="28"/>
      <c r="ANK821" s="28"/>
      <c r="ANL821" s="28"/>
      <c r="ANM821" s="28"/>
      <c r="ANN821" s="28"/>
      <c r="ANO821" s="28"/>
      <c r="ANP821" s="28"/>
      <c r="ANQ821" s="28"/>
      <c r="ANR821" s="28"/>
      <c r="ANS821" s="28"/>
      <c r="ANT821" s="28"/>
      <c r="ANU821" s="28"/>
      <c r="ANV821" s="28"/>
      <c r="ANW821" s="28"/>
      <c r="ANX821" s="28"/>
      <c r="ANY821" s="28"/>
      <c r="ANZ821" s="28"/>
      <c r="AOA821" s="28"/>
      <c r="AOB821" s="28"/>
      <c r="AOC821" s="28"/>
      <c r="AOD821" s="28"/>
      <c r="AOE821" s="28"/>
      <c r="AOF821" s="28"/>
      <c r="AOG821" s="28"/>
      <c r="AOH821" s="28"/>
      <c r="AOI821" s="28"/>
      <c r="AOJ821" s="28"/>
      <c r="AOK821" s="28"/>
      <c r="AOL821" s="28"/>
      <c r="AOM821" s="28"/>
      <c r="AON821" s="28"/>
      <c r="AOO821" s="28"/>
      <c r="AOP821" s="28"/>
      <c r="AOQ821" s="28"/>
      <c r="AOR821" s="28"/>
      <c r="AOS821" s="28"/>
      <c r="AOT821" s="28"/>
      <c r="AOU821" s="28"/>
      <c r="AOV821" s="28"/>
      <c r="AOW821" s="28"/>
      <c r="AOX821" s="28"/>
      <c r="AOY821" s="28"/>
      <c r="AOZ821" s="28"/>
      <c r="APA821" s="28"/>
      <c r="APB821" s="28"/>
      <c r="APC821" s="28"/>
      <c r="APD821" s="28"/>
      <c r="APE821" s="28"/>
      <c r="APF821" s="28"/>
      <c r="APG821" s="28"/>
      <c r="APH821" s="28"/>
      <c r="API821" s="28"/>
      <c r="APJ821" s="28"/>
      <c r="APK821" s="28"/>
      <c r="APL821" s="28"/>
      <c r="APM821" s="28"/>
      <c r="APN821" s="28"/>
      <c r="APO821" s="28"/>
      <c r="APP821" s="28"/>
      <c r="APQ821" s="28"/>
      <c r="APR821" s="28"/>
      <c r="APS821" s="28"/>
      <c r="APT821" s="28"/>
      <c r="APU821" s="28"/>
      <c r="APV821" s="28"/>
      <c r="APW821" s="28"/>
      <c r="APX821" s="28"/>
      <c r="APY821" s="28"/>
      <c r="APZ821" s="28"/>
      <c r="AQA821" s="28"/>
      <c r="AQB821" s="28"/>
      <c r="AQC821" s="28"/>
      <c r="AQD821" s="28"/>
      <c r="AQE821" s="28"/>
      <c r="AQF821" s="28"/>
      <c r="AQG821" s="28"/>
      <c r="AQH821" s="28"/>
      <c r="AQI821" s="28"/>
      <c r="AQJ821" s="28"/>
      <c r="AQK821" s="28"/>
      <c r="AQL821" s="28"/>
      <c r="AQM821" s="28"/>
      <c r="AQN821" s="28"/>
      <c r="AQO821" s="28"/>
      <c r="AQP821" s="28"/>
      <c r="AQQ821" s="28"/>
      <c r="AQR821" s="28"/>
      <c r="AQS821" s="28"/>
      <c r="AQT821" s="28"/>
      <c r="AQU821" s="28"/>
      <c r="AQV821" s="28"/>
      <c r="AQW821" s="28"/>
      <c r="AQX821" s="28"/>
      <c r="AQY821" s="28"/>
      <c r="AQZ821" s="28"/>
      <c r="ARA821" s="28"/>
      <c r="ARB821" s="28"/>
      <c r="ARC821" s="28"/>
      <c r="ARD821" s="28"/>
      <c r="ARE821" s="28"/>
      <c r="ARF821" s="28"/>
      <c r="ARG821" s="28"/>
      <c r="ARH821" s="28"/>
      <c r="ARI821" s="28"/>
      <c r="ARJ821" s="28"/>
      <c r="ARK821" s="28"/>
      <c r="ARL821" s="28"/>
      <c r="ARM821" s="28"/>
      <c r="ARN821" s="28"/>
      <c r="ARO821" s="28"/>
      <c r="ARP821" s="28"/>
      <c r="ARQ821" s="28"/>
      <c r="ARR821" s="28"/>
      <c r="ARS821" s="28"/>
      <c r="ART821" s="28"/>
      <c r="ARU821" s="28"/>
      <c r="ARV821" s="28"/>
      <c r="ARW821" s="28"/>
      <c r="ARX821" s="28"/>
      <c r="ARY821" s="28"/>
      <c r="ARZ821" s="28"/>
      <c r="ASA821" s="28"/>
      <c r="ASB821" s="28"/>
      <c r="ASC821" s="28"/>
      <c r="ASD821" s="28"/>
      <c r="ASE821" s="28"/>
      <c r="ASF821" s="28"/>
      <c r="ASG821" s="28"/>
      <c r="ASH821" s="28"/>
      <c r="ASI821" s="28"/>
      <c r="ASJ821" s="28"/>
      <c r="ASK821" s="28"/>
      <c r="ASL821" s="28"/>
      <c r="ASM821" s="28"/>
      <c r="ASN821" s="28"/>
      <c r="ASO821" s="28"/>
      <c r="ASP821" s="28"/>
      <c r="ASQ821" s="28"/>
      <c r="ASR821" s="28"/>
      <c r="ASS821" s="28"/>
      <c r="AST821" s="28"/>
      <c r="ASU821" s="28"/>
      <c r="ASV821" s="28"/>
      <c r="ASW821" s="28"/>
      <c r="ASX821" s="28"/>
      <c r="ASY821" s="28"/>
      <c r="ASZ821" s="28"/>
      <c r="ATA821" s="28"/>
      <c r="ATB821" s="28"/>
      <c r="ATC821" s="28"/>
      <c r="ATD821" s="28"/>
      <c r="ATE821" s="28"/>
      <c r="ATF821" s="28"/>
      <c r="ATG821" s="28"/>
      <c r="ATH821" s="28"/>
      <c r="ATI821" s="28"/>
      <c r="ATJ821" s="28"/>
      <c r="ATK821" s="28"/>
      <c r="ATL821" s="28"/>
      <c r="ATM821" s="28"/>
      <c r="ATN821" s="28"/>
      <c r="ATO821" s="28"/>
      <c r="ATP821" s="28"/>
      <c r="ATQ821" s="28"/>
      <c r="ATR821" s="28"/>
      <c r="ATS821" s="28"/>
      <c r="ATT821" s="28"/>
      <c r="ATU821" s="28"/>
      <c r="ATV821" s="28"/>
      <c r="ATW821" s="28"/>
      <c r="ATX821" s="28"/>
      <c r="ATY821" s="28"/>
      <c r="ATZ821" s="28"/>
      <c r="AUA821" s="28"/>
      <c r="AUB821" s="28"/>
      <c r="AUC821" s="28"/>
      <c r="AUD821" s="28"/>
      <c r="AUE821" s="28"/>
      <c r="AUF821" s="28"/>
      <c r="AUG821" s="28"/>
      <c r="AUH821" s="28"/>
      <c r="AUI821" s="28"/>
      <c r="AUJ821" s="28"/>
      <c r="AUK821" s="28"/>
      <c r="AUL821" s="28"/>
      <c r="AUM821" s="28"/>
      <c r="AUN821" s="28"/>
      <c r="AUO821" s="28"/>
      <c r="AUP821" s="28"/>
      <c r="AUQ821" s="28"/>
      <c r="AUR821" s="28"/>
      <c r="AUS821" s="28"/>
      <c r="AUT821" s="28"/>
      <c r="AUU821" s="28"/>
      <c r="AUV821" s="28"/>
      <c r="AUW821" s="28"/>
      <c r="AUX821" s="28"/>
      <c r="AUY821" s="28"/>
      <c r="AUZ821" s="28"/>
      <c r="AVA821" s="28"/>
      <c r="AVB821" s="28"/>
      <c r="AVC821" s="28"/>
      <c r="AVD821" s="28"/>
      <c r="AVE821" s="28"/>
      <c r="AVF821" s="28"/>
      <c r="AVG821" s="28"/>
      <c r="AVH821" s="28"/>
      <c r="AVI821" s="28"/>
      <c r="AVJ821" s="28"/>
      <c r="AVK821" s="28"/>
      <c r="AVL821" s="28"/>
      <c r="AVM821" s="28"/>
      <c r="AVN821" s="28"/>
      <c r="AVO821" s="28"/>
      <c r="AVP821" s="28"/>
      <c r="AVQ821" s="28"/>
      <c r="AVR821" s="28"/>
      <c r="AVS821" s="28"/>
      <c r="AVT821" s="28"/>
      <c r="AVU821" s="28"/>
      <c r="AVV821" s="28"/>
      <c r="AVW821" s="28"/>
      <c r="AVX821" s="28"/>
      <c r="AVY821" s="28"/>
      <c r="AVZ821" s="28"/>
      <c r="AWA821" s="28"/>
      <c r="AWB821" s="28"/>
      <c r="AWC821" s="28"/>
      <c r="AWD821" s="28"/>
      <c r="AWE821" s="28"/>
      <c r="AWF821" s="28"/>
      <c r="AWG821" s="28"/>
      <c r="AWH821" s="28"/>
      <c r="AWI821" s="28"/>
      <c r="AWJ821" s="28"/>
      <c r="AWK821" s="28"/>
      <c r="AWL821" s="28"/>
      <c r="AWM821" s="28"/>
      <c r="AWN821" s="28"/>
      <c r="AWO821" s="28"/>
      <c r="AWP821" s="28"/>
      <c r="AWQ821" s="28"/>
      <c r="AWR821" s="28"/>
      <c r="AWS821" s="28"/>
      <c r="AWT821" s="28"/>
      <c r="AWU821" s="28"/>
      <c r="AWV821" s="28"/>
      <c r="AWW821" s="28"/>
      <c r="AWX821" s="28"/>
      <c r="AWY821" s="28"/>
      <c r="AWZ821" s="28"/>
      <c r="AXA821" s="28"/>
      <c r="AXB821" s="28"/>
      <c r="AXC821" s="28"/>
      <c r="AXD821" s="28"/>
      <c r="AXE821" s="28"/>
      <c r="AXF821" s="28"/>
      <c r="AXG821" s="28"/>
      <c r="AXH821" s="28"/>
      <c r="AXI821" s="28"/>
      <c r="AXJ821" s="28"/>
      <c r="AXK821" s="28"/>
      <c r="AXL821" s="28"/>
      <c r="AXM821" s="28"/>
      <c r="AXN821" s="28"/>
      <c r="AXO821" s="28"/>
      <c r="AXP821" s="28"/>
      <c r="AXQ821" s="28"/>
      <c r="AXR821" s="28"/>
      <c r="AXS821" s="28"/>
      <c r="AXT821" s="28"/>
      <c r="AXU821" s="28"/>
      <c r="AXV821" s="28"/>
      <c r="AXW821" s="28"/>
      <c r="AXX821" s="28"/>
      <c r="AXY821" s="28"/>
      <c r="AXZ821" s="28"/>
      <c r="AYA821" s="28"/>
      <c r="AYB821" s="28"/>
      <c r="AYC821" s="28"/>
      <c r="AYD821" s="28"/>
      <c r="AYE821" s="28"/>
      <c r="AYF821" s="28"/>
      <c r="AYG821" s="28"/>
      <c r="AYH821" s="28"/>
      <c r="AYI821" s="28"/>
      <c r="AYJ821" s="28"/>
      <c r="AYK821" s="28"/>
      <c r="AYL821" s="28"/>
      <c r="AYM821" s="28"/>
      <c r="AYN821" s="28"/>
      <c r="AYO821" s="28"/>
      <c r="AYP821" s="28"/>
      <c r="AYQ821" s="28"/>
      <c r="AYR821" s="28"/>
      <c r="AYS821" s="28"/>
      <c r="AYT821" s="28"/>
      <c r="AYU821" s="28"/>
      <c r="AYV821" s="28"/>
      <c r="AYW821" s="28"/>
      <c r="AYX821" s="28"/>
      <c r="AYY821" s="28"/>
      <c r="AYZ821" s="28"/>
      <c r="AZA821" s="28"/>
      <c r="AZB821" s="28"/>
      <c r="AZC821" s="28"/>
      <c r="AZD821" s="28"/>
      <c r="AZE821" s="28"/>
      <c r="AZF821" s="28"/>
      <c r="AZG821" s="28"/>
      <c r="AZH821" s="28"/>
      <c r="AZI821" s="28"/>
      <c r="AZJ821" s="28"/>
      <c r="AZK821" s="28"/>
      <c r="AZL821" s="28"/>
      <c r="AZM821" s="28"/>
      <c r="AZN821" s="28"/>
      <c r="AZO821" s="28"/>
      <c r="AZP821" s="28"/>
      <c r="AZQ821" s="28"/>
      <c r="AZR821" s="28"/>
      <c r="AZS821" s="28"/>
      <c r="AZT821" s="28"/>
      <c r="AZU821" s="28"/>
      <c r="AZV821" s="28"/>
      <c r="AZW821" s="28"/>
      <c r="AZX821" s="28"/>
      <c r="AZY821" s="28"/>
      <c r="AZZ821" s="28"/>
      <c r="BAA821" s="28"/>
      <c r="BAB821" s="28"/>
      <c r="BAC821" s="28"/>
      <c r="BAD821" s="28"/>
      <c r="BAE821" s="28"/>
      <c r="BAF821" s="28"/>
      <c r="BAG821" s="28"/>
      <c r="BAH821" s="28"/>
      <c r="BAI821" s="28"/>
      <c r="BAJ821" s="28"/>
      <c r="BAK821" s="28"/>
      <c r="BAL821" s="28"/>
      <c r="BAM821" s="28"/>
      <c r="BAN821" s="28"/>
      <c r="BAO821" s="28"/>
      <c r="BAP821" s="28"/>
      <c r="BAQ821" s="28"/>
      <c r="BAR821" s="28"/>
      <c r="BAS821" s="28"/>
      <c r="BAT821" s="28"/>
      <c r="BAU821" s="28"/>
      <c r="BAV821" s="28"/>
      <c r="BAW821" s="28"/>
      <c r="BAX821" s="28"/>
      <c r="BAY821" s="28"/>
      <c r="BAZ821" s="28"/>
      <c r="BBA821" s="28"/>
      <c r="BBB821" s="28"/>
      <c r="BBC821" s="28"/>
      <c r="BBD821" s="28"/>
      <c r="BBE821" s="28"/>
      <c r="BBF821" s="28"/>
      <c r="BBG821" s="28"/>
      <c r="BBH821" s="28"/>
      <c r="BBI821" s="28"/>
      <c r="BBJ821" s="28"/>
      <c r="BBK821" s="28"/>
      <c r="BBL821" s="28"/>
      <c r="BBM821" s="28"/>
      <c r="BBN821" s="28"/>
      <c r="BBO821" s="28"/>
      <c r="BBP821" s="28"/>
      <c r="BBQ821" s="28"/>
      <c r="BBR821" s="28"/>
      <c r="BBS821" s="28"/>
      <c r="BBT821" s="28"/>
      <c r="BBU821" s="28"/>
      <c r="BBV821" s="28"/>
      <c r="BBW821" s="28"/>
      <c r="BBX821" s="28"/>
      <c r="BBY821" s="28"/>
      <c r="BBZ821" s="28"/>
      <c r="BCA821" s="28"/>
      <c r="BCB821" s="28"/>
      <c r="BCC821" s="28"/>
      <c r="BCD821" s="28"/>
      <c r="BCE821" s="28"/>
      <c r="BCF821" s="28"/>
      <c r="BCG821" s="28"/>
      <c r="BCH821" s="28"/>
      <c r="BCI821" s="28"/>
      <c r="BCJ821" s="28"/>
      <c r="BCK821" s="28"/>
      <c r="BCL821" s="28"/>
      <c r="BCM821" s="28"/>
      <c r="BCN821" s="28"/>
      <c r="BCO821" s="28"/>
      <c r="BCP821" s="28"/>
      <c r="BCQ821" s="28"/>
      <c r="BCR821" s="28"/>
      <c r="BCS821" s="28"/>
      <c r="BCT821" s="28"/>
      <c r="BCU821" s="28"/>
      <c r="BCV821" s="28"/>
      <c r="BCW821" s="28"/>
      <c r="BCX821" s="28"/>
      <c r="BCY821" s="28"/>
      <c r="BCZ821" s="28"/>
      <c r="BDA821" s="28"/>
      <c r="BDB821" s="28"/>
      <c r="BDC821" s="28"/>
      <c r="BDD821" s="28"/>
      <c r="BDE821" s="28"/>
      <c r="BDF821" s="28"/>
      <c r="BDG821" s="28"/>
      <c r="BDH821" s="28"/>
      <c r="BDI821" s="28"/>
      <c r="BDJ821" s="28"/>
      <c r="BDK821" s="28"/>
      <c r="BDL821" s="28"/>
      <c r="BDM821" s="28"/>
      <c r="BDN821" s="28"/>
      <c r="BDO821" s="28"/>
      <c r="BDP821" s="28"/>
      <c r="BDQ821" s="28"/>
      <c r="BDR821" s="28"/>
      <c r="BDS821" s="28"/>
      <c r="BDT821" s="28"/>
      <c r="BDU821" s="28"/>
      <c r="BDV821" s="28"/>
      <c r="BDW821" s="28"/>
      <c r="BDX821" s="28"/>
      <c r="BDY821" s="28"/>
      <c r="BDZ821" s="28"/>
      <c r="BEA821" s="28"/>
      <c r="BEB821" s="28"/>
      <c r="BEC821" s="28"/>
      <c r="BED821" s="28"/>
      <c r="BEE821" s="28"/>
      <c r="BEF821" s="28"/>
      <c r="BEG821" s="28"/>
      <c r="BEH821" s="28"/>
      <c r="BEI821" s="28"/>
      <c r="BEJ821" s="28"/>
      <c r="BEK821" s="28"/>
      <c r="BEL821" s="28"/>
      <c r="BEM821" s="28"/>
      <c r="BEN821" s="28"/>
      <c r="BEO821" s="28"/>
      <c r="BEP821" s="28"/>
      <c r="BEQ821" s="28"/>
      <c r="BER821" s="28"/>
      <c r="BES821" s="28"/>
      <c r="BET821" s="28"/>
      <c r="BEU821" s="28"/>
      <c r="BEV821" s="28"/>
      <c r="BEW821" s="28"/>
      <c r="BEX821" s="28"/>
      <c r="BEY821" s="28"/>
      <c r="BEZ821" s="28"/>
      <c r="BFA821" s="28"/>
      <c r="BFB821" s="28"/>
      <c r="BFC821" s="28"/>
      <c r="BFD821" s="28"/>
      <c r="BFE821" s="28"/>
      <c r="BFF821" s="28"/>
      <c r="BFG821" s="28"/>
      <c r="BFH821" s="28"/>
      <c r="BFI821" s="28"/>
      <c r="BFJ821" s="28"/>
      <c r="BFK821" s="28"/>
      <c r="BFL821" s="28"/>
      <c r="BFM821" s="28"/>
      <c r="BFN821" s="28"/>
      <c r="BFO821" s="28"/>
      <c r="BFP821" s="28"/>
      <c r="BFQ821" s="28"/>
      <c r="BFR821" s="28"/>
      <c r="BFS821" s="28"/>
      <c r="BFT821" s="28"/>
      <c r="BFU821" s="28"/>
      <c r="BFV821" s="28"/>
      <c r="BFW821" s="28"/>
      <c r="BFX821" s="28"/>
      <c r="BFY821" s="28"/>
      <c r="BFZ821" s="28"/>
      <c r="BGA821" s="28"/>
      <c r="BGB821" s="28"/>
      <c r="BGC821" s="28"/>
      <c r="BGD821" s="28"/>
      <c r="BGE821" s="28"/>
      <c r="BGF821" s="28"/>
      <c r="BGG821" s="28"/>
      <c r="BGH821" s="28"/>
      <c r="BGI821" s="28"/>
      <c r="BGJ821" s="28"/>
      <c r="BGK821" s="28"/>
      <c r="BGL821" s="28"/>
      <c r="BGM821" s="28"/>
      <c r="BGN821" s="28"/>
      <c r="BGO821" s="28"/>
      <c r="BGP821" s="28"/>
      <c r="BGQ821" s="28"/>
      <c r="BGR821" s="28"/>
      <c r="BGS821" s="28"/>
      <c r="BGT821" s="28"/>
      <c r="BGU821" s="28"/>
      <c r="BGV821" s="28"/>
      <c r="BGW821" s="28"/>
      <c r="BGX821" s="28"/>
      <c r="BGY821" s="28"/>
      <c r="BGZ821" s="28"/>
      <c r="BHA821" s="28"/>
      <c r="BHB821" s="28"/>
      <c r="BHC821" s="28"/>
      <c r="BHD821" s="28"/>
      <c r="BHE821" s="28"/>
      <c r="BHF821" s="28"/>
      <c r="BHG821" s="28"/>
      <c r="BHH821" s="28"/>
      <c r="BHI821" s="28"/>
      <c r="BHJ821" s="28"/>
      <c r="BHK821" s="28"/>
      <c r="BHL821" s="28"/>
      <c r="BHM821" s="28"/>
      <c r="BHN821" s="28"/>
      <c r="BHO821" s="28"/>
      <c r="BHP821" s="28"/>
      <c r="BHQ821" s="28"/>
      <c r="BHR821" s="28"/>
      <c r="BHS821" s="28"/>
      <c r="BHT821" s="28"/>
      <c r="BHU821" s="28"/>
      <c r="BHV821" s="28"/>
      <c r="BHW821" s="28"/>
      <c r="BHX821" s="28"/>
      <c r="BHY821" s="28"/>
      <c r="BHZ821" s="28"/>
      <c r="BIA821" s="28"/>
      <c r="BIB821" s="28"/>
      <c r="BIC821" s="28"/>
      <c r="BID821" s="28"/>
      <c r="BIE821" s="28"/>
      <c r="BIF821" s="28"/>
      <c r="BIG821" s="28"/>
      <c r="BIH821" s="28"/>
      <c r="BII821" s="28"/>
      <c r="BIJ821" s="28"/>
      <c r="BIK821" s="28"/>
      <c r="BIL821" s="28"/>
      <c r="BIM821" s="28"/>
      <c r="BIN821" s="28"/>
      <c r="BIO821" s="28"/>
      <c r="BIP821" s="28"/>
      <c r="BIQ821" s="28"/>
      <c r="BIR821" s="28"/>
      <c r="BIS821" s="28"/>
      <c r="BIT821" s="28"/>
      <c r="BIU821" s="28"/>
      <c r="BIV821" s="28"/>
      <c r="BIW821" s="28"/>
      <c r="BIX821" s="28"/>
      <c r="BIY821" s="28"/>
      <c r="BIZ821" s="28"/>
      <c r="BJA821" s="28"/>
      <c r="BJB821" s="28"/>
      <c r="BJC821" s="28"/>
      <c r="BJD821" s="28"/>
      <c r="BJE821" s="28"/>
      <c r="BJF821" s="28"/>
      <c r="BJG821" s="28"/>
      <c r="BJH821" s="28"/>
      <c r="BJI821" s="28"/>
      <c r="BJJ821" s="28"/>
      <c r="BJK821" s="28"/>
      <c r="BJL821" s="28"/>
      <c r="BJM821" s="28"/>
      <c r="BJN821" s="28"/>
      <c r="BJO821" s="28"/>
      <c r="BJP821" s="28"/>
      <c r="BJQ821" s="28"/>
      <c r="BJR821" s="28"/>
      <c r="BJS821" s="28"/>
      <c r="BJT821" s="28"/>
      <c r="BJU821" s="28"/>
      <c r="BJV821" s="28"/>
      <c r="BJW821" s="28"/>
      <c r="BJX821" s="28"/>
      <c r="BJY821" s="28"/>
      <c r="BJZ821" s="28"/>
      <c r="BKA821" s="28"/>
      <c r="BKB821" s="28"/>
      <c r="BKC821" s="28"/>
      <c r="BKD821" s="28"/>
      <c r="BKE821" s="28"/>
      <c r="BKF821" s="28"/>
      <c r="BKG821" s="28"/>
      <c r="BKH821" s="28"/>
      <c r="BKI821" s="28"/>
      <c r="BKJ821" s="28"/>
      <c r="BKK821" s="28"/>
      <c r="BKL821" s="28"/>
      <c r="BKM821" s="28"/>
      <c r="BKN821" s="28"/>
      <c r="BKO821" s="28"/>
      <c r="BKP821" s="28"/>
      <c r="BKQ821" s="28"/>
      <c r="BKR821" s="28"/>
      <c r="BKS821" s="28"/>
      <c r="BKT821" s="28"/>
      <c r="BKU821" s="28"/>
      <c r="BKV821" s="28"/>
      <c r="BKW821" s="28"/>
      <c r="BKX821" s="28"/>
      <c r="BKY821" s="28"/>
      <c r="BKZ821" s="28"/>
      <c r="BLA821" s="28"/>
      <c r="BLB821" s="28"/>
      <c r="BLC821" s="28"/>
      <c r="BLD821" s="28"/>
      <c r="BLE821" s="28"/>
      <c r="BLF821" s="28"/>
      <c r="BLG821" s="28"/>
      <c r="BLH821" s="28"/>
      <c r="BLI821" s="28"/>
      <c r="BLJ821" s="28"/>
      <c r="BLK821" s="28"/>
      <c r="BLL821" s="28"/>
      <c r="BLM821" s="28"/>
      <c r="BLN821" s="28"/>
      <c r="BLO821" s="28"/>
      <c r="BLP821" s="28"/>
      <c r="BLQ821" s="28"/>
      <c r="BLR821" s="28"/>
      <c r="BLS821" s="28"/>
      <c r="BLT821" s="28"/>
      <c r="BLU821" s="28"/>
      <c r="BLV821" s="28"/>
      <c r="BLW821" s="28"/>
      <c r="BLX821" s="28"/>
      <c r="BLY821" s="28"/>
      <c r="BLZ821" s="28"/>
      <c r="BMA821" s="28"/>
      <c r="BMB821" s="28"/>
      <c r="BMC821" s="28"/>
      <c r="BMD821" s="28"/>
      <c r="BME821" s="28"/>
      <c r="BMF821" s="28"/>
      <c r="BMG821" s="28"/>
      <c r="BMH821" s="28"/>
      <c r="BMI821" s="28"/>
      <c r="BMJ821" s="28"/>
      <c r="BMK821" s="28"/>
      <c r="BML821" s="28"/>
      <c r="BMM821" s="28"/>
      <c r="BMN821" s="28"/>
      <c r="BMO821" s="28"/>
      <c r="BMP821" s="28"/>
      <c r="BMQ821" s="28"/>
      <c r="BMR821" s="28"/>
      <c r="BMS821" s="28"/>
      <c r="BMT821" s="28"/>
      <c r="BMU821" s="28"/>
      <c r="BMV821" s="28"/>
      <c r="BMW821" s="28"/>
      <c r="BMX821" s="28"/>
      <c r="BMY821" s="28"/>
      <c r="BMZ821" s="28"/>
      <c r="BNA821" s="28"/>
      <c r="BNB821" s="28"/>
      <c r="BNC821" s="28"/>
      <c r="BND821" s="28"/>
      <c r="BNE821" s="28"/>
      <c r="BNF821" s="28"/>
      <c r="BNG821" s="28"/>
      <c r="BNH821" s="28"/>
      <c r="BNI821" s="28"/>
      <c r="BNJ821" s="28"/>
      <c r="BNK821" s="28"/>
      <c r="BNL821" s="28"/>
      <c r="BNM821" s="28"/>
      <c r="BNN821" s="28"/>
      <c r="BNO821" s="28"/>
      <c r="BNP821" s="28"/>
      <c r="BNQ821" s="28"/>
      <c r="BNR821" s="28"/>
      <c r="BNS821" s="28"/>
      <c r="BNT821" s="28"/>
      <c r="BNU821" s="28"/>
      <c r="BNV821" s="28"/>
      <c r="BNW821" s="28"/>
      <c r="BNX821" s="28"/>
      <c r="BNY821" s="28"/>
      <c r="BNZ821" s="28"/>
      <c r="BOA821" s="28"/>
      <c r="BOB821" s="28"/>
      <c r="BOC821" s="28"/>
      <c r="BOD821" s="28"/>
      <c r="BOE821" s="28"/>
      <c r="BOF821" s="28"/>
      <c r="BOG821" s="28"/>
      <c r="BOH821" s="28"/>
      <c r="BOI821" s="28"/>
      <c r="BOJ821" s="28"/>
      <c r="BOK821" s="28"/>
      <c r="BOL821" s="28"/>
      <c r="BOM821" s="28"/>
      <c r="BON821" s="28"/>
      <c r="BOO821" s="28"/>
      <c r="BOP821" s="28"/>
      <c r="BOQ821" s="28"/>
      <c r="BOR821" s="28"/>
      <c r="BOS821" s="28"/>
      <c r="BOT821" s="28"/>
      <c r="BOU821" s="28"/>
      <c r="BOV821" s="28"/>
      <c r="BOW821" s="28"/>
      <c r="BOX821" s="28"/>
      <c r="BOY821" s="28"/>
      <c r="BOZ821" s="28"/>
      <c r="BPA821" s="28"/>
      <c r="BPB821" s="28"/>
      <c r="BPC821" s="28"/>
      <c r="BPD821" s="28"/>
      <c r="BPE821" s="28"/>
      <c r="BPF821" s="28"/>
      <c r="BPG821" s="28"/>
      <c r="BPH821" s="28"/>
      <c r="BPI821" s="28"/>
      <c r="BPJ821" s="28"/>
      <c r="BPK821" s="28"/>
      <c r="BPL821" s="28"/>
      <c r="BPM821" s="28"/>
      <c r="BPN821" s="28"/>
      <c r="BPO821" s="28"/>
      <c r="BPP821" s="28"/>
      <c r="BPQ821" s="28"/>
      <c r="BPR821" s="28"/>
      <c r="BPS821" s="28"/>
      <c r="BPT821" s="28"/>
      <c r="BPU821" s="28"/>
      <c r="BPV821" s="28"/>
      <c r="BPW821" s="28"/>
      <c r="BPX821" s="28"/>
      <c r="BPY821" s="28"/>
      <c r="BPZ821" s="28"/>
      <c r="BQA821" s="28"/>
      <c r="BQB821" s="28"/>
      <c r="BQC821" s="28"/>
      <c r="BQD821" s="28"/>
      <c r="BQE821" s="28"/>
      <c r="BQF821" s="28"/>
      <c r="BQG821" s="28"/>
      <c r="BQH821" s="28"/>
      <c r="BQI821" s="28"/>
      <c r="BQJ821" s="28"/>
      <c r="BQK821" s="28"/>
      <c r="BQL821" s="28"/>
      <c r="BQM821" s="28"/>
      <c r="BQN821" s="28"/>
      <c r="BQO821" s="28"/>
      <c r="BQP821" s="28"/>
      <c r="BQQ821" s="28"/>
      <c r="BQR821" s="28"/>
      <c r="BQS821" s="28"/>
      <c r="BQT821" s="28"/>
      <c r="BQU821" s="28"/>
      <c r="BQV821" s="28"/>
      <c r="BQW821" s="28"/>
      <c r="BQX821" s="28"/>
      <c r="BQY821" s="28"/>
      <c r="BQZ821" s="28"/>
      <c r="BRA821" s="28"/>
      <c r="BRB821" s="28"/>
      <c r="BRC821" s="28"/>
      <c r="BRD821" s="28"/>
      <c r="BRE821" s="28"/>
      <c r="BRF821" s="28"/>
      <c r="BRG821" s="28"/>
      <c r="BRH821" s="28"/>
      <c r="BRI821" s="28"/>
      <c r="BRJ821" s="28"/>
      <c r="BRK821" s="28"/>
      <c r="BRL821" s="28"/>
      <c r="BRM821" s="28"/>
      <c r="BRN821" s="28"/>
      <c r="BRO821" s="28"/>
      <c r="BRP821" s="28"/>
      <c r="BRQ821" s="28"/>
      <c r="BRR821" s="28"/>
      <c r="BRS821" s="28"/>
      <c r="BRT821" s="28"/>
      <c r="BRU821" s="28"/>
      <c r="BRV821" s="28"/>
      <c r="BRW821" s="28"/>
      <c r="BRX821" s="28"/>
      <c r="BRY821" s="28"/>
      <c r="BRZ821" s="28"/>
      <c r="BSA821" s="28"/>
      <c r="BSB821" s="28"/>
      <c r="BSC821" s="28"/>
      <c r="BSD821" s="28"/>
      <c r="BSE821" s="28"/>
      <c r="BSF821" s="28"/>
      <c r="BSG821" s="28"/>
      <c r="BSH821" s="28"/>
      <c r="BSI821" s="28"/>
      <c r="BSJ821" s="28"/>
      <c r="BSK821" s="28"/>
      <c r="BSL821" s="28"/>
      <c r="BSM821" s="28"/>
      <c r="BSN821" s="28"/>
      <c r="BSO821" s="28"/>
      <c r="BSP821" s="28"/>
      <c r="BSQ821" s="28"/>
      <c r="BSR821" s="28"/>
      <c r="BSS821" s="28"/>
      <c r="BST821" s="28"/>
      <c r="BSU821" s="28"/>
      <c r="BSV821" s="28"/>
      <c r="BSW821" s="28"/>
      <c r="BSX821" s="28"/>
      <c r="BSY821" s="28"/>
      <c r="BSZ821" s="28"/>
      <c r="BTA821" s="28"/>
      <c r="BTB821" s="28"/>
      <c r="BTC821" s="28"/>
      <c r="BTD821" s="28"/>
      <c r="BTE821" s="28"/>
      <c r="BTF821" s="28"/>
      <c r="BTG821" s="28"/>
      <c r="BTH821" s="28"/>
      <c r="BTI821" s="28"/>
      <c r="BTJ821" s="28"/>
      <c r="BTK821" s="28"/>
      <c r="BTL821" s="28"/>
      <c r="BTM821" s="28"/>
      <c r="BTN821" s="28"/>
      <c r="BTO821" s="28"/>
      <c r="BTP821" s="28"/>
      <c r="BTQ821" s="28"/>
      <c r="BTR821" s="28"/>
      <c r="BTS821" s="28"/>
      <c r="BTT821" s="28"/>
      <c r="BTU821" s="28"/>
      <c r="BTV821" s="28"/>
      <c r="BTW821" s="28"/>
      <c r="BTX821" s="28"/>
      <c r="BTY821" s="28"/>
      <c r="BTZ821" s="28"/>
      <c r="BUA821" s="28"/>
      <c r="BUB821" s="28"/>
      <c r="BUC821" s="28"/>
      <c r="BUD821" s="28"/>
      <c r="BUE821" s="28"/>
      <c r="BUF821" s="28"/>
      <c r="BUG821" s="28"/>
      <c r="BUH821" s="28"/>
      <c r="BUI821" s="28"/>
      <c r="BUJ821" s="28"/>
      <c r="BUK821" s="28"/>
      <c r="BUL821" s="28"/>
      <c r="BUM821" s="28"/>
      <c r="BUN821" s="28"/>
      <c r="BUO821" s="28"/>
      <c r="BUP821" s="28"/>
      <c r="BUQ821" s="28"/>
      <c r="BUR821" s="28"/>
      <c r="BUS821" s="28"/>
      <c r="BUT821" s="28"/>
      <c r="BUU821" s="28"/>
      <c r="BUV821" s="28"/>
      <c r="BUW821" s="28"/>
      <c r="BUX821" s="28"/>
      <c r="BUY821" s="28"/>
      <c r="BUZ821" s="28"/>
      <c r="BVA821" s="28"/>
      <c r="BVB821" s="28"/>
      <c r="BVC821" s="28"/>
      <c r="BVD821" s="28"/>
      <c r="BVE821" s="28"/>
      <c r="BVF821" s="28"/>
      <c r="BVG821" s="28"/>
      <c r="BVH821" s="28"/>
      <c r="BVI821" s="28"/>
      <c r="BVJ821" s="28"/>
      <c r="BVK821" s="28"/>
      <c r="BVL821" s="28"/>
      <c r="BVM821" s="28"/>
      <c r="BVN821" s="28"/>
      <c r="BVO821" s="28"/>
      <c r="BVP821" s="28"/>
      <c r="BVQ821" s="28"/>
      <c r="BVR821" s="28"/>
      <c r="BVS821" s="28"/>
      <c r="BVT821" s="28"/>
      <c r="BVU821" s="28"/>
      <c r="BVV821" s="28"/>
      <c r="BVW821" s="28"/>
      <c r="BVX821" s="28"/>
      <c r="BVY821" s="28"/>
      <c r="BVZ821" s="28"/>
      <c r="BWA821" s="28"/>
      <c r="BWB821" s="28"/>
      <c r="BWC821" s="28"/>
      <c r="BWD821" s="28"/>
      <c r="BWE821" s="28"/>
      <c r="BWF821" s="28"/>
      <c r="BWG821" s="28"/>
      <c r="BWH821" s="28"/>
      <c r="BWI821" s="28"/>
      <c r="BWJ821" s="28"/>
      <c r="BWK821" s="28"/>
      <c r="BWL821" s="28"/>
      <c r="BWM821" s="28"/>
      <c r="BWN821" s="28"/>
      <c r="BWO821" s="28"/>
      <c r="BWP821" s="28"/>
      <c r="BWQ821" s="28"/>
      <c r="BWR821" s="28"/>
      <c r="BWS821" s="28"/>
      <c r="BWT821" s="28"/>
      <c r="BWU821" s="28"/>
      <c r="BWV821" s="28"/>
      <c r="BWW821" s="28"/>
      <c r="BWX821" s="28"/>
      <c r="BWY821" s="28"/>
      <c r="BWZ821" s="28"/>
      <c r="BXA821" s="28"/>
      <c r="BXB821" s="28"/>
      <c r="BXC821" s="28"/>
      <c r="BXD821" s="28"/>
      <c r="BXE821" s="28"/>
      <c r="BXF821" s="28"/>
      <c r="BXG821" s="28"/>
      <c r="BXH821" s="28"/>
      <c r="BXI821" s="28"/>
      <c r="BXJ821" s="28"/>
      <c r="BXK821" s="28"/>
      <c r="BXL821" s="28"/>
      <c r="BXM821" s="28"/>
      <c r="BXN821" s="28"/>
      <c r="BXO821" s="28"/>
      <c r="BXP821" s="28"/>
      <c r="BXQ821" s="28"/>
      <c r="BXR821" s="28"/>
      <c r="BXS821" s="28"/>
      <c r="BXT821" s="28"/>
      <c r="BXU821" s="28"/>
      <c r="BXV821" s="28"/>
      <c r="BXW821" s="28"/>
      <c r="BXX821" s="28"/>
      <c r="BXY821" s="28"/>
      <c r="BXZ821" s="28"/>
      <c r="BYA821" s="28"/>
      <c r="BYB821" s="28"/>
      <c r="BYC821" s="28"/>
      <c r="BYD821" s="28"/>
      <c r="BYE821" s="28"/>
      <c r="BYF821" s="28"/>
      <c r="BYG821" s="28"/>
      <c r="BYH821" s="28"/>
      <c r="BYI821" s="28"/>
      <c r="BYJ821" s="28"/>
      <c r="BYK821" s="28"/>
      <c r="BYL821" s="28"/>
      <c r="BYM821" s="28"/>
      <c r="BYN821" s="28"/>
      <c r="BYO821" s="28"/>
      <c r="BYP821" s="28"/>
      <c r="BYQ821" s="28"/>
      <c r="BYR821" s="28"/>
      <c r="BYS821" s="28"/>
      <c r="BYT821" s="28"/>
      <c r="BYU821" s="28"/>
      <c r="BYV821" s="28"/>
      <c r="BYW821" s="28"/>
      <c r="BYX821" s="28"/>
      <c r="BYY821" s="28"/>
      <c r="BYZ821" s="28"/>
      <c r="BZA821" s="28"/>
      <c r="BZB821" s="28"/>
      <c r="BZC821" s="28"/>
      <c r="BZD821" s="28"/>
      <c r="BZE821" s="28"/>
      <c r="BZF821" s="28"/>
      <c r="BZG821" s="28"/>
      <c r="BZH821" s="28"/>
      <c r="BZI821" s="28"/>
      <c r="BZJ821" s="28"/>
      <c r="BZK821" s="28"/>
      <c r="BZL821" s="28"/>
      <c r="BZM821" s="28"/>
      <c r="BZN821" s="28"/>
      <c r="BZO821" s="28"/>
      <c r="BZP821" s="28"/>
      <c r="BZQ821" s="28"/>
      <c r="BZR821" s="28"/>
      <c r="BZS821" s="28"/>
      <c r="BZT821" s="28"/>
      <c r="BZU821" s="28"/>
      <c r="BZV821" s="28"/>
      <c r="BZW821" s="28"/>
      <c r="BZX821" s="28"/>
      <c r="BZY821" s="28"/>
      <c r="BZZ821" s="28"/>
      <c r="CAA821" s="28"/>
      <c r="CAB821" s="28"/>
      <c r="CAC821" s="28"/>
      <c r="CAD821" s="28"/>
      <c r="CAE821" s="28"/>
      <c r="CAF821" s="28"/>
      <c r="CAG821" s="28"/>
      <c r="CAH821" s="28"/>
      <c r="CAI821" s="28"/>
      <c r="CAJ821" s="28"/>
      <c r="CAK821" s="28"/>
      <c r="CAL821" s="28"/>
      <c r="CAM821" s="28"/>
      <c r="CAN821" s="28"/>
      <c r="CAO821" s="28"/>
      <c r="CAP821" s="28"/>
      <c r="CAQ821" s="28"/>
      <c r="CAR821" s="28"/>
      <c r="CAS821" s="28"/>
      <c r="CAT821" s="28"/>
      <c r="CAU821" s="28"/>
      <c r="CAV821" s="28"/>
      <c r="CAW821" s="28"/>
      <c r="CAX821" s="28"/>
      <c r="CAY821" s="28"/>
      <c r="CAZ821" s="28"/>
      <c r="CBA821" s="28"/>
      <c r="CBB821" s="28"/>
      <c r="CBC821" s="28"/>
      <c r="CBD821" s="28"/>
      <c r="CBE821" s="28"/>
      <c r="CBF821" s="28"/>
      <c r="CBG821" s="28"/>
      <c r="CBH821" s="28"/>
      <c r="CBI821" s="28"/>
      <c r="CBJ821" s="28"/>
      <c r="CBK821" s="28"/>
      <c r="CBL821" s="28"/>
      <c r="CBM821" s="28"/>
      <c r="CBN821" s="28"/>
      <c r="CBO821" s="28"/>
      <c r="CBP821" s="28"/>
      <c r="CBQ821" s="28"/>
      <c r="CBR821" s="28"/>
      <c r="CBS821" s="28"/>
      <c r="CBT821" s="28"/>
      <c r="CBU821" s="28"/>
      <c r="CBV821" s="28"/>
      <c r="CBW821" s="28"/>
      <c r="CBX821" s="28"/>
      <c r="CBY821" s="28"/>
      <c r="CBZ821" s="28"/>
      <c r="CCA821" s="28"/>
      <c r="CCB821" s="28"/>
      <c r="CCC821" s="28"/>
      <c r="CCD821" s="28"/>
      <c r="CCE821" s="28"/>
      <c r="CCF821" s="28"/>
      <c r="CCG821" s="28"/>
      <c r="CCH821" s="28"/>
      <c r="CCI821" s="28"/>
      <c r="CCJ821" s="28"/>
      <c r="CCK821" s="28"/>
      <c r="CCL821" s="28"/>
      <c r="CCM821" s="28"/>
      <c r="CCN821" s="28"/>
      <c r="CCO821" s="28"/>
      <c r="CCP821" s="28"/>
      <c r="CCQ821" s="28"/>
      <c r="CCR821" s="28"/>
      <c r="CCS821" s="28"/>
      <c r="CCT821" s="28"/>
      <c r="CCU821" s="28"/>
      <c r="CCV821" s="28"/>
      <c r="CCW821" s="28"/>
      <c r="CCX821" s="28"/>
      <c r="CCY821" s="28"/>
      <c r="CCZ821" s="28"/>
      <c r="CDA821" s="28"/>
      <c r="CDB821" s="28"/>
      <c r="CDC821" s="28"/>
      <c r="CDD821" s="28"/>
      <c r="CDE821" s="28"/>
      <c r="CDF821" s="28"/>
      <c r="CDG821" s="28"/>
      <c r="CDH821" s="28"/>
      <c r="CDI821" s="28"/>
      <c r="CDJ821" s="28"/>
      <c r="CDK821" s="28"/>
      <c r="CDL821" s="28"/>
      <c r="CDM821" s="28"/>
      <c r="CDN821" s="28"/>
      <c r="CDO821" s="28"/>
      <c r="CDP821" s="28"/>
      <c r="CDQ821" s="28"/>
      <c r="CDR821" s="28"/>
      <c r="CDS821" s="28"/>
      <c r="CDT821" s="28"/>
      <c r="CDU821" s="28"/>
      <c r="CDV821" s="28"/>
      <c r="CDW821" s="28"/>
      <c r="CDX821" s="28"/>
      <c r="CDY821" s="28"/>
      <c r="CDZ821" s="28"/>
      <c r="CEA821" s="28"/>
      <c r="CEB821" s="28"/>
      <c r="CEC821" s="28"/>
      <c r="CED821" s="28"/>
      <c r="CEE821" s="28"/>
      <c r="CEF821" s="28"/>
      <c r="CEG821" s="28"/>
      <c r="CEH821" s="28"/>
      <c r="CEI821" s="28"/>
      <c r="CEJ821" s="28"/>
      <c r="CEK821" s="28"/>
      <c r="CEL821" s="28"/>
      <c r="CEM821" s="28"/>
      <c r="CEN821" s="28"/>
      <c r="CEO821" s="28"/>
      <c r="CEP821" s="28"/>
      <c r="CEQ821" s="28"/>
      <c r="CER821" s="28"/>
      <c r="CES821" s="28"/>
      <c r="CET821" s="28"/>
      <c r="CEU821" s="28"/>
      <c r="CEV821" s="28"/>
      <c r="CEW821" s="28"/>
      <c r="CEX821" s="28"/>
      <c r="CEY821" s="28"/>
      <c r="CEZ821" s="28"/>
      <c r="CFA821" s="28"/>
      <c r="CFB821" s="28"/>
      <c r="CFC821" s="28"/>
      <c r="CFD821" s="28"/>
      <c r="CFE821" s="28"/>
      <c r="CFF821" s="28"/>
      <c r="CFG821" s="28"/>
      <c r="CFH821" s="28"/>
      <c r="CFI821" s="28"/>
      <c r="CFJ821" s="28"/>
      <c r="CFK821" s="28"/>
      <c r="CFL821" s="28"/>
      <c r="CFM821" s="28"/>
      <c r="CFN821" s="28"/>
      <c r="CFO821" s="28"/>
      <c r="CFP821" s="28"/>
      <c r="CFQ821" s="28"/>
      <c r="CFR821" s="28"/>
      <c r="CFS821" s="28"/>
      <c r="CFT821" s="28"/>
      <c r="CFU821" s="28"/>
      <c r="CFV821" s="28"/>
      <c r="CFW821" s="28"/>
      <c r="CFX821" s="28"/>
      <c r="CFY821" s="28"/>
      <c r="CFZ821" s="28"/>
      <c r="CGA821" s="28"/>
      <c r="CGB821" s="28"/>
      <c r="CGC821" s="28"/>
      <c r="CGD821" s="28"/>
      <c r="CGE821" s="28"/>
      <c r="CGF821" s="28"/>
      <c r="CGG821" s="28"/>
      <c r="CGH821" s="28"/>
      <c r="CGI821" s="28"/>
      <c r="CGJ821" s="28"/>
      <c r="CGK821" s="28"/>
      <c r="CGL821" s="28"/>
      <c r="CGM821" s="28"/>
      <c r="CGN821" s="28"/>
      <c r="CGO821" s="28"/>
      <c r="CGP821" s="28"/>
      <c r="CGQ821" s="28"/>
      <c r="CGR821" s="28"/>
      <c r="CGS821" s="28"/>
      <c r="CGT821" s="28"/>
      <c r="CGU821" s="28"/>
      <c r="CGV821" s="28"/>
      <c r="CGW821" s="28"/>
      <c r="CGX821" s="28"/>
      <c r="CGY821" s="28"/>
      <c r="CGZ821" s="28"/>
      <c r="CHA821" s="28"/>
      <c r="CHB821" s="28"/>
      <c r="CHC821" s="28"/>
      <c r="CHD821" s="28"/>
      <c r="CHE821" s="28"/>
      <c r="CHF821" s="28"/>
      <c r="CHG821" s="28"/>
      <c r="CHH821" s="28"/>
      <c r="CHI821" s="28"/>
      <c r="CHJ821" s="28"/>
      <c r="CHK821" s="28"/>
      <c r="CHL821" s="28"/>
      <c r="CHM821" s="28"/>
      <c r="CHN821" s="28"/>
      <c r="CHO821" s="28"/>
      <c r="CHP821" s="28"/>
      <c r="CHQ821" s="28"/>
      <c r="CHR821" s="28"/>
      <c r="CHS821" s="28"/>
      <c r="CHT821" s="28"/>
      <c r="CHU821" s="28"/>
      <c r="CHV821" s="28"/>
      <c r="CHW821" s="28"/>
      <c r="CHX821" s="28"/>
      <c r="CHY821" s="28"/>
      <c r="CHZ821" s="28"/>
      <c r="CIA821" s="28"/>
      <c r="CIB821" s="28"/>
      <c r="CIC821" s="28"/>
      <c r="CID821" s="28"/>
      <c r="CIE821" s="28"/>
      <c r="CIF821" s="28"/>
      <c r="CIG821" s="28"/>
      <c r="CIH821" s="28"/>
      <c r="CII821" s="28"/>
      <c r="CIJ821" s="28"/>
      <c r="CIK821" s="28"/>
      <c r="CIL821" s="28"/>
      <c r="CIM821" s="28"/>
      <c r="CIN821" s="28"/>
      <c r="CIO821" s="28"/>
      <c r="CIP821" s="28"/>
      <c r="CIQ821" s="28"/>
      <c r="CIR821" s="28"/>
      <c r="CIS821" s="28"/>
      <c r="CIT821" s="28"/>
      <c r="CIU821" s="28"/>
      <c r="CIV821" s="28"/>
      <c r="CIW821" s="28"/>
      <c r="CIX821" s="28"/>
      <c r="CIY821" s="28"/>
      <c r="CIZ821" s="28"/>
      <c r="CJA821" s="28"/>
      <c r="CJB821" s="28"/>
      <c r="CJC821" s="28"/>
      <c r="CJD821" s="28"/>
      <c r="CJE821" s="28"/>
      <c r="CJF821" s="28"/>
      <c r="CJG821" s="28"/>
      <c r="CJH821" s="28"/>
      <c r="CJI821" s="28"/>
      <c r="CJJ821" s="28"/>
      <c r="CJK821" s="28"/>
      <c r="CJL821" s="28"/>
      <c r="CJM821" s="28"/>
      <c r="CJN821" s="28"/>
      <c r="CJO821" s="28"/>
      <c r="CJP821" s="28"/>
      <c r="CJQ821" s="28"/>
      <c r="CJR821" s="28"/>
      <c r="CJS821" s="28"/>
      <c r="CJT821" s="28"/>
      <c r="CJU821" s="28"/>
      <c r="CJV821" s="28"/>
      <c r="CJW821" s="28"/>
      <c r="CJX821" s="28"/>
      <c r="CJY821" s="28"/>
      <c r="CJZ821" s="28"/>
      <c r="CKA821" s="28"/>
      <c r="CKB821" s="28"/>
      <c r="CKC821" s="28"/>
      <c r="CKD821" s="28"/>
      <c r="CKE821" s="28"/>
      <c r="CKF821" s="28"/>
      <c r="CKG821" s="28"/>
      <c r="CKH821" s="28"/>
      <c r="CKI821" s="28"/>
      <c r="CKJ821" s="28"/>
      <c r="CKK821" s="28"/>
      <c r="CKL821" s="28"/>
      <c r="CKM821" s="28"/>
      <c r="CKN821" s="28"/>
      <c r="CKO821" s="28"/>
      <c r="CKP821" s="28"/>
      <c r="CKQ821" s="28"/>
      <c r="CKR821" s="28"/>
      <c r="CKS821" s="28"/>
      <c r="CKT821" s="28"/>
      <c r="CKU821" s="28"/>
      <c r="CKV821" s="28"/>
      <c r="CKW821" s="28"/>
      <c r="CKX821" s="28"/>
      <c r="CKY821" s="28"/>
      <c r="CKZ821" s="28"/>
      <c r="CLA821" s="28"/>
      <c r="CLB821" s="28"/>
      <c r="CLC821" s="28"/>
      <c r="CLD821" s="28"/>
      <c r="CLE821" s="28"/>
      <c r="CLF821" s="28"/>
      <c r="CLG821" s="28"/>
      <c r="CLH821" s="28"/>
      <c r="CLI821" s="28"/>
      <c r="CLJ821" s="28"/>
      <c r="CLK821" s="28"/>
      <c r="CLL821" s="28"/>
      <c r="CLM821" s="28"/>
      <c r="CLN821" s="28"/>
      <c r="CLO821" s="28"/>
      <c r="CLP821" s="28"/>
      <c r="CLQ821" s="28"/>
      <c r="CLR821" s="28"/>
      <c r="CLS821" s="28"/>
      <c r="CLT821" s="28"/>
      <c r="CLU821" s="28"/>
      <c r="CLV821" s="28"/>
      <c r="CLW821" s="28"/>
      <c r="CLX821" s="28"/>
      <c r="CLY821" s="28"/>
      <c r="CLZ821" s="28"/>
      <c r="CMA821" s="28"/>
      <c r="CMB821" s="28"/>
      <c r="CMC821" s="28"/>
      <c r="CMD821" s="28"/>
      <c r="CME821" s="28"/>
      <c r="CMF821" s="28"/>
      <c r="CMG821" s="28"/>
      <c r="CMH821" s="28"/>
      <c r="CMI821" s="28"/>
      <c r="CMJ821" s="28"/>
      <c r="CMK821" s="28"/>
      <c r="CML821" s="28"/>
      <c r="CMM821" s="28"/>
      <c r="CMN821" s="28"/>
      <c r="CMO821" s="28"/>
      <c r="CMP821" s="28"/>
      <c r="CMQ821" s="28"/>
      <c r="CMR821" s="28"/>
      <c r="CMS821" s="28"/>
      <c r="CMT821" s="28"/>
      <c r="CMU821" s="28"/>
      <c r="CMV821" s="28"/>
      <c r="CMW821" s="28"/>
      <c r="CMX821" s="28"/>
      <c r="CMY821" s="28"/>
      <c r="CMZ821" s="28"/>
      <c r="CNA821" s="28"/>
      <c r="CNB821" s="28"/>
      <c r="CNC821" s="28"/>
      <c r="CND821" s="28"/>
      <c r="CNE821" s="28"/>
      <c r="CNF821" s="28"/>
      <c r="CNG821" s="28"/>
      <c r="CNH821" s="28"/>
      <c r="CNI821" s="28"/>
      <c r="CNJ821" s="28"/>
      <c r="CNK821" s="28"/>
      <c r="CNL821" s="28"/>
      <c r="CNM821" s="28"/>
      <c r="CNN821" s="28"/>
      <c r="CNO821" s="28"/>
      <c r="CNP821" s="28"/>
      <c r="CNQ821" s="28"/>
      <c r="CNR821" s="28"/>
      <c r="CNS821" s="28"/>
      <c r="CNT821" s="28"/>
      <c r="CNU821" s="28"/>
      <c r="CNV821" s="28"/>
      <c r="CNW821" s="28"/>
      <c r="CNX821" s="28"/>
      <c r="CNY821" s="28"/>
      <c r="CNZ821" s="28"/>
      <c r="COA821" s="28"/>
      <c r="COB821" s="28"/>
      <c r="COC821" s="28"/>
      <c r="COD821" s="28"/>
      <c r="COE821" s="28"/>
      <c r="COF821" s="28"/>
      <c r="COG821" s="28"/>
      <c r="COH821" s="28"/>
      <c r="COI821" s="28"/>
      <c r="COJ821" s="28"/>
      <c r="COK821" s="28"/>
      <c r="COL821" s="28"/>
      <c r="COM821" s="28"/>
      <c r="CON821" s="28"/>
      <c r="COO821" s="28"/>
      <c r="COP821" s="28"/>
      <c r="COQ821" s="28"/>
      <c r="COR821" s="28"/>
      <c r="COS821" s="28"/>
      <c r="COT821" s="28"/>
      <c r="COU821" s="28"/>
      <c r="COV821" s="28"/>
      <c r="COW821" s="28"/>
      <c r="COX821" s="28"/>
      <c r="COY821" s="28"/>
      <c r="COZ821" s="28"/>
      <c r="CPA821" s="28"/>
      <c r="CPB821" s="28"/>
      <c r="CPC821" s="28"/>
      <c r="CPD821" s="28"/>
      <c r="CPE821" s="28"/>
      <c r="CPF821" s="28"/>
      <c r="CPG821" s="28"/>
      <c r="CPH821" s="28"/>
      <c r="CPI821" s="28"/>
      <c r="CPJ821" s="28"/>
      <c r="CPK821" s="28"/>
      <c r="CPL821" s="28"/>
      <c r="CPM821" s="28"/>
      <c r="CPN821" s="28"/>
      <c r="CPO821" s="28"/>
      <c r="CPP821" s="28"/>
      <c r="CPQ821" s="28"/>
      <c r="CPR821" s="28"/>
      <c r="CPS821" s="28"/>
      <c r="CPT821" s="28"/>
      <c r="CPU821" s="28"/>
      <c r="CPV821" s="28"/>
      <c r="CPW821" s="28"/>
      <c r="CPX821" s="28"/>
      <c r="CPY821" s="28"/>
      <c r="CPZ821" s="28"/>
      <c r="CQA821" s="28"/>
      <c r="CQB821" s="28"/>
      <c r="CQC821" s="28"/>
      <c r="CQD821" s="28"/>
      <c r="CQE821" s="28"/>
      <c r="CQF821" s="28"/>
      <c r="CQG821" s="28"/>
      <c r="CQH821" s="28"/>
      <c r="CQI821" s="28"/>
      <c r="CQJ821" s="28"/>
      <c r="CQK821" s="28"/>
      <c r="CQL821" s="28"/>
      <c r="CQM821" s="28"/>
      <c r="CQN821" s="28"/>
      <c r="CQO821" s="28"/>
      <c r="CQP821" s="28"/>
      <c r="CQQ821" s="28"/>
      <c r="CQR821" s="28"/>
      <c r="CQS821" s="28"/>
      <c r="CQT821" s="28"/>
      <c r="CQU821" s="28"/>
      <c r="CQV821" s="28"/>
      <c r="CQW821" s="28"/>
      <c r="CQX821" s="28"/>
      <c r="CQY821" s="28"/>
      <c r="CQZ821" s="28"/>
      <c r="CRA821" s="28"/>
      <c r="CRB821" s="28"/>
      <c r="CRC821" s="28"/>
      <c r="CRD821" s="28"/>
      <c r="CRE821" s="28"/>
      <c r="CRF821" s="28"/>
      <c r="CRG821" s="28"/>
      <c r="CRH821" s="28"/>
      <c r="CRI821" s="28"/>
      <c r="CRJ821" s="28"/>
      <c r="CRK821" s="28"/>
      <c r="CRL821" s="28"/>
      <c r="CRM821" s="28"/>
      <c r="CRN821" s="28"/>
      <c r="CRO821" s="28"/>
      <c r="CRP821" s="28"/>
      <c r="CRQ821" s="28"/>
      <c r="CRR821" s="28"/>
      <c r="CRS821" s="28"/>
      <c r="CRT821" s="28"/>
      <c r="CRU821" s="28"/>
      <c r="CRV821" s="28"/>
      <c r="CRW821" s="28"/>
      <c r="CRX821" s="28"/>
      <c r="CRY821" s="28"/>
      <c r="CRZ821" s="28"/>
      <c r="CSA821" s="28"/>
      <c r="CSB821" s="28"/>
      <c r="CSC821" s="28"/>
      <c r="CSD821" s="28"/>
      <c r="CSE821" s="28"/>
      <c r="CSF821" s="28"/>
      <c r="CSG821" s="28"/>
      <c r="CSH821" s="28"/>
      <c r="CSI821" s="28"/>
      <c r="CSJ821" s="28"/>
      <c r="CSK821" s="28"/>
      <c r="CSL821" s="28"/>
      <c r="CSM821" s="28"/>
      <c r="CSN821" s="28"/>
      <c r="CSO821" s="28"/>
      <c r="CSP821" s="28"/>
      <c r="CSQ821" s="28"/>
      <c r="CSR821" s="28"/>
      <c r="CSS821" s="28"/>
      <c r="CST821" s="28"/>
      <c r="CSU821" s="28"/>
      <c r="CSV821" s="28"/>
      <c r="CSW821" s="28"/>
      <c r="CSX821" s="28"/>
      <c r="CSY821" s="28"/>
      <c r="CSZ821" s="28"/>
      <c r="CTA821" s="28"/>
      <c r="CTB821" s="28"/>
      <c r="CTC821" s="28"/>
      <c r="CTD821" s="28"/>
      <c r="CTE821" s="28"/>
      <c r="CTF821" s="28"/>
      <c r="CTG821" s="28"/>
      <c r="CTH821" s="28"/>
      <c r="CTI821" s="28"/>
      <c r="CTJ821" s="28"/>
      <c r="CTK821" s="28"/>
      <c r="CTL821" s="28"/>
      <c r="CTM821" s="28"/>
      <c r="CTN821" s="28"/>
      <c r="CTO821" s="28"/>
      <c r="CTP821" s="28"/>
      <c r="CTQ821" s="28"/>
      <c r="CTR821" s="28"/>
      <c r="CTS821" s="28"/>
      <c r="CTT821" s="28"/>
      <c r="CTU821" s="28"/>
      <c r="CTV821" s="28"/>
      <c r="CTW821" s="28"/>
      <c r="CTX821" s="28"/>
      <c r="CTY821" s="28"/>
      <c r="CTZ821" s="28"/>
      <c r="CUA821" s="28"/>
      <c r="CUB821" s="28"/>
      <c r="CUC821" s="28"/>
      <c r="CUD821" s="28"/>
      <c r="CUE821" s="28"/>
      <c r="CUF821" s="28"/>
      <c r="CUG821" s="28"/>
      <c r="CUH821" s="28"/>
      <c r="CUI821" s="28"/>
      <c r="CUJ821" s="28"/>
      <c r="CUK821" s="28"/>
      <c r="CUL821" s="28"/>
      <c r="CUM821" s="28"/>
      <c r="CUN821" s="28"/>
      <c r="CUO821" s="28"/>
      <c r="CUP821" s="28"/>
      <c r="CUQ821" s="28"/>
      <c r="CUR821" s="28"/>
      <c r="CUS821" s="28"/>
      <c r="CUT821" s="28"/>
      <c r="CUU821" s="28"/>
      <c r="CUV821" s="28"/>
      <c r="CUW821" s="28"/>
      <c r="CUX821" s="28"/>
      <c r="CUY821" s="28"/>
      <c r="CUZ821" s="28"/>
      <c r="CVA821" s="28"/>
      <c r="CVB821" s="28"/>
      <c r="CVC821" s="28"/>
      <c r="CVD821" s="28"/>
      <c r="CVE821" s="28"/>
      <c r="CVF821" s="28"/>
      <c r="CVG821" s="28"/>
      <c r="CVH821" s="28"/>
      <c r="CVI821" s="28"/>
      <c r="CVJ821" s="28"/>
      <c r="CVK821" s="28"/>
      <c r="CVL821" s="28"/>
      <c r="CVM821" s="28"/>
      <c r="CVN821" s="28"/>
      <c r="CVO821" s="28"/>
      <c r="CVP821" s="28"/>
      <c r="CVQ821" s="28"/>
      <c r="CVR821" s="28"/>
      <c r="CVS821" s="28"/>
      <c r="CVT821" s="28"/>
      <c r="CVU821" s="28"/>
      <c r="CVV821" s="28"/>
      <c r="CVW821" s="28"/>
      <c r="CVX821" s="28"/>
      <c r="CVY821" s="28"/>
      <c r="CVZ821" s="28"/>
      <c r="CWA821" s="28"/>
      <c r="CWB821" s="28"/>
      <c r="CWC821" s="28"/>
      <c r="CWD821" s="28"/>
      <c r="CWE821" s="28"/>
      <c r="CWF821" s="28"/>
      <c r="CWG821" s="28"/>
      <c r="CWH821" s="28"/>
      <c r="CWI821" s="28"/>
      <c r="CWJ821" s="28"/>
      <c r="CWK821" s="28"/>
      <c r="CWL821" s="28"/>
      <c r="CWM821" s="28"/>
      <c r="CWN821" s="28"/>
      <c r="CWO821" s="28"/>
      <c r="CWP821" s="28"/>
      <c r="CWQ821" s="28"/>
      <c r="CWR821" s="28"/>
      <c r="CWS821" s="28"/>
      <c r="CWT821" s="28"/>
      <c r="CWU821" s="28"/>
      <c r="CWV821" s="28"/>
      <c r="CWW821" s="28"/>
      <c r="CWX821" s="28"/>
      <c r="CWY821" s="28"/>
      <c r="CWZ821" s="28"/>
      <c r="CXA821" s="28"/>
      <c r="CXB821" s="28"/>
      <c r="CXC821" s="28"/>
      <c r="CXD821" s="28"/>
      <c r="CXE821" s="28"/>
      <c r="CXF821" s="28"/>
      <c r="CXG821" s="28"/>
      <c r="CXH821" s="28"/>
      <c r="CXI821" s="28"/>
      <c r="CXJ821" s="28"/>
      <c r="CXK821" s="28"/>
      <c r="CXL821" s="28"/>
      <c r="CXM821" s="28"/>
      <c r="CXN821" s="28"/>
      <c r="CXO821" s="28"/>
      <c r="CXP821" s="28"/>
      <c r="CXQ821" s="28"/>
      <c r="CXR821" s="28"/>
      <c r="CXS821" s="28"/>
      <c r="CXT821" s="28"/>
      <c r="CXU821" s="28"/>
      <c r="CXV821" s="28"/>
      <c r="CXW821" s="28"/>
      <c r="CXX821" s="28"/>
      <c r="CXY821" s="28"/>
      <c r="CXZ821" s="28"/>
      <c r="CYA821" s="28"/>
      <c r="CYB821" s="28"/>
      <c r="CYC821" s="28"/>
      <c r="CYD821" s="28"/>
      <c r="CYE821" s="28"/>
      <c r="CYF821" s="28"/>
      <c r="CYG821" s="28"/>
      <c r="CYH821" s="28"/>
      <c r="CYI821" s="28"/>
      <c r="CYJ821" s="28"/>
      <c r="CYK821" s="28"/>
      <c r="CYL821" s="28"/>
      <c r="CYM821" s="28"/>
      <c r="CYN821" s="28"/>
      <c r="CYO821" s="28"/>
      <c r="CYP821" s="28"/>
      <c r="CYQ821" s="28"/>
      <c r="CYR821" s="28"/>
      <c r="CYS821" s="28"/>
      <c r="CYT821" s="28"/>
      <c r="CYU821" s="28"/>
      <c r="CYV821" s="28"/>
      <c r="CYW821" s="28"/>
      <c r="CYX821" s="28"/>
      <c r="CYY821" s="28"/>
      <c r="CYZ821" s="28"/>
      <c r="CZA821" s="28"/>
      <c r="CZB821" s="28"/>
      <c r="CZC821" s="28"/>
      <c r="CZD821" s="28"/>
      <c r="CZE821" s="28"/>
      <c r="CZF821" s="28"/>
      <c r="CZG821" s="28"/>
      <c r="CZH821" s="28"/>
      <c r="CZI821" s="28"/>
      <c r="CZJ821" s="28"/>
      <c r="CZK821" s="28"/>
      <c r="CZL821" s="28"/>
      <c r="CZM821" s="28"/>
      <c r="CZN821" s="28"/>
      <c r="CZO821" s="28"/>
      <c r="CZP821" s="28"/>
      <c r="CZQ821" s="28"/>
      <c r="CZR821" s="28"/>
      <c r="CZS821" s="28"/>
      <c r="CZT821" s="28"/>
      <c r="CZU821" s="28"/>
      <c r="CZV821" s="28"/>
      <c r="CZW821" s="28"/>
      <c r="CZX821" s="28"/>
      <c r="CZY821" s="28"/>
      <c r="CZZ821" s="28"/>
      <c r="DAA821" s="28"/>
      <c r="DAB821" s="28"/>
      <c r="DAC821" s="28"/>
      <c r="DAD821" s="28"/>
      <c r="DAE821" s="28"/>
      <c r="DAF821" s="28"/>
      <c r="DAG821" s="28"/>
      <c r="DAH821" s="28"/>
      <c r="DAI821" s="28"/>
      <c r="DAJ821" s="28"/>
      <c r="DAK821" s="28"/>
      <c r="DAL821" s="28"/>
      <c r="DAM821" s="28"/>
      <c r="DAN821" s="28"/>
      <c r="DAO821" s="28"/>
      <c r="DAP821" s="28"/>
      <c r="DAQ821" s="28"/>
      <c r="DAR821" s="28"/>
      <c r="DAS821" s="28"/>
      <c r="DAT821" s="28"/>
      <c r="DAU821" s="28"/>
      <c r="DAV821" s="28"/>
      <c r="DAW821" s="28"/>
      <c r="DAX821" s="28"/>
      <c r="DAY821" s="28"/>
      <c r="DAZ821" s="28"/>
      <c r="DBA821" s="28"/>
      <c r="DBB821" s="28"/>
      <c r="DBC821" s="28"/>
      <c r="DBD821" s="28"/>
      <c r="DBE821" s="28"/>
      <c r="DBF821" s="28"/>
      <c r="DBG821" s="28"/>
      <c r="DBH821" s="28"/>
      <c r="DBI821" s="28"/>
      <c r="DBJ821" s="28"/>
      <c r="DBK821" s="28"/>
      <c r="DBL821" s="28"/>
      <c r="DBM821" s="28"/>
      <c r="DBN821" s="28"/>
      <c r="DBO821" s="28"/>
      <c r="DBP821" s="28"/>
      <c r="DBQ821" s="28"/>
      <c r="DBR821" s="28"/>
      <c r="DBS821" s="28"/>
      <c r="DBT821" s="28"/>
      <c r="DBU821" s="28"/>
      <c r="DBV821" s="28"/>
      <c r="DBW821" s="28"/>
      <c r="DBX821" s="28"/>
      <c r="DBY821" s="28"/>
      <c r="DBZ821" s="28"/>
      <c r="DCA821" s="28"/>
      <c r="DCB821" s="28"/>
      <c r="DCC821" s="28"/>
      <c r="DCD821" s="28"/>
      <c r="DCE821" s="28"/>
      <c r="DCF821" s="28"/>
      <c r="DCG821" s="28"/>
      <c r="DCH821" s="28"/>
      <c r="DCI821" s="28"/>
      <c r="DCJ821" s="28"/>
      <c r="DCK821" s="28"/>
      <c r="DCL821" s="28"/>
      <c r="DCM821" s="28"/>
      <c r="DCN821" s="28"/>
      <c r="DCO821" s="28"/>
      <c r="DCP821" s="28"/>
      <c r="DCQ821" s="28"/>
      <c r="DCR821" s="28"/>
      <c r="DCS821" s="28"/>
      <c r="DCT821" s="28"/>
      <c r="DCU821" s="28"/>
      <c r="DCV821" s="28"/>
      <c r="DCW821" s="28"/>
      <c r="DCX821" s="28"/>
      <c r="DCY821" s="28"/>
      <c r="DCZ821" s="28"/>
      <c r="DDA821" s="28"/>
      <c r="DDB821" s="28"/>
      <c r="DDC821" s="28"/>
      <c r="DDD821" s="28"/>
      <c r="DDE821" s="28"/>
      <c r="DDF821" s="28"/>
      <c r="DDG821" s="28"/>
      <c r="DDH821" s="28"/>
      <c r="DDI821" s="28"/>
      <c r="DDJ821" s="28"/>
      <c r="DDK821" s="28"/>
      <c r="DDL821" s="28"/>
      <c r="DDM821" s="28"/>
      <c r="DDN821" s="28"/>
      <c r="DDO821" s="28"/>
      <c r="DDP821" s="28"/>
      <c r="DDQ821" s="28"/>
      <c r="DDR821" s="28"/>
      <c r="DDS821" s="28"/>
      <c r="DDT821" s="28"/>
      <c r="DDU821" s="28"/>
      <c r="DDV821" s="28"/>
      <c r="DDW821" s="28"/>
      <c r="DDX821" s="28"/>
      <c r="DDY821" s="28"/>
      <c r="DDZ821" s="28"/>
      <c r="DEA821" s="28"/>
      <c r="DEB821" s="28"/>
      <c r="DEC821" s="28"/>
      <c r="DED821" s="28"/>
      <c r="DEE821" s="28"/>
      <c r="DEF821" s="28"/>
      <c r="DEG821" s="28"/>
      <c r="DEH821" s="28"/>
      <c r="DEI821" s="28"/>
      <c r="DEJ821" s="28"/>
      <c r="DEK821" s="28"/>
      <c r="DEL821" s="28"/>
      <c r="DEM821" s="28"/>
      <c r="DEN821" s="28"/>
      <c r="DEO821" s="28"/>
      <c r="DEP821" s="28"/>
      <c r="DEQ821" s="28"/>
      <c r="DER821" s="28"/>
      <c r="DES821" s="28"/>
      <c r="DET821" s="28"/>
      <c r="DEU821" s="28"/>
      <c r="DEV821" s="28"/>
      <c r="DEW821" s="28"/>
      <c r="DEX821" s="28"/>
      <c r="DEY821" s="28"/>
      <c r="DEZ821" s="28"/>
      <c r="DFA821" s="28"/>
      <c r="DFB821" s="28"/>
      <c r="DFC821" s="28"/>
      <c r="DFD821" s="28"/>
      <c r="DFE821" s="28"/>
      <c r="DFF821" s="28"/>
      <c r="DFG821" s="28"/>
      <c r="DFH821" s="28"/>
      <c r="DFI821" s="28"/>
      <c r="DFJ821" s="28"/>
      <c r="DFK821" s="28"/>
      <c r="DFL821" s="28"/>
      <c r="DFM821" s="28"/>
      <c r="DFN821" s="28"/>
      <c r="DFO821" s="28"/>
      <c r="DFP821" s="28"/>
      <c r="DFQ821" s="28"/>
      <c r="DFR821" s="28"/>
      <c r="DFS821" s="28"/>
      <c r="DFT821" s="28"/>
      <c r="DFU821" s="28"/>
      <c r="DFV821" s="28"/>
      <c r="DFW821" s="28"/>
      <c r="DFX821" s="28"/>
      <c r="DFY821" s="28"/>
      <c r="DFZ821" s="28"/>
      <c r="DGA821" s="28"/>
      <c r="DGB821" s="28"/>
      <c r="DGC821" s="28"/>
      <c r="DGD821" s="28"/>
      <c r="DGE821" s="28"/>
      <c r="DGF821" s="28"/>
      <c r="DGG821" s="28"/>
      <c r="DGH821" s="28"/>
      <c r="DGI821" s="28"/>
      <c r="DGJ821" s="28"/>
      <c r="DGK821" s="28"/>
      <c r="DGL821" s="28"/>
      <c r="DGM821" s="28"/>
      <c r="DGN821" s="28"/>
      <c r="DGO821" s="28"/>
      <c r="DGP821" s="28"/>
      <c r="DGQ821" s="28"/>
      <c r="DGR821" s="28"/>
      <c r="DGS821" s="28"/>
      <c r="DGT821" s="28"/>
      <c r="DGU821" s="28"/>
      <c r="DGV821" s="28"/>
      <c r="DGW821" s="28"/>
      <c r="DGX821" s="28"/>
      <c r="DGY821" s="28"/>
      <c r="DGZ821" s="28"/>
      <c r="DHA821" s="28"/>
      <c r="DHB821" s="28"/>
      <c r="DHC821" s="28"/>
      <c r="DHD821" s="28"/>
      <c r="DHE821" s="28"/>
      <c r="DHF821" s="28"/>
      <c r="DHG821" s="28"/>
      <c r="DHH821" s="28"/>
      <c r="DHI821" s="28"/>
      <c r="DHJ821" s="28"/>
      <c r="DHK821" s="28"/>
      <c r="DHL821" s="28"/>
      <c r="DHM821" s="28"/>
      <c r="DHN821" s="28"/>
      <c r="DHO821" s="28"/>
      <c r="DHP821" s="28"/>
      <c r="DHQ821" s="28"/>
      <c r="DHR821" s="28"/>
      <c r="DHS821" s="28"/>
      <c r="DHT821" s="28"/>
      <c r="DHU821" s="28"/>
      <c r="DHV821" s="28"/>
      <c r="DHW821" s="28"/>
      <c r="DHX821" s="28"/>
      <c r="DHY821" s="28"/>
      <c r="DHZ821" s="28"/>
      <c r="DIA821" s="28"/>
      <c r="DIB821" s="28"/>
      <c r="DIC821" s="28"/>
      <c r="DID821" s="28"/>
      <c r="DIE821" s="28"/>
      <c r="DIF821" s="28"/>
      <c r="DIG821" s="28"/>
      <c r="DIH821" s="28"/>
      <c r="DII821" s="28"/>
      <c r="DIJ821" s="28"/>
      <c r="DIK821" s="28"/>
      <c r="DIL821" s="28"/>
      <c r="DIM821" s="28"/>
      <c r="DIN821" s="28"/>
      <c r="DIO821" s="28"/>
      <c r="DIP821" s="28"/>
      <c r="DIQ821" s="28"/>
      <c r="DIR821" s="28"/>
      <c r="DIS821" s="28"/>
      <c r="DIT821" s="28"/>
      <c r="DIU821" s="28"/>
      <c r="DIV821" s="28"/>
      <c r="DIW821" s="28"/>
      <c r="DIX821" s="28"/>
      <c r="DIY821" s="28"/>
      <c r="DIZ821" s="28"/>
      <c r="DJA821" s="28"/>
      <c r="DJB821" s="28"/>
      <c r="DJC821" s="28"/>
      <c r="DJD821" s="28"/>
      <c r="DJE821" s="28"/>
      <c r="DJF821" s="28"/>
      <c r="DJG821" s="28"/>
      <c r="DJH821" s="28"/>
      <c r="DJI821" s="28"/>
      <c r="DJJ821" s="28"/>
      <c r="DJK821" s="28"/>
      <c r="DJL821" s="28"/>
      <c r="DJM821" s="28"/>
      <c r="DJN821" s="28"/>
      <c r="DJO821" s="28"/>
      <c r="DJP821" s="28"/>
      <c r="DJQ821" s="28"/>
      <c r="DJR821" s="28"/>
      <c r="DJS821" s="28"/>
      <c r="DJT821" s="28"/>
      <c r="DJU821" s="28"/>
      <c r="DJV821" s="28"/>
      <c r="DJW821" s="28"/>
      <c r="DJX821" s="28"/>
      <c r="DJY821" s="28"/>
      <c r="DJZ821" s="28"/>
      <c r="DKA821" s="28"/>
      <c r="DKB821" s="28"/>
      <c r="DKC821" s="28"/>
      <c r="DKD821" s="28"/>
      <c r="DKE821" s="28"/>
      <c r="DKF821" s="28"/>
      <c r="DKG821" s="28"/>
      <c r="DKH821" s="28"/>
      <c r="DKI821" s="28"/>
      <c r="DKJ821" s="28"/>
      <c r="DKK821" s="28"/>
      <c r="DKL821" s="28"/>
      <c r="DKM821" s="28"/>
      <c r="DKN821" s="28"/>
      <c r="DKO821" s="28"/>
      <c r="DKP821" s="28"/>
      <c r="DKQ821" s="28"/>
      <c r="DKR821" s="28"/>
      <c r="DKS821" s="28"/>
      <c r="DKT821" s="28"/>
      <c r="DKU821" s="28"/>
      <c r="DKV821" s="28"/>
      <c r="DKW821" s="28"/>
      <c r="DKX821" s="28"/>
      <c r="DKY821" s="28"/>
      <c r="DKZ821" s="28"/>
      <c r="DLA821" s="28"/>
      <c r="DLB821" s="28"/>
      <c r="DLC821" s="28"/>
      <c r="DLD821" s="28"/>
      <c r="DLE821" s="28"/>
      <c r="DLF821" s="28"/>
      <c r="DLG821" s="28"/>
      <c r="DLH821" s="28"/>
      <c r="DLI821" s="28"/>
      <c r="DLJ821" s="28"/>
      <c r="DLK821" s="28"/>
      <c r="DLL821" s="28"/>
      <c r="DLM821" s="28"/>
      <c r="DLN821" s="28"/>
      <c r="DLO821" s="28"/>
      <c r="DLP821" s="28"/>
      <c r="DLQ821" s="28"/>
      <c r="DLR821" s="28"/>
      <c r="DLS821" s="28"/>
      <c r="DLT821" s="28"/>
      <c r="DLU821" s="28"/>
      <c r="DLV821" s="28"/>
      <c r="DLW821" s="28"/>
      <c r="DLX821" s="28"/>
      <c r="DLY821" s="28"/>
      <c r="DLZ821" s="28"/>
      <c r="DMA821" s="28"/>
      <c r="DMB821" s="28"/>
      <c r="DMC821" s="28"/>
      <c r="DMD821" s="28"/>
      <c r="DME821" s="28"/>
      <c r="DMF821" s="28"/>
      <c r="DMG821" s="28"/>
      <c r="DMH821" s="28"/>
      <c r="DMI821" s="28"/>
      <c r="DMJ821" s="28"/>
      <c r="DMK821" s="28"/>
      <c r="DML821" s="28"/>
      <c r="DMM821" s="28"/>
      <c r="DMN821" s="28"/>
      <c r="DMO821" s="28"/>
      <c r="DMP821" s="28"/>
      <c r="DMQ821" s="28"/>
      <c r="DMR821" s="28"/>
      <c r="DMS821" s="28"/>
      <c r="DMT821" s="28"/>
      <c r="DMU821" s="28"/>
      <c r="DMV821" s="28"/>
      <c r="DMW821" s="28"/>
      <c r="DMX821" s="28"/>
      <c r="DMY821" s="28"/>
      <c r="DMZ821" s="28"/>
      <c r="DNA821" s="28"/>
      <c r="DNB821" s="28"/>
      <c r="DNC821" s="28"/>
      <c r="DND821" s="28"/>
      <c r="DNE821" s="28"/>
      <c r="DNF821" s="28"/>
      <c r="DNG821" s="28"/>
      <c r="DNH821" s="28"/>
      <c r="DNI821" s="28"/>
      <c r="DNJ821" s="28"/>
      <c r="DNK821" s="28"/>
      <c r="DNL821" s="28"/>
      <c r="DNM821" s="28"/>
      <c r="DNN821" s="28"/>
      <c r="DNO821" s="28"/>
      <c r="DNP821" s="28"/>
      <c r="DNQ821" s="28"/>
      <c r="DNR821" s="28"/>
      <c r="DNS821" s="28"/>
      <c r="DNT821" s="28"/>
      <c r="DNU821" s="28"/>
      <c r="DNV821" s="28"/>
      <c r="DNW821" s="28"/>
      <c r="DNX821" s="28"/>
      <c r="DNY821" s="28"/>
      <c r="DNZ821" s="28"/>
      <c r="DOA821" s="28"/>
      <c r="DOB821" s="28"/>
      <c r="DOC821" s="28"/>
      <c r="DOD821" s="28"/>
      <c r="DOE821" s="28"/>
      <c r="DOF821" s="28"/>
      <c r="DOG821" s="28"/>
      <c r="DOH821" s="28"/>
      <c r="DOI821" s="28"/>
      <c r="DOJ821" s="28"/>
      <c r="DOK821" s="28"/>
      <c r="DOL821" s="28"/>
      <c r="DOM821" s="28"/>
      <c r="DON821" s="28"/>
      <c r="DOO821" s="28"/>
      <c r="DOP821" s="28"/>
      <c r="DOQ821" s="28"/>
      <c r="DOR821" s="28"/>
      <c r="DOS821" s="28"/>
      <c r="DOT821" s="28"/>
      <c r="DOU821" s="28"/>
      <c r="DOV821" s="28"/>
      <c r="DOW821" s="28"/>
      <c r="DOX821" s="28"/>
      <c r="DOY821" s="28"/>
      <c r="DOZ821" s="28"/>
      <c r="DPA821" s="28"/>
      <c r="DPB821" s="28"/>
      <c r="DPC821" s="28"/>
      <c r="DPD821" s="28"/>
      <c r="DPE821" s="28"/>
      <c r="DPF821" s="28"/>
      <c r="DPG821" s="28"/>
      <c r="DPH821" s="28"/>
      <c r="DPI821" s="28"/>
      <c r="DPJ821" s="28"/>
      <c r="DPK821" s="28"/>
      <c r="DPL821" s="28"/>
      <c r="DPM821" s="28"/>
      <c r="DPN821" s="28"/>
      <c r="DPO821" s="28"/>
      <c r="DPP821" s="28"/>
      <c r="DPQ821" s="28"/>
      <c r="DPR821" s="28"/>
      <c r="DPS821" s="28"/>
      <c r="DPT821" s="28"/>
      <c r="DPU821" s="28"/>
      <c r="DPV821" s="28"/>
      <c r="DPW821" s="28"/>
      <c r="DPX821" s="28"/>
      <c r="DPY821" s="28"/>
      <c r="DPZ821" s="28"/>
      <c r="DQA821" s="28"/>
      <c r="DQB821" s="28"/>
      <c r="DQC821" s="28"/>
      <c r="DQD821" s="28"/>
      <c r="DQE821" s="28"/>
      <c r="DQF821" s="28"/>
      <c r="DQG821" s="28"/>
      <c r="DQH821" s="28"/>
      <c r="DQI821" s="28"/>
      <c r="DQJ821" s="28"/>
      <c r="DQK821" s="28"/>
      <c r="DQL821" s="28"/>
      <c r="DQM821" s="28"/>
      <c r="DQN821" s="28"/>
      <c r="DQO821" s="28"/>
      <c r="DQP821" s="28"/>
      <c r="DQQ821" s="28"/>
      <c r="DQR821" s="28"/>
      <c r="DQS821" s="28"/>
      <c r="DQT821" s="28"/>
      <c r="DQU821" s="28"/>
      <c r="DQV821" s="28"/>
      <c r="DQW821" s="28"/>
      <c r="DQX821" s="28"/>
      <c r="DQY821" s="28"/>
      <c r="DQZ821" s="28"/>
      <c r="DRA821" s="28"/>
      <c r="DRB821" s="28"/>
      <c r="DRC821" s="28"/>
      <c r="DRD821" s="28"/>
      <c r="DRE821" s="28"/>
      <c r="DRF821" s="28"/>
      <c r="DRG821" s="28"/>
      <c r="DRH821" s="28"/>
      <c r="DRI821" s="28"/>
      <c r="DRJ821" s="28"/>
      <c r="DRK821" s="28"/>
      <c r="DRL821" s="28"/>
      <c r="DRM821" s="28"/>
      <c r="DRN821" s="28"/>
      <c r="DRO821" s="28"/>
      <c r="DRP821" s="28"/>
      <c r="DRQ821" s="28"/>
      <c r="DRR821" s="28"/>
      <c r="DRS821" s="28"/>
      <c r="DRT821" s="28"/>
      <c r="DRU821" s="28"/>
      <c r="DRV821" s="28"/>
      <c r="DRW821" s="28"/>
      <c r="DRX821" s="28"/>
      <c r="DRY821" s="28"/>
      <c r="DRZ821" s="28"/>
      <c r="DSA821" s="28"/>
      <c r="DSB821" s="28"/>
      <c r="DSC821" s="28"/>
      <c r="DSD821" s="28"/>
      <c r="DSE821" s="28"/>
      <c r="DSF821" s="28"/>
      <c r="DSG821" s="28"/>
      <c r="DSH821" s="28"/>
      <c r="DSI821" s="28"/>
      <c r="DSJ821" s="28"/>
      <c r="DSK821" s="28"/>
      <c r="DSL821" s="28"/>
      <c r="DSM821" s="28"/>
      <c r="DSN821" s="28"/>
      <c r="DSO821" s="28"/>
      <c r="DSP821" s="28"/>
      <c r="DSQ821" s="28"/>
      <c r="DSR821" s="28"/>
      <c r="DSS821" s="28"/>
      <c r="DST821" s="28"/>
      <c r="DSU821" s="28"/>
      <c r="DSV821" s="28"/>
      <c r="DSW821" s="28"/>
      <c r="DSX821" s="28"/>
      <c r="DSY821" s="28"/>
      <c r="DSZ821" s="28"/>
      <c r="DTA821" s="28"/>
      <c r="DTB821" s="28"/>
      <c r="DTC821" s="28"/>
      <c r="DTD821" s="28"/>
      <c r="DTE821" s="28"/>
      <c r="DTF821" s="28"/>
      <c r="DTG821" s="28"/>
      <c r="DTH821" s="28"/>
      <c r="DTI821" s="28"/>
      <c r="DTJ821" s="28"/>
      <c r="DTK821" s="28"/>
      <c r="DTL821" s="28"/>
      <c r="DTM821" s="28"/>
      <c r="DTN821" s="28"/>
      <c r="DTO821" s="28"/>
      <c r="DTP821" s="28"/>
      <c r="DTQ821" s="28"/>
      <c r="DTR821" s="28"/>
      <c r="DTS821" s="28"/>
      <c r="DTT821" s="28"/>
      <c r="DTU821" s="28"/>
      <c r="DTV821" s="28"/>
      <c r="DTW821" s="28"/>
      <c r="DTX821" s="28"/>
      <c r="DTY821" s="28"/>
      <c r="DTZ821" s="28"/>
      <c r="DUA821" s="28"/>
      <c r="DUB821" s="28"/>
      <c r="DUC821" s="28"/>
      <c r="DUD821" s="28"/>
      <c r="DUE821" s="28"/>
      <c r="DUF821" s="28"/>
      <c r="DUG821" s="28"/>
      <c r="DUH821" s="28"/>
      <c r="DUI821" s="28"/>
      <c r="DUJ821" s="28"/>
      <c r="DUK821" s="28"/>
      <c r="DUL821" s="28"/>
      <c r="DUM821" s="28"/>
      <c r="DUN821" s="28"/>
      <c r="DUO821" s="28"/>
      <c r="DUP821" s="28"/>
      <c r="DUQ821" s="28"/>
      <c r="DUR821" s="28"/>
      <c r="DUS821" s="28"/>
      <c r="DUT821" s="28"/>
      <c r="DUU821" s="28"/>
      <c r="DUV821" s="28"/>
      <c r="DUW821" s="28"/>
      <c r="DUX821" s="28"/>
      <c r="DUY821" s="28"/>
      <c r="DUZ821" s="28"/>
      <c r="DVA821" s="28"/>
      <c r="DVB821" s="28"/>
      <c r="DVC821" s="28"/>
      <c r="DVD821" s="28"/>
      <c r="DVE821" s="28"/>
      <c r="DVF821" s="28"/>
      <c r="DVG821" s="28"/>
      <c r="DVH821" s="28"/>
      <c r="DVI821" s="28"/>
      <c r="DVJ821" s="28"/>
      <c r="DVK821" s="28"/>
      <c r="DVL821" s="28"/>
      <c r="DVM821" s="28"/>
      <c r="DVN821" s="28"/>
      <c r="DVO821" s="28"/>
      <c r="DVP821" s="28"/>
      <c r="DVQ821" s="28"/>
      <c r="DVR821" s="28"/>
      <c r="DVS821" s="28"/>
      <c r="DVT821" s="28"/>
      <c r="DVU821" s="28"/>
      <c r="DVV821" s="28"/>
      <c r="DVW821" s="28"/>
      <c r="DVX821" s="28"/>
      <c r="DVY821" s="28"/>
      <c r="DVZ821" s="28"/>
      <c r="DWA821" s="28"/>
      <c r="DWB821" s="28"/>
      <c r="DWC821" s="28"/>
      <c r="DWD821" s="28"/>
      <c r="DWE821" s="28"/>
      <c r="DWF821" s="28"/>
      <c r="DWG821" s="28"/>
      <c r="DWH821" s="28"/>
      <c r="DWI821" s="28"/>
      <c r="DWJ821" s="28"/>
      <c r="DWK821" s="28"/>
      <c r="DWL821" s="28"/>
      <c r="DWM821" s="28"/>
      <c r="DWN821" s="28"/>
      <c r="DWO821" s="28"/>
      <c r="DWP821" s="28"/>
      <c r="DWQ821" s="28"/>
      <c r="DWR821" s="28"/>
      <c r="DWS821" s="28"/>
      <c r="DWT821" s="28"/>
      <c r="DWU821" s="28"/>
      <c r="DWV821" s="28"/>
      <c r="DWW821" s="28"/>
      <c r="DWX821" s="28"/>
      <c r="DWY821" s="28"/>
      <c r="DWZ821" s="28"/>
      <c r="DXA821" s="28"/>
      <c r="DXB821" s="28"/>
      <c r="DXC821" s="28"/>
      <c r="DXD821" s="28"/>
      <c r="DXE821" s="28"/>
      <c r="DXF821" s="28"/>
      <c r="DXG821" s="28"/>
      <c r="DXH821" s="28"/>
      <c r="DXI821" s="28"/>
      <c r="DXJ821" s="28"/>
      <c r="DXK821" s="28"/>
      <c r="DXL821" s="28"/>
      <c r="DXM821" s="28"/>
      <c r="DXN821" s="28"/>
      <c r="DXO821" s="28"/>
      <c r="DXP821" s="28"/>
      <c r="DXQ821" s="28"/>
      <c r="DXR821" s="28"/>
      <c r="DXS821" s="28"/>
      <c r="DXT821" s="28"/>
      <c r="DXU821" s="28"/>
      <c r="DXV821" s="28"/>
      <c r="DXW821" s="28"/>
      <c r="DXX821" s="28"/>
      <c r="DXY821" s="28"/>
      <c r="DXZ821" s="28"/>
      <c r="DYA821" s="28"/>
      <c r="DYB821" s="28"/>
      <c r="DYC821" s="28"/>
      <c r="DYD821" s="28"/>
      <c r="DYE821" s="28"/>
      <c r="DYF821" s="28"/>
      <c r="DYG821" s="28"/>
      <c r="DYH821" s="28"/>
      <c r="DYI821" s="28"/>
      <c r="DYJ821" s="28"/>
      <c r="DYK821" s="28"/>
      <c r="DYL821" s="28"/>
      <c r="DYM821" s="28"/>
      <c r="DYN821" s="28"/>
      <c r="DYO821" s="28"/>
      <c r="DYP821" s="28"/>
      <c r="DYQ821" s="28"/>
      <c r="DYR821" s="28"/>
      <c r="DYS821" s="28"/>
      <c r="DYT821" s="28"/>
      <c r="DYU821" s="28"/>
      <c r="DYV821" s="28"/>
      <c r="DYW821" s="28"/>
      <c r="DYX821" s="28"/>
      <c r="DYY821" s="28"/>
      <c r="DYZ821" s="28"/>
      <c r="DZA821" s="28"/>
      <c r="DZB821" s="28"/>
      <c r="DZC821" s="28"/>
      <c r="DZD821" s="28"/>
      <c r="DZE821" s="28"/>
      <c r="DZF821" s="28"/>
      <c r="DZG821" s="28"/>
      <c r="DZH821" s="28"/>
      <c r="DZI821" s="28"/>
      <c r="DZJ821" s="28"/>
      <c r="DZK821" s="28"/>
      <c r="DZL821" s="28"/>
      <c r="DZM821" s="28"/>
      <c r="DZN821" s="28"/>
      <c r="DZO821" s="28"/>
      <c r="DZP821" s="28"/>
      <c r="DZQ821" s="28"/>
      <c r="DZR821" s="28"/>
      <c r="DZS821" s="28"/>
      <c r="DZT821" s="28"/>
      <c r="DZU821" s="28"/>
      <c r="DZV821" s="28"/>
      <c r="DZW821" s="28"/>
      <c r="DZX821" s="28"/>
      <c r="DZY821" s="28"/>
      <c r="DZZ821" s="28"/>
      <c r="EAA821" s="28"/>
      <c r="EAB821" s="28"/>
      <c r="EAC821" s="28"/>
      <c r="EAD821" s="28"/>
      <c r="EAE821" s="28"/>
      <c r="EAF821" s="28"/>
      <c r="EAG821" s="28"/>
      <c r="EAH821" s="28"/>
      <c r="EAI821" s="28"/>
      <c r="EAJ821" s="28"/>
      <c r="EAK821" s="28"/>
      <c r="EAL821" s="28"/>
      <c r="EAM821" s="28"/>
      <c r="EAN821" s="28"/>
      <c r="EAO821" s="28"/>
      <c r="EAP821" s="28"/>
      <c r="EAQ821" s="28"/>
      <c r="EAR821" s="28"/>
      <c r="EAS821" s="28"/>
      <c r="EAT821" s="28"/>
      <c r="EAU821" s="28"/>
      <c r="EAV821" s="28"/>
      <c r="EAW821" s="28"/>
      <c r="EAX821" s="28"/>
      <c r="EAY821" s="28"/>
      <c r="EAZ821" s="28"/>
      <c r="EBA821" s="28"/>
      <c r="EBB821" s="28"/>
      <c r="EBC821" s="28"/>
      <c r="EBD821" s="28"/>
      <c r="EBE821" s="28"/>
      <c r="EBF821" s="28"/>
      <c r="EBG821" s="28"/>
      <c r="EBH821" s="28"/>
      <c r="EBI821" s="28"/>
      <c r="EBJ821" s="28"/>
      <c r="EBK821" s="28"/>
      <c r="EBL821" s="28"/>
      <c r="EBM821" s="28"/>
      <c r="EBN821" s="28"/>
      <c r="EBO821" s="28"/>
      <c r="EBP821" s="28"/>
      <c r="EBQ821" s="28"/>
      <c r="EBR821" s="28"/>
      <c r="EBS821" s="28"/>
      <c r="EBT821" s="28"/>
      <c r="EBU821" s="28"/>
      <c r="EBV821" s="28"/>
      <c r="EBW821" s="28"/>
      <c r="EBX821" s="28"/>
      <c r="EBY821" s="28"/>
      <c r="EBZ821" s="28"/>
      <c r="ECA821" s="28"/>
      <c r="ECB821" s="28"/>
      <c r="ECC821" s="28"/>
      <c r="ECD821" s="28"/>
      <c r="ECE821" s="28"/>
      <c r="ECF821" s="28"/>
      <c r="ECG821" s="28"/>
      <c r="ECH821" s="28"/>
      <c r="ECI821" s="28"/>
      <c r="ECJ821" s="28"/>
      <c r="ECK821" s="28"/>
      <c r="ECL821" s="28"/>
      <c r="ECM821" s="28"/>
      <c r="ECN821" s="28"/>
      <c r="ECO821" s="28"/>
      <c r="ECP821" s="28"/>
      <c r="ECQ821" s="28"/>
      <c r="ECR821" s="28"/>
      <c r="ECS821" s="28"/>
      <c r="ECT821" s="28"/>
      <c r="ECU821" s="28"/>
      <c r="ECV821" s="28"/>
      <c r="ECW821" s="28"/>
      <c r="ECX821" s="28"/>
      <c r="ECY821" s="28"/>
      <c r="ECZ821" s="28"/>
      <c r="EDA821" s="28"/>
      <c r="EDB821" s="28"/>
      <c r="EDC821" s="28"/>
      <c r="EDD821" s="28"/>
      <c r="EDE821" s="28"/>
      <c r="EDF821" s="28"/>
      <c r="EDG821" s="28"/>
      <c r="EDH821" s="28"/>
      <c r="EDI821" s="28"/>
      <c r="EDJ821" s="28"/>
      <c r="EDK821" s="28"/>
      <c r="EDL821" s="28"/>
      <c r="EDM821" s="28"/>
      <c r="EDN821" s="28"/>
      <c r="EDO821" s="28"/>
      <c r="EDP821" s="28"/>
      <c r="EDQ821" s="28"/>
      <c r="EDR821" s="28"/>
      <c r="EDS821" s="28"/>
      <c r="EDT821" s="28"/>
      <c r="EDU821" s="28"/>
      <c r="EDV821" s="28"/>
      <c r="EDW821" s="28"/>
      <c r="EDX821" s="28"/>
      <c r="EDY821" s="28"/>
      <c r="EDZ821" s="28"/>
      <c r="EEA821" s="28"/>
      <c r="EEB821" s="28"/>
      <c r="EEC821" s="28"/>
      <c r="EED821" s="28"/>
      <c r="EEE821" s="28"/>
      <c r="EEF821" s="28"/>
      <c r="EEG821" s="28"/>
      <c r="EEH821" s="28"/>
      <c r="EEI821" s="28"/>
      <c r="EEJ821" s="28"/>
      <c r="EEK821" s="28"/>
      <c r="EEL821" s="28"/>
      <c r="EEM821" s="28"/>
      <c r="EEN821" s="28"/>
      <c r="EEO821" s="28"/>
      <c r="EEP821" s="28"/>
      <c r="EEQ821" s="28"/>
      <c r="EER821" s="28"/>
      <c r="EES821" s="28"/>
      <c r="EET821" s="28"/>
      <c r="EEU821" s="28"/>
      <c r="EEV821" s="28"/>
      <c r="EEW821" s="28"/>
      <c r="EEX821" s="28"/>
      <c r="EEY821" s="28"/>
      <c r="EEZ821" s="28"/>
      <c r="EFA821" s="28"/>
      <c r="EFB821" s="28"/>
      <c r="EFC821" s="28"/>
      <c r="EFD821" s="28"/>
      <c r="EFE821" s="28"/>
      <c r="EFF821" s="28"/>
      <c r="EFG821" s="28"/>
      <c r="EFH821" s="28"/>
      <c r="EFI821" s="28"/>
      <c r="EFJ821" s="28"/>
      <c r="EFK821" s="28"/>
      <c r="EFL821" s="28"/>
      <c r="EFM821" s="28"/>
      <c r="EFN821" s="28"/>
      <c r="EFO821" s="28"/>
      <c r="EFP821" s="28"/>
      <c r="EFQ821" s="28"/>
      <c r="EFR821" s="28"/>
      <c r="EFS821" s="28"/>
      <c r="EFT821" s="28"/>
      <c r="EFU821" s="28"/>
      <c r="EFV821" s="28"/>
      <c r="EFW821" s="28"/>
      <c r="EFX821" s="28"/>
      <c r="EFY821" s="28"/>
      <c r="EFZ821" s="28"/>
      <c r="EGA821" s="28"/>
      <c r="EGB821" s="28"/>
      <c r="EGC821" s="28"/>
      <c r="EGD821" s="28"/>
      <c r="EGE821" s="28"/>
      <c r="EGF821" s="28"/>
      <c r="EGG821" s="28"/>
      <c r="EGH821" s="28"/>
      <c r="EGI821" s="28"/>
      <c r="EGJ821" s="28"/>
      <c r="EGK821" s="28"/>
      <c r="EGL821" s="28"/>
      <c r="EGM821" s="28"/>
      <c r="EGN821" s="28"/>
      <c r="EGO821" s="28"/>
      <c r="EGP821" s="28"/>
      <c r="EGQ821" s="28"/>
      <c r="EGR821" s="28"/>
      <c r="EGS821" s="28"/>
      <c r="EGT821" s="28"/>
      <c r="EGU821" s="28"/>
      <c r="EGV821" s="28"/>
      <c r="EGW821" s="28"/>
      <c r="EGX821" s="28"/>
      <c r="EGY821" s="28"/>
      <c r="EGZ821" s="28"/>
      <c r="EHA821" s="28"/>
      <c r="EHB821" s="28"/>
      <c r="EHC821" s="28"/>
      <c r="EHD821" s="28"/>
      <c r="EHE821" s="28"/>
      <c r="EHF821" s="28"/>
      <c r="EHG821" s="28"/>
      <c r="EHH821" s="28"/>
      <c r="EHI821" s="28"/>
      <c r="EHJ821" s="28"/>
      <c r="EHK821" s="28"/>
      <c r="EHL821" s="28"/>
      <c r="EHM821" s="28"/>
      <c r="EHN821" s="28"/>
      <c r="EHO821" s="28"/>
      <c r="EHP821" s="28"/>
      <c r="EHQ821" s="28"/>
      <c r="EHR821" s="28"/>
      <c r="EHS821" s="28"/>
      <c r="EHT821" s="28"/>
      <c r="EHU821" s="28"/>
      <c r="EHV821" s="28"/>
      <c r="EHW821" s="28"/>
      <c r="EHX821" s="28"/>
      <c r="EHY821" s="28"/>
      <c r="EHZ821" s="28"/>
      <c r="EIA821" s="28"/>
      <c r="EIB821" s="28"/>
      <c r="EIC821" s="28"/>
      <c r="EID821" s="28"/>
      <c r="EIE821" s="28"/>
      <c r="EIF821" s="28"/>
      <c r="EIG821" s="28"/>
      <c r="EIH821" s="28"/>
      <c r="EII821" s="28"/>
      <c r="EIJ821" s="28"/>
      <c r="EIK821" s="28"/>
      <c r="EIL821" s="28"/>
      <c r="EIM821" s="28"/>
      <c r="EIN821" s="28"/>
      <c r="EIO821" s="28"/>
      <c r="EIP821" s="28"/>
      <c r="EIQ821" s="28"/>
      <c r="EIR821" s="28"/>
      <c r="EIS821" s="28"/>
      <c r="EIT821" s="28"/>
      <c r="EIU821" s="28"/>
      <c r="EIV821" s="28"/>
      <c r="EIW821" s="28"/>
      <c r="EIX821" s="28"/>
      <c r="EIY821" s="28"/>
      <c r="EIZ821" s="28"/>
      <c r="EJA821" s="28"/>
      <c r="EJB821" s="28"/>
      <c r="EJC821" s="28"/>
      <c r="EJD821" s="28"/>
      <c r="EJE821" s="28"/>
      <c r="EJF821" s="28"/>
      <c r="EJG821" s="28"/>
      <c r="EJH821" s="28"/>
      <c r="EJI821" s="28"/>
      <c r="EJJ821" s="28"/>
      <c r="EJK821" s="28"/>
      <c r="EJL821" s="28"/>
      <c r="EJM821" s="28"/>
      <c r="EJN821" s="28"/>
      <c r="EJO821" s="28"/>
      <c r="EJP821" s="28"/>
      <c r="EJQ821" s="28"/>
      <c r="EJR821" s="28"/>
      <c r="EJS821" s="28"/>
      <c r="EJT821" s="28"/>
      <c r="EJU821" s="28"/>
      <c r="EJV821" s="28"/>
      <c r="EJW821" s="28"/>
      <c r="EJX821" s="28"/>
      <c r="EJY821" s="28"/>
      <c r="EJZ821" s="28"/>
      <c r="EKA821" s="28"/>
      <c r="EKB821" s="28"/>
      <c r="EKC821" s="28"/>
      <c r="EKD821" s="28"/>
      <c r="EKE821" s="28"/>
      <c r="EKF821" s="28"/>
      <c r="EKG821" s="28"/>
      <c r="EKH821" s="28"/>
      <c r="EKI821" s="28"/>
      <c r="EKJ821" s="28"/>
      <c r="EKK821" s="28"/>
      <c r="EKL821" s="28"/>
      <c r="EKM821" s="28"/>
      <c r="EKN821" s="28"/>
      <c r="EKO821" s="28"/>
      <c r="EKP821" s="28"/>
      <c r="EKQ821" s="28"/>
      <c r="EKR821" s="28"/>
      <c r="EKS821" s="28"/>
      <c r="EKT821" s="28"/>
      <c r="EKU821" s="28"/>
      <c r="EKV821" s="28"/>
      <c r="EKW821" s="28"/>
      <c r="EKX821" s="28"/>
      <c r="EKY821" s="28"/>
      <c r="EKZ821" s="28"/>
      <c r="ELA821" s="28"/>
      <c r="ELB821" s="28"/>
      <c r="ELC821" s="28"/>
      <c r="ELD821" s="28"/>
      <c r="ELE821" s="28"/>
      <c r="ELF821" s="28"/>
      <c r="ELG821" s="28"/>
      <c r="ELH821" s="28"/>
      <c r="ELI821" s="28"/>
      <c r="ELJ821" s="28"/>
      <c r="ELK821" s="28"/>
      <c r="ELL821" s="28"/>
      <c r="ELM821" s="28"/>
      <c r="ELN821" s="28"/>
      <c r="ELO821" s="28"/>
      <c r="ELP821" s="28"/>
      <c r="ELQ821" s="28"/>
      <c r="ELR821" s="28"/>
      <c r="ELS821" s="28"/>
      <c r="ELT821" s="28"/>
      <c r="ELU821" s="28"/>
      <c r="ELV821" s="28"/>
      <c r="ELW821" s="28"/>
      <c r="ELX821" s="28"/>
      <c r="ELY821" s="28"/>
      <c r="ELZ821" s="28"/>
      <c r="EMA821" s="28"/>
      <c r="EMB821" s="28"/>
      <c r="EMC821" s="28"/>
      <c r="EMD821" s="28"/>
      <c r="EME821" s="28"/>
      <c r="EMF821" s="28"/>
      <c r="EMG821" s="28"/>
      <c r="EMH821" s="28"/>
      <c r="EMI821" s="28"/>
      <c r="EMJ821" s="28"/>
      <c r="EMK821" s="28"/>
      <c r="EML821" s="28"/>
      <c r="EMM821" s="28"/>
      <c r="EMN821" s="28"/>
      <c r="EMO821" s="28"/>
      <c r="EMP821" s="28"/>
      <c r="EMQ821" s="28"/>
      <c r="EMR821" s="28"/>
      <c r="EMS821" s="28"/>
      <c r="EMT821" s="28"/>
      <c r="EMU821" s="28"/>
      <c r="EMV821" s="28"/>
      <c r="EMW821" s="28"/>
      <c r="EMX821" s="28"/>
      <c r="EMY821" s="28"/>
      <c r="EMZ821" s="28"/>
      <c r="ENA821" s="28"/>
      <c r="ENB821" s="28"/>
      <c r="ENC821" s="28"/>
      <c r="END821" s="28"/>
      <c r="ENE821" s="28"/>
      <c r="ENF821" s="28"/>
      <c r="ENG821" s="28"/>
      <c r="ENH821" s="28"/>
      <c r="ENI821" s="28"/>
      <c r="ENJ821" s="28"/>
      <c r="ENK821" s="28"/>
      <c r="ENL821" s="28"/>
      <c r="ENM821" s="28"/>
      <c r="ENN821" s="28"/>
      <c r="ENO821" s="28"/>
      <c r="ENP821" s="28"/>
      <c r="ENQ821" s="28"/>
      <c r="ENR821" s="28"/>
      <c r="ENS821" s="28"/>
      <c r="ENT821" s="28"/>
      <c r="ENU821" s="28"/>
      <c r="ENV821" s="28"/>
      <c r="ENW821" s="28"/>
      <c r="ENX821" s="28"/>
      <c r="ENY821" s="28"/>
      <c r="ENZ821" s="28"/>
      <c r="EOA821" s="28"/>
      <c r="EOB821" s="28"/>
      <c r="EOC821" s="28"/>
      <c r="EOD821" s="28"/>
      <c r="EOE821" s="28"/>
      <c r="EOF821" s="28"/>
      <c r="EOG821" s="28"/>
      <c r="EOH821" s="28"/>
      <c r="EOI821" s="28"/>
      <c r="EOJ821" s="28"/>
      <c r="EOK821" s="28"/>
      <c r="EOL821" s="28"/>
      <c r="EOM821" s="28"/>
      <c r="EON821" s="28"/>
      <c r="EOO821" s="28"/>
      <c r="EOP821" s="28"/>
      <c r="EOQ821" s="28"/>
      <c r="EOR821" s="28"/>
      <c r="EOS821" s="28"/>
      <c r="EOT821" s="28"/>
      <c r="EOU821" s="28"/>
      <c r="EOV821" s="28"/>
      <c r="EOW821" s="28"/>
      <c r="EOX821" s="28"/>
      <c r="EOY821" s="28"/>
      <c r="EOZ821" s="28"/>
      <c r="EPA821" s="28"/>
      <c r="EPB821" s="28"/>
      <c r="EPC821" s="28"/>
      <c r="EPD821" s="28"/>
      <c r="EPE821" s="28"/>
      <c r="EPF821" s="28"/>
      <c r="EPG821" s="28"/>
      <c r="EPH821" s="28"/>
      <c r="EPI821" s="28"/>
      <c r="EPJ821" s="28"/>
      <c r="EPK821" s="28"/>
      <c r="EPL821" s="28"/>
      <c r="EPM821" s="28"/>
      <c r="EPN821" s="28"/>
      <c r="EPO821" s="28"/>
      <c r="EPP821" s="28"/>
      <c r="EPQ821" s="28"/>
      <c r="EPR821" s="28"/>
      <c r="EPS821" s="28"/>
      <c r="EPT821" s="28"/>
      <c r="EPU821" s="28"/>
      <c r="EPV821" s="28"/>
      <c r="EPW821" s="28"/>
      <c r="EPX821" s="28"/>
      <c r="EPY821" s="28"/>
      <c r="EPZ821" s="28"/>
      <c r="EQA821" s="28"/>
      <c r="EQB821" s="28"/>
      <c r="EQC821" s="28"/>
      <c r="EQD821" s="28"/>
      <c r="EQE821" s="28"/>
      <c r="EQF821" s="28"/>
      <c r="EQG821" s="28"/>
      <c r="EQH821" s="28"/>
      <c r="EQI821" s="28"/>
      <c r="EQJ821" s="28"/>
      <c r="EQK821" s="28"/>
      <c r="EQL821" s="28"/>
      <c r="EQM821" s="28"/>
      <c r="EQN821" s="28"/>
      <c r="EQO821" s="28"/>
      <c r="EQP821" s="28"/>
      <c r="EQQ821" s="28"/>
      <c r="EQR821" s="28"/>
      <c r="EQS821" s="28"/>
      <c r="EQT821" s="28"/>
      <c r="EQU821" s="28"/>
      <c r="EQV821" s="28"/>
      <c r="EQW821" s="28"/>
      <c r="EQX821" s="28"/>
      <c r="EQY821" s="28"/>
      <c r="EQZ821" s="28"/>
      <c r="ERA821" s="28"/>
      <c r="ERB821" s="28"/>
      <c r="ERC821" s="28"/>
      <c r="ERD821" s="28"/>
      <c r="ERE821" s="28"/>
      <c r="ERF821" s="28"/>
      <c r="ERG821" s="28"/>
      <c r="ERH821" s="28"/>
      <c r="ERI821" s="28"/>
      <c r="ERJ821" s="28"/>
      <c r="ERK821" s="28"/>
      <c r="ERL821" s="28"/>
      <c r="ERM821" s="28"/>
      <c r="ERN821" s="28"/>
      <c r="ERO821" s="28"/>
      <c r="ERP821" s="28"/>
      <c r="ERQ821" s="28"/>
      <c r="ERR821" s="28"/>
      <c r="ERS821" s="28"/>
      <c r="ERT821" s="28"/>
      <c r="ERU821" s="28"/>
      <c r="ERV821" s="28"/>
      <c r="ERW821" s="28"/>
      <c r="ERX821" s="28"/>
      <c r="ERY821" s="28"/>
      <c r="ERZ821" s="28"/>
      <c r="ESA821" s="28"/>
      <c r="ESB821" s="28"/>
      <c r="ESC821" s="28"/>
      <c r="ESD821" s="28"/>
      <c r="ESE821" s="28"/>
      <c r="ESF821" s="28"/>
      <c r="ESG821" s="28"/>
      <c r="ESH821" s="28"/>
      <c r="ESI821" s="28"/>
      <c r="ESJ821" s="28"/>
      <c r="ESK821" s="28"/>
      <c r="ESL821" s="28"/>
      <c r="ESM821" s="28"/>
      <c r="ESN821" s="28"/>
      <c r="ESO821" s="28"/>
      <c r="ESP821" s="28"/>
      <c r="ESQ821" s="28"/>
      <c r="ESR821" s="28"/>
      <c r="ESS821" s="28"/>
      <c r="EST821" s="28"/>
      <c r="ESU821" s="28"/>
      <c r="ESV821" s="28"/>
      <c r="ESW821" s="28"/>
      <c r="ESX821" s="28"/>
      <c r="ESY821" s="28"/>
      <c r="ESZ821" s="28"/>
      <c r="ETA821" s="28"/>
      <c r="ETB821" s="28"/>
      <c r="ETC821" s="28"/>
      <c r="ETD821" s="28"/>
      <c r="ETE821" s="28"/>
      <c r="ETF821" s="28"/>
      <c r="ETG821" s="28"/>
      <c r="ETH821" s="28"/>
      <c r="ETI821" s="28"/>
      <c r="ETJ821" s="28"/>
      <c r="ETK821" s="28"/>
      <c r="ETL821" s="28"/>
      <c r="ETM821" s="28"/>
      <c r="ETN821" s="28"/>
      <c r="ETO821" s="28"/>
      <c r="ETP821" s="28"/>
      <c r="ETQ821" s="28"/>
      <c r="ETR821" s="28"/>
      <c r="ETS821" s="28"/>
      <c r="ETT821" s="28"/>
      <c r="ETU821" s="28"/>
      <c r="ETV821" s="28"/>
      <c r="ETW821" s="28"/>
      <c r="ETX821" s="28"/>
      <c r="ETY821" s="28"/>
      <c r="ETZ821" s="28"/>
      <c r="EUA821" s="28"/>
      <c r="EUB821" s="28"/>
      <c r="EUC821" s="28"/>
      <c r="EUD821" s="28"/>
      <c r="EUE821" s="28"/>
      <c r="EUF821" s="28"/>
      <c r="EUG821" s="28"/>
      <c r="EUH821" s="28"/>
      <c r="EUI821" s="28"/>
      <c r="EUJ821" s="28"/>
      <c r="EUK821" s="28"/>
      <c r="EUL821" s="28"/>
      <c r="EUM821" s="28"/>
      <c r="EUN821" s="28"/>
      <c r="EUO821" s="28"/>
      <c r="EUP821" s="28"/>
      <c r="EUQ821" s="28"/>
      <c r="EUR821" s="28"/>
      <c r="EUS821" s="28"/>
      <c r="EUT821" s="28"/>
      <c r="EUU821" s="28"/>
      <c r="EUV821" s="28"/>
      <c r="EUW821" s="28"/>
      <c r="EUX821" s="28"/>
      <c r="EUY821" s="28"/>
      <c r="EUZ821" s="28"/>
      <c r="EVA821" s="28"/>
      <c r="EVB821" s="28"/>
      <c r="EVC821" s="28"/>
      <c r="EVD821" s="28"/>
      <c r="EVE821" s="28"/>
      <c r="EVF821" s="28"/>
      <c r="EVG821" s="28"/>
      <c r="EVH821" s="28"/>
      <c r="EVI821" s="28"/>
      <c r="EVJ821" s="28"/>
      <c r="EVK821" s="28"/>
      <c r="EVL821" s="28"/>
      <c r="EVM821" s="28"/>
      <c r="EVN821" s="28"/>
      <c r="EVO821" s="28"/>
      <c r="EVP821" s="28"/>
      <c r="EVQ821" s="28"/>
      <c r="EVR821" s="28"/>
      <c r="EVS821" s="28"/>
      <c r="EVT821" s="28"/>
      <c r="EVU821" s="28"/>
      <c r="EVV821" s="28"/>
      <c r="EVW821" s="28"/>
      <c r="EVX821" s="28"/>
      <c r="EVY821" s="28"/>
      <c r="EVZ821" s="28"/>
      <c r="EWA821" s="28"/>
      <c r="EWB821" s="28"/>
      <c r="EWC821" s="28"/>
      <c r="EWD821" s="28"/>
      <c r="EWE821" s="28"/>
      <c r="EWF821" s="28"/>
      <c r="EWG821" s="28"/>
      <c r="EWH821" s="28"/>
      <c r="EWI821" s="28"/>
      <c r="EWJ821" s="28"/>
      <c r="EWK821" s="28"/>
      <c r="EWL821" s="28"/>
      <c r="EWM821" s="28"/>
      <c r="EWN821" s="28"/>
      <c r="EWO821" s="28"/>
      <c r="EWP821" s="28"/>
      <c r="EWQ821" s="28"/>
      <c r="EWR821" s="28"/>
      <c r="EWS821" s="28"/>
      <c r="EWT821" s="28"/>
      <c r="EWU821" s="28"/>
      <c r="EWV821" s="28"/>
      <c r="EWW821" s="28"/>
      <c r="EWX821" s="28"/>
      <c r="EWY821" s="28"/>
      <c r="EWZ821" s="28"/>
      <c r="EXA821" s="28"/>
      <c r="EXB821" s="28"/>
      <c r="EXC821" s="28"/>
      <c r="EXD821" s="28"/>
      <c r="EXE821" s="28"/>
      <c r="EXF821" s="28"/>
      <c r="EXG821" s="28"/>
      <c r="EXH821" s="28"/>
      <c r="EXI821" s="28"/>
      <c r="EXJ821" s="28"/>
      <c r="EXK821" s="28"/>
      <c r="EXL821" s="28"/>
      <c r="EXM821" s="28"/>
      <c r="EXN821" s="28"/>
      <c r="EXO821" s="28"/>
      <c r="EXP821" s="28"/>
      <c r="EXQ821" s="28"/>
      <c r="EXR821" s="28"/>
      <c r="EXS821" s="28"/>
      <c r="EXT821" s="28"/>
      <c r="EXU821" s="28"/>
      <c r="EXV821" s="28"/>
      <c r="EXW821" s="28"/>
      <c r="EXX821" s="28"/>
      <c r="EXY821" s="28"/>
      <c r="EXZ821" s="28"/>
      <c r="EYA821" s="28"/>
      <c r="EYB821" s="28"/>
      <c r="EYC821" s="28"/>
      <c r="EYD821" s="28"/>
      <c r="EYE821" s="28"/>
      <c r="EYF821" s="28"/>
      <c r="EYG821" s="28"/>
      <c r="EYH821" s="28"/>
      <c r="EYI821" s="28"/>
      <c r="EYJ821" s="28"/>
      <c r="EYK821" s="28"/>
      <c r="EYL821" s="28"/>
      <c r="EYM821" s="28"/>
      <c r="EYN821" s="28"/>
      <c r="EYO821" s="28"/>
      <c r="EYP821" s="28"/>
      <c r="EYQ821" s="28"/>
      <c r="EYR821" s="28"/>
      <c r="EYS821" s="28"/>
      <c r="EYT821" s="28"/>
      <c r="EYU821" s="28"/>
      <c r="EYV821" s="28"/>
      <c r="EYW821" s="28"/>
      <c r="EYX821" s="28"/>
      <c r="EYY821" s="28"/>
      <c r="EYZ821" s="28"/>
      <c r="EZA821" s="28"/>
      <c r="EZB821" s="28"/>
      <c r="EZC821" s="28"/>
      <c r="EZD821" s="28"/>
      <c r="EZE821" s="28"/>
      <c r="EZF821" s="28"/>
      <c r="EZG821" s="28"/>
      <c r="EZH821" s="28"/>
      <c r="EZI821" s="28"/>
      <c r="EZJ821" s="28"/>
      <c r="EZK821" s="28"/>
      <c r="EZL821" s="28"/>
      <c r="EZM821" s="28"/>
      <c r="EZN821" s="28"/>
      <c r="EZO821" s="28"/>
      <c r="EZP821" s="28"/>
      <c r="EZQ821" s="28"/>
      <c r="EZR821" s="28"/>
      <c r="EZS821" s="28"/>
      <c r="EZT821" s="28"/>
      <c r="EZU821" s="28"/>
      <c r="EZV821" s="28"/>
      <c r="EZW821" s="28"/>
      <c r="EZX821" s="28"/>
      <c r="EZY821" s="28"/>
      <c r="EZZ821" s="28"/>
      <c r="FAA821" s="28"/>
      <c r="FAB821" s="28"/>
      <c r="FAC821" s="28"/>
      <c r="FAD821" s="28"/>
      <c r="FAE821" s="28"/>
      <c r="FAF821" s="28"/>
      <c r="FAG821" s="28"/>
      <c r="FAH821" s="28"/>
      <c r="FAI821" s="28"/>
      <c r="FAJ821" s="28"/>
      <c r="FAK821" s="28"/>
      <c r="FAL821" s="28"/>
      <c r="FAM821" s="28"/>
      <c r="FAN821" s="28"/>
      <c r="FAO821" s="28"/>
      <c r="FAP821" s="28"/>
      <c r="FAQ821" s="28"/>
      <c r="FAR821" s="28"/>
      <c r="FAS821" s="28"/>
      <c r="FAT821" s="28"/>
      <c r="FAU821" s="28"/>
      <c r="FAV821" s="28"/>
      <c r="FAW821" s="28"/>
      <c r="FAX821" s="28"/>
      <c r="FAY821" s="28"/>
      <c r="FAZ821" s="28"/>
      <c r="FBA821" s="28"/>
      <c r="FBB821" s="28"/>
      <c r="FBC821" s="28"/>
      <c r="FBD821" s="28"/>
      <c r="FBE821" s="28"/>
      <c r="FBF821" s="28"/>
      <c r="FBG821" s="28"/>
      <c r="FBH821" s="28"/>
      <c r="FBI821" s="28"/>
      <c r="FBJ821" s="28"/>
      <c r="FBK821" s="28"/>
      <c r="FBL821" s="28"/>
      <c r="FBM821" s="28"/>
      <c r="FBN821" s="28"/>
      <c r="FBO821" s="28"/>
      <c r="FBP821" s="28"/>
      <c r="FBQ821" s="28"/>
      <c r="FBR821" s="28"/>
      <c r="FBS821" s="28"/>
      <c r="FBT821" s="28"/>
      <c r="FBU821" s="28"/>
      <c r="FBV821" s="28"/>
      <c r="FBW821" s="28"/>
      <c r="FBX821" s="28"/>
      <c r="FBY821" s="28"/>
      <c r="FBZ821" s="28"/>
      <c r="FCA821" s="28"/>
      <c r="FCB821" s="28"/>
      <c r="FCC821" s="28"/>
      <c r="FCD821" s="28"/>
      <c r="FCE821" s="28"/>
      <c r="FCF821" s="28"/>
      <c r="FCG821" s="28"/>
      <c r="FCH821" s="28"/>
      <c r="FCI821" s="28"/>
      <c r="FCJ821" s="28"/>
      <c r="FCK821" s="28"/>
      <c r="FCL821" s="28"/>
      <c r="FCM821" s="28"/>
      <c r="FCN821" s="28"/>
      <c r="FCO821" s="28"/>
      <c r="FCP821" s="28"/>
      <c r="FCQ821" s="28"/>
      <c r="FCR821" s="28"/>
      <c r="FCS821" s="28"/>
      <c r="FCT821" s="28"/>
      <c r="FCU821" s="28"/>
      <c r="FCV821" s="28"/>
      <c r="FCW821" s="28"/>
      <c r="FCX821" s="28"/>
      <c r="FCY821" s="28"/>
      <c r="FCZ821" s="28"/>
      <c r="FDA821" s="28"/>
      <c r="FDB821" s="28"/>
      <c r="FDC821" s="28"/>
      <c r="FDD821" s="28"/>
      <c r="FDE821" s="28"/>
      <c r="FDF821" s="28"/>
      <c r="FDG821" s="28"/>
      <c r="FDH821" s="28"/>
      <c r="FDI821" s="28"/>
      <c r="FDJ821" s="28"/>
      <c r="FDK821" s="28"/>
      <c r="FDL821" s="28"/>
      <c r="FDM821" s="28"/>
      <c r="FDN821" s="28"/>
      <c r="FDO821" s="28"/>
      <c r="FDP821" s="28"/>
      <c r="FDQ821" s="28"/>
      <c r="FDR821" s="28"/>
      <c r="FDS821" s="28"/>
      <c r="FDT821" s="28"/>
      <c r="FDU821" s="28"/>
      <c r="FDV821" s="28"/>
      <c r="FDW821" s="28"/>
      <c r="FDX821" s="28"/>
      <c r="FDY821" s="28"/>
      <c r="FDZ821" s="28"/>
      <c r="FEA821" s="28"/>
      <c r="FEB821" s="28"/>
      <c r="FEC821" s="28"/>
      <c r="FED821" s="28"/>
      <c r="FEE821" s="28"/>
      <c r="FEF821" s="28"/>
      <c r="FEG821" s="28"/>
      <c r="FEH821" s="28"/>
      <c r="FEI821" s="28"/>
      <c r="FEJ821" s="28"/>
      <c r="FEK821" s="28"/>
      <c r="FEL821" s="28"/>
      <c r="FEM821" s="28"/>
      <c r="FEN821" s="28"/>
      <c r="FEO821" s="28"/>
      <c r="FEP821" s="28"/>
      <c r="FEQ821" s="28"/>
      <c r="FER821" s="28"/>
      <c r="FES821" s="28"/>
      <c r="FET821" s="28"/>
      <c r="FEU821" s="28"/>
      <c r="FEV821" s="28"/>
      <c r="FEW821" s="28"/>
      <c r="FEX821" s="28"/>
      <c r="FEY821" s="28"/>
      <c r="FEZ821" s="28"/>
      <c r="FFA821" s="28"/>
      <c r="FFB821" s="28"/>
      <c r="FFC821" s="28"/>
      <c r="FFD821" s="28"/>
      <c r="FFE821" s="28"/>
      <c r="FFF821" s="28"/>
      <c r="FFG821" s="28"/>
      <c r="FFH821" s="28"/>
      <c r="FFI821" s="28"/>
      <c r="FFJ821" s="28"/>
      <c r="FFK821" s="28"/>
      <c r="FFL821" s="28"/>
      <c r="FFM821" s="28"/>
      <c r="FFN821" s="28"/>
      <c r="FFO821" s="28"/>
      <c r="FFP821" s="28"/>
      <c r="FFQ821" s="28"/>
      <c r="FFR821" s="28"/>
      <c r="FFS821" s="28"/>
      <c r="FFT821" s="28"/>
      <c r="FFU821" s="28"/>
      <c r="FFV821" s="28"/>
      <c r="FFW821" s="28"/>
      <c r="FFX821" s="28"/>
      <c r="FFY821" s="28"/>
      <c r="FFZ821" s="28"/>
      <c r="FGA821" s="28"/>
      <c r="FGB821" s="28"/>
      <c r="FGC821" s="28"/>
      <c r="FGD821" s="28"/>
      <c r="FGE821" s="28"/>
      <c r="FGF821" s="28"/>
      <c r="FGG821" s="28"/>
      <c r="FGH821" s="28"/>
      <c r="FGI821" s="28"/>
      <c r="FGJ821" s="28"/>
      <c r="FGK821" s="28"/>
      <c r="FGL821" s="28"/>
      <c r="FGM821" s="28"/>
      <c r="FGN821" s="28"/>
      <c r="FGO821" s="28"/>
      <c r="FGP821" s="28"/>
      <c r="FGQ821" s="28"/>
      <c r="FGR821" s="28"/>
      <c r="FGS821" s="28"/>
      <c r="FGT821" s="28"/>
      <c r="FGU821" s="28"/>
      <c r="FGV821" s="28"/>
      <c r="FGW821" s="28"/>
      <c r="FGX821" s="28"/>
      <c r="FGY821" s="28"/>
      <c r="FGZ821" s="28"/>
      <c r="FHA821" s="28"/>
      <c r="FHB821" s="28"/>
      <c r="FHC821" s="28"/>
      <c r="FHD821" s="28"/>
      <c r="FHE821" s="28"/>
      <c r="FHF821" s="28"/>
      <c r="FHG821" s="28"/>
      <c r="FHH821" s="28"/>
      <c r="FHI821" s="28"/>
      <c r="FHJ821" s="28"/>
      <c r="FHK821" s="28"/>
      <c r="FHL821" s="28"/>
      <c r="FHM821" s="28"/>
      <c r="FHN821" s="28"/>
      <c r="FHO821" s="28"/>
      <c r="FHP821" s="28"/>
      <c r="FHQ821" s="28"/>
      <c r="FHR821" s="28"/>
      <c r="FHS821" s="28"/>
      <c r="FHT821" s="28"/>
      <c r="FHU821" s="28"/>
      <c r="FHV821" s="28"/>
      <c r="FHW821" s="28"/>
      <c r="FHX821" s="28"/>
      <c r="FHY821" s="28"/>
      <c r="FHZ821" s="28"/>
      <c r="FIA821" s="28"/>
      <c r="FIB821" s="28"/>
      <c r="FIC821" s="28"/>
      <c r="FID821" s="28"/>
      <c r="FIE821" s="28"/>
      <c r="FIF821" s="28"/>
      <c r="FIG821" s="28"/>
      <c r="FIH821" s="28"/>
      <c r="FII821" s="28"/>
      <c r="FIJ821" s="28"/>
      <c r="FIK821" s="28"/>
      <c r="FIL821" s="28"/>
      <c r="FIM821" s="28"/>
      <c r="FIN821" s="28"/>
      <c r="FIO821" s="28"/>
      <c r="FIP821" s="28"/>
      <c r="FIQ821" s="28"/>
      <c r="FIR821" s="28"/>
      <c r="FIS821" s="28"/>
      <c r="FIT821" s="28"/>
      <c r="FIU821" s="28"/>
      <c r="FIV821" s="28"/>
      <c r="FIW821" s="28"/>
      <c r="FIX821" s="28"/>
      <c r="FIY821" s="28"/>
      <c r="FIZ821" s="28"/>
      <c r="FJA821" s="28"/>
      <c r="FJB821" s="28"/>
      <c r="FJC821" s="28"/>
      <c r="FJD821" s="28"/>
      <c r="FJE821" s="28"/>
      <c r="FJF821" s="28"/>
      <c r="FJG821" s="28"/>
      <c r="FJH821" s="28"/>
      <c r="FJI821" s="28"/>
      <c r="FJJ821" s="28"/>
      <c r="FJK821" s="28"/>
      <c r="FJL821" s="28"/>
      <c r="FJM821" s="28"/>
      <c r="FJN821" s="28"/>
      <c r="FJO821" s="28"/>
      <c r="FJP821" s="28"/>
      <c r="FJQ821" s="28"/>
      <c r="FJR821" s="28"/>
      <c r="FJS821" s="28"/>
      <c r="FJT821" s="28"/>
      <c r="FJU821" s="28"/>
      <c r="FJV821" s="28"/>
      <c r="FJW821" s="28"/>
      <c r="FJX821" s="28"/>
      <c r="FJY821" s="28"/>
      <c r="FJZ821" s="28"/>
      <c r="FKA821" s="28"/>
      <c r="FKB821" s="28"/>
      <c r="FKC821" s="28"/>
      <c r="FKD821" s="28"/>
      <c r="FKE821" s="28"/>
      <c r="FKF821" s="28"/>
      <c r="FKG821" s="28"/>
      <c r="FKH821" s="28"/>
      <c r="FKI821" s="28"/>
      <c r="FKJ821" s="28"/>
      <c r="FKK821" s="28"/>
      <c r="FKL821" s="28"/>
      <c r="FKM821" s="28"/>
      <c r="FKN821" s="28"/>
      <c r="FKO821" s="28"/>
      <c r="FKP821" s="28"/>
      <c r="FKQ821" s="28"/>
      <c r="FKR821" s="28"/>
      <c r="FKS821" s="28"/>
      <c r="FKT821" s="28"/>
      <c r="FKU821" s="28"/>
      <c r="FKV821" s="28"/>
      <c r="FKW821" s="28"/>
      <c r="FKX821" s="28"/>
      <c r="FKY821" s="28"/>
      <c r="FKZ821" s="28"/>
      <c r="FLA821" s="28"/>
      <c r="FLB821" s="28"/>
      <c r="FLC821" s="28"/>
      <c r="FLD821" s="28"/>
      <c r="FLE821" s="28"/>
      <c r="FLF821" s="28"/>
      <c r="FLG821" s="28"/>
      <c r="FLH821" s="28"/>
      <c r="FLI821" s="28"/>
      <c r="FLJ821" s="28"/>
      <c r="FLK821" s="28"/>
      <c r="FLL821" s="28"/>
      <c r="FLM821" s="28"/>
      <c r="FLN821" s="28"/>
      <c r="FLO821" s="28"/>
      <c r="FLP821" s="28"/>
      <c r="FLQ821" s="28"/>
      <c r="FLR821" s="28"/>
      <c r="FLS821" s="28"/>
      <c r="FLT821" s="28"/>
      <c r="FLU821" s="28"/>
      <c r="FLV821" s="28"/>
      <c r="FLW821" s="28"/>
      <c r="FLX821" s="28"/>
      <c r="FLY821" s="28"/>
      <c r="FLZ821" s="28"/>
      <c r="FMA821" s="28"/>
      <c r="FMB821" s="28"/>
      <c r="FMC821" s="28"/>
      <c r="FMD821" s="28"/>
      <c r="FME821" s="28"/>
      <c r="FMF821" s="28"/>
      <c r="FMG821" s="28"/>
      <c r="FMH821" s="28"/>
      <c r="FMI821" s="28"/>
      <c r="FMJ821" s="28"/>
      <c r="FMK821" s="28"/>
      <c r="FML821" s="28"/>
      <c r="FMM821" s="28"/>
      <c r="FMN821" s="28"/>
      <c r="FMO821" s="28"/>
      <c r="FMP821" s="28"/>
      <c r="FMQ821" s="28"/>
      <c r="FMR821" s="28"/>
      <c r="FMS821" s="28"/>
      <c r="FMT821" s="28"/>
      <c r="FMU821" s="28"/>
      <c r="FMV821" s="28"/>
      <c r="FMW821" s="28"/>
      <c r="FMX821" s="28"/>
      <c r="FMY821" s="28"/>
      <c r="FMZ821" s="28"/>
      <c r="FNA821" s="28"/>
      <c r="FNB821" s="28"/>
      <c r="FNC821" s="28"/>
      <c r="FND821" s="28"/>
      <c r="FNE821" s="28"/>
      <c r="FNF821" s="28"/>
      <c r="FNG821" s="28"/>
      <c r="FNH821" s="28"/>
      <c r="FNI821" s="28"/>
      <c r="FNJ821" s="28"/>
      <c r="FNK821" s="28"/>
      <c r="FNL821" s="28"/>
      <c r="FNM821" s="28"/>
      <c r="FNN821" s="28"/>
      <c r="FNO821" s="28"/>
      <c r="FNP821" s="28"/>
      <c r="FNQ821" s="28"/>
      <c r="FNR821" s="28"/>
      <c r="FNS821" s="28"/>
      <c r="FNT821" s="28"/>
      <c r="FNU821" s="28"/>
      <c r="FNV821" s="28"/>
      <c r="FNW821" s="28"/>
      <c r="FNX821" s="28"/>
      <c r="FNY821" s="28"/>
      <c r="FNZ821" s="28"/>
      <c r="FOA821" s="28"/>
      <c r="FOB821" s="28"/>
      <c r="FOC821" s="28"/>
      <c r="FOD821" s="28"/>
      <c r="FOE821" s="28"/>
      <c r="FOF821" s="28"/>
      <c r="FOG821" s="28"/>
      <c r="FOH821" s="28"/>
      <c r="FOI821" s="28"/>
      <c r="FOJ821" s="28"/>
      <c r="FOK821" s="28"/>
      <c r="FOL821" s="28"/>
      <c r="FOM821" s="28"/>
      <c r="FON821" s="28"/>
      <c r="FOO821" s="28"/>
      <c r="FOP821" s="28"/>
      <c r="FOQ821" s="28"/>
      <c r="FOR821" s="28"/>
      <c r="FOS821" s="28"/>
      <c r="FOT821" s="28"/>
      <c r="FOU821" s="28"/>
      <c r="FOV821" s="28"/>
      <c r="FOW821" s="28"/>
      <c r="FOX821" s="28"/>
      <c r="FOY821" s="28"/>
      <c r="FOZ821" s="28"/>
      <c r="FPA821" s="28"/>
      <c r="FPB821" s="28"/>
      <c r="FPC821" s="28"/>
      <c r="FPD821" s="28"/>
      <c r="FPE821" s="28"/>
      <c r="FPF821" s="28"/>
      <c r="FPG821" s="28"/>
      <c r="FPH821" s="28"/>
      <c r="FPI821" s="28"/>
      <c r="FPJ821" s="28"/>
      <c r="FPK821" s="28"/>
      <c r="FPL821" s="28"/>
      <c r="FPM821" s="28"/>
      <c r="FPN821" s="28"/>
      <c r="FPO821" s="28"/>
      <c r="FPP821" s="28"/>
      <c r="FPQ821" s="28"/>
      <c r="FPR821" s="28"/>
      <c r="FPS821" s="28"/>
      <c r="FPT821" s="28"/>
      <c r="FPU821" s="28"/>
      <c r="FPV821" s="28"/>
      <c r="FPW821" s="28"/>
      <c r="FPX821" s="28"/>
      <c r="FPY821" s="28"/>
      <c r="FPZ821" s="28"/>
      <c r="FQA821" s="28"/>
      <c r="FQB821" s="28"/>
      <c r="FQC821" s="28"/>
      <c r="FQD821" s="28"/>
      <c r="FQE821" s="28"/>
      <c r="FQF821" s="28"/>
      <c r="FQG821" s="28"/>
      <c r="FQH821" s="28"/>
      <c r="FQI821" s="28"/>
      <c r="FQJ821" s="28"/>
      <c r="FQK821" s="28"/>
      <c r="FQL821" s="28"/>
      <c r="FQM821" s="28"/>
      <c r="FQN821" s="28"/>
      <c r="FQO821" s="28"/>
      <c r="FQP821" s="28"/>
      <c r="FQQ821" s="28"/>
      <c r="FQR821" s="28"/>
      <c r="FQS821" s="28"/>
      <c r="FQT821" s="28"/>
      <c r="FQU821" s="28"/>
      <c r="FQV821" s="28"/>
      <c r="FQW821" s="28"/>
      <c r="FQX821" s="28"/>
      <c r="FQY821" s="28"/>
      <c r="FQZ821" s="28"/>
      <c r="FRA821" s="28"/>
      <c r="FRB821" s="28"/>
      <c r="FRC821" s="28"/>
      <c r="FRD821" s="28"/>
      <c r="FRE821" s="28"/>
      <c r="FRF821" s="28"/>
      <c r="FRG821" s="28"/>
      <c r="FRH821" s="28"/>
      <c r="FRI821" s="28"/>
      <c r="FRJ821" s="28"/>
      <c r="FRK821" s="28"/>
      <c r="FRL821" s="28"/>
      <c r="FRM821" s="28"/>
      <c r="FRN821" s="28"/>
      <c r="FRO821" s="28"/>
      <c r="FRP821" s="28"/>
      <c r="FRQ821" s="28"/>
      <c r="FRR821" s="28"/>
      <c r="FRS821" s="28"/>
      <c r="FRT821" s="28"/>
      <c r="FRU821" s="28"/>
      <c r="FRV821" s="28"/>
      <c r="FRW821" s="28"/>
      <c r="FRX821" s="28"/>
      <c r="FRY821" s="28"/>
      <c r="FRZ821" s="28"/>
      <c r="FSA821" s="28"/>
      <c r="FSB821" s="28"/>
      <c r="FSC821" s="28"/>
      <c r="FSD821" s="28"/>
      <c r="FSE821" s="28"/>
      <c r="FSF821" s="28"/>
      <c r="FSG821" s="28"/>
      <c r="FSH821" s="28"/>
      <c r="FSI821" s="28"/>
      <c r="FSJ821" s="28"/>
      <c r="FSK821" s="28"/>
      <c r="FSL821" s="28"/>
      <c r="FSM821" s="28"/>
      <c r="FSN821" s="28"/>
      <c r="FSO821" s="28"/>
      <c r="FSP821" s="28"/>
      <c r="FSQ821" s="28"/>
      <c r="FSR821" s="28"/>
      <c r="FSS821" s="28"/>
      <c r="FST821" s="28"/>
      <c r="FSU821" s="28"/>
      <c r="FSV821" s="28"/>
      <c r="FSW821" s="28"/>
      <c r="FSX821" s="28"/>
      <c r="FSY821" s="28"/>
      <c r="FSZ821" s="28"/>
      <c r="FTA821" s="28"/>
      <c r="FTB821" s="28"/>
      <c r="FTC821" s="28"/>
      <c r="FTD821" s="28"/>
      <c r="FTE821" s="28"/>
      <c r="FTF821" s="28"/>
      <c r="FTG821" s="28"/>
      <c r="FTH821" s="28"/>
      <c r="FTI821" s="28"/>
      <c r="FTJ821" s="28"/>
      <c r="FTK821" s="28"/>
      <c r="FTL821" s="28"/>
      <c r="FTM821" s="28"/>
      <c r="FTN821" s="28"/>
      <c r="FTO821" s="28"/>
      <c r="FTP821" s="28"/>
      <c r="FTQ821" s="28"/>
      <c r="FTR821" s="28"/>
      <c r="FTS821" s="28"/>
      <c r="FTT821" s="28"/>
      <c r="FTU821" s="28"/>
      <c r="FTV821" s="28"/>
      <c r="FTW821" s="28"/>
      <c r="FTX821" s="28"/>
      <c r="FTY821" s="28"/>
      <c r="FTZ821" s="28"/>
      <c r="FUA821" s="28"/>
      <c r="FUB821" s="28"/>
      <c r="FUC821" s="28"/>
      <c r="FUD821" s="28"/>
      <c r="FUE821" s="28"/>
      <c r="FUF821" s="28"/>
      <c r="FUG821" s="28"/>
      <c r="FUH821" s="28"/>
      <c r="FUI821" s="28"/>
      <c r="FUJ821" s="28"/>
      <c r="FUK821" s="28"/>
      <c r="FUL821" s="28"/>
      <c r="FUM821" s="28"/>
      <c r="FUN821" s="28"/>
      <c r="FUO821" s="28"/>
      <c r="FUP821" s="28"/>
      <c r="FUQ821" s="28"/>
      <c r="FUR821" s="28"/>
      <c r="FUS821" s="28"/>
      <c r="FUT821" s="28"/>
      <c r="FUU821" s="28"/>
      <c r="FUV821" s="28"/>
      <c r="FUW821" s="28"/>
      <c r="FUX821" s="28"/>
      <c r="FUY821" s="28"/>
      <c r="FUZ821" s="28"/>
      <c r="FVA821" s="28"/>
      <c r="FVB821" s="28"/>
      <c r="FVC821" s="28"/>
      <c r="FVD821" s="28"/>
      <c r="FVE821" s="28"/>
      <c r="FVF821" s="28"/>
      <c r="FVG821" s="28"/>
      <c r="FVH821" s="28"/>
      <c r="FVI821" s="28"/>
      <c r="FVJ821" s="28"/>
      <c r="FVK821" s="28"/>
      <c r="FVL821" s="28"/>
      <c r="FVM821" s="28"/>
      <c r="FVN821" s="28"/>
      <c r="FVO821" s="28"/>
      <c r="FVP821" s="28"/>
      <c r="FVQ821" s="28"/>
      <c r="FVR821" s="28"/>
      <c r="FVS821" s="28"/>
      <c r="FVT821" s="28"/>
      <c r="FVU821" s="28"/>
      <c r="FVV821" s="28"/>
      <c r="FVW821" s="28"/>
      <c r="FVX821" s="28"/>
      <c r="FVY821" s="28"/>
      <c r="FVZ821" s="28"/>
      <c r="FWA821" s="28"/>
      <c r="FWB821" s="28"/>
      <c r="FWC821" s="28"/>
      <c r="FWD821" s="28"/>
      <c r="FWE821" s="28"/>
      <c r="FWF821" s="28"/>
      <c r="FWG821" s="28"/>
      <c r="FWH821" s="28"/>
      <c r="FWI821" s="28"/>
      <c r="FWJ821" s="28"/>
      <c r="FWK821" s="28"/>
      <c r="FWL821" s="28"/>
      <c r="FWM821" s="28"/>
      <c r="FWN821" s="28"/>
      <c r="FWO821" s="28"/>
      <c r="FWP821" s="28"/>
      <c r="FWQ821" s="28"/>
      <c r="FWR821" s="28"/>
      <c r="FWS821" s="28"/>
      <c r="FWT821" s="28"/>
      <c r="FWU821" s="28"/>
      <c r="FWV821" s="28"/>
      <c r="FWW821" s="28"/>
      <c r="FWX821" s="28"/>
      <c r="FWY821" s="28"/>
      <c r="FWZ821" s="28"/>
      <c r="FXA821" s="28"/>
      <c r="FXB821" s="28"/>
      <c r="FXC821" s="28"/>
      <c r="FXD821" s="28"/>
      <c r="FXE821" s="28"/>
      <c r="FXF821" s="28"/>
      <c r="FXG821" s="28"/>
      <c r="FXH821" s="28"/>
      <c r="FXI821" s="28"/>
      <c r="FXJ821" s="28"/>
      <c r="FXK821" s="28"/>
      <c r="FXL821" s="28"/>
      <c r="FXM821" s="28"/>
      <c r="FXN821" s="28"/>
      <c r="FXO821" s="28"/>
      <c r="FXP821" s="28"/>
      <c r="FXQ821" s="28"/>
      <c r="FXR821" s="28"/>
      <c r="FXS821" s="28"/>
      <c r="FXT821" s="28"/>
      <c r="FXU821" s="28"/>
      <c r="FXV821" s="28"/>
      <c r="FXW821" s="28"/>
      <c r="FXX821" s="28"/>
      <c r="FXY821" s="28"/>
      <c r="FXZ821" s="28"/>
      <c r="FYA821" s="28"/>
      <c r="FYB821" s="28"/>
      <c r="FYC821" s="28"/>
      <c r="FYD821" s="28"/>
      <c r="FYE821" s="28"/>
      <c r="FYF821" s="28"/>
      <c r="FYG821" s="28"/>
      <c r="FYH821" s="28"/>
      <c r="FYI821" s="28"/>
      <c r="FYJ821" s="28"/>
      <c r="FYK821" s="28"/>
      <c r="FYL821" s="28"/>
      <c r="FYM821" s="28"/>
      <c r="FYN821" s="28"/>
      <c r="FYO821" s="28"/>
      <c r="FYP821" s="28"/>
      <c r="FYQ821" s="28"/>
      <c r="FYR821" s="28"/>
      <c r="FYS821" s="28"/>
      <c r="FYT821" s="28"/>
      <c r="FYU821" s="28"/>
      <c r="FYV821" s="28"/>
      <c r="FYW821" s="28"/>
      <c r="FYX821" s="28"/>
      <c r="FYY821" s="28"/>
      <c r="FYZ821" s="28"/>
      <c r="FZA821" s="28"/>
      <c r="FZB821" s="28"/>
      <c r="FZC821" s="28"/>
      <c r="FZD821" s="28"/>
      <c r="FZE821" s="28"/>
      <c r="FZF821" s="28"/>
      <c r="FZG821" s="28"/>
      <c r="FZH821" s="28"/>
      <c r="FZI821" s="28"/>
      <c r="FZJ821" s="28"/>
      <c r="FZK821" s="28"/>
      <c r="FZL821" s="28"/>
      <c r="FZM821" s="28"/>
      <c r="FZN821" s="28"/>
      <c r="FZO821" s="28"/>
      <c r="FZP821" s="28"/>
      <c r="FZQ821" s="28"/>
      <c r="FZR821" s="28"/>
      <c r="FZS821" s="28"/>
      <c r="FZT821" s="28"/>
      <c r="FZU821" s="28"/>
      <c r="FZV821" s="28"/>
      <c r="FZW821" s="28"/>
      <c r="FZX821" s="28"/>
      <c r="FZY821" s="28"/>
      <c r="FZZ821" s="28"/>
      <c r="GAA821" s="28"/>
      <c r="GAB821" s="28"/>
      <c r="GAC821" s="28"/>
      <c r="GAD821" s="28"/>
      <c r="GAE821" s="28"/>
      <c r="GAF821" s="28"/>
      <c r="GAG821" s="28"/>
      <c r="GAH821" s="28"/>
      <c r="GAI821" s="28"/>
      <c r="GAJ821" s="28"/>
      <c r="GAK821" s="28"/>
      <c r="GAL821" s="28"/>
      <c r="GAM821" s="28"/>
      <c r="GAN821" s="28"/>
      <c r="GAO821" s="28"/>
      <c r="GAP821" s="28"/>
      <c r="GAQ821" s="28"/>
      <c r="GAR821" s="28"/>
      <c r="GAS821" s="28"/>
      <c r="GAT821" s="28"/>
      <c r="GAU821" s="28"/>
      <c r="GAV821" s="28"/>
      <c r="GAW821" s="28"/>
      <c r="GAX821" s="28"/>
      <c r="GAY821" s="28"/>
      <c r="GAZ821" s="28"/>
      <c r="GBA821" s="28"/>
      <c r="GBB821" s="28"/>
      <c r="GBC821" s="28"/>
      <c r="GBD821" s="28"/>
      <c r="GBE821" s="28"/>
      <c r="GBF821" s="28"/>
      <c r="GBG821" s="28"/>
      <c r="GBH821" s="28"/>
      <c r="GBI821" s="28"/>
      <c r="GBJ821" s="28"/>
      <c r="GBK821" s="28"/>
      <c r="GBL821" s="28"/>
      <c r="GBM821" s="28"/>
      <c r="GBN821" s="28"/>
      <c r="GBO821" s="28"/>
      <c r="GBP821" s="28"/>
      <c r="GBQ821" s="28"/>
      <c r="GBR821" s="28"/>
      <c r="GBS821" s="28"/>
      <c r="GBT821" s="28"/>
      <c r="GBU821" s="28"/>
      <c r="GBV821" s="28"/>
      <c r="GBW821" s="28"/>
      <c r="GBX821" s="28"/>
      <c r="GBY821" s="28"/>
      <c r="GBZ821" s="28"/>
      <c r="GCA821" s="28"/>
      <c r="GCB821" s="28"/>
      <c r="GCC821" s="28"/>
      <c r="GCD821" s="28"/>
      <c r="GCE821" s="28"/>
      <c r="GCF821" s="28"/>
      <c r="GCG821" s="28"/>
      <c r="GCH821" s="28"/>
      <c r="GCI821" s="28"/>
      <c r="GCJ821" s="28"/>
      <c r="GCK821" s="28"/>
      <c r="GCL821" s="28"/>
      <c r="GCM821" s="28"/>
      <c r="GCN821" s="28"/>
      <c r="GCO821" s="28"/>
      <c r="GCP821" s="28"/>
      <c r="GCQ821" s="28"/>
      <c r="GCR821" s="28"/>
      <c r="GCS821" s="28"/>
      <c r="GCT821" s="28"/>
      <c r="GCU821" s="28"/>
      <c r="GCV821" s="28"/>
      <c r="GCW821" s="28"/>
      <c r="GCX821" s="28"/>
      <c r="GCY821" s="28"/>
      <c r="GCZ821" s="28"/>
      <c r="GDA821" s="28"/>
      <c r="GDB821" s="28"/>
      <c r="GDC821" s="28"/>
      <c r="GDD821" s="28"/>
      <c r="GDE821" s="28"/>
      <c r="GDF821" s="28"/>
      <c r="GDG821" s="28"/>
      <c r="GDH821" s="28"/>
      <c r="GDI821" s="28"/>
      <c r="GDJ821" s="28"/>
      <c r="GDK821" s="28"/>
      <c r="GDL821" s="28"/>
      <c r="GDM821" s="28"/>
      <c r="GDN821" s="28"/>
      <c r="GDO821" s="28"/>
      <c r="GDP821" s="28"/>
      <c r="GDQ821" s="28"/>
      <c r="GDR821" s="28"/>
      <c r="GDS821" s="28"/>
      <c r="GDT821" s="28"/>
      <c r="GDU821" s="28"/>
      <c r="GDV821" s="28"/>
      <c r="GDW821" s="28"/>
      <c r="GDX821" s="28"/>
      <c r="GDY821" s="28"/>
      <c r="GDZ821" s="28"/>
      <c r="GEA821" s="28"/>
      <c r="GEB821" s="28"/>
      <c r="GEC821" s="28"/>
      <c r="GED821" s="28"/>
      <c r="GEE821" s="28"/>
      <c r="GEF821" s="28"/>
      <c r="GEG821" s="28"/>
      <c r="GEH821" s="28"/>
      <c r="GEI821" s="28"/>
      <c r="GEJ821" s="28"/>
      <c r="GEK821" s="28"/>
      <c r="GEL821" s="28"/>
      <c r="GEM821" s="28"/>
      <c r="GEN821" s="28"/>
      <c r="GEO821" s="28"/>
      <c r="GEP821" s="28"/>
      <c r="GEQ821" s="28"/>
      <c r="GER821" s="28"/>
      <c r="GES821" s="28"/>
      <c r="GET821" s="28"/>
      <c r="GEU821" s="28"/>
      <c r="GEV821" s="28"/>
      <c r="GEW821" s="28"/>
      <c r="GEX821" s="28"/>
      <c r="GEY821" s="28"/>
      <c r="GEZ821" s="28"/>
      <c r="GFA821" s="28"/>
      <c r="GFB821" s="28"/>
      <c r="GFC821" s="28"/>
      <c r="GFD821" s="28"/>
      <c r="GFE821" s="28"/>
      <c r="GFF821" s="28"/>
      <c r="GFG821" s="28"/>
      <c r="GFH821" s="28"/>
      <c r="GFI821" s="28"/>
      <c r="GFJ821" s="28"/>
      <c r="GFK821" s="28"/>
      <c r="GFL821" s="28"/>
      <c r="GFM821" s="28"/>
      <c r="GFN821" s="28"/>
      <c r="GFO821" s="28"/>
      <c r="GFP821" s="28"/>
      <c r="GFQ821" s="28"/>
      <c r="GFR821" s="28"/>
      <c r="GFS821" s="28"/>
      <c r="GFT821" s="28"/>
      <c r="GFU821" s="28"/>
      <c r="GFV821" s="28"/>
      <c r="GFW821" s="28"/>
      <c r="GFX821" s="28"/>
      <c r="GFY821" s="28"/>
      <c r="GFZ821" s="28"/>
      <c r="GGA821" s="28"/>
      <c r="GGB821" s="28"/>
      <c r="GGC821" s="28"/>
      <c r="GGD821" s="28"/>
      <c r="GGE821" s="28"/>
      <c r="GGF821" s="28"/>
      <c r="GGG821" s="28"/>
      <c r="GGH821" s="28"/>
      <c r="GGI821" s="28"/>
      <c r="GGJ821" s="28"/>
      <c r="GGK821" s="28"/>
      <c r="GGL821" s="28"/>
      <c r="GGM821" s="28"/>
      <c r="GGN821" s="28"/>
      <c r="GGO821" s="28"/>
      <c r="GGP821" s="28"/>
      <c r="GGQ821" s="28"/>
      <c r="GGR821" s="28"/>
      <c r="GGS821" s="28"/>
      <c r="GGT821" s="28"/>
      <c r="GGU821" s="28"/>
      <c r="GGV821" s="28"/>
      <c r="GGW821" s="28"/>
      <c r="GGX821" s="28"/>
      <c r="GGY821" s="28"/>
      <c r="GGZ821" s="28"/>
      <c r="GHA821" s="28"/>
      <c r="GHB821" s="28"/>
      <c r="GHC821" s="28"/>
      <c r="GHD821" s="28"/>
      <c r="GHE821" s="28"/>
      <c r="GHF821" s="28"/>
      <c r="GHG821" s="28"/>
      <c r="GHH821" s="28"/>
      <c r="GHI821" s="28"/>
      <c r="GHJ821" s="28"/>
      <c r="GHK821" s="28"/>
      <c r="GHL821" s="28"/>
      <c r="GHM821" s="28"/>
      <c r="GHN821" s="28"/>
      <c r="GHO821" s="28"/>
      <c r="GHP821" s="28"/>
      <c r="GHQ821" s="28"/>
      <c r="GHR821" s="28"/>
      <c r="GHS821" s="28"/>
      <c r="GHT821" s="28"/>
      <c r="GHU821" s="28"/>
      <c r="GHV821" s="28"/>
      <c r="GHW821" s="28"/>
      <c r="GHX821" s="28"/>
      <c r="GHY821" s="28"/>
      <c r="GHZ821" s="28"/>
      <c r="GIA821" s="28"/>
      <c r="GIB821" s="28"/>
      <c r="GIC821" s="28"/>
      <c r="GID821" s="28"/>
      <c r="GIE821" s="28"/>
      <c r="GIF821" s="28"/>
      <c r="GIG821" s="28"/>
      <c r="GIH821" s="28"/>
      <c r="GII821" s="28"/>
      <c r="GIJ821" s="28"/>
      <c r="GIK821" s="28"/>
      <c r="GIL821" s="28"/>
      <c r="GIM821" s="28"/>
      <c r="GIN821" s="28"/>
      <c r="GIO821" s="28"/>
      <c r="GIP821" s="28"/>
      <c r="GIQ821" s="28"/>
      <c r="GIR821" s="28"/>
      <c r="GIS821" s="28"/>
      <c r="GIT821" s="28"/>
      <c r="GIU821" s="28"/>
      <c r="GIV821" s="28"/>
      <c r="GIW821" s="28"/>
      <c r="GIX821" s="28"/>
      <c r="GIY821" s="28"/>
      <c r="GIZ821" s="28"/>
      <c r="GJA821" s="28"/>
      <c r="GJB821" s="28"/>
      <c r="GJC821" s="28"/>
      <c r="GJD821" s="28"/>
      <c r="GJE821" s="28"/>
      <c r="GJF821" s="28"/>
      <c r="GJG821" s="28"/>
      <c r="GJH821" s="28"/>
      <c r="GJI821" s="28"/>
      <c r="GJJ821" s="28"/>
      <c r="GJK821" s="28"/>
      <c r="GJL821" s="28"/>
      <c r="GJM821" s="28"/>
      <c r="GJN821" s="28"/>
      <c r="GJO821" s="28"/>
      <c r="GJP821" s="28"/>
      <c r="GJQ821" s="28"/>
      <c r="GJR821" s="28"/>
      <c r="GJS821" s="28"/>
      <c r="GJT821" s="28"/>
      <c r="GJU821" s="28"/>
      <c r="GJV821" s="28"/>
      <c r="GJW821" s="28"/>
      <c r="GJX821" s="28"/>
      <c r="GJY821" s="28"/>
      <c r="GJZ821" s="28"/>
      <c r="GKA821" s="28"/>
      <c r="GKB821" s="28"/>
      <c r="GKC821" s="28"/>
      <c r="GKD821" s="28"/>
      <c r="GKE821" s="28"/>
      <c r="GKF821" s="28"/>
      <c r="GKG821" s="28"/>
      <c r="GKH821" s="28"/>
      <c r="GKI821" s="28"/>
      <c r="GKJ821" s="28"/>
      <c r="GKK821" s="28"/>
      <c r="GKL821" s="28"/>
      <c r="GKM821" s="28"/>
      <c r="GKN821" s="28"/>
      <c r="GKO821" s="28"/>
      <c r="GKP821" s="28"/>
      <c r="GKQ821" s="28"/>
      <c r="GKR821" s="28"/>
      <c r="GKS821" s="28"/>
      <c r="GKT821" s="28"/>
      <c r="GKU821" s="28"/>
      <c r="GKV821" s="28"/>
      <c r="GKW821" s="28"/>
      <c r="GKX821" s="28"/>
      <c r="GKY821" s="28"/>
      <c r="GKZ821" s="28"/>
      <c r="GLA821" s="28"/>
      <c r="GLB821" s="28"/>
      <c r="GLC821" s="28"/>
      <c r="GLD821" s="28"/>
      <c r="GLE821" s="28"/>
      <c r="GLF821" s="28"/>
      <c r="GLG821" s="28"/>
      <c r="GLH821" s="28"/>
      <c r="GLI821" s="28"/>
      <c r="GLJ821" s="28"/>
      <c r="GLK821" s="28"/>
      <c r="GLL821" s="28"/>
      <c r="GLM821" s="28"/>
      <c r="GLN821" s="28"/>
      <c r="GLO821" s="28"/>
      <c r="GLP821" s="28"/>
      <c r="GLQ821" s="28"/>
      <c r="GLR821" s="28"/>
      <c r="GLS821" s="28"/>
      <c r="GLT821" s="28"/>
      <c r="GLU821" s="28"/>
      <c r="GLV821" s="28"/>
      <c r="GLW821" s="28"/>
      <c r="GLX821" s="28"/>
      <c r="GLY821" s="28"/>
      <c r="GLZ821" s="28"/>
      <c r="GMA821" s="28"/>
      <c r="GMB821" s="28"/>
      <c r="GMC821" s="28"/>
      <c r="GMD821" s="28"/>
      <c r="GME821" s="28"/>
      <c r="GMF821" s="28"/>
      <c r="GMG821" s="28"/>
      <c r="GMH821" s="28"/>
      <c r="GMI821" s="28"/>
      <c r="GMJ821" s="28"/>
      <c r="GMK821" s="28"/>
      <c r="GML821" s="28"/>
      <c r="GMM821" s="28"/>
      <c r="GMN821" s="28"/>
      <c r="GMO821" s="28"/>
      <c r="GMP821" s="28"/>
      <c r="GMQ821" s="28"/>
      <c r="GMR821" s="28"/>
      <c r="GMS821" s="28"/>
      <c r="GMT821" s="28"/>
      <c r="GMU821" s="28"/>
      <c r="GMV821" s="28"/>
      <c r="GMW821" s="28"/>
      <c r="GMX821" s="28"/>
      <c r="GMY821" s="28"/>
      <c r="GMZ821" s="28"/>
      <c r="GNA821" s="28"/>
      <c r="GNB821" s="28"/>
      <c r="GNC821" s="28"/>
      <c r="GND821" s="28"/>
      <c r="GNE821" s="28"/>
      <c r="GNF821" s="28"/>
      <c r="GNG821" s="28"/>
      <c r="GNH821" s="28"/>
      <c r="GNI821" s="28"/>
      <c r="GNJ821" s="28"/>
      <c r="GNK821" s="28"/>
      <c r="GNL821" s="28"/>
      <c r="GNM821" s="28"/>
      <c r="GNN821" s="28"/>
      <c r="GNO821" s="28"/>
      <c r="GNP821" s="28"/>
      <c r="GNQ821" s="28"/>
      <c r="GNR821" s="28"/>
      <c r="GNS821" s="28"/>
      <c r="GNT821" s="28"/>
      <c r="GNU821" s="28"/>
      <c r="GNV821" s="28"/>
      <c r="GNW821" s="28"/>
      <c r="GNX821" s="28"/>
      <c r="GNY821" s="28"/>
      <c r="GNZ821" s="28"/>
      <c r="GOA821" s="28"/>
      <c r="GOB821" s="28"/>
      <c r="GOC821" s="28"/>
      <c r="GOD821" s="28"/>
      <c r="GOE821" s="28"/>
      <c r="GOF821" s="28"/>
      <c r="GOG821" s="28"/>
      <c r="GOH821" s="28"/>
      <c r="GOI821" s="28"/>
      <c r="GOJ821" s="28"/>
      <c r="GOK821" s="28"/>
      <c r="GOL821" s="28"/>
      <c r="GOM821" s="28"/>
      <c r="GON821" s="28"/>
      <c r="GOO821" s="28"/>
      <c r="GOP821" s="28"/>
      <c r="GOQ821" s="28"/>
      <c r="GOR821" s="28"/>
      <c r="GOS821" s="28"/>
      <c r="GOT821" s="28"/>
      <c r="GOU821" s="28"/>
      <c r="GOV821" s="28"/>
      <c r="GOW821" s="28"/>
      <c r="GOX821" s="28"/>
      <c r="GOY821" s="28"/>
      <c r="GOZ821" s="28"/>
      <c r="GPA821" s="28"/>
      <c r="GPB821" s="28"/>
      <c r="GPC821" s="28"/>
      <c r="GPD821" s="28"/>
      <c r="GPE821" s="28"/>
      <c r="GPF821" s="28"/>
      <c r="GPG821" s="28"/>
      <c r="GPH821" s="28"/>
      <c r="GPI821" s="28"/>
      <c r="GPJ821" s="28"/>
      <c r="GPK821" s="28"/>
      <c r="GPL821" s="28"/>
      <c r="GPM821" s="28"/>
      <c r="GPN821" s="28"/>
      <c r="GPO821" s="28"/>
      <c r="GPP821" s="28"/>
      <c r="GPQ821" s="28"/>
      <c r="GPR821" s="28"/>
      <c r="GPS821" s="28"/>
      <c r="GPT821" s="28"/>
      <c r="GPU821" s="28"/>
      <c r="GPV821" s="28"/>
      <c r="GPW821" s="28"/>
      <c r="GPX821" s="28"/>
      <c r="GPY821" s="28"/>
      <c r="GPZ821" s="28"/>
      <c r="GQA821" s="28"/>
      <c r="GQB821" s="28"/>
      <c r="GQC821" s="28"/>
      <c r="GQD821" s="28"/>
      <c r="GQE821" s="28"/>
      <c r="GQF821" s="28"/>
      <c r="GQG821" s="28"/>
      <c r="GQH821" s="28"/>
      <c r="GQI821" s="28"/>
      <c r="GQJ821" s="28"/>
      <c r="GQK821" s="28"/>
      <c r="GQL821" s="28"/>
      <c r="GQM821" s="28"/>
      <c r="GQN821" s="28"/>
      <c r="GQO821" s="28"/>
      <c r="GQP821" s="28"/>
      <c r="GQQ821" s="28"/>
      <c r="GQR821" s="28"/>
      <c r="GQS821" s="28"/>
      <c r="GQT821" s="28"/>
      <c r="GQU821" s="28"/>
      <c r="GQV821" s="28"/>
      <c r="GQW821" s="28"/>
      <c r="GQX821" s="28"/>
      <c r="GQY821" s="28"/>
      <c r="GQZ821" s="28"/>
      <c r="GRA821" s="28"/>
      <c r="GRB821" s="28"/>
      <c r="GRC821" s="28"/>
      <c r="GRD821" s="28"/>
      <c r="GRE821" s="28"/>
      <c r="GRF821" s="28"/>
      <c r="GRG821" s="28"/>
      <c r="GRH821" s="28"/>
      <c r="GRI821" s="28"/>
      <c r="GRJ821" s="28"/>
      <c r="GRK821" s="28"/>
      <c r="GRL821" s="28"/>
      <c r="GRM821" s="28"/>
      <c r="GRN821" s="28"/>
      <c r="GRO821" s="28"/>
      <c r="GRP821" s="28"/>
      <c r="GRQ821" s="28"/>
      <c r="GRR821" s="28"/>
      <c r="GRS821" s="28"/>
      <c r="GRT821" s="28"/>
      <c r="GRU821" s="28"/>
      <c r="GRV821" s="28"/>
      <c r="GRW821" s="28"/>
      <c r="GRX821" s="28"/>
      <c r="GRY821" s="28"/>
      <c r="GRZ821" s="28"/>
      <c r="GSA821" s="28"/>
      <c r="GSB821" s="28"/>
      <c r="GSC821" s="28"/>
      <c r="GSD821" s="28"/>
      <c r="GSE821" s="28"/>
      <c r="GSF821" s="28"/>
      <c r="GSG821" s="28"/>
      <c r="GSH821" s="28"/>
      <c r="GSI821" s="28"/>
      <c r="GSJ821" s="28"/>
      <c r="GSK821" s="28"/>
      <c r="GSL821" s="28"/>
      <c r="GSM821" s="28"/>
      <c r="GSN821" s="28"/>
      <c r="GSO821" s="28"/>
      <c r="GSP821" s="28"/>
      <c r="GSQ821" s="28"/>
      <c r="GSR821" s="28"/>
      <c r="GSS821" s="28"/>
      <c r="GST821" s="28"/>
      <c r="GSU821" s="28"/>
      <c r="GSV821" s="28"/>
      <c r="GSW821" s="28"/>
      <c r="GSX821" s="28"/>
      <c r="GSY821" s="28"/>
      <c r="GSZ821" s="28"/>
      <c r="GTA821" s="28"/>
      <c r="GTB821" s="28"/>
      <c r="GTC821" s="28"/>
      <c r="GTD821" s="28"/>
      <c r="GTE821" s="28"/>
      <c r="GTF821" s="28"/>
      <c r="GTG821" s="28"/>
      <c r="GTH821" s="28"/>
      <c r="GTI821" s="28"/>
      <c r="GTJ821" s="28"/>
      <c r="GTK821" s="28"/>
      <c r="GTL821" s="28"/>
      <c r="GTM821" s="28"/>
      <c r="GTN821" s="28"/>
      <c r="GTO821" s="28"/>
      <c r="GTP821" s="28"/>
      <c r="GTQ821" s="28"/>
      <c r="GTR821" s="28"/>
      <c r="GTS821" s="28"/>
      <c r="GTT821" s="28"/>
      <c r="GTU821" s="28"/>
      <c r="GTV821" s="28"/>
      <c r="GTW821" s="28"/>
      <c r="GTX821" s="28"/>
      <c r="GTY821" s="28"/>
      <c r="GTZ821" s="28"/>
      <c r="GUA821" s="28"/>
      <c r="GUB821" s="28"/>
      <c r="GUC821" s="28"/>
      <c r="GUD821" s="28"/>
      <c r="GUE821" s="28"/>
      <c r="GUF821" s="28"/>
      <c r="GUG821" s="28"/>
      <c r="GUH821" s="28"/>
      <c r="GUI821" s="28"/>
      <c r="GUJ821" s="28"/>
      <c r="GUK821" s="28"/>
      <c r="GUL821" s="28"/>
      <c r="GUM821" s="28"/>
      <c r="GUN821" s="28"/>
      <c r="GUO821" s="28"/>
      <c r="GUP821" s="28"/>
      <c r="GUQ821" s="28"/>
      <c r="GUR821" s="28"/>
      <c r="GUS821" s="28"/>
      <c r="GUT821" s="28"/>
      <c r="GUU821" s="28"/>
      <c r="GUV821" s="28"/>
      <c r="GUW821" s="28"/>
      <c r="GUX821" s="28"/>
      <c r="GUY821" s="28"/>
      <c r="GUZ821" s="28"/>
      <c r="GVA821" s="28"/>
      <c r="GVB821" s="28"/>
      <c r="GVC821" s="28"/>
      <c r="GVD821" s="28"/>
      <c r="GVE821" s="28"/>
      <c r="GVF821" s="28"/>
      <c r="GVG821" s="28"/>
      <c r="GVH821" s="28"/>
      <c r="GVI821" s="28"/>
      <c r="GVJ821" s="28"/>
      <c r="GVK821" s="28"/>
      <c r="GVL821" s="28"/>
      <c r="GVM821" s="28"/>
      <c r="GVN821" s="28"/>
      <c r="GVO821" s="28"/>
      <c r="GVP821" s="28"/>
      <c r="GVQ821" s="28"/>
      <c r="GVR821" s="28"/>
      <c r="GVS821" s="28"/>
      <c r="GVT821" s="28"/>
      <c r="GVU821" s="28"/>
      <c r="GVV821" s="28"/>
      <c r="GVW821" s="28"/>
      <c r="GVX821" s="28"/>
      <c r="GVY821" s="28"/>
      <c r="GVZ821" s="28"/>
      <c r="GWA821" s="28"/>
      <c r="GWB821" s="28"/>
      <c r="GWC821" s="28"/>
      <c r="GWD821" s="28"/>
      <c r="GWE821" s="28"/>
      <c r="GWF821" s="28"/>
      <c r="GWG821" s="28"/>
      <c r="GWH821" s="28"/>
      <c r="GWI821" s="28"/>
      <c r="GWJ821" s="28"/>
      <c r="GWK821" s="28"/>
      <c r="GWL821" s="28"/>
      <c r="GWM821" s="28"/>
      <c r="GWN821" s="28"/>
      <c r="GWO821" s="28"/>
      <c r="GWP821" s="28"/>
      <c r="GWQ821" s="28"/>
      <c r="GWR821" s="28"/>
      <c r="GWS821" s="28"/>
      <c r="GWT821" s="28"/>
      <c r="GWU821" s="28"/>
      <c r="GWV821" s="28"/>
      <c r="GWW821" s="28"/>
      <c r="GWX821" s="28"/>
      <c r="GWY821" s="28"/>
      <c r="GWZ821" s="28"/>
      <c r="GXA821" s="28"/>
      <c r="GXB821" s="28"/>
      <c r="GXC821" s="28"/>
      <c r="GXD821" s="28"/>
      <c r="GXE821" s="28"/>
      <c r="GXF821" s="28"/>
      <c r="GXG821" s="28"/>
      <c r="GXH821" s="28"/>
      <c r="GXI821" s="28"/>
      <c r="GXJ821" s="28"/>
      <c r="GXK821" s="28"/>
      <c r="GXL821" s="28"/>
      <c r="GXM821" s="28"/>
      <c r="GXN821" s="28"/>
      <c r="GXO821" s="28"/>
      <c r="GXP821" s="28"/>
      <c r="GXQ821" s="28"/>
      <c r="GXR821" s="28"/>
      <c r="GXS821" s="28"/>
      <c r="GXT821" s="28"/>
      <c r="GXU821" s="28"/>
      <c r="GXV821" s="28"/>
      <c r="GXW821" s="28"/>
      <c r="GXX821" s="28"/>
      <c r="GXY821" s="28"/>
      <c r="GXZ821" s="28"/>
      <c r="GYA821" s="28"/>
      <c r="GYB821" s="28"/>
      <c r="GYC821" s="28"/>
      <c r="GYD821" s="28"/>
      <c r="GYE821" s="28"/>
      <c r="GYF821" s="28"/>
      <c r="GYG821" s="28"/>
      <c r="GYH821" s="28"/>
      <c r="GYI821" s="28"/>
      <c r="GYJ821" s="28"/>
      <c r="GYK821" s="28"/>
      <c r="GYL821" s="28"/>
      <c r="GYM821" s="28"/>
      <c r="GYN821" s="28"/>
      <c r="GYO821" s="28"/>
      <c r="GYP821" s="28"/>
      <c r="GYQ821" s="28"/>
      <c r="GYR821" s="28"/>
      <c r="GYS821" s="28"/>
      <c r="GYT821" s="28"/>
      <c r="GYU821" s="28"/>
      <c r="GYV821" s="28"/>
      <c r="GYW821" s="28"/>
      <c r="GYX821" s="28"/>
      <c r="GYY821" s="28"/>
      <c r="GYZ821" s="28"/>
      <c r="GZA821" s="28"/>
      <c r="GZB821" s="28"/>
      <c r="GZC821" s="28"/>
      <c r="GZD821" s="28"/>
      <c r="GZE821" s="28"/>
      <c r="GZF821" s="28"/>
      <c r="GZG821" s="28"/>
      <c r="GZH821" s="28"/>
      <c r="GZI821" s="28"/>
      <c r="GZJ821" s="28"/>
      <c r="GZK821" s="28"/>
      <c r="GZL821" s="28"/>
      <c r="GZM821" s="28"/>
      <c r="GZN821" s="28"/>
      <c r="GZO821" s="28"/>
      <c r="GZP821" s="28"/>
      <c r="GZQ821" s="28"/>
      <c r="GZR821" s="28"/>
      <c r="GZS821" s="28"/>
      <c r="GZT821" s="28"/>
      <c r="GZU821" s="28"/>
      <c r="GZV821" s="28"/>
      <c r="GZW821" s="28"/>
      <c r="GZX821" s="28"/>
      <c r="GZY821" s="28"/>
      <c r="GZZ821" s="28"/>
      <c r="HAA821" s="28"/>
      <c r="HAB821" s="28"/>
      <c r="HAC821" s="28"/>
      <c r="HAD821" s="28"/>
      <c r="HAE821" s="28"/>
      <c r="HAF821" s="28"/>
      <c r="HAG821" s="28"/>
      <c r="HAH821" s="28"/>
      <c r="HAI821" s="28"/>
      <c r="HAJ821" s="28"/>
      <c r="HAK821" s="28"/>
      <c r="HAL821" s="28"/>
      <c r="HAM821" s="28"/>
      <c r="HAN821" s="28"/>
      <c r="HAO821" s="28"/>
      <c r="HAP821" s="28"/>
      <c r="HAQ821" s="28"/>
      <c r="HAR821" s="28"/>
      <c r="HAS821" s="28"/>
      <c r="HAT821" s="28"/>
      <c r="HAU821" s="28"/>
      <c r="HAV821" s="28"/>
      <c r="HAW821" s="28"/>
      <c r="HAX821" s="28"/>
      <c r="HAY821" s="28"/>
      <c r="HAZ821" s="28"/>
      <c r="HBA821" s="28"/>
      <c r="HBB821" s="28"/>
      <c r="HBC821" s="28"/>
      <c r="HBD821" s="28"/>
      <c r="HBE821" s="28"/>
      <c r="HBF821" s="28"/>
      <c r="HBG821" s="28"/>
      <c r="HBH821" s="28"/>
      <c r="HBI821" s="28"/>
      <c r="HBJ821" s="28"/>
      <c r="HBK821" s="28"/>
      <c r="HBL821" s="28"/>
      <c r="HBM821" s="28"/>
      <c r="HBN821" s="28"/>
      <c r="HBO821" s="28"/>
      <c r="HBP821" s="28"/>
      <c r="HBQ821" s="28"/>
      <c r="HBR821" s="28"/>
      <c r="HBS821" s="28"/>
      <c r="HBT821" s="28"/>
      <c r="HBU821" s="28"/>
      <c r="HBV821" s="28"/>
      <c r="HBW821" s="28"/>
      <c r="HBX821" s="28"/>
      <c r="HBY821" s="28"/>
      <c r="HBZ821" s="28"/>
      <c r="HCA821" s="28"/>
      <c r="HCB821" s="28"/>
      <c r="HCC821" s="28"/>
      <c r="HCD821" s="28"/>
      <c r="HCE821" s="28"/>
      <c r="HCF821" s="28"/>
      <c r="HCG821" s="28"/>
      <c r="HCH821" s="28"/>
      <c r="HCI821" s="28"/>
      <c r="HCJ821" s="28"/>
      <c r="HCK821" s="28"/>
      <c r="HCL821" s="28"/>
      <c r="HCM821" s="28"/>
      <c r="HCN821" s="28"/>
      <c r="HCO821" s="28"/>
      <c r="HCP821" s="28"/>
      <c r="HCQ821" s="28"/>
      <c r="HCR821" s="28"/>
      <c r="HCS821" s="28"/>
      <c r="HCT821" s="28"/>
      <c r="HCU821" s="28"/>
      <c r="HCV821" s="28"/>
      <c r="HCW821" s="28"/>
      <c r="HCX821" s="28"/>
      <c r="HCY821" s="28"/>
      <c r="HCZ821" s="28"/>
      <c r="HDA821" s="28"/>
      <c r="HDB821" s="28"/>
      <c r="HDC821" s="28"/>
      <c r="HDD821" s="28"/>
      <c r="HDE821" s="28"/>
      <c r="HDF821" s="28"/>
      <c r="HDG821" s="28"/>
      <c r="HDH821" s="28"/>
      <c r="HDI821" s="28"/>
      <c r="HDJ821" s="28"/>
      <c r="HDK821" s="28"/>
      <c r="HDL821" s="28"/>
      <c r="HDM821" s="28"/>
      <c r="HDN821" s="28"/>
      <c r="HDO821" s="28"/>
      <c r="HDP821" s="28"/>
      <c r="HDQ821" s="28"/>
      <c r="HDR821" s="28"/>
      <c r="HDS821" s="28"/>
      <c r="HDT821" s="28"/>
      <c r="HDU821" s="28"/>
      <c r="HDV821" s="28"/>
      <c r="HDW821" s="28"/>
      <c r="HDX821" s="28"/>
      <c r="HDY821" s="28"/>
      <c r="HDZ821" s="28"/>
      <c r="HEA821" s="28"/>
      <c r="HEB821" s="28"/>
      <c r="HEC821" s="28"/>
      <c r="HED821" s="28"/>
      <c r="HEE821" s="28"/>
      <c r="HEF821" s="28"/>
      <c r="HEG821" s="28"/>
      <c r="HEH821" s="28"/>
      <c r="HEI821" s="28"/>
      <c r="HEJ821" s="28"/>
      <c r="HEK821" s="28"/>
      <c r="HEL821" s="28"/>
      <c r="HEM821" s="28"/>
      <c r="HEN821" s="28"/>
      <c r="HEO821" s="28"/>
      <c r="HEP821" s="28"/>
      <c r="HEQ821" s="28"/>
      <c r="HER821" s="28"/>
      <c r="HES821" s="28"/>
      <c r="HET821" s="28"/>
      <c r="HEU821" s="28"/>
      <c r="HEV821" s="28"/>
      <c r="HEW821" s="28"/>
      <c r="HEX821" s="28"/>
      <c r="HEY821" s="28"/>
      <c r="HEZ821" s="28"/>
      <c r="HFA821" s="28"/>
      <c r="HFB821" s="28"/>
      <c r="HFC821" s="28"/>
      <c r="HFD821" s="28"/>
      <c r="HFE821" s="28"/>
      <c r="HFF821" s="28"/>
      <c r="HFG821" s="28"/>
      <c r="HFH821" s="28"/>
      <c r="HFI821" s="28"/>
      <c r="HFJ821" s="28"/>
      <c r="HFK821" s="28"/>
      <c r="HFL821" s="28"/>
      <c r="HFM821" s="28"/>
      <c r="HFN821" s="28"/>
      <c r="HFO821" s="28"/>
      <c r="HFP821" s="28"/>
      <c r="HFQ821" s="28"/>
      <c r="HFR821" s="28"/>
      <c r="HFS821" s="28"/>
      <c r="HFT821" s="28"/>
      <c r="HFU821" s="28"/>
      <c r="HFV821" s="28"/>
      <c r="HFW821" s="28"/>
      <c r="HFX821" s="28"/>
      <c r="HFY821" s="28"/>
      <c r="HFZ821" s="28"/>
      <c r="HGA821" s="28"/>
      <c r="HGB821" s="28"/>
      <c r="HGC821" s="28"/>
      <c r="HGD821" s="28"/>
      <c r="HGE821" s="28"/>
      <c r="HGF821" s="28"/>
      <c r="HGG821" s="28"/>
      <c r="HGH821" s="28"/>
      <c r="HGI821" s="28"/>
      <c r="HGJ821" s="28"/>
      <c r="HGK821" s="28"/>
      <c r="HGL821" s="28"/>
      <c r="HGM821" s="28"/>
      <c r="HGN821" s="28"/>
      <c r="HGO821" s="28"/>
      <c r="HGP821" s="28"/>
      <c r="HGQ821" s="28"/>
      <c r="HGR821" s="28"/>
      <c r="HGS821" s="28"/>
      <c r="HGT821" s="28"/>
      <c r="HGU821" s="28"/>
      <c r="HGV821" s="28"/>
      <c r="HGW821" s="28"/>
      <c r="HGX821" s="28"/>
      <c r="HGY821" s="28"/>
      <c r="HGZ821" s="28"/>
      <c r="HHA821" s="28"/>
      <c r="HHB821" s="28"/>
      <c r="HHC821" s="28"/>
      <c r="HHD821" s="28"/>
      <c r="HHE821" s="28"/>
      <c r="HHF821" s="28"/>
      <c r="HHG821" s="28"/>
      <c r="HHH821" s="28"/>
      <c r="HHI821" s="28"/>
      <c r="HHJ821" s="28"/>
      <c r="HHK821" s="28"/>
      <c r="HHL821" s="28"/>
      <c r="HHM821" s="28"/>
      <c r="HHN821" s="28"/>
      <c r="HHO821" s="28"/>
      <c r="HHP821" s="28"/>
      <c r="HHQ821" s="28"/>
      <c r="HHR821" s="28"/>
      <c r="HHS821" s="28"/>
      <c r="HHT821" s="28"/>
      <c r="HHU821" s="28"/>
      <c r="HHV821" s="28"/>
      <c r="HHW821" s="28"/>
      <c r="HHX821" s="28"/>
      <c r="HHY821" s="28"/>
      <c r="HHZ821" s="28"/>
      <c r="HIA821" s="28"/>
      <c r="HIB821" s="28"/>
      <c r="HIC821" s="28"/>
      <c r="HID821" s="28"/>
      <c r="HIE821" s="28"/>
      <c r="HIF821" s="28"/>
      <c r="HIG821" s="28"/>
      <c r="HIH821" s="28"/>
      <c r="HII821" s="28"/>
      <c r="HIJ821" s="28"/>
      <c r="HIK821" s="28"/>
      <c r="HIL821" s="28"/>
      <c r="HIM821" s="28"/>
      <c r="HIN821" s="28"/>
      <c r="HIO821" s="28"/>
      <c r="HIP821" s="28"/>
      <c r="HIQ821" s="28"/>
      <c r="HIR821" s="28"/>
      <c r="HIS821" s="28"/>
      <c r="HIT821" s="28"/>
      <c r="HIU821" s="28"/>
      <c r="HIV821" s="28"/>
      <c r="HIW821" s="28"/>
      <c r="HIX821" s="28"/>
      <c r="HIY821" s="28"/>
      <c r="HIZ821" s="28"/>
      <c r="HJA821" s="28"/>
      <c r="HJB821" s="28"/>
      <c r="HJC821" s="28"/>
      <c r="HJD821" s="28"/>
      <c r="HJE821" s="28"/>
      <c r="HJF821" s="28"/>
      <c r="HJG821" s="28"/>
      <c r="HJH821" s="28"/>
      <c r="HJI821" s="28"/>
      <c r="HJJ821" s="28"/>
      <c r="HJK821" s="28"/>
      <c r="HJL821" s="28"/>
      <c r="HJM821" s="28"/>
      <c r="HJN821" s="28"/>
      <c r="HJO821" s="28"/>
      <c r="HJP821" s="28"/>
      <c r="HJQ821" s="28"/>
      <c r="HJR821" s="28"/>
      <c r="HJS821" s="28"/>
      <c r="HJT821" s="28"/>
      <c r="HJU821" s="28"/>
      <c r="HJV821" s="28"/>
      <c r="HJW821" s="28"/>
      <c r="HJX821" s="28"/>
      <c r="HJY821" s="28"/>
      <c r="HJZ821" s="28"/>
      <c r="HKA821" s="28"/>
      <c r="HKB821" s="28"/>
      <c r="HKC821" s="28"/>
      <c r="HKD821" s="28"/>
      <c r="HKE821" s="28"/>
      <c r="HKF821" s="28"/>
      <c r="HKG821" s="28"/>
      <c r="HKH821" s="28"/>
      <c r="HKI821" s="28"/>
      <c r="HKJ821" s="28"/>
      <c r="HKK821" s="28"/>
      <c r="HKL821" s="28"/>
      <c r="HKM821" s="28"/>
      <c r="HKN821" s="28"/>
      <c r="HKO821" s="28"/>
      <c r="HKP821" s="28"/>
      <c r="HKQ821" s="28"/>
      <c r="HKR821" s="28"/>
      <c r="HKS821" s="28"/>
      <c r="HKT821" s="28"/>
      <c r="HKU821" s="28"/>
      <c r="HKV821" s="28"/>
      <c r="HKW821" s="28"/>
      <c r="HKX821" s="28"/>
      <c r="HKY821" s="28"/>
      <c r="HKZ821" s="28"/>
      <c r="HLA821" s="28"/>
      <c r="HLB821" s="28"/>
      <c r="HLC821" s="28"/>
      <c r="HLD821" s="28"/>
      <c r="HLE821" s="28"/>
      <c r="HLF821" s="28"/>
      <c r="HLG821" s="28"/>
      <c r="HLH821" s="28"/>
      <c r="HLI821" s="28"/>
      <c r="HLJ821" s="28"/>
      <c r="HLK821" s="28"/>
      <c r="HLL821" s="28"/>
      <c r="HLM821" s="28"/>
      <c r="HLN821" s="28"/>
      <c r="HLO821" s="28"/>
      <c r="HLP821" s="28"/>
      <c r="HLQ821" s="28"/>
      <c r="HLR821" s="28"/>
      <c r="HLS821" s="28"/>
      <c r="HLT821" s="28"/>
      <c r="HLU821" s="28"/>
      <c r="HLV821" s="28"/>
      <c r="HLW821" s="28"/>
      <c r="HLX821" s="28"/>
      <c r="HLY821" s="28"/>
      <c r="HLZ821" s="28"/>
      <c r="HMA821" s="28"/>
      <c r="HMB821" s="28"/>
      <c r="HMC821" s="28"/>
      <c r="HMD821" s="28"/>
      <c r="HME821" s="28"/>
      <c r="HMF821" s="28"/>
      <c r="HMG821" s="28"/>
      <c r="HMH821" s="28"/>
      <c r="HMI821" s="28"/>
      <c r="HMJ821" s="28"/>
      <c r="HMK821" s="28"/>
      <c r="HML821" s="28"/>
      <c r="HMM821" s="28"/>
      <c r="HMN821" s="28"/>
      <c r="HMO821" s="28"/>
      <c r="HMP821" s="28"/>
      <c r="HMQ821" s="28"/>
      <c r="HMR821" s="28"/>
      <c r="HMS821" s="28"/>
      <c r="HMT821" s="28"/>
      <c r="HMU821" s="28"/>
      <c r="HMV821" s="28"/>
      <c r="HMW821" s="28"/>
      <c r="HMX821" s="28"/>
      <c r="HMY821" s="28"/>
      <c r="HMZ821" s="28"/>
      <c r="HNA821" s="28"/>
      <c r="HNB821" s="28"/>
      <c r="HNC821" s="28"/>
      <c r="HND821" s="28"/>
      <c r="HNE821" s="28"/>
      <c r="HNF821" s="28"/>
      <c r="HNG821" s="28"/>
      <c r="HNH821" s="28"/>
      <c r="HNI821" s="28"/>
      <c r="HNJ821" s="28"/>
      <c r="HNK821" s="28"/>
      <c r="HNL821" s="28"/>
      <c r="HNM821" s="28"/>
      <c r="HNN821" s="28"/>
      <c r="HNO821" s="28"/>
      <c r="HNP821" s="28"/>
      <c r="HNQ821" s="28"/>
      <c r="HNR821" s="28"/>
      <c r="HNS821" s="28"/>
      <c r="HNT821" s="28"/>
      <c r="HNU821" s="28"/>
      <c r="HNV821" s="28"/>
      <c r="HNW821" s="28"/>
      <c r="HNX821" s="28"/>
      <c r="HNY821" s="28"/>
      <c r="HNZ821" s="28"/>
      <c r="HOA821" s="28"/>
      <c r="HOB821" s="28"/>
      <c r="HOC821" s="28"/>
      <c r="HOD821" s="28"/>
      <c r="HOE821" s="28"/>
      <c r="HOF821" s="28"/>
      <c r="HOG821" s="28"/>
      <c r="HOH821" s="28"/>
      <c r="HOI821" s="28"/>
      <c r="HOJ821" s="28"/>
      <c r="HOK821" s="28"/>
      <c r="HOL821" s="28"/>
      <c r="HOM821" s="28"/>
      <c r="HON821" s="28"/>
      <c r="HOO821" s="28"/>
      <c r="HOP821" s="28"/>
      <c r="HOQ821" s="28"/>
      <c r="HOR821" s="28"/>
      <c r="HOS821" s="28"/>
      <c r="HOT821" s="28"/>
      <c r="HOU821" s="28"/>
      <c r="HOV821" s="28"/>
      <c r="HOW821" s="28"/>
      <c r="HOX821" s="28"/>
      <c r="HOY821" s="28"/>
      <c r="HOZ821" s="28"/>
      <c r="HPA821" s="28"/>
      <c r="HPB821" s="28"/>
      <c r="HPC821" s="28"/>
      <c r="HPD821" s="28"/>
      <c r="HPE821" s="28"/>
      <c r="HPF821" s="28"/>
      <c r="HPG821" s="28"/>
      <c r="HPH821" s="28"/>
      <c r="HPI821" s="28"/>
      <c r="HPJ821" s="28"/>
      <c r="HPK821" s="28"/>
      <c r="HPL821" s="28"/>
      <c r="HPM821" s="28"/>
      <c r="HPN821" s="28"/>
      <c r="HPO821" s="28"/>
      <c r="HPP821" s="28"/>
      <c r="HPQ821" s="28"/>
      <c r="HPR821" s="28"/>
      <c r="HPS821" s="28"/>
      <c r="HPT821" s="28"/>
      <c r="HPU821" s="28"/>
      <c r="HPV821" s="28"/>
      <c r="HPW821" s="28"/>
      <c r="HPX821" s="28"/>
      <c r="HPY821" s="28"/>
      <c r="HPZ821" s="28"/>
      <c r="HQA821" s="28"/>
      <c r="HQB821" s="28"/>
      <c r="HQC821" s="28"/>
      <c r="HQD821" s="28"/>
      <c r="HQE821" s="28"/>
      <c r="HQF821" s="28"/>
      <c r="HQG821" s="28"/>
      <c r="HQH821" s="28"/>
      <c r="HQI821" s="28"/>
      <c r="HQJ821" s="28"/>
      <c r="HQK821" s="28"/>
      <c r="HQL821" s="28"/>
      <c r="HQM821" s="28"/>
      <c r="HQN821" s="28"/>
      <c r="HQO821" s="28"/>
      <c r="HQP821" s="28"/>
      <c r="HQQ821" s="28"/>
      <c r="HQR821" s="28"/>
      <c r="HQS821" s="28"/>
      <c r="HQT821" s="28"/>
      <c r="HQU821" s="28"/>
      <c r="HQV821" s="28"/>
      <c r="HQW821" s="28"/>
      <c r="HQX821" s="28"/>
      <c r="HQY821" s="28"/>
      <c r="HQZ821" s="28"/>
      <c r="HRA821" s="28"/>
      <c r="HRB821" s="28"/>
      <c r="HRC821" s="28"/>
      <c r="HRD821" s="28"/>
      <c r="HRE821" s="28"/>
      <c r="HRF821" s="28"/>
      <c r="HRG821" s="28"/>
      <c r="HRH821" s="28"/>
      <c r="HRI821" s="28"/>
      <c r="HRJ821" s="28"/>
      <c r="HRK821" s="28"/>
      <c r="HRL821" s="28"/>
      <c r="HRM821" s="28"/>
      <c r="HRN821" s="28"/>
      <c r="HRO821" s="28"/>
      <c r="HRP821" s="28"/>
      <c r="HRQ821" s="28"/>
      <c r="HRR821" s="28"/>
      <c r="HRS821" s="28"/>
      <c r="HRT821" s="28"/>
      <c r="HRU821" s="28"/>
      <c r="HRV821" s="28"/>
      <c r="HRW821" s="28"/>
      <c r="HRX821" s="28"/>
      <c r="HRY821" s="28"/>
      <c r="HRZ821" s="28"/>
      <c r="HSA821" s="28"/>
      <c r="HSB821" s="28"/>
      <c r="HSC821" s="28"/>
      <c r="HSD821" s="28"/>
      <c r="HSE821" s="28"/>
      <c r="HSF821" s="28"/>
      <c r="HSG821" s="28"/>
      <c r="HSH821" s="28"/>
      <c r="HSI821" s="28"/>
      <c r="HSJ821" s="28"/>
      <c r="HSK821" s="28"/>
      <c r="HSL821" s="28"/>
      <c r="HSM821" s="28"/>
      <c r="HSN821" s="28"/>
      <c r="HSO821" s="28"/>
      <c r="HSP821" s="28"/>
      <c r="HSQ821" s="28"/>
      <c r="HSR821" s="28"/>
      <c r="HSS821" s="28"/>
      <c r="HST821" s="28"/>
      <c r="HSU821" s="28"/>
      <c r="HSV821" s="28"/>
      <c r="HSW821" s="28"/>
      <c r="HSX821" s="28"/>
      <c r="HSY821" s="28"/>
      <c r="HSZ821" s="28"/>
      <c r="HTA821" s="28"/>
      <c r="HTB821" s="28"/>
      <c r="HTC821" s="28"/>
      <c r="HTD821" s="28"/>
      <c r="HTE821" s="28"/>
      <c r="HTF821" s="28"/>
      <c r="HTG821" s="28"/>
      <c r="HTH821" s="28"/>
      <c r="HTI821" s="28"/>
      <c r="HTJ821" s="28"/>
      <c r="HTK821" s="28"/>
      <c r="HTL821" s="28"/>
      <c r="HTM821" s="28"/>
      <c r="HTN821" s="28"/>
      <c r="HTO821" s="28"/>
      <c r="HTP821" s="28"/>
      <c r="HTQ821" s="28"/>
      <c r="HTR821" s="28"/>
      <c r="HTS821" s="28"/>
      <c r="HTT821" s="28"/>
      <c r="HTU821" s="28"/>
      <c r="HTV821" s="28"/>
      <c r="HTW821" s="28"/>
      <c r="HTX821" s="28"/>
      <c r="HTY821" s="28"/>
      <c r="HTZ821" s="28"/>
      <c r="HUA821" s="28"/>
      <c r="HUB821" s="28"/>
      <c r="HUC821" s="28"/>
      <c r="HUD821" s="28"/>
      <c r="HUE821" s="28"/>
      <c r="HUF821" s="28"/>
      <c r="HUG821" s="28"/>
      <c r="HUH821" s="28"/>
      <c r="HUI821" s="28"/>
      <c r="HUJ821" s="28"/>
      <c r="HUK821" s="28"/>
      <c r="HUL821" s="28"/>
      <c r="HUM821" s="28"/>
      <c r="HUN821" s="28"/>
      <c r="HUO821" s="28"/>
      <c r="HUP821" s="28"/>
      <c r="HUQ821" s="28"/>
      <c r="HUR821" s="28"/>
      <c r="HUS821" s="28"/>
      <c r="HUT821" s="28"/>
      <c r="HUU821" s="28"/>
      <c r="HUV821" s="28"/>
      <c r="HUW821" s="28"/>
      <c r="HUX821" s="28"/>
      <c r="HUY821" s="28"/>
      <c r="HUZ821" s="28"/>
      <c r="HVA821" s="28"/>
      <c r="HVB821" s="28"/>
      <c r="HVC821" s="28"/>
      <c r="HVD821" s="28"/>
      <c r="HVE821" s="28"/>
      <c r="HVF821" s="28"/>
      <c r="HVG821" s="28"/>
      <c r="HVH821" s="28"/>
      <c r="HVI821" s="28"/>
      <c r="HVJ821" s="28"/>
      <c r="HVK821" s="28"/>
      <c r="HVL821" s="28"/>
      <c r="HVM821" s="28"/>
      <c r="HVN821" s="28"/>
      <c r="HVO821" s="28"/>
      <c r="HVP821" s="28"/>
      <c r="HVQ821" s="28"/>
      <c r="HVR821" s="28"/>
      <c r="HVS821" s="28"/>
      <c r="HVT821" s="28"/>
      <c r="HVU821" s="28"/>
      <c r="HVV821" s="28"/>
      <c r="HVW821" s="28"/>
      <c r="HVX821" s="28"/>
      <c r="HVY821" s="28"/>
      <c r="HVZ821" s="28"/>
      <c r="HWA821" s="28"/>
      <c r="HWB821" s="28"/>
      <c r="HWC821" s="28"/>
      <c r="HWD821" s="28"/>
      <c r="HWE821" s="28"/>
      <c r="HWF821" s="28"/>
      <c r="HWG821" s="28"/>
      <c r="HWH821" s="28"/>
      <c r="HWI821" s="28"/>
      <c r="HWJ821" s="28"/>
      <c r="HWK821" s="28"/>
      <c r="HWL821" s="28"/>
      <c r="HWM821" s="28"/>
      <c r="HWN821" s="28"/>
      <c r="HWO821" s="28"/>
      <c r="HWP821" s="28"/>
      <c r="HWQ821" s="28"/>
      <c r="HWR821" s="28"/>
      <c r="HWS821" s="28"/>
      <c r="HWT821" s="28"/>
      <c r="HWU821" s="28"/>
      <c r="HWV821" s="28"/>
      <c r="HWW821" s="28"/>
      <c r="HWX821" s="28"/>
      <c r="HWY821" s="28"/>
      <c r="HWZ821" s="28"/>
      <c r="HXA821" s="28"/>
      <c r="HXB821" s="28"/>
      <c r="HXC821" s="28"/>
      <c r="HXD821" s="28"/>
      <c r="HXE821" s="28"/>
      <c r="HXF821" s="28"/>
      <c r="HXG821" s="28"/>
      <c r="HXH821" s="28"/>
      <c r="HXI821" s="28"/>
      <c r="HXJ821" s="28"/>
      <c r="HXK821" s="28"/>
      <c r="HXL821" s="28"/>
      <c r="HXM821" s="28"/>
      <c r="HXN821" s="28"/>
      <c r="HXO821" s="28"/>
      <c r="HXP821" s="28"/>
      <c r="HXQ821" s="28"/>
      <c r="HXR821" s="28"/>
      <c r="HXS821" s="28"/>
      <c r="HXT821" s="28"/>
      <c r="HXU821" s="28"/>
      <c r="HXV821" s="28"/>
      <c r="HXW821" s="28"/>
      <c r="HXX821" s="28"/>
      <c r="HXY821" s="28"/>
      <c r="HXZ821" s="28"/>
      <c r="HYA821" s="28"/>
      <c r="HYB821" s="28"/>
      <c r="HYC821" s="28"/>
      <c r="HYD821" s="28"/>
      <c r="HYE821" s="28"/>
      <c r="HYF821" s="28"/>
      <c r="HYG821" s="28"/>
      <c r="HYH821" s="28"/>
      <c r="HYI821" s="28"/>
      <c r="HYJ821" s="28"/>
      <c r="HYK821" s="28"/>
      <c r="HYL821" s="28"/>
      <c r="HYM821" s="28"/>
      <c r="HYN821" s="28"/>
      <c r="HYO821" s="28"/>
      <c r="HYP821" s="28"/>
      <c r="HYQ821" s="28"/>
      <c r="HYR821" s="28"/>
      <c r="HYS821" s="28"/>
      <c r="HYT821" s="28"/>
      <c r="HYU821" s="28"/>
      <c r="HYV821" s="28"/>
      <c r="HYW821" s="28"/>
      <c r="HYX821" s="28"/>
      <c r="HYY821" s="28"/>
      <c r="HYZ821" s="28"/>
      <c r="HZA821" s="28"/>
      <c r="HZB821" s="28"/>
      <c r="HZC821" s="28"/>
      <c r="HZD821" s="28"/>
      <c r="HZE821" s="28"/>
      <c r="HZF821" s="28"/>
      <c r="HZG821" s="28"/>
      <c r="HZH821" s="28"/>
      <c r="HZI821" s="28"/>
      <c r="HZJ821" s="28"/>
      <c r="HZK821" s="28"/>
      <c r="HZL821" s="28"/>
      <c r="HZM821" s="28"/>
      <c r="HZN821" s="28"/>
      <c r="HZO821" s="28"/>
      <c r="HZP821" s="28"/>
      <c r="HZQ821" s="28"/>
      <c r="HZR821" s="28"/>
      <c r="HZS821" s="28"/>
      <c r="HZT821" s="28"/>
      <c r="HZU821" s="28"/>
      <c r="HZV821" s="28"/>
      <c r="HZW821" s="28"/>
      <c r="HZX821" s="28"/>
      <c r="HZY821" s="28"/>
      <c r="HZZ821" s="28"/>
      <c r="IAA821" s="28"/>
      <c r="IAB821" s="28"/>
      <c r="IAC821" s="28"/>
      <c r="IAD821" s="28"/>
      <c r="IAE821" s="28"/>
      <c r="IAF821" s="28"/>
      <c r="IAG821" s="28"/>
      <c r="IAH821" s="28"/>
      <c r="IAI821" s="28"/>
      <c r="IAJ821" s="28"/>
      <c r="IAK821" s="28"/>
      <c r="IAL821" s="28"/>
      <c r="IAM821" s="28"/>
      <c r="IAN821" s="28"/>
      <c r="IAO821" s="28"/>
      <c r="IAP821" s="28"/>
      <c r="IAQ821" s="28"/>
      <c r="IAR821" s="28"/>
      <c r="IAS821" s="28"/>
      <c r="IAT821" s="28"/>
      <c r="IAU821" s="28"/>
      <c r="IAV821" s="28"/>
      <c r="IAW821" s="28"/>
      <c r="IAX821" s="28"/>
      <c r="IAY821" s="28"/>
      <c r="IAZ821" s="28"/>
      <c r="IBA821" s="28"/>
      <c r="IBB821" s="28"/>
      <c r="IBC821" s="28"/>
      <c r="IBD821" s="28"/>
      <c r="IBE821" s="28"/>
      <c r="IBF821" s="28"/>
      <c r="IBG821" s="28"/>
      <c r="IBH821" s="28"/>
      <c r="IBI821" s="28"/>
      <c r="IBJ821" s="28"/>
      <c r="IBK821" s="28"/>
      <c r="IBL821" s="28"/>
      <c r="IBM821" s="28"/>
      <c r="IBN821" s="28"/>
      <c r="IBO821" s="28"/>
      <c r="IBP821" s="28"/>
      <c r="IBQ821" s="28"/>
      <c r="IBR821" s="28"/>
      <c r="IBS821" s="28"/>
      <c r="IBT821" s="28"/>
      <c r="IBU821" s="28"/>
      <c r="IBV821" s="28"/>
      <c r="IBW821" s="28"/>
      <c r="IBX821" s="28"/>
      <c r="IBY821" s="28"/>
      <c r="IBZ821" s="28"/>
      <c r="ICA821" s="28"/>
      <c r="ICB821" s="28"/>
      <c r="ICC821" s="28"/>
      <c r="ICD821" s="28"/>
      <c r="ICE821" s="28"/>
      <c r="ICF821" s="28"/>
      <c r="ICG821" s="28"/>
      <c r="ICH821" s="28"/>
      <c r="ICI821" s="28"/>
      <c r="ICJ821" s="28"/>
      <c r="ICK821" s="28"/>
      <c r="ICL821" s="28"/>
      <c r="ICM821" s="28"/>
      <c r="ICN821" s="28"/>
      <c r="ICO821" s="28"/>
      <c r="ICP821" s="28"/>
      <c r="ICQ821" s="28"/>
      <c r="ICR821" s="28"/>
      <c r="ICS821" s="28"/>
      <c r="ICT821" s="28"/>
      <c r="ICU821" s="28"/>
      <c r="ICV821" s="28"/>
      <c r="ICW821" s="28"/>
      <c r="ICX821" s="28"/>
      <c r="ICY821" s="28"/>
      <c r="ICZ821" s="28"/>
      <c r="IDA821" s="28"/>
      <c r="IDB821" s="28"/>
      <c r="IDC821" s="28"/>
      <c r="IDD821" s="28"/>
      <c r="IDE821" s="28"/>
      <c r="IDF821" s="28"/>
      <c r="IDG821" s="28"/>
      <c r="IDH821" s="28"/>
      <c r="IDI821" s="28"/>
      <c r="IDJ821" s="28"/>
      <c r="IDK821" s="28"/>
      <c r="IDL821" s="28"/>
      <c r="IDM821" s="28"/>
      <c r="IDN821" s="28"/>
      <c r="IDO821" s="28"/>
      <c r="IDP821" s="28"/>
      <c r="IDQ821" s="28"/>
      <c r="IDR821" s="28"/>
      <c r="IDS821" s="28"/>
      <c r="IDT821" s="28"/>
      <c r="IDU821" s="28"/>
      <c r="IDV821" s="28"/>
      <c r="IDW821" s="28"/>
      <c r="IDX821" s="28"/>
      <c r="IDY821" s="28"/>
      <c r="IDZ821" s="28"/>
      <c r="IEA821" s="28"/>
      <c r="IEB821" s="28"/>
      <c r="IEC821" s="28"/>
      <c r="IED821" s="28"/>
      <c r="IEE821" s="28"/>
      <c r="IEF821" s="28"/>
      <c r="IEG821" s="28"/>
      <c r="IEH821" s="28"/>
      <c r="IEI821" s="28"/>
      <c r="IEJ821" s="28"/>
      <c r="IEK821" s="28"/>
      <c r="IEL821" s="28"/>
      <c r="IEM821" s="28"/>
      <c r="IEN821" s="28"/>
      <c r="IEO821" s="28"/>
      <c r="IEP821" s="28"/>
      <c r="IEQ821" s="28"/>
      <c r="IER821" s="28"/>
      <c r="IES821" s="28"/>
      <c r="IET821" s="28"/>
      <c r="IEU821" s="28"/>
      <c r="IEV821" s="28"/>
      <c r="IEW821" s="28"/>
      <c r="IEX821" s="28"/>
      <c r="IEY821" s="28"/>
      <c r="IEZ821" s="28"/>
      <c r="IFA821" s="28"/>
      <c r="IFB821" s="28"/>
      <c r="IFC821" s="28"/>
      <c r="IFD821" s="28"/>
      <c r="IFE821" s="28"/>
      <c r="IFF821" s="28"/>
      <c r="IFG821" s="28"/>
      <c r="IFH821" s="28"/>
      <c r="IFI821" s="28"/>
      <c r="IFJ821" s="28"/>
      <c r="IFK821" s="28"/>
      <c r="IFL821" s="28"/>
      <c r="IFM821" s="28"/>
      <c r="IFN821" s="28"/>
      <c r="IFO821" s="28"/>
      <c r="IFP821" s="28"/>
      <c r="IFQ821" s="28"/>
      <c r="IFR821" s="28"/>
      <c r="IFS821" s="28"/>
      <c r="IFT821" s="28"/>
      <c r="IFU821" s="28"/>
      <c r="IFV821" s="28"/>
      <c r="IFW821" s="28"/>
      <c r="IFX821" s="28"/>
      <c r="IFY821" s="28"/>
      <c r="IFZ821" s="28"/>
      <c r="IGA821" s="28"/>
      <c r="IGB821" s="28"/>
      <c r="IGC821" s="28"/>
      <c r="IGD821" s="28"/>
      <c r="IGE821" s="28"/>
      <c r="IGF821" s="28"/>
      <c r="IGG821" s="28"/>
      <c r="IGH821" s="28"/>
      <c r="IGI821" s="28"/>
      <c r="IGJ821" s="28"/>
      <c r="IGK821" s="28"/>
      <c r="IGL821" s="28"/>
      <c r="IGM821" s="28"/>
      <c r="IGN821" s="28"/>
      <c r="IGO821" s="28"/>
      <c r="IGP821" s="28"/>
      <c r="IGQ821" s="28"/>
      <c r="IGR821" s="28"/>
      <c r="IGS821" s="28"/>
      <c r="IGT821" s="28"/>
      <c r="IGU821" s="28"/>
      <c r="IGV821" s="28"/>
      <c r="IGW821" s="28"/>
      <c r="IGX821" s="28"/>
      <c r="IGY821" s="28"/>
      <c r="IGZ821" s="28"/>
      <c r="IHA821" s="28"/>
      <c r="IHB821" s="28"/>
      <c r="IHC821" s="28"/>
      <c r="IHD821" s="28"/>
      <c r="IHE821" s="28"/>
      <c r="IHF821" s="28"/>
      <c r="IHG821" s="28"/>
      <c r="IHH821" s="28"/>
      <c r="IHI821" s="28"/>
      <c r="IHJ821" s="28"/>
      <c r="IHK821" s="28"/>
      <c r="IHL821" s="28"/>
      <c r="IHM821" s="28"/>
      <c r="IHN821" s="28"/>
      <c r="IHO821" s="28"/>
      <c r="IHP821" s="28"/>
      <c r="IHQ821" s="28"/>
      <c r="IHR821" s="28"/>
      <c r="IHS821" s="28"/>
      <c r="IHT821" s="28"/>
      <c r="IHU821" s="28"/>
      <c r="IHV821" s="28"/>
      <c r="IHW821" s="28"/>
      <c r="IHX821" s="28"/>
      <c r="IHY821" s="28"/>
      <c r="IHZ821" s="28"/>
      <c r="IIA821" s="28"/>
      <c r="IIB821" s="28"/>
      <c r="IIC821" s="28"/>
      <c r="IID821" s="28"/>
      <c r="IIE821" s="28"/>
      <c r="IIF821" s="28"/>
      <c r="IIG821" s="28"/>
      <c r="IIH821" s="28"/>
      <c r="III821" s="28"/>
      <c r="IIJ821" s="28"/>
      <c r="IIK821" s="28"/>
      <c r="IIL821" s="28"/>
      <c r="IIM821" s="28"/>
      <c r="IIN821" s="28"/>
      <c r="IIO821" s="28"/>
      <c r="IIP821" s="28"/>
      <c r="IIQ821" s="28"/>
      <c r="IIR821" s="28"/>
      <c r="IIS821" s="28"/>
      <c r="IIT821" s="28"/>
      <c r="IIU821" s="28"/>
      <c r="IIV821" s="28"/>
      <c r="IIW821" s="28"/>
      <c r="IIX821" s="28"/>
      <c r="IIY821" s="28"/>
      <c r="IIZ821" s="28"/>
      <c r="IJA821" s="28"/>
      <c r="IJB821" s="28"/>
      <c r="IJC821" s="28"/>
      <c r="IJD821" s="28"/>
      <c r="IJE821" s="28"/>
      <c r="IJF821" s="28"/>
      <c r="IJG821" s="28"/>
      <c r="IJH821" s="28"/>
      <c r="IJI821" s="28"/>
      <c r="IJJ821" s="28"/>
      <c r="IJK821" s="28"/>
      <c r="IJL821" s="28"/>
      <c r="IJM821" s="28"/>
      <c r="IJN821" s="28"/>
      <c r="IJO821" s="28"/>
      <c r="IJP821" s="28"/>
      <c r="IJQ821" s="28"/>
      <c r="IJR821" s="28"/>
      <c r="IJS821" s="28"/>
      <c r="IJT821" s="28"/>
      <c r="IJU821" s="28"/>
      <c r="IJV821" s="28"/>
      <c r="IJW821" s="28"/>
      <c r="IJX821" s="28"/>
      <c r="IJY821" s="28"/>
      <c r="IJZ821" s="28"/>
      <c r="IKA821" s="28"/>
      <c r="IKB821" s="28"/>
      <c r="IKC821" s="28"/>
      <c r="IKD821" s="28"/>
      <c r="IKE821" s="28"/>
      <c r="IKF821" s="28"/>
      <c r="IKG821" s="28"/>
      <c r="IKH821" s="28"/>
      <c r="IKI821" s="28"/>
      <c r="IKJ821" s="28"/>
      <c r="IKK821" s="28"/>
      <c r="IKL821" s="28"/>
      <c r="IKM821" s="28"/>
      <c r="IKN821" s="28"/>
      <c r="IKO821" s="28"/>
      <c r="IKP821" s="28"/>
      <c r="IKQ821" s="28"/>
      <c r="IKR821" s="28"/>
      <c r="IKS821" s="28"/>
      <c r="IKT821" s="28"/>
      <c r="IKU821" s="28"/>
      <c r="IKV821" s="28"/>
      <c r="IKW821" s="28"/>
      <c r="IKX821" s="28"/>
      <c r="IKY821" s="28"/>
      <c r="IKZ821" s="28"/>
      <c r="ILA821" s="28"/>
      <c r="ILB821" s="28"/>
      <c r="ILC821" s="28"/>
      <c r="ILD821" s="28"/>
      <c r="ILE821" s="28"/>
      <c r="ILF821" s="28"/>
      <c r="ILG821" s="28"/>
      <c r="ILH821" s="28"/>
      <c r="ILI821" s="28"/>
      <c r="ILJ821" s="28"/>
      <c r="ILK821" s="28"/>
      <c r="ILL821" s="28"/>
      <c r="ILM821" s="28"/>
      <c r="ILN821" s="28"/>
      <c r="ILO821" s="28"/>
      <c r="ILP821" s="28"/>
      <c r="ILQ821" s="28"/>
      <c r="ILR821" s="28"/>
      <c r="ILS821" s="28"/>
      <c r="ILT821" s="28"/>
      <c r="ILU821" s="28"/>
      <c r="ILV821" s="28"/>
      <c r="ILW821" s="28"/>
      <c r="ILX821" s="28"/>
      <c r="ILY821" s="28"/>
      <c r="ILZ821" s="28"/>
      <c r="IMA821" s="28"/>
      <c r="IMB821" s="28"/>
      <c r="IMC821" s="28"/>
      <c r="IMD821" s="28"/>
      <c r="IME821" s="28"/>
      <c r="IMF821" s="28"/>
      <c r="IMG821" s="28"/>
      <c r="IMH821" s="28"/>
      <c r="IMI821" s="28"/>
      <c r="IMJ821" s="28"/>
      <c r="IMK821" s="28"/>
      <c r="IML821" s="28"/>
      <c r="IMM821" s="28"/>
      <c r="IMN821" s="28"/>
      <c r="IMO821" s="28"/>
      <c r="IMP821" s="28"/>
      <c r="IMQ821" s="28"/>
      <c r="IMR821" s="28"/>
      <c r="IMS821" s="28"/>
      <c r="IMT821" s="28"/>
      <c r="IMU821" s="28"/>
      <c r="IMV821" s="28"/>
      <c r="IMW821" s="28"/>
      <c r="IMX821" s="28"/>
      <c r="IMY821" s="28"/>
      <c r="IMZ821" s="28"/>
      <c r="INA821" s="28"/>
      <c r="INB821" s="28"/>
      <c r="INC821" s="28"/>
      <c r="IND821" s="28"/>
      <c r="INE821" s="28"/>
      <c r="INF821" s="28"/>
      <c r="ING821" s="28"/>
      <c r="INH821" s="28"/>
      <c r="INI821" s="28"/>
      <c r="INJ821" s="28"/>
      <c r="INK821" s="28"/>
      <c r="INL821" s="28"/>
      <c r="INM821" s="28"/>
      <c r="INN821" s="28"/>
      <c r="INO821" s="28"/>
      <c r="INP821" s="28"/>
      <c r="INQ821" s="28"/>
      <c r="INR821" s="28"/>
      <c r="INS821" s="28"/>
      <c r="INT821" s="28"/>
      <c r="INU821" s="28"/>
      <c r="INV821" s="28"/>
      <c r="INW821" s="28"/>
      <c r="INX821" s="28"/>
      <c r="INY821" s="28"/>
      <c r="INZ821" s="28"/>
      <c r="IOA821" s="28"/>
      <c r="IOB821" s="28"/>
      <c r="IOC821" s="28"/>
      <c r="IOD821" s="28"/>
      <c r="IOE821" s="28"/>
      <c r="IOF821" s="28"/>
      <c r="IOG821" s="28"/>
      <c r="IOH821" s="28"/>
      <c r="IOI821" s="28"/>
      <c r="IOJ821" s="28"/>
      <c r="IOK821" s="28"/>
      <c r="IOL821" s="28"/>
      <c r="IOM821" s="28"/>
      <c r="ION821" s="28"/>
      <c r="IOO821" s="28"/>
      <c r="IOP821" s="28"/>
      <c r="IOQ821" s="28"/>
      <c r="IOR821" s="28"/>
      <c r="IOS821" s="28"/>
      <c r="IOT821" s="28"/>
      <c r="IOU821" s="28"/>
      <c r="IOV821" s="28"/>
      <c r="IOW821" s="28"/>
      <c r="IOX821" s="28"/>
      <c r="IOY821" s="28"/>
      <c r="IOZ821" s="28"/>
      <c r="IPA821" s="28"/>
      <c r="IPB821" s="28"/>
      <c r="IPC821" s="28"/>
      <c r="IPD821" s="28"/>
      <c r="IPE821" s="28"/>
      <c r="IPF821" s="28"/>
      <c r="IPG821" s="28"/>
      <c r="IPH821" s="28"/>
      <c r="IPI821" s="28"/>
      <c r="IPJ821" s="28"/>
      <c r="IPK821" s="28"/>
      <c r="IPL821" s="28"/>
      <c r="IPM821" s="28"/>
      <c r="IPN821" s="28"/>
      <c r="IPO821" s="28"/>
      <c r="IPP821" s="28"/>
      <c r="IPQ821" s="28"/>
      <c r="IPR821" s="28"/>
      <c r="IPS821" s="28"/>
      <c r="IPT821" s="28"/>
      <c r="IPU821" s="28"/>
      <c r="IPV821" s="28"/>
      <c r="IPW821" s="28"/>
      <c r="IPX821" s="28"/>
      <c r="IPY821" s="28"/>
      <c r="IPZ821" s="28"/>
      <c r="IQA821" s="28"/>
      <c r="IQB821" s="28"/>
      <c r="IQC821" s="28"/>
      <c r="IQD821" s="28"/>
      <c r="IQE821" s="28"/>
      <c r="IQF821" s="28"/>
      <c r="IQG821" s="28"/>
      <c r="IQH821" s="28"/>
      <c r="IQI821" s="28"/>
      <c r="IQJ821" s="28"/>
      <c r="IQK821" s="28"/>
      <c r="IQL821" s="28"/>
      <c r="IQM821" s="28"/>
      <c r="IQN821" s="28"/>
      <c r="IQO821" s="28"/>
      <c r="IQP821" s="28"/>
      <c r="IQQ821" s="28"/>
      <c r="IQR821" s="28"/>
      <c r="IQS821" s="28"/>
      <c r="IQT821" s="28"/>
      <c r="IQU821" s="28"/>
      <c r="IQV821" s="28"/>
      <c r="IQW821" s="28"/>
      <c r="IQX821" s="28"/>
      <c r="IQY821" s="28"/>
      <c r="IQZ821" s="28"/>
      <c r="IRA821" s="28"/>
      <c r="IRB821" s="28"/>
      <c r="IRC821" s="28"/>
      <c r="IRD821" s="28"/>
      <c r="IRE821" s="28"/>
      <c r="IRF821" s="28"/>
      <c r="IRG821" s="28"/>
      <c r="IRH821" s="28"/>
      <c r="IRI821" s="28"/>
      <c r="IRJ821" s="28"/>
      <c r="IRK821" s="28"/>
      <c r="IRL821" s="28"/>
      <c r="IRM821" s="28"/>
      <c r="IRN821" s="28"/>
      <c r="IRO821" s="28"/>
      <c r="IRP821" s="28"/>
      <c r="IRQ821" s="28"/>
      <c r="IRR821" s="28"/>
      <c r="IRS821" s="28"/>
      <c r="IRT821" s="28"/>
      <c r="IRU821" s="28"/>
      <c r="IRV821" s="28"/>
      <c r="IRW821" s="28"/>
      <c r="IRX821" s="28"/>
      <c r="IRY821" s="28"/>
      <c r="IRZ821" s="28"/>
      <c r="ISA821" s="28"/>
      <c r="ISB821" s="28"/>
      <c r="ISC821" s="28"/>
      <c r="ISD821" s="28"/>
      <c r="ISE821" s="28"/>
      <c r="ISF821" s="28"/>
      <c r="ISG821" s="28"/>
      <c r="ISH821" s="28"/>
      <c r="ISI821" s="28"/>
      <c r="ISJ821" s="28"/>
      <c r="ISK821" s="28"/>
      <c r="ISL821" s="28"/>
      <c r="ISM821" s="28"/>
      <c r="ISN821" s="28"/>
      <c r="ISO821" s="28"/>
      <c r="ISP821" s="28"/>
      <c r="ISQ821" s="28"/>
      <c r="ISR821" s="28"/>
      <c r="ISS821" s="28"/>
      <c r="IST821" s="28"/>
      <c r="ISU821" s="28"/>
      <c r="ISV821" s="28"/>
      <c r="ISW821" s="28"/>
      <c r="ISX821" s="28"/>
      <c r="ISY821" s="28"/>
      <c r="ISZ821" s="28"/>
      <c r="ITA821" s="28"/>
      <c r="ITB821" s="28"/>
      <c r="ITC821" s="28"/>
      <c r="ITD821" s="28"/>
      <c r="ITE821" s="28"/>
      <c r="ITF821" s="28"/>
      <c r="ITG821" s="28"/>
      <c r="ITH821" s="28"/>
      <c r="ITI821" s="28"/>
      <c r="ITJ821" s="28"/>
      <c r="ITK821" s="28"/>
      <c r="ITL821" s="28"/>
      <c r="ITM821" s="28"/>
      <c r="ITN821" s="28"/>
      <c r="ITO821" s="28"/>
      <c r="ITP821" s="28"/>
      <c r="ITQ821" s="28"/>
      <c r="ITR821" s="28"/>
      <c r="ITS821" s="28"/>
      <c r="ITT821" s="28"/>
      <c r="ITU821" s="28"/>
      <c r="ITV821" s="28"/>
      <c r="ITW821" s="28"/>
      <c r="ITX821" s="28"/>
      <c r="ITY821" s="28"/>
      <c r="ITZ821" s="28"/>
      <c r="IUA821" s="28"/>
      <c r="IUB821" s="28"/>
      <c r="IUC821" s="28"/>
      <c r="IUD821" s="28"/>
      <c r="IUE821" s="28"/>
      <c r="IUF821" s="28"/>
      <c r="IUG821" s="28"/>
      <c r="IUH821" s="28"/>
      <c r="IUI821" s="28"/>
      <c r="IUJ821" s="28"/>
      <c r="IUK821" s="28"/>
      <c r="IUL821" s="28"/>
      <c r="IUM821" s="28"/>
      <c r="IUN821" s="28"/>
      <c r="IUO821" s="28"/>
      <c r="IUP821" s="28"/>
      <c r="IUQ821" s="28"/>
      <c r="IUR821" s="28"/>
      <c r="IUS821" s="28"/>
      <c r="IUT821" s="28"/>
      <c r="IUU821" s="28"/>
      <c r="IUV821" s="28"/>
      <c r="IUW821" s="28"/>
      <c r="IUX821" s="28"/>
      <c r="IUY821" s="28"/>
      <c r="IUZ821" s="28"/>
      <c r="IVA821" s="28"/>
      <c r="IVB821" s="28"/>
      <c r="IVC821" s="28"/>
      <c r="IVD821" s="28"/>
      <c r="IVE821" s="28"/>
      <c r="IVF821" s="28"/>
      <c r="IVG821" s="28"/>
      <c r="IVH821" s="28"/>
      <c r="IVI821" s="28"/>
      <c r="IVJ821" s="28"/>
      <c r="IVK821" s="28"/>
      <c r="IVL821" s="28"/>
      <c r="IVM821" s="28"/>
      <c r="IVN821" s="28"/>
      <c r="IVO821" s="28"/>
      <c r="IVP821" s="28"/>
      <c r="IVQ821" s="28"/>
      <c r="IVR821" s="28"/>
      <c r="IVS821" s="28"/>
      <c r="IVT821" s="28"/>
      <c r="IVU821" s="28"/>
      <c r="IVV821" s="28"/>
      <c r="IVW821" s="28"/>
      <c r="IVX821" s="28"/>
      <c r="IVY821" s="28"/>
      <c r="IVZ821" s="28"/>
      <c r="IWA821" s="28"/>
      <c r="IWB821" s="28"/>
      <c r="IWC821" s="28"/>
      <c r="IWD821" s="28"/>
      <c r="IWE821" s="28"/>
      <c r="IWF821" s="28"/>
      <c r="IWG821" s="28"/>
      <c r="IWH821" s="28"/>
      <c r="IWI821" s="28"/>
      <c r="IWJ821" s="28"/>
      <c r="IWK821" s="28"/>
      <c r="IWL821" s="28"/>
      <c r="IWM821" s="28"/>
      <c r="IWN821" s="28"/>
      <c r="IWO821" s="28"/>
      <c r="IWP821" s="28"/>
      <c r="IWQ821" s="28"/>
      <c r="IWR821" s="28"/>
      <c r="IWS821" s="28"/>
      <c r="IWT821" s="28"/>
      <c r="IWU821" s="28"/>
      <c r="IWV821" s="28"/>
      <c r="IWW821" s="28"/>
      <c r="IWX821" s="28"/>
      <c r="IWY821" s="28"/>
      <c r="IWZ821" s="28"/>
      <c r="IXA821" s="28"/>
      <c r="IXB821" s="28"/>
      <c r="IXC821" s="28"/>
      <c r="IXD821" s="28"/>
      <c r="IXE821" s="28"/>
      <c r="IXF821" s="28"/>
      <c r="IXG821" s="28"/>
      <c r="IXH821" s="28"/>
      <c r="IXI821" s="28"/>
      <c r="IXJ821" s="28"/>
      <c r="IXK821" s="28"/>
      <c r="IXL821" s="28"/>
      <c r="IXM821" s="28"/>
      <c r="IXN821" s="28"/>
      <c r="IXO821" s="28"/>
      <c r="IXP821" s="28"/>
      <c r="IXQ821" s="28"/>
      <c r="IXR821" s="28"/>
      <c r="IXS821" s="28"/>
      <c r="IXT821" s="28"/>
      <c r="IXU821" s="28"/>
      <c r="IXV821" s="28"/>
      <c r="IXW821" s="28"/>
      <c r="IXX821" s="28"/>
      <c r="IXY821" s="28"/>
      <c r="IXZ821" s="28"/>
      <c r="IYA821" s="28"/>
      <c r="IYB821" s="28"/>
      <c r="IYC821" s="28"/>
      <c r="IYD821" s="28"/>
      <c r="IYE821" s="28"/>
      <c r="IYF821" s="28"/>
      <c r="IYG821" s="28"/>
      <c r="IYH821" s="28"/>
      <c r="IYI821" s="28"/>
      <c r="IYJ821" s="28"/>
      <c r="IYK821" s="28"/>
      <c r="IYL821" s="28"/>
      <c r="IYM821" s="28"/>
      <c r="IYN821" s="28"/>
      <c r="IYO821" s="28"/>
      <c r="IYP821" s="28"/>
      <c r="IYQ821" s="28"/>
      <c r="IYR821" s="28"/>
      <c r="IYS821" s="28"/>
      <c r="IYT821" s="28"/>
      <c r="IYU821" s="28"/>
      <c r="IYV821" s="28"/>
      <c r="IYW821" s="28"/>
      <c r="IYX821" s="28"/>
      <c r="IYY821" s="28"/>
      <c r="IYZ821" s="28"/>
      <c r="IZA821" s="28"/>
      <c r="IZB821" s="28"/>
      <c r="IZC821" s="28"/>
      <c r="IZD821" s="28"/>
      <c r="IZE821" s="28"/>
      <c r="IZF821" s="28"/>
      <c r="IZG821" s="28"/>
      <c r="IZH821" s="28"/>
      <c r="IZI821" s="28"/>
      <c r="IZJ821" s="28"/>
      <c r="IZK821" s="28"/>
      <c r="IZL821" s="28"/>
      <c r="IZM821" s="28"/>
      <c r="IZN821" s="28"/>
      <c r="IZO821" s="28"/>
      <c r="IZP821" s="28"/>
      <c r="IZQ821" s="28"/>
      <c r="IZR821" s="28"/>
      <c r="IZS821" s="28"/>
      <c r="IZT821" s="28"/>
      <c r="IZU821" s="28"/>
      <c r="IZV821" s="28"/>
      <c r="IZW821" s="28"/>
      <c r="IZX821" s="28"/>
      <c r="IZY821" s="28"/>
      <c r="IZZ821" s="28"/>
      <c r="JAA821" s="28"/>
      <c r="JAB821" s="28"/>
      <c r="JAC821" s="28"/>
      <c r="JAD821" s="28"/>
      <c r="JAE821" s="28"/>
      <c r="JAF821" s="28"/>
      <c r="JAG821" s="28"/>
      <c r="JAH821" s="28"/>
      <c r="JAI821" s="28"/>
      <c r="JAJ821" s="28"/>
      <c r="JAK821" s="28"/>
      <c r="JAL821" s="28"/>
      <c r="JAM821" s="28"/>
      <c r="JAN821" s="28"/>
      <c r="JAO821" s="28"/>
      <c r="JAP821" s="28"/>
      <c r="JAQ821" s="28"/>
      <c r="JAR821" s="28"/>
      <c r="JAS821" s="28"/>
      <c r="JAT821" s="28"/>
      <c r="JAU821" s="28"/>
      <c r="JAV821" s="28"/>
      <c r="JAW821" s="28"/>
      <c r="JAX821" s="28"/>
      <c r="JAY821" s="28"/>
      <c r="JAZ821" s="28"/>
      <c r="JBA821" s="28"/>
      <c r="JBB821" s="28"/>
      <c r="JBC821" s="28"/>
      <c r="JBD821" s="28"/>
      <c r="JBE821" s="28"/>
      <c r="JBF821" s="28"/>
      <c r="JBG821" s="28"/>
      <c r="JBH821" s="28"/>
      <c r="JBI821" s="28"/>
      <c r="JBJ821" s="28"/>
      <c r="JBK821" s="28"/>
      <c r="JBL821" s="28"/>
      <c r="JBM821" s="28"/>
      <c r="JBN821" s="28"/>
      <c r="JBO821" s="28"/>
      <c r="JBP821" s="28"/>
      <c r="JBQ821" s="28"/>
      <c r="JBR821" s="28"/>
      <c r="JBS821" s="28"/>
      <c r="JBT821" s="28"/>
      <c r="JBU821" s="28"/>
      <c r="JBV821" s="28"/>
      <c r="JBW821" s="28"/>
      <c r="JBX821" s="28"/>
      <c r="JBY821" s="28"/>
      <c r="JBZ821" s="28"/>
      <c r="JCA821" s="28"/>
      <c r="JCB821" s="28"/>
      <c r="JCC821" s="28"/>
      <c r="JCD821" s="28"/>
      <c r="JCE821" s="28"/>
      <c r="JCF821" s="28"/>
      <c r="JCG821" s="28"/>
      <c r="JCH821" s="28"/>
      <c r="JCI821" s="28"/>
      <c r="JCJ821" s="28"/>
      <c r="JCK821" s="28"/>
      <c r="JCL821" s="28"/>
      <c r="JCM821" s="28"/>
      <c r="JCN821" s="28"/>
      <c r="JCO821" s="28"/>
      <c r="JCP821" s="28"/>
      <c r="JCQ821" s="28"/>
      <c r="JCR821" s="28"/>
      <c r="JCS821" s="28"/>
      <c r="JCT821" s="28"/>
      <c r="JCU821" s="28"/>
      <c r="JCV821" s="28"/>
      <c r="JCW821" s="28"/>
      <c r="JCX821" s="28"/>
      <c r="JCY821" s="28"/>
      <c r="JCZ821" s="28"/>
      <c r="JDA821" s="28"/>
      <c r="JDB821" s="28"/>
      <c r="JDC821" s="28"/>
      <c r="JDD821" s="28"/>
      <c r="JDE821" s="28"/>
      <c r="JDF821" s="28"/>
      <c r="JDG821" s="28"/>
      <c r="JDH821" s="28"/>
      <c r="JDI821" s="28"/>
      <c r="JDJ821" s="28"/>
      <c r="JDK821" s="28"/>
      <c r="JDL821" s="28"/>
      <c r="JDM821" s="28"/>
      <c r="JDN821" s="28"/>
      <c r="JDO821" s="28"/>
      <c r="JDP821" s="28"/>
      <c r="JDQ821" s="28"/>
      <c r="JDR821" s="28"/>
      <c r="JDS821" s="28"/>
      <c r="JDT821" s="28"/>
      <c r="JDU821" s="28"/>
      <c r="JDV821" s="28"/>
      <c r="JDW821" s="28"/>
      <c r="JDX821" s="28"/>
      <c r="JDY821" s="28"/>
      <c r="JDZ821" s="28"/>
      <c r="JEA821" s="28"/>
      <c r="JEB821" s="28"/>
      <c r="JEC821" s="28"/>
      <c r="JED821" s="28"/>
      <c r="JEE821" s="28"/>
      <c r="JEF821" s="28"/>
      <c r="JEG821" s="28"/>
      <c r="JEH821" s="28"/>
      <c r="JEI821" s="28"/>
      <c r="JEJ821" s="28"/>
      <c r="JEK821" s="28"/>
      <c r="JEL821" s="28"/>
      <c r="JEM821" s="28"/>
      <c r="JEN821" s="28"/>
      <c r="JEO821" s="28"/>
      <c r="JEP821" s="28"/>
      <c r="JEQ821" s="28"/>
      <c r="JER821" s="28"/>
      <c r="JES821" s="28"/>
      <c r="JET821" s="28"/>
      <c r="JEU821" s="28"/>
      <c r="JEV821" s="28"/>
      <c r="JEW821" s="28"/>
      <c r="JEX821" s="28"/>
      <c r="JEY821" s="28"/>
      <c r="JEZ821" s="28"/>
      <c r="JFA821" s="28"/>
      <c r="JFB821" s="28"/>
      <c r="JFC821" s="28"/>
      <c r="JFD821" s="28"/>
      <c r="JFE821" s="28"/>
      <c r="JFF821" s="28"/>
      <c r="JFG821" s="28"/>
      <c r="JFH821" s="28"/>
      <c r="JFI821" s="28"/>
      <c r="JFJ821" s="28"/>
      <c r="JFK821" s="28"/>
      <c r="JFL821" s="28"/>
      <c r="JFM821" s="28"/>
      <c r="JFN821" s="28"/>
      <c r="JFO821" s="28"/>
      <c r="JFP821" s="28"/>
      <c r="JFQ821" s="28"/>
      <c r="JFR821" s="28"/>
      <c r="JFS821" s="28"/>
      <c r="JFT821" s="28"/>
      <c r="JFU821" s="28"/>
      <c r="JFV821" s="28"/>
      <c r="JFW821" s="28"/>
      <c r="JFX821" s="28"/>
      <c r="JFY821" s="28"/>
      <c r="JFZ821" s="28"/>
      <c r="JGA821" s="28"/>
      <c r="JGB821" s="28"/>
      <c r="JGC821" s="28"/>
      <c r="JGD821" s="28"/>
      <c r="JGE821" s="28"/>
      <c r="JGF821" s="28"/>
      <c r="JGG821" s="28"/>
      <c r="JGH821" s="28"/>
      <c r="JGI821" s="28"/>
      <c r="JGJ821" s="28"/>
      <c r="JGK821" s="28"/>
      <c r="JGL821" s="28"/>
      <c r="JGM821" s="28"/>
      <c r="JGN821" s="28"/>
      <c r="JGO821" s="28"/>
      <c r="JGP821" s="28"/>
      <c r="JGQ821" s="28"/>
      <c r="JGR821" s="28"/>
      <c r="JGS821" s="28"/>
      <c r="JGT821" s="28"/>
      <c r="JGU821" s="28"/>
      <c r="JGV821" s="28"/>
      <c r="JGW821" s="28"/>
      <c r="JGX821" s="28"/>
      <c r="JGY821" s="28"/>
      <c r="JGZ821" s="28"/>
      <c r="JHA821" s="28"/>
      <c r="JHB821" s="28"/>
      <c r="JHC821" s="28"/>
      <c r="JHD821" s="28"/>
      <c r="JHE821" s="28"/>
      <c r="JHF821" s="28"/>
      <c r="JHG821" s="28"/>
      <c r="JHH821" s="28"/>
      <c r="JHI821" s="28"/>
      <c r="JHJ821" s="28"/>
      <c r="JHK821" s="28"/>
      <c r="JHL821" s="28"/>
      <c r="JHM821" s="28"/>
      <c r="JHN821" s="28"/>
      <c r="JHO821" s="28"/>
      <c r="JHP821" s="28"/>
      <c r="JHQ821" s="28"/>
      <c r="JHR821" s="28"/>
      <c r="JHS821" s="28"/>
      <c r="JHT821" s="28"/>
      <c r="JHU821" s="28"/>
      <c r="JHV821" s="28"/>
      <c r="JHW821" s="28"/>
      <c r="JHX821" s="28"/>
      <c r="JHY821" s="28"/>
      <c r="JHZ821" s="28"/>
      <c r="JIA821" s="28"/>
      <c r="JIB821" s="28"/>
      <c r="JIC821" s="28"/>
      <c r="JID821" s="28"/>
      <c r="JIE821" s="28"/>
      <c r="JIF821" s="28"/>
      <c r="JIG821" s="28"/>
      <c r="JIH821" s="28"/>
      <c r="JII821" s="28"/>
      <c r="JIJ821" s="28"/>
      <c r="JIK821" s="28"/>
      <c r="JIL821" s="28"/>
      <c r="JIM821" s="28"/>
      <c r="JIN821" s="28"/>
      <c r="JIO821" s="28"/>
      <c r="JIP821" s="28"/>
      <c r="JIQ821" s="28"/>
      <c r="JIR821" s="28"/>
      <c r="JIS821" s="28"/>
      <c r="JIT821" s="28"/>
      <c r="JIU821" s="28"/>
      <c r="JIV821" s="28"/>
      <c r="JIW821" s="28"/>
      <c r="JIX821" s="28"/>
      <c r="JIY821" s="28"/>
      <c r="JIZ821" s="28"/>
      <c r="JJA821" s="28"/>
      <c r="JJB821" s="28"/>
      <c r="JJC821" s="28"/>
      <c r="JJD821" s="28"/>
      <c r="JJE821" s="28"/>
      <c r="JJF821" s="28"/>
      <c r="JJG821" s="28"/>
      <c r="JJH821" s="28"/>
      <c r="JJI821" s="28"/>
      <c r="JJJ821" s="28"/>
      <c r="JJK821" s="28"/>
      <c r="JJL821" s="28"/>
      <c r="JJM821" s="28"/>
      <c r="JJN821" s="28"/>
      <c r="JJO821" s="28"/>
      <c r="JJP821" s="28"/>
      <c r="JJQ821" s="28"/>
      <c r="JJR821" s="28"/>
      <c r="JJS821" s="28"/>
      <c r="JJT821" s="28"/>
      <c r="JJU821" s="28"/>
      <c r="JJV821" s="28"/>
      <c r="JJW821" s="28"/>
      <c r="JJX821" s="28"/>
      <c r="JJY821" s="28"/>
      <c r="JJZ821" s="28"/>
      <c r="JKA821" s="28"/>
      <c r="JKB821" s="28"/>
      <c r="JKC821" s="28"/>
      <c r="JKD821" s="28"/>
      <c r="JKE821" s="28"/>
      <c r="JKF821" s="28"/>
      <c r="JKG821" s="28"/>
      <c r="JKH821" s="28"/>
      <c r="JKI821" s="28"/>
      <c r="JKJ821" s="28"/>
      <c r="JKK821" s="28"/>
      <c r="JKL821" s="28"/>
      <c r="JKM821" s="28"/>
      <c r="JKN821" s="28"/>
      <c r="JKO821" s="28"/>
      <c r="JKP821" s="28"/>
      <c r="JKQ821" s="28"/>
      <c r="JKR821" s="28"/>
      <c r="JKS821" s="28"/>
      <c r="JKT821" s="28"/>
      <c r="JKU821" s="28"/>
      <c r="JKV821" s="28"/>
      <c r="JKW821" s="28"/>
      <c r="JKX821" s="28"/>
      <c r="JKY821" s="28"/>
      <c r="JKZ821" s="28"/>
      <c r="JLA821" s="28"/>
      <c r="JLB821" s="28"/>
      <c r="JLC821" s="28"/>
      <c r="JLD821" s="28"/>
      <c r="JLE821" s="28"/>
      <c r="JLF821" s="28"/>
      <c r="JLG821" s="28"/>
      <c r="JLH821" s="28"/>
      <c r="JLI821" s="28"/>
      <c r="JLJ821" s="28"/>
      <c r="JLK821" s="28"/>
      <c r="JLL821" s="28"/>
      <c r="JLM821" s="28"/>
      <c r="JLN821" s="28"/>
      <c r="JLO821" s="28"/>
      <c r="JLP821" s="28"/>
      <c r="JLQ821" s="28"/>
      <c r="JLR821" s="28"/>
      <c r="JLS821" s="28"/>
      <c r="JLT821" s="28"/>
      <c r="JLU821" s="28"/>
      <c r="JLV821" s="28"/>
      <c r="JLW821" s="28"/>
      <c r="JLX821" s="28"/>
      <c r="JLY821" s="28"/>
      <c r="JLZ821" s="28"/>
      <c r="JMA821" s="28"/>
      <c r="JMB821" s="28"/>
      <c r="JMC821" s="28"/>
      <c r="JMD821" s="28"/>
      <c r="JME821" s="28"/>
      <c r="JMF821" s="28"/>
      <c r="JMG821" s="28"/>
      <c r="JMH821" s="28"/>
      <c r="JMI821" s="28"/>
      <c r="JMJ821" s="28"/>
      <c r="JMK821" s="28"/>
      <c r="JML821" s="28"/>
      <c r="JMM821" s="28"/>
      <c r="JMN821" s="28"/>
      <c r="JMO821" s="28"/>
      <c r="JMP821" s="28"/>
      <c r="JMQ821" s="28"/>
      <c r="JMR821" s="28"/>
      <c r="JMS821" s="28"/>
      <c r="JMT821" s="28"/>
      <c r="JMU821" s="28"/>
      <c r="JMV821" s="28"/>
      <c r="JMW821" s="28"/>
      <c r="JMX821" s="28"/>
      <c r="JMY821" s="28"/>
      <c r="JMZ821" s="28"/>
      <c r="JNA821" s="28"/>
      <c r="JNB821" s="28"/>
      <c r="JNC821" s="28"/>
      <c r="JND821" s="28"/>
      <c r="JNE821" s="28"/>
      <c r="JNF821" s="28"/>
      <c r="JNG821" s="28"/>
      <c r="JNH821" s="28"/>
      <c r="JNI821" s="28"/>
      <c r="JNJ821" s="28"/>
      <c r="JNK821" s="28"/>
      <c r="JNL821" s="28"/>
      <c r="JNM821" s="28"/>
      <c r="JNN821" s="28"/>
      <c r="JNO821" s="28"/>
      <c r="JNP821" s="28"/>
      <c r="JNQ821" s="28"/>
      <c r="JNR821" s="28"/>
      <c r="JNS821" s="28"/>
      <c r="JNT821" s="28"/>
      <c r="JNU821" s="28"/>
      <c r="JNV821" s="28"/>
      <c r="JNW821" s="28"/>
      <c r="JNX821" s="28"/>
      <c r="JNY821" s="28"/>
      <c r="JNZ821" s="28"/>
      <c r="JOA821" s="28"/>
      <c r="JOB821" s="28"/>
      <c r="JOC821" s="28"/>
      <c r="JOD821" s="28"/>
      <c r="JOE821" s="28"/>
      <c r="JOF821" s="28"/>
      <c r="JOG821" s="28"/>
      <c r="JOH821" s="28"/>
      <c r="JOI821" s="28"/>
      <c r="JOJ821" s="28"/>
      <c r="JOK821" s="28"/>
      <c r="JOL821" s="28"/>
      <c r="JOM821" s="28"/>
      <c r="JON821" s="28"/>
      <c r="JOO821" s="28"/>
      <c r="JOP821" s="28"/>
      <c r="JOQ821" s="28"/>
      <c r="JOR821" s="28"/>
      <c r="JOS821" s="28"/>
      <c r="JOT821" s="28"/>
      <c r="JOU821" s="28"/>
      <c r="JOV821" s="28"/>
      <c r="JOW821" s="28"/>
      <c r="JOX821" s="28"/>
      <c r="JOY821" s="28"/>
      <c r="JOZ821" s="28"/>
      <c r="JPA821" s="28"/>
      <c r="JPB821" s="28"/>
      <c r="JPC821" s="28"/>
      <c r="JPD821" s="28"/>
      <c r="JPE821" s="28"/>
      <c r="JPF821" s="28"/>
      <c r="JPG821" s="28"/>
      <c r="JPH821" s="28"/>
      <c r="JPI821" s="28"/>
      <c r="JPJ821" s="28"/>
      <c r="JPK821" s="28"/>
      <c r="JPL821" s="28"/>
      <c r="JPM821" s="28"/>
      <c r="JPN821" s="28"/>
      <c r="JPO821" s="28"/>
      <c r="JPP821" s="28"/>
      <c r="JPQ821" s="28"/>
      <c r="JPR821" s="28"/>
      <c r="JPS821" s="28"/>
      <c r="JPT821" s="28"/>
      <c r="JPU821" s="28"/>
      <c r="JPV821" s="28"/>
      <c r="JPW821" s="28"/>
      <c r="JPX821" s="28"/>
      <c r="JPY821" s="28"/>
      <c r="JPZ821" s="28"/>
      <c r="JQA821" s="28"/>
      <c r="JQB821" s="28"/>
      <c r="JQC821" s="28"/>
      <c r="JQD821" s="28"/>
      <c r="JQE821" s="28"/>
      <c r="JQF821" s="28"/>
      <c r="JQG821" s="28"/>
      <c r="JQH821" s="28"/>
      <c r="JQI821" s="28"/>
      <c r="JQJ821" s="28"/>
      <c r="JQK821" s="28"/>
      <c r="JQL821" s="28"/>
      <c r="JQM821" s="28"/>
      <c r="JQN821" s="28"/>
      <c r="JQO821" s="28"/>
      <c r="JQP821" s="28"/>
      <c r="JQQ821" s="28"/>
      <c r="JQR821" s="28"/>
      <c r="JQS821" s="28"/>
      <c r="JQT821" s="28"/>
      <c r="JQU821" s="28"/>
      <c r="JQV821" s="28"/>
      <c r="JQW821" s="28"/>
      <c r="JQX821" s="28"/>
      <c r="JQY821" s="28"/>
      <c r="JQZ821" s="28"/>
      <c r="JRA821" s="28"/>
      <c r="JRB821" s="28"/>
      <c r="JRC821" s="28"/>
      <c r="JRD821" s="28"/>
      <c r="JRE821" s="28"/>
      <c r="JRF821" s="28"/>
      <c r="JRG821" s="28"/>
      <c r="JRH821" s="28"/>
      <c r="JRI821" s="28"/>
      <c r="JRJ821" s="28"/>
      <c r="JRK821" s="28"/>
      <c r="JRL821" s="28"/>
      <c r="JRM821" s="28"/>
      <c r="JRN821" s="28"/>
      <c r="JRO821" s="28"/>
      <c r="JRP821" s="28"/>
      <c r="JRQ821" s="28"/>
      <c r="JRR821" s="28"/>
      <c r="JRS821" s="28"/>
      <c r="JRT821" s="28"/>
      <c r="JRU821" s="28"/>
      <c r="JRV821" s="28"/>
      <c r="JRW821" s="28"/>
      <c r="JRX821" s="28"/>
      <c r="JRY821" s="28"/>
      <c r="JRZ821" s="28"/>
      <c r="JSA821" s="28"/>
      <c r="JSB821" s="28"/>
      <c r="JSC821" s="28"/>
      <c r="JSD821" s="28"/>
      <c r="JSE821" s="28"/>
      <c r="JSF821" s="28"/>
      <c r="JSG821" s="28"/>
      <c r="JSH821" s="28"/>
      <c r="JSI821" s="28"/>
      <c r="JSJ821" s="28"/>
      <c r="JSK821" s="28"/>
      <c r="JSL821" s="28"/>
      <c r="JSM821" s="28"/>
      <c r="JSN821" s="28"/>
      <c r="JSO821" s="28"/>
      <c r="JSP821" s="28"/>
      <c r="JSQ821" s="28"/>
      <c r="JSR821" s="28"/>
      <c r="JSS821" s="28"/>
      <c r="JST821" s="28"/>
      <c r="JSU821" s="28"/>
      <c r="JSV821" s="28"/>
      <c r="JSW821" s="28"/>
      <c r="JSX821" s="28"/>
      <c r="JSY821" s="28"/>
      <c r="JSZ821" s="28"/>
      <c r="JTA821" s="28"/>
      <c r="JTB821" s="28"/>
      <c r="JTC821" s="28"/>
      <c r="JTD821" s="28"/>
      <c r="JTE821" s="28"/>
      <c r="JTF821" s="28"/>
      <c r="JTG821" s="28"/>
      <c r="JTH821" s="28"/>
      <c r="JTI821" s="28"/>
      <c r="JTJ821" s="28"/>
      <c r="JTK821" s="28"/>
      <c r="JTL821" s="28"/>
      <c r="JTM821" s="28"/>
      <c r="JTN821" s="28"/>
      <c r="JTO821" s="28"/>
      <c r="JTP821" s="28"/>
      <c r="JTQ821" s="28"/>
      <c r="JTR821" s="28"/>
      <c r="JTS821" s="28"/>
      <c r="JTT821" s="28"/>
      <c r="JTU821" s="28"/>
      <c r="JTV821" s="28"/>
      <c r="JTW821" s="28"/>
      <c r="JTX821" s="28"/>
      <c r="JTY821" s="28"/>
      <c r="JTZ821" s="28"/>
      <c r="JUA821" s="28"/>
      <c r="JUB821" s="28"/>
      <c r="JUC821" s="28"/>
      <c r="JUD821" s="28"/>
      <c r="JUE821" s="28"/>
      <c r="JUF821" s="28"/>
      <c r="JUG821" s="28"/>
      <c r="JUH821" s="28"/>
      <c r="JUI821" s="28"/>
      <c r="JUJ821" s="28"/>
      <c r="JUK821" s="28"/>
      <c r="JUL821" s="28"/>
      <c r="JUM821" s="28"/>
      <c r="JUN821" s="28"/>
      <c r="JUO821" s="28"/>
      <c r="JUP821" s="28"/>
      <c r="JUQ821" s="28"/>
      <c r="JUR821" s="28"/>
      <c r="JUS821" s="28"/>
      <c r="JUT821" s="28"/>
      <c r="JUU821" s="28"/>
      <c r="JUV821" s="28"/>
      <c r="JUW821" s="28"/>
      <c r="JUX821" s="28"/>
      <c r="JUY821" s="28"/>
      <c r="JUZ821" s="28"/>
      <c r="JVA821" s="28"/>
      <c r="JVB821" s="28"/>
      <c r="JVC821" s="28"/>
      <c r="JVD821" s="28"/>
      <c r="JVE821" s="28"/>
      <c r="JVF821" s="28"/>
      <c r="JVG821" s="28"/>
      <c r="JVH821" s="28"/>
      <c r="JVI821" s="28"/>
      <c r="JVJ821" s="28"/>
      <c r="JVK821" s="28"/>
      <c r="JVL821" s="28"/>
      <c r="JVM821" s="28"/>
      <c r="JVN821" s="28"/>
      <c r="JVO821" s="28"/>
      <c r="JVP821" s="28"/>
      <c r="JVQ821" s="28"/>
      <c r="JVR821" s="28"/>
      <c r="JVS821" s="28"/>
      <c r="JVT821" s="28"/>
      <c r="JVU821" s="28"/>
      <c r="JVV821" s="28"/>
      <c r="JVW821" s="28"/>
      <c r="JVX821" s="28"/>
      <c r="JVY821" s="28"/>
      <c r="JVZ821" s="28"/>
      <c r="JWA821" s="28"/>
      <c r="JWB821" s="28"/>
      <c r="JWC821" s="28"/>
      <c r="JWD821" s="28"/>
      <c r="JWE821" s="28"/>
      <c r="JWF821" s="28"/>
      <c r="JWG821" s="28"/>
      <c r="JWH821" s="28"/>
      <c r="JWI821" s="28"/>
      <c r="JWJ821" s="28"/>
      <c r="JWK821" s="28"/>
      <c r="JWL821" s="28"/>
      <c r="JWM821" s="28"/>
      <c r="JWN821" s="28"/>
      <c r="JWO821" s="28"/>
      <c r="JWP821" s="28"/>
      <c r="JWQ821" s="28"/>
      <c r="JWR821" s="28"/>
      <c r="JWS821" s="28"/>
      <c r="JWT821" s="28"/>
      <c r="JWU821" s="28"/>
      <c r="JWV821" s="28"/>
      <c r="JWW821" s="28"/>
      <c r="JWX821" s="28"/>
      <c r="JWY821" s="28"/>
      <c r="JWZ821" s="28"/>
      <c r="JXA821" s="28"/>
      <c r="JXB821" s="28"/>
      <c r="JXC821" s="28"/>
      <c r="JXD821" s="28"/>
      <c r="JXE821" s="28"/>
      <c r="JXF821" s="28"/>
      <c r="JXG821" s="28"/>
      <c r="JXH821" s="28"/>
      <c r="JXI821" s="28"/>
      <c r="JXJ821" s="28"/>
      <c r="JXK821" s="28"/>
      <c r="JXL821" s="28"/>
      <c r="JXM821" s="28"/>
      <c r="JXN821" s="28"/>
      <c r="JXO821" s="28"/>
      <c r="JXP821" s="28"/>
      <c r="JXQ821" s="28"/>
      <c r="JXR821" s="28"/>
      <c r="JXS821" s="28"/>
      <c r="JXT821" s="28"/>
      <c r="JXU821" s="28"/>
      <c r="JXV821" s="28"/>
      <c r="JXW821" s="28"/>
      <c r="JXX821" s="28"/>
      <c r="JXY821" s="28"/>
      <c r="JXZ821" s="28"/>
      <c r="JYA821" s="28"/>
      <c r="JYB821" s="28"/>
      <c r="JYC821" s="28"/>
      <c r="JYD821" s="28"/>
      <c r="JYE821" s="28"/>
      <c r="JYF821" s="28"/>
      <c r="JYG821" s="28"/>
      <c r="JYH821" s="28"/>
      <c r="JYI821" s="28"/>
      <c r="JYJ821" s="28"/>
      <c r="JYK821" s="28"/>
      <c r="JYL821" s="28"/>
      <c r="JYM821" s="28"/>
      <c r="JYN821" s="28"/>
      <c r="JYO821" s="28"/>
      <c r="JYP821" s="28"/>
      <c r="JYQ821" s="28"/>
      <c r="JYR821" s="28"/>
      <c r="JYS821" s="28"/>
      <c r="JYT821" s="28"/>
      <c r="JYU821" s="28"/>
      <c r="JYV821" s="28"/>
      <c r="JYW821" s="28"/>
      <c r="JYX821" s="28"/>
      <c r="JYY821" s="28"/>
      <c r="JYZ821" s="28"/>
      <c r="JZA821" s="28"/>
      <c r="JZB821" s="28"/>
      <c r="JZC821" s="28"/>
      <c r="JZD821" s="28"/>
      <c r="JZE821" s="28"/>
      <c r="JZF821" s="28"/>
      <c r="JZG821" s="28"/>
      <c r="JZH821" s="28"/>
      <c r="JZI821" s="28"/>
      <c r="JZJ821" s="28"/>
      <c r="JZK821" s="28"/>
      <c r="JZL821" s="28"/>
      <c r="JZM821" s="28"/>
      <c r="JZN821" s="28"/>
      <c r="JZO821" s="28"/>
      <c r="JZP821" s="28"/>
      <c r="JZQ821" s="28"/>
      <c r="JZR821" s="28"/>
      <c r="JZS821" s="28"/>
      <c r="JZT821" s="28"/>
      <c r="JZU821" s="28"/>
      <c r="JZV821" s="28"/>
      <c r="JZW821" s="28"/>
      <c r="JZX821" s="28"/>
      <c r="JZY821" s="28"/>
      <c r="JZZ821" s="28"/>
      <c r="KAA821" s="28"/>
      <c r="KAB821" s="28"/>
      <c r="KAC821" s="28"/>
      <c r="KAD821" s="28"/>
      <c r="KAE821" s="28"/>
      <c r="KAF821" s="28"/>
      <c r="KAG821" s="28"/>
      <c r="KAH821" s="28"/>
      <c r="KAI821" s="28"/>
      <c r="KAJ821" s="28"/>
      <c r="KAK821" s="28"/>
      <c r="KAL821" s="28"/>
      <c r="KAM821" s="28"/>
      <c r="KAN821" s="28"/>
      <c r="KAO821" s="28"/>
      <c r="KAP821" s="28"/>
      <c r="KAQ821" s="28"/>
      <c r="KAR821" s="28"/>
      <c r="KAS821" s="28"/>
      <c r="KAT821" s="28"/>
      <c r="KAU821" s="28"/>
      <c r="KAV821" s="28"/>
      <c r="KAW821" s="28"/>
      <c r="KAX821" s="28"/>
      <c r="KAY821" s="28"/>
      <c r="KAZ821" s="28"/>
      <c r="KBA821" s="28"/>
      <c r="KBB821" s="28"/>
      <c r="KBC821" s="28"/>
      <c r="KBD821" s="28"/>
      <c r="KBE821" s="28"/>
      <c r="KBF821" s="28"/>
      <c r="KBG821" s="28"/>
      <c r="KBH821" s="28"/>
      <c r="KBI821" s="28"/>
      <c r="KBJ821" s="28"/>
      <c r="KBK821" s="28"/>
      <c r="KBL821" s="28"/>
      <c r="KBM821" s="28"/>
      <c r="KBN821" s="28"/>
      <c r="KBO821" s="28"/>
      <c r="KBP821" s="28"/>
      <c r="KBQ821" s="28"/>
      <c r="KBR821" s="28"/>
      <c r="KBS821" s="28"/>
      <c r="KBT821" s="28"/>
      <c r="KBU821" s="28"/>
      <c r="KBV821" s="28"/>
      <c r="KBW821" s="28"/>
      <c r="KBX821" s="28"/>
      <c r="KBY821" s="28"/>
      <c r="KBZ821" s="28"/>
      <c r="KCA821" s="28"/>
      <c r="KCB821" s="28"/>
      <c r="KCC821" s="28"/>
      <c r="KCD821" s="28"/>
      <c r="KCE821" s="28"/>
      <c r="KCF821" s="28"/>
      <c r="KCG821" s="28"/>
      <c r="KCH821" s="28"/>
      <c r="KCI821" s="28"/>
      <c r="KCJ821" s="28"/>
      <c r="KCK821" s="28"/>
      <c r="KCL821" s="28"/>
      <c r="KCM821" s="28"/>
      <c r="KCN821" s="28"/>
      <c r="KCO821" s="28"/>
      <c r="KCP821" s="28"/>
      <c r="KCQ821" s="28"/>
      <c r="KCR821" s="28"/>
      <c r="KCS821" s="28"/>
      <c r="KCT821" s="28"/>
      <c r="KCU821" s="28"/>
      <c r="KCV821" s="28"/>
      <c r="KCW821" s="28"/>
      <c r="KCX821" s="28"/>
      <c r="KCY821" s="28"/>
      <c r="KCZ821" s="28"/>
      <c r="KDA821" s="28"/>
      <c r="KDB821" s="28"/>
      <c r="KDC821" s="28"/>
      <c r="KDD821" s="28"/>
      <c r="KDE821" s="28"/>
      <c r="KDF821" s="28"/>
      <c r="KDG821" s="28"/>
      <c r="KDH821" s="28"/>
      <c r="KDI821" s="28"/>
      <c r="KDJ821" s="28"/>
      <c r="KDK821" s="28"/>
      <c r="KDL821" s="28"/>
      <c r="KDM821" s="28"/>
      <c r="KDN821" s="28"/>
      <c r="KDO821" s="28"/>
      <c r="KDP821" s="28"/>
      <c r="KDQ821" s="28"/>
      <c r="KDR821" s="28"/>
      <c r="KDS821" s="28"/>
      <c r="KDT821" s="28"/>
      <c r="KDU821" s="28"/>
      <c r="KDV821" s="28"/>
      <c r="KDW821" s="28"/>
      <c r="KDX821" s="28"/>
      <c r="KDY821" s="28"/>
      <c r="KDZ821" s="28"/>
      <c r="KEA821" s="28"/>
      <c r="KEB821" s="28"/>
      <c r="KEC821" s="28"/>
      <c r="KED821" s="28"/>
      <c r="KEE821" s="28"/>
      <c r="KEF821" s="28"/>
      <c r="KEG821" s="28"/>
      <c r="KEH821" s="28"/>
      <c r="KEI821" s="28"/>
      <c r="KEJ821" s="28"/>
      <c r="KEK821" s="28"/>
      <c r="KEL821" s="28"/>
      <c r="KEM821" s="28"/>
      <c r="KEN821" s="28"/>
      <c r="KEO821" s="28"/>
      <c r="KEP821" s="28"/>
      <c r="KEQ821" s="28"/>
      <c r="KER821" s="28"/>
      <c r="KES821" s="28"/>
      <c r="KET821" s="28"/>
      <c r="KEU821" s="28"/>
      <c r="KEV821" s="28"/>
      <c r="KEW821" s="28"/>
      <c r="KEX821" s="28"/>
      <c r="KEY821" s="28"/>
      <c r="KEZ821" s="28"/>
      <c r="KFA821" s="28"/>
      <c r="KFB821" s="28"/>
      <c r="KFC821" s="28"/>
      <c r="KFD821" s="28"/>
      <c r="KFE821" s="28"/>
      <c r="KFF821" s="28"/>
      <c r="KFG821" s="28"/>
      <c r="KFH821" s="28"/>
      <c r="KFI821" s="28"/>
      <c r="KFJ821" s="28"/>
      <c r="KFK821" s="28"/>
      <c r="KFL821" s="28"/>
      <c r="KFM821" s="28"/>
      <c r="KFN821" s="28"/>
      <c r="KFO821" s="28"/>
      <c r="KFP821" s="28"/>
      <c r="KFQ821" s="28"/>
      <c r="KFR821" s="28"/>
      <c r="KFS821" s="28"/>
      <c r="KFT821" s="28"/>
      <c r="KFU821" s="28"/>
      <c r="KFV821" s="28"/>
      <c r="KFW821" s="28"/>
      <c r="KFX821" s="28"/>
      <c r="KFY821" s="28"/>
      <c r="KFZ821" s="28"/>
      <c r="KGA821" s="28"/>
      <c r="KGB821" s="28"/>
      <c r="KGC821" s="28"/>
      <c r="KGD821" s="28"/>
      <c r="KGE821" s="28"/>
      <c r="KGF821" s="28"/>
      <c r="KGG821" s="28"/>
      <c r="KGH821" s="28"/>
      <c r="KGI821" s="28"/>
      <c r="KGJ821" s="28"/>
      <c r="KGK821" s="28"/>
      <c r="KGL821" s="28"/>
      <c r="KGM821" s="28"/>
      <c r="KGN821" s="28"/>
      <c r="KGO821" s="28"/>
      <c r="KGP821" s="28"/>
      <c r="KGQ821" s="28"/>
      <c r="KGR821" s="28"/>
      <c r="KGS821" s="28"/>
      <c r="KGT821" s="28"/>
      <c r="KGU821" s="28"/>
      <c r="KGV821" s="28"/>
      <c r="KGW821" s="28"/>
      <c r="KGX821" s="28"/>
      <c r="KGY821" s="28"/>
      <c r="KGZ821" s="28"/>
      <c r="KHA821" s="28"/>
      <c r="KHB821" s="28"/>
      <c r="KHC821" s="28"/>
      <c r="KHD821" s="28"/>
      <c r="KHE821" s="28"/>
      <c r="KHF821" s="28"/>
      <c r="KHG821" s="28"/>
      <c r="KHH821" s="28"/>
      <c r="KHI821" s="28"/>
      <c r="KHJ821" s="28"/>
      <c r="KHK821" s="28"/>
      <c r="KHL821" s="28"/>
      <c r="KHM821" s="28"/>
      <c r="KHN821" s="28"/>
      <c r="KHO821" s="28"/>
      <c r="KHP821" s="28"/>
      <c r="KHQ821" s="28"/>
      <c r="KHR821" s="28"/>
      <c r="KHS821" s="28"/>
      <c r="KHT821" s="28"/>
      <c r="KHU821" s="28"/>
      <c r="KHV821" s="28"/>
      <c r="KHW821" s="28"/>
      <c r="KHX821" s="28"/>
      <c r="KHY821" s="28"/>
      <c r="KHZ821" s="28"/>
      <c r="KIA821" s="28"/>
      <c r="KIB821" s="28"/>
      <c r="KIC821" s="28"/>
      <c r="KID821" s="28"/>
      <c r="KIE821" s="28"/>
      <c r="KIF821" s="28"/>
      <c r="KIG821" s="28"/>
      <c r="KIH821" s="28"/>
      <c r="KII821" s="28"/>
      <c r="KIJ821" s="28"/>
      <c r="KIK821" s="28"/>
      <c r="KIL821" s="28"/>
      <c r="KIM821" s="28"/>
      <c r="KIN821" s="28"/>
      <c r="KIO821" s="28"/>
      <c r="KIP821" s="28"/>
      <c r="KIQ821" s="28"/>
      <c r="KIR821" s="28"/>
      <c r="KIS821" s="28"/>
      <c r="KIT821" s="28"/>
      <c r="KIU821" s="28"/>
      <c r="KIV821" s="28"/>
      <c r="KIW821" s="28"/>
      <c r="KIX821" s="28"/>
      <c r="KIY821" s="28"/>
      <c r="KIZ821" s="28"/>
      <c r="KJA821" s="28"/>
      <c r="KJB821" s="28"/>
      <c r="KJC821" s="28"/>
      <c r="KJD821" s="28"/>
      <c r="KJE821" s="28"/>
      <c r="KJF821" s="28"/>
      <c r="KJG821" s="28"/>
      <c r="KJH821" s="28"/>
      <c r="KJI821" s="28"/>
      <c r="KJJ821" s="28"/>
      <c r="KJK821" s="28"/>
      <c r="KJL821" s="28"/>
      <c r="KJM821" s="28"/>
      <c r="KJN821" s="28"/>
      <c r="KJO821" s="28"/>
      <c r="KJP821" s="28"/>
      <c r="KJQ821" s="28"/>
      <c r="KJR821" s="28"/>
      <c r="KJS821" s="28"/>
      <c r="KJT821" s="28"/>
      <c r="KJU821" s="28"/>
      <c r="KJV821" s="28"/>
      <c r="KJW821" s="28"/>
      <c r="KJX821" s="28"/>
      <c r="KJY821" s="28"/>
      <c r="KJZ821" s="28"/>
      <c r="KKA821" s="28"/>
      <c r="KKB821" s="28"/>
      <c r="KKC821" s="28"/>
      <c r="KKD821" s="28"/>
      <c r="KKE821" s="28"/>
      <c r="KKF821" s="28"/>
      <c r="KKG821" s="28"/>
      <c r="KKH821" s="28"/>
      <c r="KKI821" s="28"/>
      <c r="KKJ821" s="28"/>
      <c r="KKK821" s="28"/>
      <c r="KKL821" s="28"/>
      <c r="KKM821" s="28"/>
      <c r="KKN821" s="28"/>
      <c r="KKO821" s="28"/>
      <c r="KKP821" s="28"/>
      <c r="KKQ821" s="28"/>
      <c r="KKR821" s="28"/>
      <c r="KKS821" s="28"/>
      <c r="KKT821" s="28"/>
      <c r="KKU821" s="28"/>
      <c r="KKV821" s="28"/>
      <c r="KKW821" s="28"/>
      <c r="KKX821" s="28"/>
      <c r="KKY821" s="28"/>
      <c r="KKZ821" s="28"/>
      <c r="KLA821" s="28"/>
      <c r="KLB821" s="28"/>
      <c r="KLC821" s="28"/>
      <c r="KLD821" s="28"/>
      <c r="KLE821" s="28"/>
      <c r="KLF821" s="28"/>
      <c r="KLG821" s="28"/>
      <c r="KLH821" s="28"/>
      <c r="KLI821" s="28"/>
      <c r="KLJ821" s="28"/>
      <c r="KLK821" s="28"/>
      <c r="KLL821" s="28"/>
      <c r="KLM821" s="28"/>
      <c r="KLN821" s="28"/>
      <c r="KLO821" s="28"/>
      <c r="KLP821" s="28"/>
      <c r="KLQ821" s="28"/>
      <c r="KLR821" s="28"/>
      <c r="KLS821" s="28"/>
      <c r="KLT821" s="28"/>
      <c r="KLU821" s="28"/>
      <c r="KLV821" s="28"/>
      <c r="KLW821" s="28"/>
      <c r="KLX821" s="28"/>
      <c r="KLY821" s="28"/>
      <c r="KLZ821" s="28"/>
      <c r="KMA821" s="28"/>
      <c r="KMB821" s="28"/>
      <c r="KMC821" s="28"/>
      <c r="KMD821" s="28"/>
      <c r="KME821" s="28"/>
      <c r="KMF821" s="28"/>
      <c r="KMG821" s="28"/>
      <c r="KMH821" s="28"/>
      <c r="KMI821" s="28"/>
      <c r="KMJ821" s="28"/>
      <c r="KMK821" s="28"/>
      <c r="KML821" s="28"/>
      <c r="KMM821" s="28"/>
      <c r="KMN821" s="28"/>
      <c r="KMO821" s="28"/>
      <c r="KMP821" s="28"/>
      <c r="KMQ821" s="28"/>
      <c r="KMR821" s="28"/>
      <c r="KMS821" s="28"/>
      <c r="KMT821" s="28"/>
      <c r="KMU821" s="28"/>
      <c r="KMV821" s="28"/>
      <c r="KMW821" s="28"/>
      <c r="KMX821" s="28"/>
      <c r="KMY821" s="28"/>
      <c r="KMZ821" s="28"/>
      <c r="KNA821" s="28"/>
      <c r="KNB821" s="28"/>
      <c r="KNC821" s="28"/>
      <c r="KND821" s="28"/>
      <c r="KNE821" s="28"/>
      <c r="KNF821" s="28"/>
      <c r="KNG821" s="28"/>
      <c r="KNH821" s="28"/>
      <c r="KNI821" s="28"/>
      <c r="KNJ821" s="28"/>
      <c r="KNK821" s="28"/>
      <c r="KNL821" s="28"/>
      <c r="KNM821" s="28"/>
      <c r="KNN821" s="28"/>
      <c r="KNO821" s="28"/>
      <c r="KNP821" s="28"/>
      <c r="KNQ821" s="28"/>
      <c r="KNR821" s="28"/>
      <c r="KNS821" s="28"/>
      <c r="KNT821" s="28"/>
      <c r="KNU821" s="28"/>
      <c r="KNV821" s="28"/>
      <c r="KNW821" s="28"/>
      <c r="KNX821" s="28"/>
      <c r="KNY821" s="28"/>
      <c r="KNZ821" s="28"/>
      <c r="KOA821" s="28"/>
      <c r="KOB821" s="28"/>
      <c r="KOC821" s="28"/>
      <c r="KOD821" s="28"/>
      <c r="KOE821" s="28"/>
      <c r="KOF821" s="28"/>
      <c r="KOG821" s="28"/>
      <c r="KOH821" s="28"/>
      <c r="KOI821" s="28"/>
      <c r="KOJ821" s="28"/>
      <c r="KOK821" s="28"/>
      <c r="KOL821" s="28"/>
      <c r="KOM821" s="28"/>
      <c r="KON821" s="28"/>
      <c r="KOO821" s="28"/>
      <c r="KOP821" s="28"/>
      <c r="KOQ821" s="28"/>
      <c r="KOR821" s="28"/>
      <c r="KOS821" s="28"/>
      <c r="KOT821" s="28"/>
      <c r="KOU821" s="28"/>
      <c r="KOV821" s="28"/>
      <c r="KOW821" s="28"/>
      <c r="KOX821" s="28"/>
      <c r="KOY821" s="28"/>
      <c r="KOZ821" s="28"/>
      <c r="KPA821" s="28"/>
      <c r="KPB821" s="28"/>
      <c r="KPC821" s="28"/>
      <c r="KPD821" s="28"/>
      <c r="KPE821" s="28"/>
      <c r="KPF821" s="28"/>
      <c r="KPG821" s="28"/>
      <c r="KPH821" s="28"/>
      <c r="KPI821" s="28"/>
      <c r="KPJ821" s="28"/>
      <c r="KPK821" s="28"/>
      <c r="KPL821" s="28"/>
      <c r="KPM821" s="28"/>
      <c r="KPN821" s="28"/>
      <c r="KPO821" s="28"/>
      <c r="KPP821" s="28"/>
      <c r="KPQ821" s="28"/>
      <c r="KPR821" s="28"/>
      <c r="KPS821" s="28"/>
      <c r="KPT821" s="28"/>
      <c r="KPU821" s="28"/>
      <c r="KPV821" s="28"/>
      <c r="KPW821" s="28"/>
      <c r="KPX821" s="28"/>
      <c r="KPY821" s="28"/>
      <c r="KPZ821" s="28"/>
      <c r="KQA821" s="28"/>
      <c r="KQB821" s="28"/>
      <c r="KQC821" s="28"/>
      <c r="KQD821" s="28"/>
      <c r="KQE821" s="28"/>
      <c r="KQF821" s="28"/>
      <c r="KQG821" s="28"/>
      <c r="KQH821" s="28"/>
      <c r="KQI821" s="28"/>
      <c r="KQJ821" s="28"/>
      <c r="KQK821" s="28"/>
      <c r="KQL821" s="28"/>
      <c r="KQM821" s="28"/>
      <c r="KQN821" s="28"/>
      <c r="KQO821" s="28"/>
      <c r="KQP821" s="28"/>
      <c r="KQQ821" s="28"/>
      <c r="KQR821" s="28"/>
      <c r="KQS821" s="28"/>
      <c r="KQT821" s="28"/>
      <c r="KQU821" s="28"/>
      <c r="KQV821" s="28"/>
      <c r="KQW821" s="28"/>
      <c r="KQX821" s="28"/>
      <c r="KQY821" s="28"/>
      <c r="KQZ821" s="28"/>
      <c r="KRA821" s="28"/>
      <c r="KRB821" s="28"/>
      <c r="KRC821" s="28"/>
      <c r="KRD821" s="28"/>
      <c r="KRE821" s="28"/>
      <c r="KRF821" s="28"/>
      <c r="KRG821" s="28"/>
      <c r="KRH821" s="28"/>
      <c r="KRI821" s="28"/>
      <c r="KRJ821" s="28"/>
      <c r="KRK821" s="28"/>
      <c r="KRL821" s="28"/>
      <c r="KRM821" s="28"/>
      <c r="KRN821" s="28"/>
      <c r="KRO821" s="28"/>
      <c r="KRP821" s="28"/>
      <c r="KRQ821" s="28"/>
      <c r="KRR821" s="28"/>
      <c r="KRS821" s="28"/>
      <c r="KRT821" s="28"/>
      <c r="KRU821" s="28"/>
      <c r="KRV821" s="28"/>
      <c r="KRW821" s="28"/>
      <c r="KRX821" s="28"/>
      <c r="KRY821" s="28"/>
      <c r="KRZ821" s="28"/>
      <c r="KSA821" s="28"/>
      <c r="KSB821" s="28"/>
      <c r="KSC821" s="28"/>
      <c r="KSD821" s="28"/>
      <c r="KSE821" s="28"/>
      <c r="KSF821" s="28"/>
      <c r="KSG821" s="28"/>
      <c r="KSH821" s="28"/>
      <c r="KSI821" s="28"/>
      <c r="KSJ821" s="28"/>
      <c r="KSK821" s="28"/>
      <c r="KSL821" s="28"/>
      <c r="KSM821" s="28"/>
      <c r="KSN821" s="28"/>
      <c r="KSO821" s="28"/>
      <c r="KSP821" s="28"/>
      <c r="KSQ821" s="28"/>
      <c r="KSR821" s="28"/>
      <c r="KSS821" s="28"/>
      <c r="KST821" s="28"/>
      <c r="KSU821" s="28"/>
      <c r="KSV821" s="28"/>
      <c r="KSW821" s="28"/>
      <c r="KSX821" s="28"/>
      <c r="KSY821" s="28"/>
      <c r="KSZ821" s="28"/>
      <c r="KTA821" s="28"/>
      <c r="KTB821" s="28"/>
      <c r="KTC821" s="28"/>
      <c r="KTD821" s="28"/>
      <c r="KTE821" s="28"/>
      <c r="KTF821" s="28"/>
      <c r="KTG821" s="28"/>
      <c r="KTH821" s="28"/>
      <c r="KTI821" s="28"/>
      <c r="KTJ821" s="28"/>
      <c r="KTK821" s="28"/>
      <c r="KTL821" s="28"/>
      <c r="KTM821" s="28"/>
      <c r="KTN821" s="28"/>
      <c r="KTO821" s="28"/>
      <c r="KTP821" s="28"/>
      <c r="KTQ821" s="28"/>
      <c r="KTR821" s="28"/>
      <c r="KTS821" s="28"/>
      <c r="KTT821" s="28"/>
      <c r="KTU821" s="28"/>
      <c r="KTV821" s="28"/>
      <c r="KTW821" s="28"/>
      <c r="KTX821" s="28"/>
      <c r="KTY821" s="28"/>
      <c r="KTZ821" s="28"/>
      <c r="KUA821" s="28"/>
      <c r="KUB821" s="28"/>
      <c r="KUC821" s="28"/>
      <c r="KUD821" s="28"/>
      <c r="KUE821" s="28"/>
      <c r="KUF821" s="28"/>
      <c r="KUG821" s="28"/>
      <c r="KUH821" s="28"/>
      <c r="KUI821" s="28"/>
      <c r="KUJ821" s="28"/>
      <c r="KUK821" s="28"/>
      <c r="KUL821" s="28"/>
      <c r="KUM821" s="28"/>
      <c r="KUN821" s="28"/>
      <c r="KUO821" s="28"/>
      <c r="KUP821" s="28"/>
      <c r="KUQ821" s="28"/>
      <c r="KUR821" s="28"/>
      <c r="KUS821" s="28"/>
      <c r="KUT821" s="28"/>
      <c r="KUU821" s="28"/>
      <c r="KUV821" s="28"/>
      <c r="KUW821" s="28"/>
      <c r="KUX821" s="28"/>
      <c r="KUY821" s="28"/>
      <c r="KUZ821" s="28"/>
      <c r="KVA821" s="28"/>
      <c r="KVB821" s="28"/>
      <c r="KVC821" s="28"/>
      <c r="KVD821" s="28"/>
      <c r="KVE821" s="28"/>
      <c r="KVF821" s="28"/>
      <c r="KVG821" s="28"/>
      <c r="KVH821" s="28"/>
      <c r="KVI821" s="28"/>
      <c r="KVJ821" s="28"/>
      <c r="KVK821" s="28"/>
      <c r="KVL821" s="28"/>
      <c r="KVM821" s="28"/>
      <c r="KVN821" s="28"/>
      <c r="KVO821" s="28"/>
      <c r="KVP821" s="28"/>
      <c r="KVQ821" s="28"/>
      <c r="KVR821" s="28"/>
      <c r="KVS821" s="28"/>
      <c r="KVT821" s="28"/>
      <c r="KVU821" s="28"/>
      <c r="KVV821" s="28"/>
      <c r="KVW821" s="28"/>
      <c r="KVX821" s="28"/>
      <c r="KVY821" s="28"/>
      <c r="KVZ821" s="28"/>
      <c r="KWA821" s="28"/>
      <c r="KWB821" s="28"/>
      <c r="KWC821" s="28"/>
      <c r="KWD821" s="28"/>
      <c r="KWE821" s="28"/>
      <c r="KWF821" s="28"/>
      <c r="KWG821" s="28"/>
      <c r="KWH821" s="28"/>
      <c r="KWI821" s="28"/>
      <c r="KWJ821" s="28"/>
      <c r="KWK821" s="28"/>
      <c r="KWL821" s="28"/>
      <c r="KWM821" s="28"/>
      <c r="KWN821" s="28"/>
      <c r="KWO821" s="28"/>
      <c r="KWP821" s="28"/>
      <c r="KWQ821" s="28"/>
      <c r="KWR821" s="28"/>
      <c r="KWS821" s="28"/>
      <c r="KWT821" s="28"/>
      <c r="KWU821" s="28"/>
      <c r="KWV821" s="28"/>
      <c r="KWW821" s="28"/>
      <c r="KWX821" s="28"/>
      <c r="KWY821" s="28"/>
      <c r="KWZ821" s="28"/>
      <c r="KXA821" s="28"/>
      <c r="KXB821" s="28"/>
      <c r="KXC821" s="28"/>
      <c r="KXD821" s="28"/>
      <c r="KXE821" s="28"/>
      <c r="KXF821" s="28"/>
      <c r="KXG821" s="28"/>
      <c r="KXH821" s="28"/>
      <c r="KXI821" s="28"/>
      <c r="KXJ821" s="28"/>
      <c r="KXK821" s="28"/>
      <c r="KXL821" s="28"/>
      <c r="KXM821" s="28"/>
      <c r="KXN821" s="28"/>
      <c r="KXO821" s="28"/>
      <c r="KXP821" s="28"/>
      <c r="KXQ821" s="28"/>
      <c r="KXR821" s="28"/>
      <c r="KXS821" s="28"/>
      <c r="KXT821" s="28"/>
      <c r="KXU821" s="28"/>
      <c r="KXV821" s="28"/>
      <c r="KXW821" s="28"/>
      <c r="KXX821" s="28"/>
      <c r="KXY821" s="28"/>
      <c r="KXZ821" s="28"/>
      <c r="KYA821" s="28"/>
      <c r="KYB821" s="28"/>
      <c r="KYC821" s="28"/>
      <c r="KYD821" s="28"/>
      <c r="KYE821" s="28"/>
      <c r="KYF821" s="28"/>
      <c r="KYG821" s="28"/>
      <c r="KYH821" s="28"/>
      <c r="KYI821" s="28"/>
      <c r="KYJ821" s="28"/>
      <c r="KYK821" s="28"/>
      <c r="KYL821" s="28"/>
      <c r="KYM821" s="28"/>
      <c r="KYN821" s="28"/>
      <c r="KYO821" s="28"/>
      <c r="KYP821" s="28"/>
      <c r="KYQ821" s="28"/>
      <c r="KYR821" s="28"/>
      <c r="KYS821" s="28"/>
      <c r="KYT821" s="28"/>
      <c r="KYU821" s="28"/>
      <c r="KYV821" s="28"/>
      <c r="KYW821" s="28"/>
      <c r="KYX821" s="28"/>
      <c r="KYY821" s="28"/>
      <c r="KYZ821" s="28"/>
      <c r="KZA821" s="28"/>
      <c r="KZB821" s="28"/>
      <c r="KZC821" s="28"/>
      <c r="KZD821" s="28"/>
      <c r="KZE821" s="28"/>
      <c r="KZF821" s="28"/>
      <c r="KZG821" s="28"/>
      <c r="KZH821" s="28"/>
      <c r="KZI821" s="28"/>
      <c r="KZJ821" s="28"/>
      <c r="KZK821" s="28"/>
      <c r="KZL821" s="28"/>
      <c r="KZM821" s="28"/>
      <c r="KZN821" s="28"/>
      <c r="KZO821" s="28"/>
      <c r="KZP821" s="28"/>
      <c r="KZQ821" s="28"/>
      <c r="KZR821" s="28"/>
      <c r="KZS821" s="28"/>
      <c r="KZT821" s="28"/>
      <c r="KZU821" s="28"/>
      <c r="KZV821" s="28"/>
      <c r="KZW821" s="28"/>
      <c r="KZX821" s="28"/>
      <c r="KZY821" s="28"/>
      <c r="KZZ821" s="28"/>
      <c r="LAA821" s="28"/>
      <c r="LAB821" s="28"/>
      <c r="LAC821" s="28"/>
      <c r="LAD821" s="28"/>
      <c r="LAE821" s="28"/>
      <c r="LAF821" s="28"/>
      <c r="LAG821" s="28"/>
      <c r="LAH821" s="28"/>
      <c r="LAI821" s="28"/>
      <c r="LAJ821" s="28"/>
      <c r="LAK821" s="28"/>
      <c r="LAL821" s="28"/>
      <c r="LAM821" s="28"/>
      <c r="LAN821" s="28"/>
      <c r="LAO821" s="28"/>
      <c r="LAP821" s="28"/>
      <c r="LAQ821" s="28"/>
      <c r="LAR821" s="28"/>
      <c r="LAS821" s="28"/>
      <c r="LAT821" s="28"/>
      <c r="LAU821" s="28"/>
      <c r="LAV821" s="28"/>
      <c r="LAW821" s="28"/>
      <c r="LAX821" s="28"/>
      <c r="LAY821" s="28"/>
      <c r="LAZ821" s="28"/>
      <c r="LBA821" s="28"/>
      <c r="LBB821" s="28"/>
      <c r="LBC821" s="28"/>
      <c r="LBD821" s="28"/>
      <c r="LBE821" s="28"/>
      <c r="LBF821" s="28"/>
      <c r="LBG821" s="28"/>
      <c r="LBH821" s="28"/>
      <c r="LBI821" s="28"/>
      <c r="LBJ821" s="28"/>
      <c r="LBK821" s="28"/>
      <c r="LBL821" s="28"/>
      <c r="LBM821" s="28"/>
      <c r="LBN821" s="28"/>
      <c r="LBO821" s="28"/>
      <c r="LBP821" s="28"/>
      <c r="LBQ821" s="28"/>
      <c r="LBR821" s="28"/>
      <c r="LBS821" s="28"/>
      <c r="LBT821" s="28"/>
      <c r="LBU821" s="28"/>
      <c r="LBV821" s="28"/>
      <c r="LBW821" s="28"/>
      <c r="LBX821" s="28"/>
      <c r="LBY821" s="28"/>
      <c r="LBZ821" s="28"/>
      <c r="LCA821" s="28"/>
      <c r="LCB821" s="28"/>
      <c r="LCC821" s="28"/>
      <c r="LCD821" s="28"/>
      <c r="LCE821" s="28"/>
      <c r="LCF821" s="28"/>
      <c r="LCG821" s="28"/>
      <c r="LCH821" s="28"/>
      <c r="LCI821" s="28"/>
      <c r="LCJ821" s="28"/>
      <c r="LCK821" s="28"/>
      <c r="LCL821" s="28"/>
      <c r="LCM821" s="28"/>
      <c r="LCN821" s="28"/>
      <c r="LCO821" s="28"/>
      <c r="LCP821" s="28"/>
      <c r="LCQ821" s="28"/>
      <c r="LCR821" s="28"/>
      <c r="LCS821" s="28"/>
      <c r="LCT821" s="28"/>
      <c r="LCU821" s="28"/>
      <c r="LCV821" s="28"/>
      <c r="LCW821" s="28"/>
      <c r="LCX821" s="28"/>
      <c r="LCY821" s="28"/>
      <c r="LCZ821" s="28"/>
      <c r="LDA821" s="28"/>
      <c r="LDB821" s="28"/>
      <c r="LDC821" s="28"/>
      <c r="LDD821" s="28"/>
      <c r="LDE821" s="28"/>
      <c r="LDF821" s="28"/>
      <c r="LDG821" s="28"/>
      <c r="LDH821" s="28"/>
      <c r="LDI821" s="28"/>
      <c r="LDJ821" s="28"/>
      <c r="LDK821" s="28"/>
      <c r="LDL821" s="28"/>
      <c r="LDM821" s="28"/>
      <c r="LDN821" s="28"/>
      <c r="LDO821" s="28"/>
      <c r="LDP821" s="28"/>
      <c r="LDQ821" s="28"/>
      <c r="LDR821" s="28"/>
      <c r="LDS821" s="28"/>
      <c r="LDT821" s="28"/>
      <c r="LDU821" s="28"/>
      <c r="LDV821" s="28"/>
      <c r="LDW821" s="28"/>
      <c r="LDX821" s="28"/>
      <c r="LDY821" s="28"/>
      <c r="LDZ821" s="28"/>
      <c r="LEA821" s="28"/>
      <c r="LEB821" s="28"/>
      <c r="LEC821" s="28"/>
      <c r="LED821" s="28"/>
      <c r="LEE821" s="28"/>
      <c r="LEF821" s="28"/>
      <c r="LEG821" s="28"/>
      <c r="LEH821" s="28"/>
      <c r="LEI821" s="28"/>
      <c r="LEJ821" s="28"/>
      <c r="LEK821" s="28"/>
      <c r="LEL821" s="28"/>
      <c r="LEM821" s="28"/>
      <c r="LEN821" s="28"/>
      <c r="LEO821" s="28"/>
      <c r="LEP821" s="28"/>
      <c r="LEQ821" s="28"/>
      <c r="LER821" s="28"/>
      <c r="LES821" s="28"/>
      <c r="LET821" s="28"/>
      <c r="LEU821" s="28"/>
      <c r="LEV821" s="28"/>
      <c r="LEW821" s="28"/>
      <c r="LEX821" s="28"/>
      <c r="LEY821" s="28"/>
      <c r="LEZ821" s="28"/>
      <c r="LFA821" s="28"/>
      <c r="LFB821" s="28"/>
      <c r="LFC821" s="28"/>
      <c r="LFD821" s="28"/>
      <c r="LFE821" s="28"/>
      <c r="LFF821" s="28"/>
      <c r="LFG821" s="28"/>
      <c r="LFH821" s="28"/>
      <c r="LFI821" s="28"/>
      <c r="LFJ821" s="28"/>
      <c r="LFK821" s="28"/>
      <c r="LFL821" s="28"/>
      <c r="LFM821" s="28"/>
      <c r="LFN821" s="28"/>
      <c r="LFO821" s="28"/>
      <c r="LFP821" s="28"/>
      <c r="LFQ821" s="28"/>
      <c r="LFR821" s="28"/>
      <c r="LFS821" s="28"/>
      <c r="LFT821" s="28"/>
      <c r="LFU821" s="28"/>
      <c r="LFV821" s="28"/>
      <c r="LFW821" s="28"/>
      <c r="LFX821" s="28"/>
      <c r="LFY821" s="28"/>
      <c r="LFZ821" s="28"/>
      <c r="LGA821" s="28"/>
      <c r="LGB821" s="28"/>
      <c r="LGC821" s="28"/>
      <c r="LGD821" s="28"/>
      <c r="LGE821" s="28"/>
      <c r="LGF821" s="28"/>
      <c r="LGG821" s="28"/>
      <c r="LGH821" s="28"/>
      <c r="LGI821" s="28"/>
      <c r="LGJ821" s="28"/>
      <c r="LGK821" s="28"/>
      <c r="LGL821" s="28"/>
      <c r="LGM821" s="28"/>
      <c r="LGN821" s="28"/>
      <c r="LGO821" s="28"/>
      <c r="LGP821" s="28"/>
      <c r="LGQ821" s="28"/>
      <c r="LGR821" s="28"/>
      <c r="LGS821" s="28"/>
      <c r="LGT821" s="28"/>
      <c r="LGU821" s="28"/>
      <c r="LGV821" s="28"/>
      <c r="LGW821" s="28"/>
      <c r="LGX821" s="28"/>
      <c r="LGY821" s="28"/>
      <c r="LGZ821" s="28"/>
      <c r="LHA821" s="28"/>
      <c r="LHB821" s="28"/>
      <c r="LHC821" s="28"/>
      <c r="LHD821" s="28"/>
      <c r="LHE821" s="28"/>
      <c r="LHF821" s="28"/>
      <c r="LHG821" s="28"/>
      <c r="LHH821" s="28"/>
      <c r="LHI821" s="28"/>
      <c r="LHJ821" s="28"/>
      <c r="LHK821" s="28"/>
      <c r="LHL821" s="28"/>
      <c r="LHM821" s="28"/>
      <c r="LHN821" s="28"/>
      <c r="LHO821" s="28"/>
      <c r="LHP821" s="28"/>
      <c r="LHQ821" s="28"/>
      <c r="LHR821" s="28"/>
      <c r="LHS821" s="28"/>
      <c r="LHT821" s="28"/>
      <c r="LHU821" s="28"/>
      <c r="LHV821" s="28"/>
      <c r="LHW821" s="28"/>
      <c r="LHX821" s="28"/>
      <c r="LHY821" s="28"/>
      <c r="LHZ821" s="28"/>
      <c r="LIA821" s="28"/>
      <c r="LIB821" s="28"/>
      <c r="LIC821" s="28"/>
      <c r="LID821" s="28"/>
      <c r="LIE821" s="28"/>
      <c r="LIF821" s="28"/>
      <c r="LIG821" s="28"/>
      <c r="LIH821" s="28"/>
      <c r="LII821" s="28"/>
      <c r="LIJ821" s="28"/>
      <c r="LIK821" s="28"/>
      <c r="LIL821" s="28"/>
      <c r="LIM821" s="28"/>
      <c r="LIN821" s="28"/>
      <c r="LIO821" s="28"/>
      <c r="LIP821" s="28"/>
      <c r="LIQ821" s="28"/>
      <c r="LIR821" s="28"/>
      <c r="LIS821" s="28"/>
      <c r="LIT821" s="28"/>
      <c r="LIU821" s="28"/>
      <c r="LIV821" s="28"/>
      <c r="LIW821" s="28"/>
      <c r="LIX821" s="28"/>
      <c r="LIY821" s="28"/>
      <c r="LIZ821" s="28"/>
      <c r="LJA821" s="28"/>
      <c r="LJB821" s="28"/>
      <c r="LJC821" s="28"/>
      <c r="LJD821" s="28"/>
      <c r="LJE821" s="28"/>
      <c r="LJF821" s="28"/>
      <c r="LJG821" s="28"/>
      <c r="LJH821" s="28"/>
      <c r="LJI821" s="28"/>
      <c r="LJJ821" s="28"/>
      <c r="LJK821" s="28"/>
      <c r="LJL821" s="28"/>
      <c r="LJM821" s="28"/>
      <c r="LJN821" s="28"/>
      <c r="LJO821" s="28"/>
      <c r="LJP821" s="28"/>
      <c r="LJQ821" s="28"/>
      <c r="LJR821" s="28"/>
      <c r="LJS821" s="28"/>
      <c r="LJT821" s="28"/>
      <c r="LJU821" s="28"/>
      <c r="LJV821" s="28"/>
      <c r="LJW821" s="28"/>
      <c r="LJX821" s="28"/>
      <c r="LJY821" s="28"/>
      <c r="LJZ821" s="28"/>
      <c r="LKA821" s="28"/>
      <c r="LKB821" s="28"/>
      <c r="LKC821" s="28"/>
      <c r="LKD821" s="28"/>
      <c r="LKE821" s="28"/>
      <c r="LKF821" s="28"/>
      <c r="LKG821" s="28"/>
      <c r="LKH821" s="28"/>
      <c r="LKI821" s="28"/>
      <c r="LKJ821" s="28"/>
      <c r="LKK821" s="28"/>
      <c r="LKL821" s="28"/>
      <c r="LKM821" s="28"/>
      <c r="LKN821" s="28"/>
      <c r="LKO821" s="28"/>
      <c r="LKP821" s="28"/>
      <c r="LKQ821" s="28"/>
      <c r="LKR821" s="28"/>
      <c r="LKS821" s="28"/>
      <c r="LKT821" s="28"/>
      <c r="LKU821" s="28"/>
      <c r="LKV821" s="28"/>
      <c r="LKW821" s="28"/>
      <c r="LKX821" s="28"/>
      <c r="LKY821" s="28"/>
      <c r="LKZ821" s="28"/>
      <c r="LLA821" s="28"/>
      <c r="LLB821" s="28"/>
      <c r="LLC821" s="28"/>
      <c r="LLD821" s="28"/>
      <c r="LLE821" s="28"/>
      <c r="LLF821" s="28"/>
      <c r="LLG821" s="28"/>
      <c r="LLH821" s="28"/>
      <c r="LLI821" s="28"/>
      <c r="LLJ821" s="28"/>
      <c r="LLK821" s="28"/>
      <c r="LLL821" s="28"/>
      <c r="LLM821" s="28"/>
      <c r="LLN821" s="28"/>
      <c r="LLO821" s="28"/>
      <c r="LLP821" s="28"/>
      <c r="LLQ821" s="28"/>
      <c r="LLR821" s="28"/>
      <c r="LLS821" s="28"/>
      <c r="LLT821" s="28"/>
      <c r="LLU821" s="28"/>
      <c r="LLV821" s="28"/>
      <c r="LLW821" s="28"/>
      <c r="LLX821" s="28"/>
      <c r="LLY821" s="28"/>
      <c r="LLZ821" s="28"/>
      <c r="LMA821" s="28"/>
      <c r="LMB821" s="28"/>
      <c r="LMC821" s="28"/>
      <c r="LMD821" s="28"/>
      <c r="LME821" s="28"/>
      <c r="LMF821" s="28"/>
      <c r="LMG821" s="28"/>
      <c r="LMH821" s="28"/>
      <c r="LMI821" s="28"/>
      <c r="LMJ821" s="28"/>
      <c r="LMK821" s="28"/>
      <c r="LML821" s="28"/>
      <c r="LMM821" s="28"/>
      <c r="LMN821" s="28"/>
      <c r="LMO821" s="28"/>
      <c r="LMP821" s="28"/>
      <c r="LMQ821" s="28"/>
      <c r="LMR821" s="28"/>
      <c r="LMS821" s="28"/>
      <c r="LMT821" s="28"/>
      <c r="LMU821" s="28"/>
      <c r="LMV821" s="28"/>
      <c r="LMW821" s="28"/>
      <c r="LMX821" s="28"/>
      <c r="LMY821" s="28"/>
      <c r="LMZ821" s="28"/>
      <c r="LNA821" s="28"/>
      <c r="LNB821" s="28"/>
      <c r="LNC821" s="28"/>
      <c r="LND821" s="28"/>
      <c r="LNE821" s="28"/>
      <c r="LNF821" s="28"/>
      <c r="LNG821" s="28"/>
      <c r="LNH821" s="28"/>
      <c r="LNI821" s="28"/>
      <c r="LNJ821" s="28"/>
      <c r="LNK821" s="28"/>
      <c r="LNL821" s="28"/>
      <c r="LNM821" s="28"/>
      <c r="LNN821" s="28"/>
      <c r="LNO821" s="28"/>
      <c r="LNP821" s="28"/>
      <c r="LNQ821" s="28"/>
      <c r="LNR821" s="28"/>
      <c r="LNS821" s="28"/>
      <c r="LNT821" s="28"/>
      <c r="LNU821" s="28"/>
      <c r="LNV821" s="28"/>
      <c r="LNW821" s="28"/>
      <c r="LNX821" s="28"/>
      <c r="LNY821" s="28"/>
      <c r="LNZ821" s="28"/>
      <c r="LOA821" s="28"/>
      <c r="LOB821" s="28"/>
      <c r="LOC821" s="28"/>
      <c r="LOD821" s="28"/>
      <c r="LOE821" s="28"/>
      <c r="LOF821" s="28"/>
      <c r="LOG821" s="28"/>
      <c r="LOH821" s="28"/>
      <c r="LOI821" s="28"/>
      <c r="LOJ821" s="28"/>
      <c r="LOK821" s="28"/>
      <c r="LOL821" s="28"/>
      <c r="LOM821" s="28"/>
      <c r="LON821" s="28"/>
      <c r="LOO821" s="28"/>
      <c r="LOP821" s="28"/>
      <c r="LOQ821" s="28"/>
      <c r="LOR821" s="28"/>
      <c r="LOS821" s="28"/>
      <c r="LOT821" s="28"/>
      <c r="LOU821" s="28"/>
      <c r="LOV821" s="28"/>
      <c r="LOW821" s="28"/>
      <c r="LOX821" s="28"/>
      <c r="LOY821" s="28"/>
      <c r="LOZ821" s="28"/>
      <c r="LPA821" s="28"/>
      <c r="LPB821" s="28"/>
      <c r="LPC821" s="28"/>
      <c r="LPD821" s="28"/>
      <c r="LPE821" s="28"/>
      <c r="LPF821" s="28"/>
      <c r="LPG821" s="28"/>
      <c r="LPH821" s="28"/>
      <c r="LPI821" s="28"/>
      <c r="LPJ821" s="28"/>
      <c r="LPK821" s="28"/>
      <c r="LPL821" s="28"/>
      <c r="LPM821" s="28"/>
      <c r="LPN821" s="28"/>
      <c r="LPO821" s="28"/>
      <c r="LPP821" s="28"/>
      <c r="LPQ821" s="28"/>
      <c r="LPR821" s="28"/>
      <c r="LPS821" s="28"/>
      <c r="LPT821" s="28"/>
      <c r="LPU821" s="28"/>
      <c r="LPV821" s="28"/>
      <c r="LPW821" s="28"/>
      <c r="LPX821" s="28"/>
      <c r="LPY821" s="28"/>
      <c r="LPZ821" s="28"/>
      <c r="LQA821" s="28"/>
      <c r="LQB821" s="28"/>
      <c r="LQC821" s="28"/>
      <c r="LQD821" s="28"/>
      <c r="LQE821" s="28"/>
      <c r="LQF821" s="28"/>
      <c r="LQG821" s="28"/>
      <c r="LQH821" s="28"/>
      <c r="LQI821" s="28"/>
      <c r="LQJ821" s="28"/>
      <c r="LQK821" s="28"/>
      <c r="LQL821" s="28"/>
      <c r="LQM821" s="28"/>
      <c r="LQN821" s="28"/>
      <c r="LQO821" s="28"/>
      <c r="LQP821" s="28"/>
      <c r="LQQ821" s="28"/>
      <c r="LQR821" s="28"/>
      <c r="LQS821" s="28"/>
      <c r="LQT821" s="28"/>
      <c r="LQU821" s="28"/>
      <c r="LQV821" s="28"/>
      <c r="LQW821" s="28"/>
      <c r="LQX821" s="28"/>
      <c r="LQY821" s="28"/>
      <c r="LQZ821" s="28"/>
      <c r="LRA821" s="28"/>
      <c r="LRB821" s="28"/>
      <c r="LRC821" s="28"/>
      <c r="LRD821" s="28"/>
      <c r="LRE821" s="28"/>
      <c r="LRF821" s="28"/>
      <c r="LRG821" s="28"/>
      <c r="LRH821" s="28"/>
      <c r="LRI821" s="28"/>
      <c r="LRJ821" s="28"/>
      <c r="LRK821" s="28"/>
      <c r="LRL821" s="28"/>
      <c r="LRM821" s="28"/>
      <c r="LRN821" s="28"/>
      <c r="LRO821" s="28"/>
      <c r="LRP821" s="28"/>
      <c r="LRQ821" s="28"/>
      <c r="LRR821" s="28"/>
      <c r="LRS821" s="28"/>
      <c r="LRT821" s="28"/>
      <c r="LRU821" s="28"/>
      <c r="LRV821" s="28"/>
      <c r="LRW821" s="28"/>
      <c r="LRX821" s="28"/>
      <c r="LRY821" s="28"/>
      <c r="LRZ821" s="28"/>
      <c r="LSA821" s="28"/>
      <c r="LSB821" s="28"/>
      <c r="LSC821" s="28"/>
      <c r="LSD821" s="28"/>
      <c r="LSE821" s="28"/>
      <c r="LSF821" s="28"/>
      <c r="LSG821" s="28"/>
      <c r="LSH821" s="28"/>
      <c r="LSI821" s="28"/>
      <c r="LSJ821" s="28"/>
      <c r="LSK821" s="28"/>
      <c r="LSL821" s="28"/>
      <c r="LSM821" s="28"/>
      <c r="LSN821" s="28"/>
      <c r="LSO821" s="28"/>
      <c r="LSP821" s="28"/>
      <c r="LSQ821" s="28"/>
      <c r="LSR821" s="28"/>
      <c r="LSS821" s="28"/>
      <c r="LST821" s="28"/>
      <c r="LSU821" s="28"/>
      <c r="LSV821" s="28"/>
      <c r="LSW821" s="28"/>
      <c r="LSX821" s="28"/>
      <c r="LSY821" s="28"/>
      <c r="LSZ821" s="28"/>
      <c r="LTA821" s="28"/>
      <c r="LTB821" s="28"/>
      <c r="LTC821" s="28"/>
      <c r="LTD821" s="28"/>
      <c r="LTE821" s="28"/>
      <c r="LTF821" s="28"/>
      <c r="LTG821" s="28"/>
      <c r="LTH821" s="28"/>
      <c r="LTI821" s="28"/>
      <c r="LTJ821" s="28"/>
      <c r="LTK821" s="28"/>
      <c r="LTL821" s="28"/>
      <c r="LTM821" s="28"/>
      <c r="LTN821" s="28"/>
      <c r="LTO821" s="28"/>
      <c r="LTP821" s="28"/>
      <c r="LTQ821" s="28"/>
      <c r="LTR821" s="28"/>
      <c r="LTS821" s="28"/>
      <c r="LTT821" s="28"/>
      <c r="LTU821" s="28"/>
      <c r="LTV821" s="28"/>
      <c r="LTW821" s="28"/>
      <c r="LTX821" s="28"/>
      <c r="LTY821" s="28"/>
      <c r="LTZ821" s="28"/>
      <c r="LUA821" s="28"/>
      <c r="LUB821" s="28"/>
      <c r="LUC821" s="28"/>
      <c r="LUD821" s="28"/>
      <c r="LUE821" s="28"/>
      <c r="LUF821" s="28"/>
      <c r="LUG821" s="28"/>
      <c r="LUH821" s="28"/>
      <c r="LUI821" s="28"/>
      <c r="LUJ821" s="28"/>
      <c r="LUK821" s="28"/>
      <c r="LUL821" s="28"/>
      <c r="LUM821" s="28"/>
      <c r="LUN821" s="28"/>
      <c r="LUO821" s="28"/>
      <c r="LUP821" s="28"/>
      <c r="LUQ821" s="28"/>
      <c r="LUR821" s="28"/>
      <c r="LUS821" s="28"/>
      <c r="LUT821" s="28"/>
      <c r="LUU821" s="28"/>
      <c r="LUV821" s="28"/>
      <c r="LUW821" s="28"/>
      <c r="LUX821" s="28"/>
      <c r="LUY821" s="28"/>
      <c r="LUZ821" s="28"/>
      <c r="LVA821" s="28"/>
      <c r="LVB821" s="28"/>
      <c r="LVC821" s="28"/>
      <c r="LVD821" s="28"/>
      <c r="LVE821" s="28"/>
      <c r="LVF821" s="28"/>
      <c r="LVG821" s="28"/>
      <c r="LVH821" s="28"/>
      <c r="LVI821" s="28"/>
      <c r="LVJ821" s="28"/>
      <c r="LVK821" s="28"/>
      <c r="LVL821" s="28"/>
      <c r="LVM821" s="28"/>
      <c r="LVN821" s="28"/>
      <c r="LVO821" s="28"/>
      <c r="LVP821" s="28"/>
      <c r="LVQ821" s="28"/>
      <c r="LVR821" s="28"/>
      <c r="LVS821" s="28"/>
      <c r="LVT821" s="28"/>
      <c r="LVU821" s="28"/>
      <c r="LVV821" s="28"/>
      <c r="LVW821" s="28"/>
      <c r="LVX821" s="28"/>
      <c r="LVY821" s="28"/>
      <c r="LVZ821" s="28"/>
      <c r="LWA821" s="28"/>
      <c r="LWB821" s="28"/>
      <c r="LWC821" s="28"/>
      <c r="LWD821" s="28"/>
      <c r="LWE821" s="28"/>
      <c r="LWF821" s="28"/>
      <c r="LWG821" s="28"/>
      <c r="LWH821" s="28"/>
      <c r="LWI821" s="28"/>
      <c r="LWJ821" s="28"/>
      <c r="LWK821" s="28"/>
      <c r="LWL821" s="28"/>
      <c r="LWM821" s="28"/>
      <c r="LWN821" s="28"/>
      <c r="LWO821" s="28"/>
      <c r="LWP821" s="28"/>
      <c r="LWQ821" s="28"/>
      <c r="LWR821" s="28"/>
      <c r="LWS821" s="28"/>
      <c r="LWT821" s="28"/>
      <c r="LWU821" s="28"/>
      <c r="LWV821" s="28"/>
      <c r="LWW821" s="28"/>
      <c r="LWX821" s="28"/>
      <c r="LWY821" s="28"/>
      <c r="LWZ821" s="28"/>
      <c r="LXA821" s="28"/>
      <c r="LXB821" s="28"/>
      <c r="LXC821" s="28"/>
      <c r="LXD821" s="28"/>
      <c r="LXE821" s="28"/>
      <c r="LXF821" s="28"/>
      <c r="LXG821" s="28"/>
      <c r="LXH821" s="28"/>
      <c r="LXI821" s="28"/>
      <c r="LXJ821" s="28"/>
      <c r="LXK821" s="28"/>
      <c r="LXL821" s="28"/>
      <c r="LXM821" s="28"/>
      <c r="LXN821" s="28"/>
      <c r="LXO821" s="28"/>
      <c r="LXP821" s="28"/>
      <c r="LXQ821" s="28"/>
      <c r="LXR821" s="28"/>
      <c r="LXS821" s="28"/>
      <c r="LXT821" s="28"/>
      <c r="LXU821" s="28"/>
      <c r="LXV821" s="28"/>
      <c r="LXW821" s="28"/>
      <c r="LXX821" s="28"/>
      <c r="LXY821" s="28"/>
      <c r="LXZ821" s="28"/>
      <c r="LYA821" s="28"/>
      <c r="LYB821" s="28"/>
      <c r="LYC821" s="28"/>
      <c r="LYD821" s="28"/>
      <c r="LYE821" s="28"/>
      <c r="LYF821" s="28"/>
      <c r="LYG821" s="28"/>
      <c r="LYH821" s="28"/>
      <c r="LYI821" s="28"/>
      <c r="LYJ821" s="28"/>
      <c r="LYK821" s="28"/>
      <c r="LYL821" s="28"/>
      <c r="LYM821" s="28"/>
      <c r="LYN821" s="28"/>
      <c r="LYO821" s="28"/>
      <c r="LYP821" s="28"/>
      <c r="LYQ821" s="28"/>
      <c r="LYR821" s="28"/>
      <c r="LYS821" s="28"/>
      <c r="LYT821" s="28"/>
      <c r="LYU821" s="28"/>
      <c r="LYV821" s="28"/>
      <c r="LYW821" s="28"/>
      <c r="LYX821" s="28"/>
      <c r="LYY821" s="28"/>
      <c r="LYZ821" s="28"/>
      <c r="LZA821" s="28"/>
      <c r="LZB821" s="28"/>
      <c r="LZC821" s="28"/>
      <c r="LZD821" s="28"/>
      <c r="LZE821" s="28"/>
      <c r="LZF821" s="28"/>
      <c r="LZG821" s="28"/>
      <c r="LZH821" s="28"/>
      <c r="LZI821" s="28"/>
      <c r="LZJ821" s="28"/>
      <c r="LZK821" s="28"/>
      <c r="LZL821" s="28"/>
      <c r="LZM821" s="28"/>
      <c r="LZN821" s="28"/>
      <c r="LZO821" s="28"/>
      <c r="LZP821" s="28"/>
      <c r="LZQ821" s="28"/>
      <c r="LZR821" s="28"/>
      <c r="LZS821" s="28"/>
      <c r="LZT821" s="28"/>
      <c r="LZU821" s="28"/>
      <c r="LZV821" s="28"/>
      <c r="LZW821" s="28"/>
      <c r="LZX821" s="28"/>
      <c r="LZY821" s="28"/>
      <c r="LZZ821" s="28"/>
      <c r="MAA821" s="28"/>
      <c r="MAB821" s="28"/>
      <c r="MAC821" s="28"/>
      <c r="MAD821" s="28"/>
      <c r="MAE821" s="28"/>
      <c r="MAF821" s="28"/>
      <c r="MAG821" s="28"/>
      <c r="MAH821" s="28"/>
      <c r="MAI821" s="28"/>
      <c r="MAJ821" s="28"/>
      <c r="MAK821" s="28"/>
      <c r="MAL821" s="28"/>
      <c r="MAM821" s="28"/>
      <c r="MAN821" s="28"/>
      <c r="MAO821" s="28"/>
      <c r="MAP821" s="28"/>
      <c r="MAQ821" s="28"/>
      <c r="MAR821" s="28"/>
      <c r="MAS821" s="28"/>
      <c r="MAT821" s="28"/>
      <c r="MAU821" s="28"/>
      <c r="MAV821" s="28"/>
      <c r="MAW821" s="28"/>
      <c r="MAX821" s="28"/>
      <c r="MAY821" s="28"/>
      <c r="MAZ821" s="28"/>
      <c r="MBA821" s="28"/>
      <c r="MBB821" s="28"/>
      <c r="MBC821" s="28"/>
      <c r="MBD821" s="28"/>
      <c r="MBE821" s="28"/>
      <c r="MBF821" s="28"/>
      <c r="MBG821" s="28"/>
      <c r="MBH821" s="28"/>
      <c r="MBI821" s="28"/>
      <c r="MBJ821" s="28"/>
      <c r="MBK821" s="28"/>
      <c r="MBL821" s="28"/>
      <c r="MBM821" s="28"/>
      <c r="MBN821" s="28"/>
      <c r="MBO821" s="28"/>
      <c r="MBP821" s="28"/>
      <c r="MBQ821" s="28"/>
      <c r="MBR821" s="28"/>
      <c r="MBS821" s="28"/>
      <c r="MBT821" s="28"/>
      <c r="MBU821" s="28"/>
      <c r="MBV821" s="28"/>
      <c r="MBW821" s="28"/>
      <c r="MBX821" s="28"/>
      <c r="MBY821" s="28"/>
      <c r="MBZ821" s="28"/>
      <c r="MCA821" s="28"/>
      <c r="MCB821" s="28"/>
      <c r="MCC821" s="28"/>
      <c r="MCD821" s="28"/>
      <c r="MCE821" s="28"/>
      <c r="MCF821" s="28"/>
      <c r="MCG821" s="28"/>
      <c r="MCH821" s="28"/>
      <c r="MCI821" s="28"/>
      <c r="MCJ821" s="28"/>
      <c r="MCK821" s="28"/>
      <c r="MCL821" s="28"/>
      <c r="MCM821" s="28"/>
      <c r="MCN821" s="28"/>
      <c r="MCO821" s="28"/>
      <c r="MCP821" s="28"/>
      <c r="MCQ821" s="28"/>
      <c r="MCR821" s="28"/>
      <c r="MCS821" s="28"/>
      <c r="MCT821" s="28"/>
      <c r="MCU821" s="28"/>
      <c r="MCV821" s="28"/>
      <c r="MCW821" s="28"/>
      <c r="MCX821" s="28"/>
      <c r="MCY821" s="28"/>
      <c r="MCZ821" s="28"/>
      <c r="MDA821" s="28"/>
      <c r="MDB821" s="28"/>
      <c r="MDC821" s="28"/>
      <c r="MDD821" s="28"/>
      <c r="MDE821" s="28"/>
      <c r="MDF821" s="28"/>
      <c r="MDG821" s="28"/>
      <c r="MDH821" s="28"/>
      <c r="MDI821" s="28"/>
      <c r="MDJ821" s="28"/>
      <c r="MDK821" s="28"/>
      <c r="MDL821" s="28"/>
      <c r="MDM821" s="28"/>
      <c r="MDN821" s="28"/>
      <c r="MDO821" s="28"/>
      <c r="MDP821" s="28"/>
      <c r="MDQ821" s="28"/>
      <c r="MDR821" s="28"/>
      <c r="MDS821" s="28"/>
      <c r="MDT821" s="28"/>
      <c r="MDU821" s="28"/>
      <c r="MDV821" s="28"/>
      <c r="MDW821" s="28"/>
      <c r="MDX821" s="28"/>
      <c r="MDY821" s="28"/>
      <c r="MDZ821" s="28"/>
      <c r="MEA821" s="28"/>
      <c r="MEB821" s="28"/>
      <c r="MEC821" s="28"/>
      <c r="MED821" s="28"/>
      <c r="MEE821" s="28"/>
      <c r="MEF821" s="28"/>
      <c r="MEG821" s="28"/>
      <c r="MEH821" s="28"/>
      <c r="MEI821" s="28"/>
      <c r="MEJ821" s="28"/>
      <c r="MEK821" s="28"/>
      <c r="MEL821" s="28"/>
      <c r="MEM821" s="28"/>
      <c r="MEN821" s="28"/>
      <c r="MEO821" s="28"/>
      <c r="MEP821" s="28"/>
      <c r="MEQ821" s="28"/>
      <c r="MER821" s="28"/>
      <c r="MES821" s="28"/>
      <c r="MET821" s="28"/>
      <c r="MEU821" s="28"/>
      <c r="MEV821" s="28"/>
      <c r="MEW821" s="28"/>
      <c r="MEX821" s="28"/>
      <c r="MEY821" s="28"/>
      <c r="MEZ821" s="28"/>
      <c r="MFA821" s="28"/>
      <c r="MFB821" s="28"/>
      <c r="MFC821" s="28"/>
      <c r="MFD821" s="28"/>
      <c r="MFE821" s="28"/>
      <c r="MFF821" s="28"/>
      <c r="MFG821" s="28"/>
      <c r="MFH821" s="28"/>
      <c r="MFI821" s="28"/>
      <c r="MFJ821" s="28"/>
      <c r="MFK821" s="28"/>
      <c r="MFL821" s="28"/>
      <c r="MFM821" s="28"/>
      <c r="MFN821" s="28"/>
      <c r="MFO821" s="28"/>
      <c r="MFP821" s="28"/>
      <c r="MFQ821" s="28"/>
      <c r="MFR821" s="28"/>
      <c r="MFS821" s="28"/>
      <c r="MFT821" s="28"/>
      <c r="MFU821" s="28"/>
      <c r="MFV821" s="28"/>
      <c r="MFW821" s="28"/>
      <c r="MFX821" s="28"/>
      <c r="MFY821" s="28"/>
      <c r="MFZ821" s="28"/>
      <c r="MGA821" s="28"/>
      <c r="MGB821" s="28"/>
      <c r="MGC821" s="28"/>
      <c r="MGD821" s="28"/>
      <c r="MGE821" s="28"/>
      <c r="MGF821" s="28"/>
      <c r="MGG821" s="28"/>
      <c r="MGH821" s="28"/>
      <c r="MGI821" s="28"/>
      <c r="MGJ821" s="28"/>
      <c r="MGK821" s="28"/>
      <c r="MGL821" s="28"/>
      <c r="MGM821" s="28"/>
      <c r="MGN821" s="28"/>
      <c r="MGO821" s="28"/>
      <c r="MGP821" s="28"/>
      <c r="MGQ821" s="28"/>
      <c r="MGR821" s="28"/>
      <c r="MGS821" s="28"/>
      <c r="MGT821" s="28"/>
      <c r="MGU821" s="28"/>
      <c r="MGV821" s="28"/>
      <c r="MGW821" s="28"/>
      <c r="MGX821" s="28"/>
      <c r="MGY821" s="28"/>
      <c r="MGZ821" s="28"/>
      <c r="MHA821" s="28"/>
      <c r="MHB821" s="28"/>
      <c r="MHC821" s="28"/>
      <c r="MHD821" s="28"/>
      <c r="MHE821" s="28"/>
      <c r="MHF821" s="28"/>
      <c r="MHG821" s="28"/>
      <c r="MHH821" s="28"/>
      <c r="MHI821" s="28"/>
      <c r="MHJ821" s="28"/>
      <c r="MHK821" s="28"/>
      <c r="MHL821" s="28"/>
      <c r="MHM821" s="28"/>
      <c r="MHN821" s="28"/>
      <c r="MHO821" s="28"/>
      <c r="MHP821" s="28"/>
      <c r="MHQ821" s="28"/>
      <c r="MHR821" s="28"/>
      <c r="MHS821" s="28"/>
      <c r="MHT821" s="28"/>
      <c r="MHU821" s="28"/>
      <c r="MHV821" s="28"/>
      <c r="MHW821" s="28"/>
      <c r="MHX821" s="28"/>
      <c r="MHY821" s="28"/>
      <c r="MHZ821" s="28"/>
      <c r="MIA821" s="28"/>
      <c r="MIB821" s="28"/>
      <c r="MIC821" s="28"/>
      <c r="MID821" s="28"/>
      <c r="MIE821" s="28"/>
      <c r="MIF821" s="28"/>
      <c r="MIG821" s="28"/>
      <c r="MIH821" s="28"/>
      <c r="MII821" s="28"/>
      <c r="MIJ821" s="28"/>
      <c r="MIK821" s="28"/>
      <c r="MIL821" s="28"/>
      <c r="MIM821" s="28"/>
      <c r="MIN821" s="28"/>
      <c r="MIO821" s="28"/>
      <c r="MIP821" s="28"/>
      <c r="MIQ821" s="28"/>
      <c r="MIR821" s="28"/>
      <c r="MIS821" s="28"/>
      <c r="MIT821" s="28"/>
      <c r="MIU821" s="28"/>
      <c r="MIV821" s="28"/>
      <c r="MIW821" s="28"/>
      <c r="MIX821" s="28"/>
      <c r="MIY821" s="28"/>
      <c r="MIZ821" s="28"/>
      <c r="MJA821" s="28"/>
      <c r="MJB821" s="28"/>
      <c r="MJC821" s="28"/>
      <c r="MJD821" s="28"/>
      <c r="MJE821" s="28"/>
      <c r="MJF821" s="28"/>
      <c r="MJG821" s="28"/>
      <c r="MJH821" s="28"/>
      <c r="MJI821" s="28"/>
      <c r="MJJ821" s="28"/>
      <c r="MJK821" s="28"/>
      <c r="MJL821" s="28"/>
      <c r="MJM821" s="28"/>
      <c r="MJN821" s="28"/>
      <c r="MJO821" s="28"/>
      <c r="MJP821" s="28"/>
      <c r="MJQ821" s="28"/>
      <c r="MJR821" s="28"/>
      <c r="MJS821" s="28"/>
      <c r="MJT821" s="28"/>
      <c r="MJU821" s="28"/>
      <c r="MJV821" s="28"/>
      <c r="MJW821" s="28"/>
      <c r="MJX821" s="28"/>
      <c r="MJY821" s="28"/>
      <c r="MJZ821" s="28"/>
      <c r="MKA821" s="28"/>
      <c r="MKB821" s="28"/>
      <c r="MKC821" s="28"/>
      <c r="MKD821" s="28"/>
      <c r="MKE821" s="28"/>
      <c r="MKF821" s="28"/>
      <c r="MKG821" s="28"/>
      <c r="MKH821" s="28"/>
      <c r="MKI821" s="28"/>
      <c r="MKJ821" s="28"/>
      <c r="MKK821" s="28"/>
      <c r="MKL821" s="28"/>
      <c r="MKM821" s="28"/>
      <c r="MKN821" s="28"/>
      <c r="MKO821" s="28"/>
      <c r="MKP821" s="28"/>
      <c r="MKQ821" s="28"/>
      <c r="MKR821" s="28"/>
      <c r="MKS821" s="28"/>
      <c r="MKT821" s="28"/>
      <c r="MKU821" s="28"/>
      <c r="MKV821" s="28"/>
      <c r="MKW821" s="28"/>
      <c r="MKX821" s="28"/>
      <c r="MKY821" s="28"/>
      <c r="MKZ821" s="28"/>
      <c r="MLA821" s="28"/>
      <c r="MLB821" s="28"/>
      <c r="MLC821" s="28"/>
      <c r="MLD821" s="28"/>
      <c r="MLE821" s="28"/>
      <c r="MLF821" s="28"/>
      <c r="MLG821" s="28"/>
      <c r="MLH821" s="28"/>
      <c r="MLI821" s="28"/>
      <c r="MLJ821" s="28"/>
      <c r="MLK821" s="28"/>
      <c r="MLL821" s="28"/>
      <c r="MLM821" s="28"/>
      <c r="MLN821" s="28"/>
      <c r="MLO821" s="28"/>
      <c r="MLP821" s="28"/>
      <c r="MLQ821" s="28"/>
      <c r="MLR821" s="28"/>
      <c r="MLS821" s="28"/>
      <c r="MLT821" s="28"/>
      <c r="MLU821" s="28"/>
      <c r="MLV821" s="28"/>
      <c r="MLW821" s="28"/>
      <c r="MLX821" s="28"/>
      <c r="MLY821" s="28"/>
      <c r="MLZ821" s="28"/>
      <c r="MMA821" s="28"/>
      <c r="MMB821" s="28"/>
      <c r="MMC821" s="28"/>
      <c r="MMD821" s="28"/>
      <c r="MME821" s="28"/>
      <c r="MMF821" s="28"/>
      <c r="MMG821" s="28"/>
      <c r="MMH821" s="28"/>
      <c r="MMI821" s="28"/>
      <c r="MMJ821" s="28"/>
      <c r="MMK821" s="28"/>
      <c r="MML821" s="28"/>
      <c r="MMM821" s="28"/>
      <c r="MMN821" s="28"/>
      <c r="MMO821" s="28"/>
      <c r="MMP821" s="28"/>
      <c r="MMQ821" s="28"/>
      <c r="MMR821" s="28"/>
      <c r="MMS821" s="28"/>
      <c r="MMT821" s="28"/>
      <c r="MMU821" s="28"/>
      <c r="MMV821" s="28"/>
      <c r="MMW821" s="28"/>
      <c r="MMX821" s="28"/>
      <c r="MMY821" s="28"/>
      <c r="MMZ821" s="28"/>
      <c r="MNA821" s="28"/>
      <c r="MNB821" s="28"/>
      <c r="MNC821" s="28"/>
      <c r="MND821" s="28"/>
      <c r="MNE821" s="28"/>
      <c r="MNF821" s="28"/>
      <c r="MNG821" s="28"/>
      <c r="MNH821" s="28"/>
      <c r="MNI821" s="28"/>
      <c r="MNJ821" s="28"/>
      <c r="MNK821" s="28"/>
      <c r="MNL821" s="28"/>
      <c r="MNM821" s="28"/>
      <c r="MNN821" s="28"/>
      <c r="MNO821" s="28"/>
      <c r="MNP821" s="28"/>
      <c r="MNQ821" s="28"/>
      <c r="MNR821" s="28"/>
      <c r="MNS821" s="28"/>
      <c r="MNT821" s="28"/>
      <c r="MNU821" s="28"/>
      <c r="MNV821" s="28"/>
      <c r="MNW821" s="28"/>
      <c r="MNX821" s="28"/>
      <c r="MNY821" s="28"/>
      <c r="MNZ821" s="28"/>
      <c r="MOA821" s="28"/>
      <c r="MOB821" s="28"/>
      <c r="MOC821" s="28"/>
      <c r="MOD821" s="28"/>
      <c r="MOE821" s="28"/>
      <c r="MOF821" s="28"/>
      <c r="MOG821" s="28"/>
      <c r="MOH821" s="28"/>
      <c r="MOI821" s="28"/>
      <c r="MOJ821" s="28"/>
      <c r="MOK821" s="28"/>
      <c r="MOL821" s="28"/>
      <c r="MOM821" s="28"/>
      <c r="MON821" s="28"/>
      <c r="MOO821" s="28"/>
      <c r="MOP821" s="28"/>
      <c r="MOQ821" s="28"/>
      <c r="MOR821" s="28"/>
      <c r="MOS821" s="28"/>
      <c r="MOT821" s="28"/>
      <c r="MOU821" s="28"/>
      <c r="MOV821" s="28"/>
      <c r="MOW821" s="28"/>
      <c r="MOX821" s="28"/>
      <c r="MOY821" s="28"/>
      <c r="MOZ821" s="28"/>
      <c r="MPA821" s="28"/>
      <c r="MPB821" s="28"/>
      <c r="MPC821" s="28"/>
      <c r="MPD821" s="28"/>
      <c r="MPE821" s="28"/>
      <c r="MPF821" s="28"/>
      <c r="MPG821" s="28"/>
      <c r="MPH821" s="28"/>
      <c r="MPI821" s="28"/>
      <c r="MPJ821" s="28"/>
      <c r="MPK821" s="28"/>
      <c r="MPL821" s="28"/>
      <c r="MPM821" s="28"/>
      <c r="MPN821" s="28"/>
      <c r="MPO821" s="28"/>
      <c r="MPP821" s="28"/>
      <c r="MPQ821" s="28"/>
      <c r="MPR821" s="28"/>
      <c r="MPS821" s="28"/>
      <c r="MPT821" s="28"/>
      <c r="MPU821" s="28"/>
      <c r="MPV821" s="28"/>
      <c r="MPW821" s="28"/>
      <c r="MPX821" s="28"/>
      <c r="MPY821" s="28"/>
      <c r="MPZ821" s="28"/>
      <c r="MQA821" s="28"/>
      <c r="MQB821" s="28"/>
      <c r="MQC821" s="28"/>
      <c r="MQD821" s="28"/>
      <c r="MQE821" s="28"/>
      <c r="MQF821" s="28"/>
      <c r="MQG821" s="28"/>
      <c r="MQH821" s="28"/>
      <c r="MQI821" s="28"/>
      <c r="MQJ821" s="28"/>
      <c r="MQK821" s="28"/>
      <c r="MQL821" s="28"/>
      <c r="MQM821" s="28"/>
      <c r="MQN821" s="28"/>
      <c r="MQO821" s="28"/>
      <c r="MQP821" s="28"/>
      <c r="MQQ821" s="28"/>
      <c r="MQR821" s="28"/>
      <c r="MQS821" s="28"/>
      <c r="MQT821" s="28"/>
      <c r="MQU821" s="28"/>
      <c r="MQV821" s="28"/>
      <c r="MQW821" s="28"/>
      <c r="MQX821" s="28"/>
      <c r="MQY821" s="28"/>
      <c r="MQZ821" s="28"/>
      <c r="MRA821" s="28"/>
      <c r="MRB821" s="28"/>
      <c r="MRC821" s="28"/>
      <c r="MRD821" s="28"/>
      <c r="MRE821" s="28"/>
      <c r="MRF821" s="28"/>
      <c r="MRG821" s="28"/>
      <c r="MRH821" s="28"/>
      <c r="MRI821" s="28"/>
      <c r="MRJ821" s="28"/>
      <c r="MRK821" s="28"/>
      <c r="MRL821" s="28"/>
      <c r="MRM821" s="28"/>
      <c r="MRN821" s="28"/>
      <c r="MRO821" s="28"/>
      <c r="MRP821" s="28"/>
      <c r="MRQ821" s="28"/>
      <c r="MRR821" s="28"/>
      <c r="MRS821" s="28"/>
      <c r="MRT821" s="28"/>
      <c r="MRU821" s="28"/>
      <c r="MRV821" s="28"/>
      <c r="MRW821" s="28"/>
      <c r="MRX821" s="28"/>
      <c r="MRY821" s="28"/>
      <c r="MRZ821" s="28"/>
      <c r="MSA821" s="28"/>
      <c r="MSB821" s="28"/>
      <c r="MSC821" s="28"/>
      <c r="MSD821" s="28"/>
      <c r="MSE821" s="28"/>
      <c r="MSF821" s="28"/>
      <c r="MSG821" s="28"/>
      <c r="MSH821" s="28"/>
      <c r="MSI821" s="28"/>
      <c r="MSJ821" s="28"/>
      <c r="MSK821" s="28"/>
      <c r="MSL821" s="28"/>
      <c r="MSM821" s="28"/>
      <c r="MSN821" s="28"/>
      <c r="MSO821" s="28"/>
      <c r="MSP821" s="28"/>
      <c r="MSQ821" s="28"/>
      <c r="MSR821" s="28"/>
      <c r="MSS821" s="28"/>
      <c r="MST821" s="28"/>
      <c r="MSU821" s="28"/>
      <c r="MSV821" s="28"/>
      <c r="MSW821" s="28"/>
      <c r="MSX821" s="28"/>
      <c r="MSY821" s="28"/>
      <c r="MSZ821" s="28"/>
      <c r="MTA821" s="28"/>
      <c r="MTB821" s="28"/>
      <c r="MTC821" s="28"/>
      <c r="MTD821" s="28"/>
      <c r="MTE821" s="28"/>
      <c r="MTF821" s="28"/>
      <c r="MTG821" s="28"/>
      <c r="MTH821" s="28"/>
      <c r="MTI821" s="28"/>
      <c r="MTJ821" s="28"/>
      <c r="MTK821" s="28"/>
      <c r="MTL821" s="28"/>
      <c r="MTM821" s="28"/>
      <c r="MTN821" s="28"/>
      <c r="MTO821" s="28"/>
      <c r="MTP821" s="28"/>
      <c r="MTQ821" s="28"/>
      <c r="MTR821" s="28"/>
      <c r="MTS821" s="28"/>
      <c r="MTT821" s="28"/>
      <c r="MTU821" s="28"/>
      <c r="MTV821" s="28"/>
      <c r="MTW821" s="28"/>
      <c r="MTX821" s="28"/>
      <c r="MTY821" s="28"/>
      <c r="MTZ821" s="28"/>
      <c r="MUA821" s="28"/>
      <c r="MUB821" s="28"/>
      <c r="MUC821" s="28"/>
      <c r="MUD821" s="28"/>
      <c r="MUE821" s="28"/>
      <c r="MUF821" s="28"/>
      <c r="MUG821" s="28"/>
      <c r="MUH821" s="28"/>
      <c r="MUI821" s="28"/>
      <c r="MUJ821" s="28"/>
      <c r="MUK821" s="28"/>
      <c r="MUL821" s="28"/>
      <c r="MUM821" s="28"/>
      <c r="MUN821" s="28"/>
      <c r="MUO821" s="28"/>
      <c r="MUP821" s="28"/>
      <c r="MUQ821" s="28"/>
      <c r="MUR821" s="28"/>
      <c r="MUS821" s="28"/>
      <c r="MUT821" s="28"/>
      <c r="MUU821" s="28"/>
      <c r="MUV821" s="28"/>
      <c r="MUW821" s="28"/>
      <c r="MUX821" s="28"/>
      <c r="MUY821" s="28"/>
      <c r="MUZ821" s="28"/>
      <c r="MVA821" s="28"/>
      <c r="MVB821" s="28"/>
      <c r="MVC821" s="28"/>
      <c r="MVD821" s="28"/>
      <c r="MVE821" s="28"/>
      <c r="MVF821" s="28"/>
      <c r="MVG821" s="28"/>
      <c r="MVH821" s="28"/>
      <c r="MVI821" s="28"/>
      <c r="MVJ821" s="28"/>
      <c r="MVK821" s="28"/>
      <c r="MVL821" s="28"/>
      <c r="MVM821" s="28"/>
      <c r="MVN821" s="28"/>
      <c r="MVO821" s="28"/>
      <c r="MVP821" s="28"/>
      <c r="MVQ821" s="28"/>
      <c r="MVR821" s="28"/>
      <c r="MVS821" s="28"/>
      <c r="MVT821" s="28"/>
      <c r="MVU821" s="28"/>
      <c r="MVV821" s="28"/>
      <c r="MVW821" s="28"/>
      <c r="MVX821" s="28"/>
      <c r="MVY821" s="28"/>
      <c r="MVZ821" s="28"/>
      <c r="MWA821" s="28"/>
      <c r="MWB821" s="28"/>
      <c r="MWC821" s="28"/>
      <c r="MWD821" s="28"/>
      <c r="MWE821" s="28"/>
      <c r="MWF821" s="28"/>
      <c r="MWG821" s="28"/>
      <c r="MWH821" s="28"/>
      <c r="MWI821" s="28"/>
      <c r="MWJ821" s="28"/>
      <c r="MWK821" s="28"/>
      <c r="MWL821" s="28"/>
      <c r="MWM821" s="28"/>
      <c r="MWN821" s="28"/>
      <c r="MWO821" s="28"/>
      <c r="MWP821" s="28"/>
      <c r="MWQ821" s="28"/>
      <c r="MWR821" s="28"/>
      <c r="MWS821" s="28"/>
      <c r="MWT821" s="28"/>
      <c r="MWU821" s="28"/>
      <c r="MWV821" s="28"/>
      <c r="MWW821" s="28"/>
      <c r="MWX821" s="28"/>
      <c r="MWY821" s="28"/>
      <c r="MWZ821" s="28"/>
      <c r="MXA821" s="28"/>
      <c r="MXB821" s="28"/>
      <c r="MXC821" s="28"/>
      <c r="MXD821" s="28"/>
      <c r="MXE821" s="28"/>
      <c r="MXF821" s="28"/>
      <c r="MXG821" s="28"/>
      <c r="MXH821" s="28"/>
      <c r="MXI821" s="28"/>
      <c r="MXJ821" s="28"/>
      <c r="MXK821" s="28"/>
      <c r="MXL821" s="28"/>
      <c r="MXM821" s="28"/>
      <c r="MXN821" s="28"/>
      <c r="MXO821" s="28"/>
      <c r="MXP821" s="28"/>
      <c r="MXQ821" s="28"/>
      <c r="MXR821" s="28"/>
      <c r="MXS821" s="28"/>
      <c r="MXT821" s="28"/>
      <c r="MXU821" s="28"/>
      <c r="MXV821" s="28"/>
      <c r="MXW821" s="28"/>
      <c r="MXX821" s="28"/>
      <c r="MXY821" s="28"/>
      <c r="MXZ821" s="28"/>
      <c r="MYA821" s="28"/>
      <c r="MYB821" s="28"/>
      <c r="MYC821" s="28"/>
      <c r="MYD821" s="28"/>
      <c r="MYE821" s="28"/>
      <c r="MYF821" s="28"/>
      <c r="MYG821" s="28"/>
      <c r="MYH821" s="28"/>
      <c r="MYI821" s="28"/>
      <c r="MYJ821" s="28"/>
      <c r="MYK821" s="28"/>
      <c r="MYL821" s="28"/>
      <c r="MYM821" s="28"/>
      <c r="MYN821" s="28"/>
      <c r="MYO821" s="28"/>
      <c r="MYP821" s="28"/>
      <c r="MYQ821" s="28"/>
      <c r="MYR821" s="28"/>
      <c r="MYS821" s="28"/>
      <c r="MYT821" s="28"/>
      <c r="MYU821" s="28"/>
      <c r="MYV821" s="28"/>
      <c r="MYW821" s="28"/>
      <c r="MYX821" s="28"/>
      <c r="MYY821" s="28"/>
      <c r="MYZ821" s="28"/>
      <c r="MZA821" s="28"/>
      <c r="MZB821" s="28"/>
      <c r="MZC821" s="28"/>
      <c r="MZD821" s="28"/>
      <c r="MZE821" s="28"/>
      <c r="MZF821" s="28"/>
      <c r="MZG821" s="28"/>
      <c r="MZH821" s="28"/>
      <c r="MZI821" s="28"/>
      <c r="MZJ821" s="28"/>
      <c r="MZK821" s="28"/>
      <c r="MZL821" s="28"/>
      <c r="MZM821" s="28"/>
      <c r="MZN821" s="28"/>
      <c r="MZO821" s="28"/>
      <c r="MZP821" s="28"/>
      <c r="MZQ821" s="28"/>
      <c r="MZR821" s="28"/>
      <c r="MZS821" s="28"/>
      <c r="MZT821" s="28"/>
      <c r="MZU821" s="28"/>
      <c r="MZV821" s="28"/>
      <c r="MZW821" s="28"/>
      <c r="MZX821" s="28"/>
      <c r="MZY821" s="28"/>
      <c r="MZZ821" s="28"/>
      <c r="NAA821" s="28"/>
      <c r="NAB821" s="28"/>
      <c r="NAC821" s="28"/>
      <c r="NAD821" s="28"/>
      <c r="NAE821" s="28"/>
      <c r="NAF821" s="28"/>
      <c r="NAG821" s="28"/>
      <c r="NAH821" s="28"/>
      <c r="NAI821" s="28"/>
      <c r="NAJ821" s="28"/>
      <c r="NAK821" s="28"/>
      <c r="NAL821" s="28"/>
      <c r="NAM821" s="28"/>
      <c r="NAN821" s="28"/>
      <c r="NAO821" s="28"/>
      <c r="NAP821" s="28"/>
      <c r="NAQ821" s="28"/>
      <c r="NAR821" s="28"/>
      <c r="NAS821" s="28"/>
      <c r="NAT821" s="28"/>
      <c r="NAU821" s="28"/>
      <c r="NAV821" s="28"/>
      <c r="NAW821" s="28"/>
      <c r="NAX821" s="28"/>
      <c r="NAY821" s="28"/>
      <c r="NAZ821" s="28"/>
      <c r="NBA821" s="28"/>
      <c r="NBB821" s="28"/>
      <c r="NBC821" s="28"/>
      <c r="NBD821" s="28"/>
      <c r="NBE821" s="28"/>
      <c r="NBF821" s="28"/>
      <c r="NBG821" s="28"/>
      <c r="NBH821" s="28"/>
      <c r="NBI821" s="28"/>
      <c r="NBJ821" s="28"/>
      <c r="NBK821" s="28"/>
      <c r="NBL821" s="28"/>
      <c r="NBM821" s="28"/>
      <c r="NBN821" s="28"/>
      <c r="NBO821" s="28"/>
      <c r="NBP821" s="28"/>
      <c r="NBQ821" s="28"/>
      <c r="NBR821" s="28"/>
      <c r="NBS821" s="28"/>
      <c r="NBT821" s="28"/>
      <c r="NBU821" s="28"/>
      <c r="NBV821" s="28"/>
      <c r="NBW821" s="28"/>
      <c r="NBX821" s="28"/>
      <c r="NBY821" s="28"/>
      <c r="NBZ821" s="28"/>
      <c r="NCA821" s="28"/>
      <c r="NCB821" s="28"/>
      <c r="NCC821" s="28"/>
      <c r="NCD821" s="28"/>
      <c r="NCE821" s="28"/>
      <c r="NCF821" s="28"/>
      <c r="NCG821" s="28"/>
      <c r="NCH821" s="28"/>
      <c r="NCI821" s="28"/>
      <c r="NCJ821" s="28"/>
      <c r="NCK821" s="28"/>
      <c r="NCL821" s="28"/>
      <c r="NCM821" s="28"/>
      <c r="NCN821" s="28"/>
      <c r="NCO821" s="28"/>
      <c r="NCP821" s="28"/>
      <c r="NCQ821" s="28"/>
      <c r="NCR821" s="28"/>
      <c r="NCS821" s="28"/>
      <c r="NCT821" s="28"/>
      <c r="NCU821" s="28"/>
      <c r="NCV821" s="28"/>
      <c r="NCW821" s="28"/>
      <c r="NCX821" s="28"/>
      <c r="NCY821" s="28"/>
      <c r="NCZ821" s="28"/>
      <c r="NDA821" s="28"/>
      <c r="NDB821" s="28"/>
      <c r="NDC821" s="28"/>
      <c r="NDD821" s="28"/>
      <c r="NDE821" s="28"/>
      <c r="NDF821" s="28"/>
      <c r="NDG821" s="28"/>
      <c r="NDH821" s="28"/>
      <c r="NDI821" s="28"/>
      <c r="NDJ821" s="28"/>
      <c r="NDK821" s="28"/>
      <c r="NDL821" s="28"/>
      <c r="NDM821" s="28"/>
      <c r="NDN821" s="28"/>
      <c r="NDO821" s="28"/>
      <c r="NDP821" s="28"/>
      <c r="NDQ821" s="28"/>
      <c r="NDR821" s="28"/>
      <c r="NDS821" s="28"/>
      <c r="NDT821" s="28"/>
      <c r="NDU821" s="28"/>
      <c r="NDV821" s="28"/>
      <c r="NDW821" s="28"/>
      <c r="NDX821" s="28"/>
      <c r="NDY821" s="28"/>
      <c r="NDZ821" s="28"/>
      <c r="NEA821" s="28"/>
      <c r="NEB821" s="28"/>
      <c r="NEC821" s="28"/>
      <c r="NED821" s="28"/>
      <c r="NEE821" s="28"/>
      <c r="NEF821" s="28"/>
      <c r="NEG821" s="28"/>
      <c r="NEH821" s="28"/>
      <c r="NEI821" s="28"/>
      <c r="NEJ821" s="28"/>
      <c r="NEK821" s="28"/>
      <c r="NEL821" s="28"/>
      <c r="NEM821" s="28"/>
      <c r="NEN821" s="28"/>
      <c r="NEO821" s="28"/>
      <c r="NEP821" s="28"/>
      <c r="NEQ821" s="28"/>
      <c r="NER821" s="28"/>
      <c r="NES821" s="28"/>
      <c r="NET821" s="28"/>
      <c r="NEU821" s="28"/>
      <c r="NEV821" s="28"/>
      <c r="NEW821" s="28"/>
      <c r="NEX821" s="28"/>
      <c r="NEY821" s="28"/>
      <c r="NEZ821" s="28"/>
      <c r="NFA821" s="28"/>
      <c r="NFB821" s="28"/>
      <c r="NFC821" s="28"/>
      <c r="NFD821" s="28"/>
      <c r="NFE821" s="28"/>
      <c r="NFF821" s="28"/>
      <c r="NFG821" s="28"/>
      <c r="NFH821" s="28"/>
      <c r="NFI821" s="28"/>
      <c r="NFJ821" s="28"/>
      <c r="NFK821" s="28"/>
      <c r="NFL821" s="28"/>
      <c r="NFM821" s="28"/>
      <c r="NFN821" s="28"/>
      <c r="NFO821" s="28"/>
      <c r="NFP821" s="28"/>
      <c r="NFQ821" s="28"/>
      <c r="NFR821" s="28"/>
      <c r="NFS821" s="28"/>
      <c r="NFT821" s="28"/>
      <c r="NFU821" s="28"/>
      <c r="NFV821" s="28"/>
      <c r="NFW821" s="28"/>
      <c r="NFX821" s="28"/>
      <c r="NFY821" s="28"/>
      <c r="NFZ821" s="28"/>
      <c r="NGA821" s="28"/>
      <c r="NGB821" s="28"/>
      <c r="NGC821" s="28"/>
      <c r="NGD821" s="28"/>
      <c r="NGE821" s="28"/>
      <c r="NGF821" s="28"/>
      <c r="NGG821" s="28"/>
      <c r="NGH821" s="28"/>
      <c r="NGI821" s="28"/>
      <c r="NGJ821" s="28"/>
      <c r="NGK821" s="28"/>
      <c r="NGL821" s="28"/>
      <c r="NGM821" s="28"/>
      <c r="NGN821" s="28"/>
      <c r="NGO821" s="28"/>
      <c r="NGP821" s="28"/>
      <c r="NGQ821" s="28"/>
      <c r="NGR821" s="28"/>
      <c r="NGS821" s="28"/>
      <c r="NGT821" s="28"/>
      <c r="NGU821" s="28"/>
      <c r="NGV821" s="28"/>
      <c r="NGW821" s="28"/>
      <c r="NGX821" s="28"/>
      <c r="NGY821" s="28"/>
      <c r="NGZ821" s="28"/>
      <c r="NHA821" s="28"/>
      <c r="NHB821" s="28"/>
      <c r="NHC821" s="28"/>
      <c r="NHD821" s="28"/>
      <c r="NHE821" s="28"/>
      <c r="NHF821" s="28"/>
      <c r="NHG821" s="28"/>
      <c r="NHH821" s="28"/>
      <c r="NHI821" s="28"/>
      <c r="NHJ821" s="28"/>
      <c r="NHK821" s="28"/>
      <c r="NHL821" s="28"/>
      <c r="NHM821" s="28"/>
      <c r="NHN821" s="28"/>
      <c r="NHO821" s="28"/>
      <c r="NHP821" s="28"/>
      <c r="NHQ821" s="28"/>
      <c r="NHR821" s="28"/>
      <c r="NHS821" s="28"/>
      <c r="NHT821" s="28"/>
      <c r="NHU821" s="28"/>
      <c r="NHV821" s="28"/>
      <c r="NHW821" s="28"/>
      <c r="NHX821" s="28"/>
      <c r="NHY821" s="28"/>
      <c r="NHZ821" s="28"/>
      <c r="NIA821" s="28"/>
      <c r="NIB821" s="28"/>
      <c r="NIC821" s="28"/>
      <c r="NID821" s="28"/>
      <c r="NIE821" s="28"/>
      <c r="NIF821" s="28"/>
      <c r="NIG821" s="28"/>
      <c r="NIH821" s="28"/>
      <c r="NII821" s="28"/>
      <c r="NIJ821" s="28"/>
      <c r="NIK821" s="28"/>
      <c r="NIL821" s="28"/>
      <c r="NIM821" s="28"/>
      <c r="NIN821" s="28"/>
      <c r="NIO821" s="28"/>
      <c r="NIP821" s="28"/>
      <c r="NIQ821" s="28"/>
      <c r="NIR821" s="28"/>
      <c r="NIS821" s="28"/>
      <c r="NIT821" s="28"/>
      <c r="NIU821" s="28"/>
      <c r="NIV821" s="28"/>
      <c r="NIW821" s="28"/>
      <c r="NIX821" s="28"/>
      <c r="NIY821" s="28"/>
      <c r="NIZ821" s="28"/>
      <c r="NJA821" s="28"/>
      <c r="NJB821" s="28"/>
      <c r="NJC821" s="28"/>
      <c r="NJD821" s="28"/>
      <c r="NJE821" s="28"/>
      <c r="NJF821" s="28"/>
      <c r="NJG821" s="28"/>
      <c r="NJH821" s="28"/>
      <c r="NJI821" s="28"/>
      <c r="NJJ821" s="28"/>
      <c r="NJK821" s="28"/>
      <c r="NJL821" s="28"/>
      <c r="NJM821" s="28"/>
      <c r="NJN821" s="28"/>
      <c r="NJO821" s="28"/>
      <c r="NJP821" s="28"/>
      <c r="NJQ821" s="28"/>
      <c r="NJR821" s="28"/>
      <c r="NJS821" s="28"/>
      <c r="NJT821" s="28"/>
      <c r="NJU821" s="28"/>
      <c r="NJV821" s="28"/>
      <c r="NJW821" s="28"/>
      <c r="NJX821" s="28"/>
      <c r="NJY821" s="28"/>
      <c r="NJZ821" s="28"/>
      <c r="NKA821" s="28"/>
      <c r="NKB821" s="28"/>
      <c r="NKC821" s="28"/>
      <c r="NKD821" s="28"/>
      <c r="NKE821" s="28"/>
      <c r="NKF821" s="28"/>
      <c r="NKG821" s="28"/>
      <c r="NKH821" s="28"/>
      <c r="NKI821" s="28"/>
      <c r="NKJ821" s="28"/>
      <c r="NKK821" s="28"/>
      <c r="NKL821" s="28"/>
      <c r="NKM821" s="28"/>
      <c r="NKN821" s="28"/>
      <c r="NKO821" s="28"/>
      <c r="NKP821" s="28"/>
      <c r="NKQ821" s="28"/>
      <c r="NKR821" s="28"/>
      <c r="NKS821" s="28"/>
      <c r="NKT821" s="28"/>
      <c r="NKU821" s="28"/>
      <c r="NKV821" s="28"/>
      <c r="NKW821" s="28"/>
      <c r="NKX821" s="28"/>
      <c r="NKY821" s="28"/>
      <c r="NKZ821" s="28"/>
      <c r="NLA821" s="28"/>
      <c r="NLB821" s="28"/>
      <c r="NLC821" s="28"/>
      <c r="NLD821" s="28"/>
      <c r="NLE821" s="28"/>
      <c r="NLF821" s="28"/>
      <c r="NLG821" s="28"/>
      <c r="NLH821" s="28"/>
      <c r="NLI821" s="28"/>
      <c r="NLJ821" s="28"/>
      <c r="NLK821" s="28"/>
      <c r="NLL821" s="28"/>
      <c r="NLM821" s="28"/>
      <c r="NLN821" s="28"/>
      <c r="NLO821" s="28"/>
      <c r="NLP821" s="28"/>
      <c r="NLQ821" s="28"/>
      <c r="NLR821" s="28"/>
      <c r="NLS821" s="28"/>
      <c r="NLT821" s="28"/>
      <c r="NLU821" s="28"/>
      <c r="NLV821" s="28"/>
      <c r="NLW821" s="28"/>
      <c r="NLX821" s="28"/>
      <c r="NLY821" s="28"/>
      <c r="NLZ821" s="28"/>
      <c r="NMA821" s="28"/>
      <c r="NMB821" s="28"/>
      <c r="NMC821" s="28"/>
      <c r="NMD821" s="28"/>
      <c r="NME821" s="28"/>
      <c r="NMF821" s="28"/>
      <c r="NMG821" s="28"/>
      <c r="NMH821" s="28"/>
      <c r="NMI821" s="28"/>
      <c r="NMJ821" s="28"/>
      <c r="NMK821" s="28"/>
      <c r="NML821" s="28"/>
      <c r="NMM821" s="28"/>
      <c r="NMN821" s="28"/>
      <c r="NMO821" s="28"/>
      <c r="NMP821" s="28"/>
      <c r="NMQ821" s="28"/>
      <c r="NMR821" s="28"/>
      <c r="NMS821" s="28"/>
      <c r="NMT821" s="28"/>
      <c r="NMU821" s="28"/>
      <c r="NMV821" s="28"/>
      <c r="NMW821" s="28"/>
      <c r="NMX821" s="28"/>
      <c r="NMY821" s="28"/>
      <c r="NMZ821" s="28"/>
      <c r="NNA821" s="28"/>
      <c r="NNB821" s="28"/>
      <c r="NNC821" s="28"/>
      <c r="NND821" s="28"/>
      <c r="NNE821" s="28"/>
      <c r="NNF821" s="28"/>
      <c r="NNG821" s="28"/>
      <c r="NNH821" s="28"/>
      <c r="NNI821" s="28"/>
      <c r="NNJ821" s="28"/>
      <c r="NNK821" s="28"/>
      <c r="NNL821" s="28"/>
      <c r="NNM821" s="28"/>
      <c r="NNN821" s="28"/>
      <c r="NNO821" s="28"/>
      <c r="NNP821" s="28"/>
      <c r="NNQ821" s="28"/>
      <c r="NNR821" s="28"/>
      <c r="NNS821" s="28"/>
      <c r="NNT821" s="28"/>
      <c r="NNU821" s="28"/>
      <c r="NNV821" s="28"/>
      <c r="NNW821" s="28"/>
      <c r="NNX821" s="28"/>
      <c r="NNY821" s="28"/>
      <c r="NNZ821" s="28"/>
      <c r="NOA821" s="28"/>
      <c r="NOB821" s="28"/>
      <c r="NOC821" s="28"/>
      <c r="NOD821" s="28"/>
      <c r="NOE821" s="28"/>
      <c r="NOF821" s="28"/>
      <c r="NOG821" s="28"/>
      <c r="NOH821" s="28"/>
      <c r="NOI821" s="28"/>
      <c r="NOJ821" s="28"/>
      <c r="NOK821" s="28"/>
      <c r="NOL821" s="28"/>
      <c r="NOM821" s="28"/>
      <c r="NON821" s="28"/>
      <c r="NOO821" s="28"/>
      <c r="NOP821" s="28"/>
      <c r="NOQ821" s="28"/>
      <c r="NOR821" s="28"/>
      <c r="NOS821" s="28"/>
      <c r="NOT821" s="28"/>
      <c r="NOU821" s="28"/>
      <c r="NOV821" s="28"/>
      <c r="NOW821" s="28"/>
      <c r="NOX821" s="28"/>
      <c r="NOY821" s="28"/>
      <c r="NOZ821" s="28"/>
      <c r="NPA821" s="28"/>
      <c r="NPB821" s="28"/>
      <c r="NPC821" s="28"/>
      <c r="NPD821" s="28"/>
      <c r="NPE821" s="28"/>
      <c r="NPF821" s="28"/>
      <c r="NPG821" s="28"/>
      <c r="NPH821" s="28"/>
      <c r="NPI821" s="28"/>
      <c r="NPJ821" s="28"/>
      <c r="NPK821" s="28"/>
      <c r="NPL821" s="28"/>
      <c r="NPM821" s="28"/>
      <c r="NPN821" s="28"/>
      <c r="NPO821" s="28"/>
      <c r="NPP821" s="28"/>
      <c r="NPQ821" s="28"/>
      <c r="NPR821" s="28"/>
      <c r="NPS821" s="28"/>
      <c r="NPT821" s="28"/>
      <c r="NPU821" s="28"/>
      <c r="NPV821" s="28"/>
      <c r="NPW821" s="28"/>
      <c r="NPX821" s="28"/>
      <c r="NPY821" s="28"/>
      <c r="NPZ821" s="28"/>
      <c r="NQA821" s="28"/>
      <c r="NQB821" s="28"/>
      <c r="NQC821" s="28"/>
      <c r="NQD821" s="28"/>
      <c r="NQE821" s="28"/>
      <c r="NQF821" s="28"/>
      <c r="NQG821" s="28"/>
      <c r="NQH821" s="28"/>
      <c r="NQI821" s="28"/>
      <c r="NQJ821" s="28"/>
      <c r="NQK821" s="28"/>
      <c r="NQL821" s="28"/>
      <c r="NQM821" s="28"/>
      <c r="NQN821" s="28"/>
      <c r="NQO821" s="28"/>
      <c r="NQP821" s="28"/>
      <c r="NQQ821" s="28"/>
      <c r="NQR821" s="28"/>
      <c r="NQS821" s="28"/>
      <c r="NQT821" s="28"/>
      <c r="NQU821" s="28"/>
      <c r="NQV821" s="28"/>
      <c r="NQW821" s="28"/>
      <c r="NQX821" s="28"/>
      <c r="NQY821" s="28"/>
      <c r="NQZ821" s="28"/>
      <c r="NRA821" s="28"/>
      <c r="NRB821" s="28"/>
      <c r="NRC821" s="28"/>
      <c r="NRD821" s="28"/>
      <c r="NRE821" s="28"/>
      <c r="NRF821" s="28"/>
      <c r="NRG821" s="28"/>
      <c r="NRH821" s="28"/>
      <c r="NRI821" s="28"/>
      <c r="NRJ821" s="28"/>
      <c r="NRK821" s="28"/>
      <c r="NRL821" s="28"/>
      <c r="NRM821" s="28"/>
      <c r="NRN821" s="28"/>
      <c r="NRO821" s="28"/>
      <c r="NRP821" s="28"/>
      <c r="NRQ821" s="28"/>
      <c r="NRR821" s="28"/>
      <c r="NRS821" s="28"/>
      <c r="NRT821" s="28"/>
      <c r="NRU821" s="28"/>
      <c r="NRV821" s="28"/>
      <c r="NRW821" s="28"/>
      <c r="NRX821" s="28"/>
      <c r="NRY821" s="28"/>
      <c r="NRZ821" s="28"/>
      <c r="NSA821" s="28"/>
      <c r="NSB821" s="28"/>
      <c r="NSC821" s="28"/>
      <c r="NSD821" s="28"/>
      <c r="NSE821" s="28"/>
      <c r="NSF821" s="28"/>
      <c r="NSG821" s="28"/>
      <c r="NSH821" s="28"/>
      <c r="NSI821" s="28"/>
      <c r="NSJ821" s="28"/>
      <c r="NSK821" s="28"/>
      <c r="NSL821" s="28"/>
      <c r="NSM821" s="28"/>
      <c r="NSN821" s="28"/>
      <c r="NSO821" s="28"/>
      <c r="NSP821" s="28"/>
      <c r="NSQ821" s="28"/>
      <c r="NSR821" s="28"/>
      <c r="NSS821" s="28"/>
      <c r="NST821" s="28"/>
      <c r="NSU821" s="28"/>
      <c r="NSV821" s="28"/>
      <c r="NSW821" s="28"/>
      <c r="NSX821" s="28"/>
      <c r="NSY821" s="28"/>
      <c r="NSZ821" s="28"/>
      <c r="NTA821" s="28"/>
      <c r="NTB821" s="28"/>
      <c r="NTC821" s="28"/>
      <c r="NTD821" s="28"/>
      <c r="NTE821" s="28"/>
      <c r="NTF821" s="28"/>
      <c r="NTG821" s="28"/>
      <c r="NTH821" s="28"/>
      <c r="NTI821" s="28"/>
      <c r="NTJ821" s="28"/>
      <c r="NTK821" s="28"/>
      <c r="NTL821" s="28"/>
      <c r="NTM821" s="28"/>
      <c r="NTN821" s="28"/>
      <c r="NTO821" s="28"/>
      <c r="NTP821" s="28"/>
      <c r="NTQ821" s="28"/>
      <c r="NTR821" s="28"/>
      <c r="NTS821" s="28"/>
      <c r="NTT821" s="28"/>
      <c r="NTU821" s="28"/>
      <c r="NTV821" s="28"/>
      <c r="NTW821" s="28"/>
      <c r="NTX821" s="28"/>
      <c r="NTY821" s="28"/>
      <c r="NTZ821" s="28"/>
      <c r="NUA821" s="28"/>
      <c r="NUB821" s="28"/>
      <c r="NUC821" s="28"/>
      <c r="NUD821" s="28"/>
      <c r="NUE821" s="28"/>
      <c r="NUF821" s="28"/>
      <c r="NUG821" s="28"/>
      <c r="NUH821" s="28"/>
      <c r="NUI821" s="28"/>
      <c r="NUJ821" s="28"/>
      <c r="NUK821" s="28"/>
      <c r="NUL821" s="28"/>
      <c r="NUM821" s="28"/>
      <c r="NUN821" s="28"/>
      <c r="NUO821" s="28"/>
      <c r="NUP821" s="28"/>
      <c r="NUQ821" s="28"/>
      <c r="NUR821" s="28"/>
      <c r="NUS821" s="28"/>
      <c r="NUT821" s="28"/>
      <c r="NUU821" s="28"/>
      <c r="NUV821" s="28"/>
      <c r="NUW821" s="28"/>
      <c r="NUX821" s="28"/>
      <c r="NUY821" s="28"/>
      <c r="NUZ821" s="28"/>
      <c r="NVA821" s="28"/>
      <c r="NVB821" s="28"/>
      <c r="NVC821" s="28"/>
      <c r="NVD821" s="28"/>
      <c r="NVE821" s="28"/>
      <c r="NVF821" s="28"/>
      <c r="NVG821" s="28"/>
      <c r="NVH821" s="28"/>
      <c r="NVI821" s="28"/>
      <c r="NVJ821" s="28"/>
      <c r="NVK821" s="28"/>
      <c r="NVL821" s="28"/>
      <c r="NVM821" s="28"/>
      <c r="NVN821" s="28"/>
      <c r="NVO821" s="28"/>
      <c r="NVP821" s="28"/>
      <c r="NVQ821" s="28"/>
      <c r="NVR821" s="28"/>
      <c r="NVS821" s="28"/>
      <c r="NVT821" s="28"/>
      <c r="NVU821" s="28"/>
      <c r="NVV821" s="28"/>
      <c r="NVW821" s="28"/>
      <c r="NVX821" s="28"/>
      <c r="NVY821" s="28"/>
      <c r="NVZ821" s="28"/>
      <c r="NWA821" s="28"/>
      <c r="NWB821" s="28"/>
      <c r="NWC821" s="28"/>
      <c r="NWD821" s="28"/>
      <c r="NWE821" s="28"/>
      <c r="NWF821" s="28"/>
      <c r="NWG821" s="28"/>
      <c r="NWH821" s="28"/>
      <c r="NWI821" s="28"/>
      <c r="NWJ821" s="28"/>
      <c r="NWK821" s="28"/>
      <c r="NWL821" s="28"/>
      <c r="NWM821" s="28"/>
      <c r="NWN821" s="28"/>
      <c r="NWO821" s="28"/>
      <c r="NWP821" s="28"/>
      <c r="NWQ821" s="28"/>
      <c r="NWR821" s="28"/>
      <c r="NWS821" s="28"/>
      <c r="NWT821" s="28"/>
      <c r="NWU821" s="28"/>
      <c r="NWV821" s="28"/>
      <c r="NWW821" s="28"/>
      <c r="NWX821" s="28"/>
      <c r="NWY821" s="28"/>
      <c r="NWZ821" s="28"/>
      <c r="NXA821" s="28"/>
      <c r="NXB821" s="28"/>
      <c r="NXC821" s="28"/>
      <c r="NXD821" s="28"/>
      <c r="NXE821" s="28"/>
      <c r="NXF821" s="28"/>
      <c r="NXG821" s="28"/>
      <c r="NXH821" s="28"/>
      <c r="NXI821" s="28"/>
      <c r="NXJ821" s="28"/>
      <c r="NXK821" s="28"/>
      <c r="NXL821" s="28"/>
      <c r="NXM821" s="28"/>
      <c r="NXN821" s="28"/>
      <c r="NXO821" s="28"/>
      <c r="NXP821" s="28"/>
      <c r="NXQ821" s="28"/>
      <c r="NXR821" s="28"/>
      <c r="NXS821" s="28"/>
      <c r="NXT821" s="28"/>
      <c r="NXU821" s="28"/>
      <c r="NXV821" s="28"/>
      <c r="NXW821" s="28"/>
      <c r="NXX821" s="28"/>
      <c r="NXY821" s="28"/>
      <c r="NXZ821" s="28"/>
      <c r="NYA821" s="28"/>
      <c r="NYB821" s="28"/>
      <c r="NYC821" s="28"/>
      <c r="NYD821" s="28"/>
      <c r="NYE821" s="28"/>
      <c r="NYF821" s="28"/>
      <c r="NYG821" s="28"/>
      <c r="NYH821" s="28"/>
      <c r="NYI821" s="28"/>
      <c r="NYJ821" s="28"/>
      <c r="NYK821" s="28"/>
      <c r="NYL821" s="28"/>
      <c r="NYM821" s="28"/>
      <c r="NYN821" s="28"/>
      <c r="NYO821" s="28"/>
      <c r="NYP821" s="28"/>
      <c r="NYQ821" s="28"/>
      <c r="NYR821" s="28"/>
      <c r="NYS821" s="28"/>
      <c r="NYT821" s="28"/>
      <c r="NYU821" s="28"/>
      <c r="NYV821" s="28"/>
      <c r="NYW821" s="28"/>
      <c r="NYX821" s="28"/>
      <c r="NYY821" s="28"/>
      <c r="NYZ821" s="28"/>
      <c r="NZA821" s="28"/>
      <c r="NZB821" s="28"/>
      <c r="NZC821" s="28"/>
      <c r="NZD821" s="28"/>
      <c r="NZE821" s="28"/>
      <c r="NZF821" s="28"/>
      <c r="NZG821" s="28"/>
      <c r="NZH821" s="28"/>
      <c r="NZI821" s="28"/>
      <c r="NZJ821" s="28"/>
      <c r="NZK821" s="28"/>
      <c r="NZL821" s="28"/>
      <c r="NZM821" s="28"/>
      <c r="NZN821" s="28"/>
      <c r="NZO821" s="28"/>
      <c r="NZP821" s="28"/>
      <c r="NZQ821" s="28"/>
      <c r="NZR821" s="28"/>
      <c r="NZS821" s="28"/>
      <c r="NZT821" s="28"/>
      <c r="NZU821" s="28"/>
      <c r="NZV821" s="28"/>
      <c r="NZW821" s="28"/>
      <c r="NZX821" s="28"/>
      <c r="NZY821" s="28"/>
      <c r="NZZ821" s="28"/>
      <c r="OAA821" s="28"/>
      <c r="OAB821" s="28"/>
      <c r="OAC821" s="28"/>
      <c r="OAD821" s="28"/>
      <c r="OAE821" s="28"/>
      <c r="OAF821" s="28"/>
      <c r="OAG821" s="28"/>
      <c r="OAH821" s="28"/>
      <c r="OAI821" s="28"/>
      <c r="OAJ821" s="28"/>
      <c r="OAK821" s="28"/>
      <c r="OAL821" s="28"/>
      <c r="OAM821" s="28"/>
      <c r="OAN821" s="28"/>
      <c r="OAO821" s="28"/>
      <c r="OAP821" s="28"/>
      <c r="OAQ821" s="28"/>
      <c r="OAR821" s="28"/>
      <c r="OAS821" s="28"/>
      <c r="OAT821" s="28"/>
      <c r="OAU821" s="28"/>
      <c r="OAV821" s="28"/>
      <c r="OAW821" s="28"/>
      <c r="OAX821" s="28"/>
      <c r="OAY821" s="28"/>
      <c r="OAZ821" s="28"/>
      <c r="OBA821" s="28"/>
      <c r="OBB821" s="28"/>
      <c r="OBC821" s="28"/>
      <c r="OBD821" s="28"/>
      <c r="OBE821" s="28"/>
      <c r="OBF821" s="28"/>
      <c r="OBG821" s="28"/>
      <c r="OBH821" s="28"/>
      <c r="OBI821" s="28"/>
      <c r="OBJ821" s="28"/>
      <c r="OBK821" s="28"/>
      <c r="OBL821" s="28"/>
      <c r="OBM821" s="28"/>
      <c r="OBN821" s="28"/>
      <c r="OBO821" s="28"/>
      <c r="OBP821" s="28"/>
      <c r="OBQ821" s="28"/>
      <c r="OBR821" s="28"/>
      <c r="OBS821" s="28"/>
      <c r="OBT821" s="28"/>
      <c r="OBU821" s="28"/>
      <c r="OBV821" s="28"/>
      <c r="OBW821" s="28"/>
      <c r="OBX821" s="28"/>
      <c r="OBY821" s="28"/>
      <c r="OBZ821" s="28"/>
      <c r="OCA821" s="28"/>
      <c r="OCB821" s="28"/>
      <c r="OCC821" s="28"/>
      <c r="OCD821" s="28"/>
      <c r="OCE821" s="28"/>
      <c r="OCF821" s="28"/>
      <c r="OCG821" s="28"/>
      <c r="OCH821" s="28"/>
      <c r="OCI821" s="28"/>
      <c r="OCJ821" s="28"/>
      <c r="OCK821" s="28"/>
      <c r="OCL821" s="28"/>
      <c r="OCM821" s="28"/>
      <c r="OCN821" s="28"/>
      <c r="OCO821" s="28"/>
      <c r="OCP821" s="28"/>
      <c r="OCQ821" s="28"/>
      <c r="OCR821" s="28"/>
      <c r="OCS821" s="28"/>
      <c r="OCT821" s="28"/>
      <c r="OCU821" s="28"/>
      <c r="OCV821" s="28"/>
      <c r="OCW821" s="28"/>
      <c r="OCX821" s="28"/>
      <c r="OCY821" s="28"/>
      <c r="OCZ821" s="28"/>
      <c r="ODA821" s="28"/>
      <c r="ODB821" s="28"/>
      <c r="ODC821" s="28"/>
      <c r="ODD821" s="28"/>
      <c r="ODE821" s="28"/>
      <c r="ODF821" s="28"/>
      <c r="ODG821" s="28"/>
      <c r="ODH821" s="28"/>
      <c r="ODI821" s="28"/>
      <c r="ODJ821" s="28"/>
      <c r="ODK821" s="28"/>
      <c r="ODL821" s="28"/>
      <c r="ODM821" s="28"/>
      <c r="ODN821" s="28"/>
      <c r="ODO821" s="28"/>
      <c r="ODP821" s="28"/>
      <c r="ODQ821" s="28"/>
      <c r="ODR821" s="28"/>
      <c r="ODS821" s="28"/>
      <c r="ODT821" s="28"/>
      <c r="ODU821" s="28"/>
      <c r="ODV821" s="28"/>
      <c r="ODW821" s="28"/>
      <c r="ODX821" s="28"/>
      <c r="ODY821" s="28"/>
      <c r="ODZ821" s="28"/>
      <c r="OEA821" s="28"/>
      <c r="OEB821" s="28"/>
      <c r="OEC821" s="28"/>
      <c r="OED821" s="28"/>
      <c r="OEE821" s="28"/>
      <c r="OEF821" s="28"/>
      <c r="OEG821" s="28"/>
      <c r="OEH821" s="28"/>
      <c r="OEI821" s="28"/>
      <c r="OEJ821" s="28"/>
      <c r="OEK821" s="28"/>
      <c r="OEL821" s="28"/>
      <c r="OEM821" s="28"/>
      <c r="OEN821" s="28"/>
      <c r="OEO821" s="28"/>
      <c r="OEP821" s="28"/>
      <c r="OEQ821" s="28"/>
      <c r="OER821" s="28"/>
      <c r="OES821" s="28"/>
      <c r="OET821" s="28"/>
      <c r="OEU821" s="28"/>
      <c r="OEV821" s="28"/>
      <c r="OEW821" s="28"/>
      <c r="OEX821" s="28"/>
      <c r="OEY821" s="28"/>
      <c r="OEZ821" s="28"/>
      <c r="OFA821" s="28"/>
      <c r="OFB821" s="28"/>
      <c r="OFC821" s="28"/>
      <c r="OFD821" s="28"/>
      <c r="OFE821" s="28"/>
      <c r="OFF821" s="28"/>
      <c r="OFG821" s="28"/>
      <c r="OFH821" s="28"/>
      <c r="OFI821" s="28"/>
      <c r="OFJ821" s="28"/>
      <c r="OFK821" s="28"/>
      <c r="OFL821" s="28"/>
      <c r="OFM821" s="28"/>
      <c r="OFN821" s="28"/>
      <c r="OFO821" s="28"/>
      <c r="OFP821" s="28"/>
      <c r="OFQ821" s="28"/>
      <c r="OFR821" s="28"/>
      <c r="OFS821" s="28"/>
      <c r="OFT821" s="28"/>
      <c r="OFU821" s="28"/>
      <c r="OFV821" s="28"/>
      <c r="OFW821" s="28"/>
      <c r="OFX821" s="28"/>
      <c r="OFY821" s="28"/>
      <c r="OFZ821" s="28"/>
      <c r="OGA821" s="28"/>
      <c r="OGB821" s="28"/>
      <c r="OGC821" s="28"/>
      <c r="OGD821" s="28"/>
      <c r="OGE821" s="28"/>
      <c r="OGF821" s="28"/>
      <c r="OGG821" s="28"/>
      <c r="OGH821" s="28"/>
      <c r="OGI821" s="28"/>
      <c r="OGJ821" s="28"/>
      <c r="OGK821" s="28"/>
      <c r="OGL821" s="28"/>
      <c r="OGM821" s="28"/>
      <c r="OGN821" s="28"/>
      <c r="OGO821" s="28"/>
      <c r="OGP821" s="28"/>
      <c r="OGQ821" s="28"/>
      <c r="OGR821" s="28"/>
      <c r="OGS821" s="28"/>
      <c r="OGT821" s="28"/>
      <c r="OGU821" s="28"/>
      <c r="OGV821" s="28"/>
      <c r="OGW821" s="28"/>
      <c r="OGX821" s="28"/>
      <c r="OGY821" s="28"/>
      <c r="OGZ821" s="28"/>
      <c r="OHA821" s="28"/>
      <c r="OHB821" s="28"/>
      <c r="OHC821" s="28"/>
      <c r="OHD821" s="28"/>
      <c r="OHE821" s="28"/>
      <c r="OHF821" s="28"/>
      <c r="OHG821" s="28"/>
      <c r="OHH821" s="28"/>
      <c r="OHI821" s="28"/>
      <c r="OHJ821" s="28"/>
      <c r="OHK821" s="28"/>
      <c r="OHL821" s="28"/>
      <c r="OHM821" s="28"/>
      <c r="OHN821" s="28"/>
      <c r="OHO821" s="28"/>
      <c r="OHP821" s="28"/>
      <c r="OHQ821" s="28"/>
      <c r="OHR821" s="28"/>
      <c r="OHS821" s="28"/>
      <c r="OHT821" s="28"/>
      <c r="OHU821" s="28"/>
      <c r="OHV821" s="28"/>
      <c r="OHW821" s="28"/>
      <c r="OHX821" s="28"/>
      <c r="OHY821" s="28"/>
      <c r="OHZ821" s="28"/>
      <c r="OIA821" s="28"/>
      <c r="OIB821" s="28"/>
      <c r="OIC821" s="28"/>
      <c r="OID821" s="28"/>
      <c r="OIE821" s="28"/>
      <c r="OIF821" s="28"/>
      <c r="OIG821" s="28"/>
      <c r="OIH821" s="28"/>
      <c r="OII821" s="28"/>
      <c r="OIJ821" s="28"/>
      <c r="OIK821" s="28"/>
      <c r="OIL821" s="28"/>
      <c r="OIM821" s="28"/>
      <c r="OIN821" s="28"/>
      <c r="OIO821" s="28"/>
      <c r="OIP821" s="28"/>
      <c r="OIQ821" s="28"/>
      <c r="OIR821" s="28"/>
      <c r="OIS821" s="28"/>
      <c r="OIT821" s="28"/>
      <c r="OIU821" s="28"/>
      <c r="OIV821" s="28"/>
      <c r="OIW821" s="28"/>
      <c r="OIX821" s="28"/>
      <c r="OIY821" s="28"/>
      <c r="OIZ821" s="28"/>
      <c r="OJA821" s="28"/>
      <c r="OJB821" s="28"/>
      <c r="OJC821" s="28"/>
      <c r="OJD821" s="28"/>
      <c r="OJE821" s="28"/>
      <c r="OJF821" s="28"/>
      <c r="OJG821" s="28"/>
      <c r="OJH821" s="28"/>
      <c r="OJI821" s="28"/>
      <c r="OJJ821" s="28"/>
      <c r="OJK821" s="28"/>
      <c r="OJL821" s="28"/>
      <c r="OJM821" s="28"/>
      <c r="OJN821" s="28"/>
      <c r="OJO821" s="28"/>
      <c r="OJP821" s="28"/>
      <c r="OJQ821" s="28"/>
      <c r="OJR821" s="28"/>
      <c r="OJS821" s="28"/>
      <c r="OJT821" s="28"/>
      <c r="OJU821" s="28"/>
      <c r="OJV821" s="28"/>
      <c r="OJW821" s="28"/>
      <c r="OJX821" s="28"/>
      <c r="OJY821" s="28"/>
      <c r="OJZ821" s="28"/>
      <c r="OKA821" s="28"/>
      <c r="OKB821" s="28"/>
      <c r="OKC821" s="28"/>
      <c r="OKD821" s="28"/>
      <c r="OKE821" s="28"/>
      <c r="OKF821" s="28"/>
      <c r="OKG821" s="28"/>
      <c r="OKH821" s="28"/>
      <c r="OKI821" s="28"/>
      <c r="OKJ821" s="28"/>
      <c r="OKK821" s="28"/>
      <c r="OKL821" s="28"/>
      <c r="OKM821" s="28"/>
      <c r="OKN821" s="28"/>
      <c r="OKO821" s="28"/>
      <c r="OKP821" s="28"/>
      <c r="OKQ821" s="28"/>
      <c r="OKR821" s="28"/>
      <c r="OKS821" s="28"/>
      <c r="OKT821" s="28"/>
      <c r="OKU821" s="28"/>
      <c r="OKV821" s="28"/>
      <c r="OKW821" s="28"/>
      <c r="OKX821" s="28"/>
      <c r="OKY821" s="28"/>
      <c r="OKZ821" s="28"/>
      <c r="OLA821" s="28"/>
      <c r="OLB821" s="28"/>
      <c r="OLC821" s="28"/>
      <c r="OLD821" s="28"/>
      <c r="OLE821" s="28"/>
      <c r="OLF821" s="28"/>
      <c r="OLG821" s="28"/>
      <c r="OLH821" s="28"/>
      <c r="OLI821" s="28"/>
      <c r="OLJ821" s="28"/>
      <c r="OLK821" s="28"/>
      <c r="OLL821" s="28"/>
      <c r="OLM821" s="28"/>
      <c r="OLN821" s="28"/>
      <c r="OLO821" s="28"/>
      <c r="OLP821" s="28"/>
      <c r="OLQ821" s="28"/>
      <c r="OLR821" s="28"/>
      <c r="OLS821" s="28"/>
      <c r="OLT821" s="28"/>
      <c r="OLU821" s="28"/>
      <c r="OLV821" s="28"/>
      <c r="OLW821" s="28"/>
      <c r="OLX821" s="28"/>
      <c r="OLY821" s="28"/>
      <c r="OLZ821" s="28"/>
      <c r="OMA821" s="28"/>
      <c r="OMB821" s="28"/>
      <c r="OMC821" s="28"/>
      <c r="OMD821" s="28"/>
      <c r="OME821" s="28"/>
      <c r="OMF821" s="28"/>
      <c r="OMG821" s="28"/>
      <c r="OMH821" s="28"/>
      <c r="OMI821" s="28"/>
      <c r="OMJ821" s="28"/>
      <c r="OMK821" s="28"/>
      <c r="OML821" s="28"/>
      <c r="OMM821" s="28"/>
      <c r="OMN821" s="28"/>
      <c r="OMO821" s="28"/>
      <c r="OMP821" s="28"/>
      <c r="OMQ821" s="28"/>
      <c r="OMR821" s="28"/>
      <c r="OMS821" s="28"/>
      <c r="OMT821" s="28"/>
      <c r="OMU821" s="28"/>
      <c r="OMV821" s="28"/>
      <c r="OMW821" s="28"/>
      <c r="OMX821" s="28"/>
      <c r="OMY821" s="28"/>
      <c r="OMZ821" s="28"/>
      <c r="ONA821" s="28"/>
      <c r="ONB821" s="28"/>
      <c r="ONC821" s="28"/>
      <c r="OND821" s="28"/>
      <c r="ONE821" s="28"/>
      <c r="ONF821" s="28"/>
      <c r="ONG821" s="28"/>
      <c r="ONH821" s="28"/>
      <c r="ONI821" s="28"/>
      <c r="ONJ821" s="28"/>
      <c r="ONK821" s="28"/>
      <c r="ONL821" s="28"/>
      <c r="ONM821" s="28"/>
      <c r="ONN821" s="28"/>
      <c r="ONO821" s="28"/>
      <c r="ONP821" s="28"/>
      <c r="ONQ821" s="28"/>
      <c r="ONR821" s="28"/>
      <c r="ONS821" s="28"/>
      <c r="ONT821" s="28"/>
      <c r="ONU821" s="28"/>
      <c r="ONV821" s="28"/>
      <c r="ONW821" s="28"/>
      <c r="ONX821" s="28"/>
      <c r="ONY821" s="28"/>
      <c r="ONZ821" s="28"/>
      <c r="OOA821" s="28"/>
      <c r="OOB821" s="28"/>
      <c r="OOC821" s="28"/>
      <c r="OOD821" s="28"/>
      <c r="OOE821" s="28"/>
      <c r="OOF821" s="28"/>
      <c r="OOG821" s="28"/>
      <c r="OOH821" s="28"/>
      <c r="OOI821" s="28"/>
      <c r="OOJ821" s="28"/>
      <c r="OOK821" s="28"/>
      <c r="OOL821" s="28"/>
      <c r="OOM821" s="28"/>
      <c r="OON821" s="28"/>
      <c r="OOO821" s="28"/>
      <c r="OOP821" s="28"/>
      <c r="OOQ821" s="28"/>
      <c r="OOR821" s="28"/>
      <c r="OOS821" s="28"/>
      <c r="OOT821" s="28"/>
      <c r="OOU821" s="28"/>
      <c r="OOV821" s="28"/>
      <c r="OOW821" s="28"/>
      <c r="OOX821" s="28"/>
      <c r="OOY821" s="28"/>
      <c r="OOZ821" s="28"/>
      <c r="OPA821" s="28"/>
      <c r="OPB821" s="28"/>
      <c r="OPC821" s="28"/>
      <c r="OPD821" s="28"/>
      <c r="OPE821" s="28"/>
      <c r="OPF821" s="28"/>
      <c r="OPG821" s="28"/>
      <c r="OPH821" s="28"/>
      <c r="OPI821" s="28"/>
      <c r="OPJ821" s="28"/>
      <c r="OPK821" s="28"/>
      <c r="OPL821" s="28"/>
      <c r="OPM821" s="28"/>
      <c r="OPN821" s="28"/>
      <c r="OPO821" s="28"/>
      <c r="OPP821" s="28"/>
      <c r="OPQ821" s="28"/>
      <c r="OPR821" s="28"/>
      <c r="OPS821" s="28"/>
      <c r="OPT821" s="28"/>
      <c r="OPU821" s="28"/>
      <c r="OPV821" s="28"/>
      <c r="OPW821" s="28"/>
      <c r="OPX821" s="28"/>
      <c r="OPY821" s="28"/>
      <c r="OPZ821" s="28"/>
      <c r="OQA821" s="28"/>
      <c r="OQB821" s="28"/>
      <c r="OQC821" s="28"/>
      <c r="OQD821" s="28"/>
      <c r="OQE821" s="28"/>
      <c r="OQF821" s="28"/>
      <c r="OQG821" s="28"/>
      <c r="OQH821" s="28"/>
      <c r="OQI821" s="28"/>
      <c r="OQJ821" s="28"/>
      <c r="OQK821" s="28"/>
      <c r="OQL821" s="28"/>
      <c r="OQM821" s="28"/>
      <c r="OQN821" s="28"/>
      <c r="OQO821" s="28"/>
      <c r="OQP821" s="28"/>
      <c r="OQQ821" s="28"/>
      <c r="OQR821" s="28"/>
      <c r="OQS821" s="28"/>
      <c r="OQT821" s="28"/>
      <c r="OQU821" s="28"/>
      <c r="OQV821" s="28"/>
      <c r="OQW821" s="28"/>
      <c r="OQX821" s="28"/>
      <c r="OQY821" s="28"/>
      <c r="OQZ821" s="28"/>
      <c r="ORA821" s="28"/>
      <c r="ORB821" s="28"/>
      <c r="ORC821" s="28"/>
      <c r="ORD821" s="28"/>
      <c r="ORE821" s="28"/>
      <c r="ORF821" s="28"/>
      <c r="ORG821" s="28"/>
      <c r="ORH821" s="28"/>
      <c r="ORI821" s="28"/>
      <c r="ORJ821" s="28"/>
      <c r="ORK821" s="28"/>
      <c r="ORL821" s="28"/>
      <c r="ORM821" s="28"/>
      <c r="ORN821" s="28"/>
      <c r="ORO821" s="28"/>
      <c r="ORP821" s="28"/>
      <c r="ORQ821" s="28"/>
      <c r="ORR821" s="28"/>
      <c r="ORS821" s="28"/>
      <c r="ORT821" s="28"/>
      <c r="ORU821" s="28"/>
      <c r="ORV821" s="28"/>
      <c r="ORW821" s="28"/>
      <c r="ORX821" s="28"/>
      <c r="ORY821" s="28"/>
      <c r="ORZ821" s="28"/>
      <c r="OSA821" s="28"/>
      <c r="OSB821" s="28"/>
      <c r="OSC821" s="28"/>
      <c r="OSD821" s="28"/>
      <c r="OSE821" s="28"/>
      <c r="OSF821" s="28"/>
      <c r="OSG821" s="28"/>
      <c r="OSH821" s="28"/>
      <c r="OSI821" s="28"/>
      <c r="OSJ821" s="28"/>
      <c r="OSK821" s="28"/>
      <c r="OSL821" s="28"/>
      <c r="OSM821" s="28"/>
      <c r="OSN821" s="28"/>
      <c r="OSO821" s="28"/>
      <c r="OSP821" s="28"/>
      <c r="OSQ821" s="28"/>
      <c r="OSR821" s="28"/>
      <c r="OSS821" s="28"/>
      <c r="OST821" s="28"/>
      <c r="OSU821" s="28"/>
      <c r="OSV821" s="28"/>
      <c r="OSW821" s="28"/>
      <c r="OSX821" s="28"/>
      <c r="OSY821" s="28"/>
      <c r="OSZ821" s="28"/>
      <c r="OTA821" s="28"/>
      <c r="OTB821" s="28"/>
      <c r="OTC821" s="28"/>
      <c r="OTD821" s="28"/>
      <c r="OTE821" s="28"/>
      <c r="OTF821" s="28"/>
      <c r="OTG821" s="28"/>
      <c r="OTH821" s="28"/>
      <c r="OTI821" s="28"/>
      <c r="OTJ821" s="28"/>
      <c r="OTK821" s="28"/>
      <c r="OTL821" s="28"/>
      <c r="OTM821" s="28"/>
      <c r="OTN821" s="28"/>
      <c r="OTO821" s="28"/>
      <c r="OTP821" s="28"/>
      <c r="OTQ821" s="28"/>
      <c r="OTR821" s="28"/>
      <c r="OTS821" s="28"/>
      <c r="OTT821" s="28"/>
      <c r="OTU821" s="28"/>
      <c r="OTV821" s="28"/>
      <c r="OTW821" s="28"/>
      <c r="OTX821" s="28"/>
      <c r="OTY821" s="28"/>
      <c r="OTZ821" s="28"/>
      <c r="OUA821" s="28"/>
      <c r="OUB821" s="28"/>
      <c r="OUC821" s="28"/>
      <c r="OUD821" s="28"/>
      <c r="OUE821" s="28"/>
      <c r="OUF821" s="28"/>
      <c r="OUG821" s="28"/>
      <c r="OUH821" s="28"/>
      <c r="OUI821" s="28"/>
      <c r="OUJ821" s="28"/>
      <c r="OUK821" s="28"/>
      <c r="OUL821" s="28"/>
      <c r="OUM821" s="28"/>
      <c r="OUN821" s="28"/>
      <c r="OUO821" s="28"/>
      <c r="OUP821" s="28"/>
      <c r="OUQ821" s="28"/>
      <c r="OUR821" s="28"/>
      <c r="OUS821" s="28"/>
      <c r="OUT821" s="28"/>
      <c r="OUU821" s="28"/>
      <c r="OUV821" s="28"/>
      <c r="OUW821" s="28"/>
      <c r="OUX821" s="28"/>
      <c r="OUY821" s="28"/>
      <c r="OUZ821" s="28"/>
      <c r="OVA821" s="28"/>
      <c r="OVB821" s="28"/>
      <c r="OVC821" s="28"/>
      <c r="OVD821" s="28"/>
      <c r="OVE821" s="28"/>
      <c r="OVF821" s="28"/>
      <c r="OVG821" s="28"/>
      <c r="OVH821" s="28"/>
      <c r="OVI821" s="28"/>
      <c r="OVJ821" s="28"/>
      <c r="OVK821" s="28"/>
      <c r="OVL821" s="28"/>
      <c r="OVM821" s="28"/>
      <c r="OVN821" s="28"/>
      <c r="OVO821" s="28"/>
      <c r="OVP821" s="28"/>
      <c r="OVQ821" s="28"/>
      <c r="OVR821" s="28"/>
      <c r="OVS821" s="28"/>
      <c r="OVT821" s="28"/>
      <c r="OVU821" s="28"/>
      <c r="OVV821" s="28"/>
      <c r="OVW821" s="28"/>
      <c r="OVX821" s="28"/>
      <c r="OVY821" s="28"/>
      <c r="OVZ821" s="28"/>
      <c r="OWA821" s="28"/>
      <c r="OWB821" s="28"/>
      <c r="OWC821" s="28"/>
      <c r="OWD821" s="28"/>
      <c r="OWE821" s="28"/>
      <c r="OWF821" s="28"/>
      <c r="OWG821" s="28"/>
      <c r="OWH821" s="28"/>
      <c r="OWI821" s="28"/>
      <c r="OWJ821" s="28"/>
      <c r="OWK821" s="28"/>
      <c r="OWL821" s="28"/>
      <c r="OWM821" s="28"/>
      <c r="OWN821" s="28"/>
      <c r="OWO821" s="28"/>
      <c r="OWP821" s="28"/>
      <c r="OWQ821" s="28"/>
      <c r="OWR821" s="28"/>
      <c r="OWS821" s="28"/>
      <c r="OWT821" s="28"/>
      <c r="OWU821" s="28"/>
      <c r="OWV821" s="28"/>
      <c r="OWW821" s="28"/>
      <c r="OWX821" s="28"/>
      <c r="OWY821" s="28"/>
      <c r="OWZ821" s="28"/>
      <c r="OXA821" s="28"/>
      <c r="OXB821" s="28"/>
      <c r="OXC821" s="28"/>
      <c r="OXD821" s="28"/>
      <c r="OXE821" s="28"/>
      <c r="OXF821" s="28"/>
      <c r="OXG821" s="28"/>
      <c r="OXH821" s="28"/>
      <c r="OXI821" s="28"/>
      <c r="OXJ821" s="28"/>
      <c r="OXK821" s="28"/>
      <c r="OXL821" s="28"/>
      <c r="OXM821" s="28"/>
      <c r="OXN821" s="28"/>
      <c r="OXO821" s="28"/>
      <c r="OXP821" s="28"/>
      <c r="OXQ821" s="28"/>
      <c r="OXR821" s="28"/>
      <c r="OXS821" s="28"/>
      <c r="OXT821" s="28"/>
      <c r="OXU821" s="28"/>
      <c r="OXV821" s="28"/>
      <c r="OXW821" s="28"/>
      <c r="OXX821" s="28"/>
      <c r="OXY821" s="28"/>
      <c r="OXZ821" s="28"/>
      <c r="OYA821" s="28"/>
      <c r="OYB821" s="28"/>
      <c r="OYC821" s="28"/>
      <c r="OYD821" s="28"/>
      <c r="OYE821" s="28"/>
      <c r="OYF821" s="28"/>
      <c r="OYG821" s="28"/>
      <c r="OYH821" s="28"/>
      <c r="OYI821" s="28"/>
      <c r="OYJ821" s="28"/>
      <c r="OYK821" s="28"/>
      <c r="OYL821" s="28"/>
      <c r="OYM821" s="28"/>
      <c r="OYN821" s="28"/>
      <c r="OYO821" s="28"/>
      <c r="OYP821" s="28"/>
      <c r="OYQ821" s="28"/>
      <c r="OYR821" s="28"/>
      <c r="OYS821" s="28"/>
      <c r="OYT821" s="28"/>
      <c r="OYU821" s="28"/>
      <c r="OYV821" s="28"/>
      <c r="OYW821" s="28"/>
      <c r="OYX821" s="28"/>
      <c r="OYY821" s="28"/>
      <c r="OYZ821" s="28"/>
      <c r="OZA821" s="28"/>
      <c r="OZB821" s="28"/>
      <c r="OZC821" s="28"/>
      <c r="OZD821" s="28"/>
      <c r="OZE821" s="28"/>
      <c r="OZF821" s="28"/>
      <c r="OZG821" s="28"/>
      <c r="OZH821" s="28"/>
      <c r="OZI821" s="28"/>
      <c r="OZJ821" s="28"/>
      <c r="OZK821" s="28"/>
      <c r="OZL821" s="28"/>
      <c r="OZM821" s="28"/>
      <c r="OZN821" s="28"/>
      <c r="OZO821" s="28"/>
      <c r="OZP821" s="28"/>
      <c r="OZQ821" s="28"/>
      <c r="OZR821" s="28"/>
      <c r="OZS821" s="28"/>
      <c r="OZT821" s="28"/>
      <c r="OZU821" s="28"/>
      <c r="OZV821" s="28"/>
      <c r="OZW821" s="28"/>
      <c r="OZX821" s="28"/>
      <c r="OZY821" s="28"/>
      <c r="OZZ821" s="28"/>
      <c r="PAA821" s="28"/>
      <c r="PAB821" s="28"/>
      <c r="PAC821" s="28"/>
      <c r="PAD821" s="28"/>
      <c r="PAE821" s="28"/>
      <c r="PAF821" s="28"/>
      <c r="PAG821" s="28"/>
      <c r="PAH821" s="28"/>
      <c r="PAI821" s="28"/>
      <c r="PAJ821" s="28"/>
      <c r="PAK821" s="28"/>
      <c r="PAL821" s="28"/>
      <c r="PAM821" s="28"/>
      <c r="PAN821" s="28"/>
      <c r="PAO821" s="28"/>
      <c r="PAP821" s="28"/>
      <c r="PAQ821" s="28"/>
      <c r="PAR821" s="28"/>
      <c r="PAS821" s="28"/>
      <c r="PAT821" s="28"/>
      <c r="PAU821" s="28"/>
      <c r="PAV821" s="28"/>
      <c r="PAW821" s="28"/>
      <c r="PAX821" s="28"/>
      <c r="PAY821" s="28"/>
      <c r="PAZ821" s="28"/>
      <c r="PBA821" s="28"/>
      <c r="PBB821" s="28"/>
      <c r="PBC821" s="28"/>
      <c r="PBD821" s="28"/>
      <c r="PBE821" s="28"/>
      <c r="PBF821" s="28"/>
      <c r="PBG821" s="28"/>
      <c r="PBH821" s="28"/>
      <c r="PBI821" s="28"/>
      <c r="PBJ821" s="28"/>
      <c r="PBK821" s="28"/>
      <c r="PBL821" s="28"/>
      <c r="PBM821" s="28"/>
      <c r="PBN821" s="28"/>
      <c r="PBO821" s="28"/>
      <c r="PBP821" s="28"/>
      <c r="PBQ821" s="28"/>
      <c r="PBR821" s="28"/>
      <c r="PBS821" s="28"/>
      <c r="PBT821" s="28"/>
      <c r="PBU821" s="28"/>
      <c r="PBV821" s="28"/>
      <c r="PBW821" s="28"/>
      <c r="PBX821" s="28"/>
      <c r="PBY821" s="28"/>
      <c r="PBZ821" s="28"/>
      <c r="PCA821" s="28"/>
      <c r="PCB821" s="28"/>
      <c r="PCC821" s="28"/>
      <c r="PCD821" s="28"/>
      <c r="PCE821" s="28"/>
      <c r="PCF821" s="28"/>
      <c r="PCG821" s="28"/>
      <c r="PCH821" s="28"/>
      <c r="PCI821" s="28"/>
      <c r="PCJ821" s="28"/>
      <c r="PCK821" s="28"/>
      <c r="PCL821" s="28"/>
      <c r="PCM821" s="28"/>
      <c r="PCN821" s="28"/>
      <c r="PCO821" s="28"/>
      <c r="PCP821" s="28"/>
      <c r="PCQ821" s="28"/>
      <c r="PCR821" s="28"/>
      <c r="PCS821" s="28"/>
      <c r="PCT821" s="28"/>
      <c r="PCU821" s="28"/>
      <c r="PCV821" s="28"/>
      <c r="PCW821" s="28"/>
      <c r="PCX821" s="28"/>
      <c r="PCY821" s="28"/>
      <c r="PCZ821" s="28"/>
      <c r="PDA821" s="28"/>
      <c r="PDB821" s="28"/>
      <c r="PDC821" s="28"/>
      <c r="PDD821" s="28"/>
      <c r="PDE821" s="28"/>
      <c r="PDF821" s="28"/>
      <c r="PDG821" s="28"/>
      <c r="PDH821" s="28"/>
      <c r="PDI821" s="28"/>
      <c r="PDJ821" s="28"/>
      <c r="PDK821" s="28"/>
      <c r="PDL821" s="28"/>
      <c r="PDM821" s="28"/>
      <c r="PDN821" s="28"/>
      <c r="PDO821" s="28"/>
      <c r="PDP821" s="28"/>
      <c r="PDQ821" s="28"/>
      <c r="PDR821" s="28"/>
      <c r="PDS821" s="28"/>
      <c r="PDT821" s="28"/>
      <c r="PDU821" s="28"/>
      <c r="PDV821" s="28"/>
      <c r="PDW821" s="28"/>
      <c r="PDX821" s="28"/>
      <c r="PDY821" s="28"/>
      <c r="PDZ821" s="28"/>
      <c r="PEA821" s="28"/>
      <c r="PEB821" s="28"/>
      <c r="PEC821" s="28"/>
      <c r="PED821" s="28"/>
      <c r="PEE821" s="28"/>
      <c r="PEF821" s="28"/>
      <c r="PEG821" s="28"/>
      <c r="PEH821" s="28"/>
      <c r="PEI821" s="28"/>
      <c r="PEJ821" s="28"/>
      <c r="PEK821" s="28"/>
      <c r="PEL821" s="28"/>
      <c r="PEM821" s="28"/>
      <c r="PEN821" s="28"/>
      <c r="PEO821" s="28"/>
      <c r="PEP821" s="28"/>
      <c r="PEQ821" s="28"/>
      <c r="PER821" s="28"/>
      <c r="PES821" s="28"/>
      <c r="PET821" s="28"/>
      <c r="PEU821" s="28"/>
      <c r="PEV821" s="28"/>
      <c r="PEW821" s="28"/>
      <c r="PEX821" s="28"/>
      <c r="PEY821" s="28"/>
      <c r="PEZ821" s="28"/>
      <c r="PFA821" s="28"/>
      <c r="PFB821" s="28"/>
      <c r="PFC821" s="28"/>
      <c r="PFD821" s="28"/>
      <c r="PFE821" s="28"/>
      <c r="PFF821" s="28"/>
      <c r="PFG821" s="28"/>
      <c r="PFH821" s="28"/>
      <c r="PFI821" s="28"/>
      <c r="PFJ821" s="28"/>
      <c r="PFK821" s="28"/>
      <c r="PFL821" s="28"/>
      <c r="PFM821" s="28"/>
      <c r="PFN821" s="28"/>
      <c r="PFO821" s="28"/>
      <c r="PFP821" s="28"/>
      <c r="PFQ821" s="28"/>
      <c r="PFR821" s="28"/>
      <c r="PFS821" s="28"/>
      <c r="PFT821" s="28"/>
      <c r="PFU821" s="28"/>
      <c r="PFV821" s="28"/>
      <c r="PFW821" s="28"/>
      <c r="PFX821" s="28"/>
      <c r="PFY821" s="28"/>
      <c r="PFZ821" s="28"/>
      <c r="PGA821" s="28"/>
      <c r="PGB821" s="28"/>
      <c r="PGC821" s="28"/>
      <c r="PGD821" s="28"/>
      <c r="PGE821" s="28"/>
      <c r="PGF821" s="28"/>
      <c r="PGG821" s="28"/>
      <c r="PGH821" s="28"/>
      <c r="PGI821" s="28"/>
      <c r="PGJ821" s="28"/>
      <c r="PGK821" s="28"/>
      <c r="PGL821" s="28"/>
      <c r="PGM821" s="28"/>
      <c r="PGN821" s="28"/>
      <c r="PGO821" s="28"/>
      <c r="PGP821" s="28"/>
      <c r="PGQ821" s="28"/>
      <c r="PGR821" s="28"/>
      <c r="PGS821" s="28"/>
      <c r="PGT821" s="28"/>
      <c r="PGU821" s="28"/>
      <c r="PGV821" s="28"/>
      <c r="PGW821" s="28"/>
      <c r="PGX821" s="28"/>
      <c r="PGY821" s="28"/>
      <c r="PGZ821" s="28"/>
      <c r="PHA821" s="28"/>
      <c r="PHB821" s="28"/>
      <c r="PHC821" s="28"/>
      <c r="PHD821" s="28"/>
      <c r="PHE821" s="28"/>
      <c r="PHF821" s="28"/>
      <c r="PHG821" s="28"/>
      <c r="PHH821" s="28"/>
      <c r="PHI821" s="28"/>
      <c r="PHJ821" s="28"/>
      <c r="PHK821" s="28"/>
      <c r="PHL821" s="28"/>
      <c r="PHM821" s="28"/>
      <c r="PHN821" s="28"/>
      <c r="PHO821" s="28"/>
      <c r="PHP821" s="28"/>
      <c r="PHQ821" s="28"/>
      <c r="PHR821" s="28"/>
      <c r="PHS821" s="28"/>
      <c r="PHT821" s="28"/>
      <c r="PHU821" s="28"/>
      <c r="PHV821" s="28"/>
      <c r="PHW821" s="28"/>
      <c r="PHX821" s="28"/>
      <c r="PHY821" s="28"/>
      <c r="PHZ821" s="28"/>
      <c r="PIA821" s="28"/>
      <c r="PIB821" s="28"/>
      <c r="PIC821" s="28"/>
      <c r="PID821" s="28"/>
      <c r="PIE821" s="28"/>
      <c r="PIF821" s="28"/>
      <c r="PIG821" s="28"/>
      <c r="PIH821" s="28"/>
      <c r="PII821" s="28"/>
      <c r="PIJ821" s="28"/>
      <c r="PIK821" s="28"/>
      <c r="PIL821" s="28"/>
      <c r="PIM821" s="28"/>
      <c r="PIN821" s="28"/>
      <c r="PIO821" s="28"/>
      <c r="PIP821" s="28"/>
      <c r="PIQ821" s="28"/>
      <c r="PIR821" s="28"/>
      <c r="PIS821" s="28"/>
      <c r="PIT821" s="28"/>
      <c r="PIU821" s="28"/>
      <c r="PIV821" s="28"/>
      <c r="PIW821" s="28"/>
      <c r="PIX821" s="28"/>
      <c r="PIY821" s="28"/>
      <c r="PIZ821" s="28"/>
      <c r="PJA821" s="28"/>
      <c r="PJB821" s="28"/>
      <c r="PJC821" s="28"/>
      <c r="PJD821" s="28"/>
      <c r="PJE821" s="28"/>
      <c r="PJF821" s="28"/>
      <c r="PJG821" s="28"/>
      <c r="PJH821" s="28"/>
      <c r="PJI821" s="28"/>
      <c r="PJJ821" s="28"/>
      <c r="PJK821" s="28"/>
      <c r="PJL821" s="28"/>
      <c r="PJM821" s="28"/>
      <c r="PJN821" s="28"/>
      <c r="PJO821" s="28"/>
      <c r="PJP821" s="28"/>
      <c r="PJQ821" s="28"/>
      <c r="PJR821" s="28"/>
      <c r="PJS821" s="28"/>
      <c r="PJT821" s="28"/>
      <c r="PJU821" s="28"/>
      <c r="PJV821" s="28"/>
      <c r="PJW821" s="28"/>
      <c r="PJX821" s="28"/>
      <c r="PJY821" s="28"/>
      <c r="PJZ821" s="28"/>
      <c r="PKA821" s="28"/>
      <c r="PKB821" s="28"/>
      <c r="PKC821" s="28"/>
      <c r="PKD821" s="28"/>
      <c r="PKE821" s="28"/>
      <c r="PKF821" s="28"/>
      <c r="PKG821" s="28"/>
      <c r="PKH821" s="28"/>
      <c r="PKI821" s="28"/>
      <c r="PKJ821" s="28"/>
      <c r="PKK821" s="28"/>
      <c r="PKL821" s="28"/>
      <c r="PKM821" s="28"/>
      <c r="PKN821" s="28"/>
      <c r="PKO821" s="28"/>
      <c r="PKP821" s="28"/>
      <c r="PKQ821" s="28"/>
      <c r="PKR821" s="28"/>
      <c r="PKS821" s="28"/>
      <c r="PKT821" s="28"/>
      <c r="PKU821" s="28"/>
      <c r="PKV821" s="28"/>
      <c r="PKW821" s="28"/>
      <c r="PKX821" s="28"/>
      <c r="PKY821" s="28"/>
      <c r="PKZ821" s="28"/>
      <c r="PLA821" s="28"/>
      <c r="PLB821" s="28"/>
      <c r="PLC821" s="28"/>
      <c r="PLD821" s="28"/>
      <c r="PLE821" s="28"/>
      <c r="PLF821" s="28"/>
      <c r="PLG821" s="28"/>
      <c r="PLH821" s="28"/>
      <c r="PLI821" s="28"/>
      <c r="PLJ821" s="28"/>
      <c r="PLK821" s="28"/>
      <c r="PLL821" s="28"/>
      <c r="PLM821" s="28"/>
      <c r="PLN821" s="28"/>
      <c r="PLO821" s="28"/>
      <c r="PLP821" s="28"/>
      <c r="PLQ821" s="28"/>
      <c r="PLR821" s="28"/>
      <c r="PLS821" s="28"/>
      <c r="PLT821" s="28"/>
      <c r="PLU821" s="28"/>
      <c r="PLV821" s="28"/>
      <c r="PLW821" s="28"/>
      <c r="PLX821" s="28"/>
      <c r="PLY821" s="28"/>
      <c r="PLZ821" s="28"/>
      <c r="PMA821" s="28"/>
      <c r="PMB821" s="28"/>
      <c r="PMC821" s="28"/>
      <c r="PMD821" s="28"/>
      <c r="PME821" s="28"/>
      <c r="PMF821" s="28"/>
      <c r="PMG821" s="28"/>
      <c r="PMH821" s="28"/>
      <c r="PMI821" s="28"/>
      <c r="PMJ821" s="28"/>
      <c r="PMK821" s="28"/>
      <c r="PML821" s="28"/>
      <c r="PMM821" s="28"/>
      <c r="PMN821" s="28"/>
      <c r="PMO821" s="28"/>
      <c r="PMP821" s="28"/>
      <c r="PMQ821" s="28"/>
      <c r="PMR821" s="28"/>
      <c r="PMS821" s="28"/>
      <c r="PMT821" s="28"/>
      <c r="PMU821" s="28"/>
      <c r="PMV821" s="28"/>
      <c r="PMW821" s="28"/>
      <c r="PMX821" s="28"/>
      <c r="PMY821" s="28"/>
      <c r="PMZ821" s="28"/>
      <c r="PNA821" s="28"/>
      <c r="PNB821" s="28"/>
      <c r="PNC821" s="28"/>
      <c r="PND821" s="28"/>
      <c r="PNE821" s="28"/>
      <c r="PNF821" s="28"/>
      <c r="PNG821" s="28"/>
      <c r="PNH821" s="28"/>
      <c r="PNI821" s="28"/>
      <c r="PNJ821" s="28"/>
      <c r="PNK821" s="28"/>
      <c r="PNL821" s="28"/>
      <c r="PNM821" s="28"/>
      <c r="PNN821" s="28"/>
      <c r="PNO821" s="28"/>
      <c r="PNP821" s="28"/>
      <c r="PNQ821" s="28"/>
      <c r="PNR821" s="28"/>
      <c r="PNS821" s="28"/>
      <c r="PNT821" s="28"/>
      <c r="PNU821" s="28"/>
      <c r="PNV821" s="28"/>
      <c r="PNW821" s="28"/>
      <c r="PNX821" s="28"/>
      <c r="PNY821" s="28"/>
      <c r="PNZ821" s="28"/>
      <c r="POA821" s="28"/>
      <c r="POB821" s="28"/>
      <c r="POC821" s="28"/>
      <c r="POD821" s="28"/>
      <c r="POE821" s="28"/>
      <c r="POF821" s="28"/>
      <c r="POG821" s="28"/>
      <c r="POH821" s="28"/>
      <c r="POI821" s="28"/>
      <c r="POJ821" s="28"/>
      <c r="POK821" s="28"/>
      <c r="POL821" s="28"/>
      <c r="POM821" s="28"/>
      <c r="PON821" s="28"/>
      <c r="POO821" s="28"/>
      <c r="POP821" s="28"/>
      <c r="POQ821" s="28"/>
      <c r="POR821" s="28"/>
      <c r="POS821" s="28"/>
      <c r="POT821" s="28"/>
      <c r="POU821" s="28"/>
      <c r="POV821" s="28"/>
      <c r="POW821" s="28"/>
      <c r="POX821" s="28"/>
      <c r="POY821" s="28"/>
      <c r="POZ821" s="28"/>
      <c r="PPA821" s="28"/>
      <c r="PPB821" s="28"/>
      <c r="PPC821" s="28"/>
      <c r="PPD821" s="28"/>
      <c r="PPE821" s="28"/>
      <c r="PPF821" s="28"/>
      <c r="PPG821" s="28"/>
      <c r="PPH821" s="28"/>
      <c r="PPI821" s="28"/>
      <c r="PPJ821" s="28"/>
      <c r="PPK821" s="28"/>
      <c r="PPL821" s="28"/>
      <c r="PPM821" s="28"/>
      <c r="PPN821" s="28"/>
      <c r="PPO821" s="28"/>
      <c r="PPP821" s="28"/>
      <c r="PPQ821" s="28"/>
      <c r="PPR821" s="28"/>
      <c r="PPS821" s="28"/>
      <c r="PPT821" s="28"/>
      <c r="PPU821" s="28"/>
      <c r="PPV821" s="28"/>
      <c r="PPW821" s="28"/>
      <c r="PPX821" s="28"/>
      <c r="PPY821" s="28"/>
      <c r="PPZ821" s="28"/>
      <c r="PQA821" s="28"/>
      <c r="PQB821" s="28"/>
      <c r="PQC821" s="28"/>
      <c r="PQD821" s="28"/>
      <c r="PQE821" s="28"/>
      <c r="PQF821" s="28"/>
      <c r="PQG821" s="28"/>
      <c r="PQH821" s="28"/>
      <c r="PQI821" s="28"/>
      <c r="PQJ821" s="28"/>
      <c r="PQK821" s="28"/>
      <c r="PQL821" s="28"/>
      <c r="PQM821" s="28"/>
      <c r="PQN821" s="28"/>
      <c r="PQO821" s="28"/>
      <c r="PQP821" s="28"/>
      <c r="PQQ821" s="28"/>
      <c r="PQR821" s="28"/>
      <c r="PQS821" s="28"/>
      <c r="PQT821" s="28"/>
      <c r="PQU821" s="28"/>
      <c r="PQV821" s="28"/>
      <c r="PQW821" s="28"/>
      <c r="PQX821" s="28"/>
      <c r="PQY821" s="28"/>
      <c r="PQZ821" s="28"/>
      <c r="PRA821" s="28"/>
      <c r="PRB821" s="28"/>
      <c r="PRC821" s="28"/>
      <c r="PRD821" s="28"/>
      <c r="PRE821" s="28"/>
      <c r="PRF821" s="28"/>
      <c r="PRG821" s="28"/>
      <c r="PRH821" s="28"/>
      <c r="PRI821" s="28"/>
      <c r="PRJ821" s="28"/>
      <c r="PRK821" s="28"/>
      <c r="PRL821" s="28"/>
      <c r="PRM821" s="28"/>
      <c r="PRN821" s="28"/>
      <c r="PRO821" s="28"/>
      <c r="PRP821" s="28"/>
      <c r="PRQ821" s="28"/>
      <c r="PRR821" s="28"/>
      <c r="PRS821" s="28"/>
      <c r="PRT821" s="28"/>
      <c r="PRU821" s="28"/>
      <c r="PRV821" s="28"/>
      <c r="PRW821" s="28"/>
      <c r="PRX821" s="28"/>
      <c r="PRY821" s="28"/>
      <c r="PRZ821" s="28"/>
      <c r="PSA821" s="28"/>
      <c r="PSB821" s="28"/>
      <c r="PSC821" s="28"/>
      <c r="PSD821" s="28"/>
      <c r="PSE821" s="28"/>
      <c r="PSF821" s="28"/>
      <c r="PSG821" s="28"/>
      <c r="PSH821" s="28"/>
      <c r="PSI821" s="28"/>
      <c r="PSJ821" s="28"/>
      <c r="PSK821" s="28"/>
      <c r="PSL821" s="28"/>
      <c r="PSM821" s="28"/>
      <c r="PSN821" s="28"/>
      <c r="PSO821" s="28"/>
      <c r="PSP821" s="28"/>
      <c r="PSQ821" s="28"/>
      <c r="PSR821" s="28"/>
      <c r="PSS821" s="28"/>
      <c r="PST821" s="28"/>
      <c r="PSU821" s="28"/>
      <c r="PSV821" s="28"/>
      <c r="PSW821" s="28"/>
      <c r="PSX821" s="28"/>
      <c r="PSY821" s="28"/>
      <c r="PSZ821" s="28"/>
      <c r="PTA821" s="28"/>
      <c r="PTB821" s="28"/>
      <c r="PTC821" s="28"/>
      <c r="PTD821" s="28"/>
      <c r="PTE821" s="28"/>
      <c r="PTF821" s="28"/>
      <c r="PTG821" s="28"/>
      <c r="PTH821" s="28"/>
      <c r="PTI821" s="28"/>
      <c r="PTJ821" s="28"/>
      <c r="PTK821" s="28"/>
      <c r="PTL821" s="28"/>
      <c r="PTM821" s="28"/>
      <c r="PTN821" s="28"/>
      <c r="PTO821" s="28"/>
      <c r="PTP821" s="28"/>
      <c r="PTQ821" s="28"/>
      <c r="PTR821" s="28"/>
      <c r="PTS821" s="28"/>
      <c r="PTT821" s="28"/>
      <c r="PTU821" s="28"/>
      <c r="PTV821" s="28"/>
      <c r="PTW821" s="28"/>
      <c r="PTX821" s="28"/>
      <c r="PTY821" s="28"/>
      <c r="PTZ821" s="28"/>
      <c r="PUA821" s="28"/>
      <c r="PUB821" s="28"/>
      <c r="PUC821" s="28"/>
      <c r="PUD821" s="28"/>
      <c r="PUE821" s="28"/>
      <c r="PUF821" s="28"/>
      <c r="PUG821" s="28"/>
      <c r="PUH821" s="28"/>
      <c r="PUI821" s="28"/>
      <c r="PUJ821" s="28"/>
      <c r="PUK821" s="28"/>
      <c r="PUL821" s="28"/>
      <c r="PUM821" s="28"/>
      <c r="PUN821" s="28"/>
      <c r="PUO821" s="28"/>
      <c r="PUP821" s="28"/>
      <c r="PUQ821" s="28"/>
      <c r="PUR821" s="28"/>
      <c r="PUS821" s="28"/>
      <c r="PUT821" s="28"/>
      <c r="PUU821" s="28"/>
      <c r="PUV821" s="28"/>
      <c r="PUW821" s="28"/>
      <c r="PUX821" s="28"/>
      <c r="PUY821" s="28"/>
      <c r="PUZ821" s="28"/>
      <c r="PVA821" s="28"/>
      <c r="PVB821" s="28"/>
      <c r="PVC821" s="28"/>
      <c r="PVD821" s="28"/>
      <c r="PVE821" s="28"/>
      <c r="PVF821" s="28"/>
      <c r="PVG821" s="28"/>
      <c r="PVH821" s="28"/>
      <c r="PVI821" s="28"/>
      <c r="PVJ821" s="28"/>
      <c r="PVK821" s="28"/>
      <c r="PVL821" s="28"/>
      <c r="PVM821" s="28"/>
      <c r="PVN821" s="28"/>
      <c r="PVO821" s="28"/>
      <c r="PVP821" s="28"/>
      <c r="PVQ821" s="28"/>
      <c r="PVR821" s="28"/>
      <c r="PVS821" s="28"/>
      <c r="PVT821" s="28"/>
      <c r="PVU821" s="28"/>
      <c r="PVV821" s="28"/>
      <c r="PVW821" s="28"/>
      <c r="PVX821" s="28"/>
      <c r="PVY821" s="28"/>
      <c r="PVZ821" s="28"/>
      <c r="PWA821" s="28"/>
      <c r="PWB821" s="28"/>
      <c r="PWC821" s="28"/>
      <c r="PWD821" s="28"/>
      <c r="PWE821" s="28"/>
      <c r="PWF821" s="28"/>
      <c r="PWG821" s="28"/>
      <c r="PWH821" s="28"/>
      <c r="PWI821" s="28"/>
      <c r="PWJ821" s="28"/>
      <c r="PWK821" s="28"/>
      <c r="PWL821" s="28"/>
      <c r="PWM821" s="28"/>
      <c r="PWN821" s="28"/>
      <c r="PWO821" s="28"/>
      <c r="PWP821" s="28"/>
      <c r="PWQ821" s="28"/>
      <c r="PWR821" s="28"/>
      <c r="PWS821" s="28"/>
      <c r="PWT821" s="28"/>
      <c r="PWU821" s="28"/>
      <c r="PWV821" s="28"/>
      <c r="PWW821" s="28"/>
      <c r="PWX821" s="28"/>
      <c r="PWY821" s="28"/>
      <c r="PWZ821" s="28"/>
      <c r="PXA821" s="28"/>
      <c r="PXB821" s="28"/>
      <c r="PXC821" s="28"/>
      <c r="PXD821" s="28"/>
      <c r="PXE821" s="28"/>
      <c r="PXF821" s="28"/>
      <c r="PXG821" s="28"/>
      <c r="PXH821" s="28"/>
      <c r="PXI821" s="28"/>
      <c r="PXJ821" s="28"/>
      <c r="PXK821" s="28"/>
      <c r="PXL821" s="28"/>
      <c r="PXM821" s="28"/>
      <c r="PXN821" s="28"/>
      <c r="PXO821" s="28"/>
      <c r="PXP821" s="28"/>
      <c r="PXQ821" s="28"/>
      <c r="PXR821" s="28"/>
      <c r="PXS821" s="28"/>
      <c r="PXT821" s="28"/>
      <c r="PXU821" s="28"/>
      <c r="PXV821" s="28"/>
      <c r="PXW821" s="28"/>
      <c r="PXX821" s="28"/>
      <c r="PXY821" s="28"/>
      <c r="PXZ821" s="28"/>
      <c r="PYA821" s="28"/>
      <c r="PYB821" s="28"/>
      <c r="PYC821" s="28"/>
      <c r="PYD821" s="28"/>
      <c r="PYE821" s="28"/>
      <c r="PYF821" s="28"/>
      <c r="PYG821" s="28"/>
      <c r="PYH821" s="28"/>
      <c r="PYI821" s="28"/>
      <c r="PYJ821" s="28"/>
      <c r="PYK821" s="28"/>
      <c r="PYL821" s="28"/>
      <c r="PYM821" s="28"/>
      <c r="PYN821" s="28"/>
      <c r="PYO821" s="28"/>
      <c r="PYP821" s="28"/>
      <c r="PYQ821" s="28"/>
      <c r="PYR821" s="28"/>
      <c r="PYS821" s="28"/>
      <c r="PYT821" s="28"/>
      <c r="PYU821" s="28"/>
      <c r="PYV821" s="28"/>
      <c r="PYW821" s="28"/>
      <c r="PYX821" s="28"/>
      <c r="PYY821" s="28"/>
      <c r="PYZ821" s="28"/>
      <c r="PZA821" s="28"/>
      <c r="PZB821" s="28"/>
      <c r="PZC821" s="28"/>
      <c r="PZD821" s="28"/>
      <c r="PZE821" s="28"/>
      <c r="PZF821" s="28"/>
      <c r="PZG821" s="28"/>
      <c r="PZH821" s="28"/>
      <c r="PZI821" s="28"/>
      <c r="PZJ821" s="28"/>
      <c r="PZK821" s="28"/>
      <c r="PZL821" s="28"/>
      <c r="PZM821" s="28"/>
      <c r="PZN821" s="28"/>
      <c r="PZO821" s="28"/>
      <c r="PZP821" s="28"/>
      <c r="PZQ821" s="28"/>
      <c r="PZR821" s="28"/>
      <c r="PZS821" s="28"/>
      <c r="PZT821" s="28"/>
      <c r="PZU821" s="28"/>
      <c r="PZV821" s="28"/>
      <c r="PZW821" s="28"/>
      <c r="PZX821" s="28"/>
      <c r="PZY821" s="28"/>
      <c r="PZZ821" s="28"/>
      <c r="QAA821" s="28"/>
      <c r="QAB821" s="28"/>
      <c r="QAC821" s="28"/>
      <c r="QAD821" s="28"/>
      <c r="QAE821" s="28"/>
      <c r="QAF821" s="28"/>
      <c r="QAG821" s="28"/>
      <c r="QAH821" s="28"/>
      <c r="QAI821" s="28"/>
      <c r="QAJ821" s="28"/>
      <c r="QAK821" s="28"/>
      <c r="QAL821" s="28"/>
      <c r="QAM821" s="28"/>
      <c r="QAN821" s="28"/>
      <c r="QAO821" s="28"/>
      <c r="QAP821" s="28"/>
      <c r="QAQ821" s="28"/>
      <c r="QAR821" s="28"/>
      <c r="QAS821" s="28"/>
      <c r="QAT821" s="28"/>
      <c r="QAU821" s="28"/>
      <c r="QAV821" s="28"/>
      <c r="QAW821" s="28"/>
      <c r="QAX821" s="28"/>
      <c r="QAY821" s="28"/>
      <c r="QAZ821" s="28"/>
      <c r="QBA821" s="28"/>
      <c r="QBB821" s="28"/>
      <c r="QBC821" s="28"/>
      <c r="QBD821" s="28"/>
      <c r="QBE821" s="28"/>
      <c r="QBF821" s="28"/>
      <c r="QBG821" s="28"/>
      <c r="QBH821" s="28"/>
      <c r="QBI821" s="28"/>
      <c r="QBJ821" s="28"/>
      <c r="QBK821" s="28"/>
      <c r="QBL821" s="28"/>
      <c r="QBM821" s="28"/>
      <c r="QBN821" s="28"/>
      <c r="QBO821" s="28"/>
      <c r="QBP821" s="28"/>
      <c r="QBQ821" s="28"/>
      <c r="QBR821" s="28"/>
      <c r="QBS821" s="28"/>
      <c r="QBT821" s="28"/>
      <c r="QBU821" s="28"/>
      <c r="QBV821" s="28"/>
      <c r="QBW821" s="28"/>
      <c r="QBX821" s="28"/>
      <c r="QBY821" s="28"/>
      <c r="QBZ821" s="28"/>
      <c r="QCA821" s="28"/>
      <c r="QCB821" s="28"/>
      <c r="QCC821" s="28"/>
      <c r="QCD821" s="28"/>
      <c r="QCE821" s="28"/>
      <c r="QCF821" s="28"/>
      <c r="QCG821" s="28"/>
      <c r="QCH821" s="28"/>
      <c r="QCI821" s="28"/>
      <c r="QCJ821" s="28"/>
      <c r="QCK821" s="28"/>
      <c r="QCL821" s="28"/>
      <c r="QCM821" s="28"/>
      <c r="QCN821" s="28"/>
      <c r="QCO821" s="28"/>
      <c r="QCP821" s="28"/>
      <c r="QCQ821" s="28"/>
      <c r="QCR821" s="28"/>
      <c r="QCS821" s="28"/>
      <c r="QCT821" s="28"/>
      <c r="QCU821" s="28"/>
      <c r="QCV821" s="28"/>
      <c r="QCW821" s="28"/>
      <c r="QCX821" s="28"/>
      <c r="QCY821" s="28"/>
      <c r="QCZ821" s="28"/>
      <c r="QDA821" s="28"/>
      <c r="QDB821" s="28"/>
      <c r="QDC821" s="28"/>
      <c r="QDD821" s="28"/>
      <c r="QDE821" s="28"/>
      <c r="QDF821" s="28"/>
      <c r="QDG821" s="28"/>
      <c r="QDH821" s="28"/>
      <c r="QDI821" s="28"/>
      <c r="QDJ821" s="28"/>
      <c r="QDK821" s="28"/>
      <c r="QDL821" s="28"/>
      <c r="QDM821" s="28"/>
      <c r="QDN821" s="28"/>
      <c r="QDO821" s="28"/>
      <c r="QDP821" s="28"/>
      <c r="QDQ821" s="28"/>
      <c r="QDR821" s="28"/>
      <c r="QDS821" s="28"/>
      <c r="QDT821" s="28"/>
      <c r="QDU821" s="28"/>
      <c r="QDV821" s="28"/>
      <c r="QDW821" s="28"/>
      <c r="QDX821" s="28"/>
      <c r="QDY821" s="28"/>
      <c r="QDZ821" s="28"/>
      <c r="QEA821" s="28"/>
      <c r="QEB821" s="28"/>
      <c r="QEC821" s="28"/>
      <c r="QED821" s="28"/>
      <c r="QEE821" s="28"/>
      <c r="QEF821" s="28"/>
      <c r="QEG821" s="28"/>
      <c r="QEH821" s="28"/>
      <c r="QEI821" s="28"/>
      <c r="QEJ821" s="28"/>
      <c r="QEK821" s="28"/>
      <c r="QEL821" s="28"/>
      <c r="QEM821" s="28"/>
      <c r="QEN821" s="28"/>
      <c r="QEO821" s="28"/>
      <c r="QEP821" s="28"/>
      <c r="QEQ821" s="28"/>
      <c r="QER821" s="28"/>
      <c r="QES821" s="28"/>
      <c r="QET821" s="28"/>
      <c r="QEU821" s="28"/>
      <c r="QEV821" s="28"/>
      <c r="QEW821" s="28"/>
      <c r="QEX821" s="28"/>
      <c r="QEY821" s="28"/>
      <c r="QEZ821" s="28"/>
      <c r="QFA821" s="28"/>
      <c r="QFB821" s="28"/>
      <c r="QFC821" s="28"/>
      <c r="QFD821" s="28"/>
      <c r="QFE821" s="28"/>
      <c r="QFF821" s="28"/>
      <c r="QFG821" s="28"/>
      <c r="QFH821" s="28"/>
      <c r="QFI821" s="28"/>
      <c r="QFJ821" s="28"/>
      <c r="QFK821" s="28"/>
      <c r="QFL821" s="28"/>
      <c r="QFM821" s="28"/>
      <c r="QFN821" s="28"/>
      <c r="QFO821" s="28"/>
      <c r="QFP821" s="28"/>
      <c r="QFQ821" s="28"/>
      <c r="QFR821" s="28"/>
      <c r="QFS821" s="28"/>
      <c r="QFT821" s="28"/>
      <c r="QFU821" s="28"/>
      <c r="QFV821" s="28"/>
      <c r="QFW821" s="28"/>
      <c r="QFX821" s="28"/>
      <c r="QFY821" s="28"/>
      <c r="QFZ821" s="28"/>
      <c r="QGA821" s="28"/>
      <c r="QGB821" s="28"/>
      <c r="QGC821" s="28"/>
      <c r="QGD821" s="28"/>
      <c r="QGE821" s="28"/>
      <c r="QGF821" s="28"/>
      <c r="QGG821" s="28"/>
      <c r="QGH821" s="28"/>
      <c r="QGI821" s="28"/>
      <c r="QGJ821" s="28"/>
      <c r="QGK821" s="28"/>
      <c r="QGL821" s="28"/>
      <c r="QGM821" s="28"/>
      <c r="QGN821" s="28"/>
      <c r="QGO821" s="28"/>
      <c r="QGP821" s="28"/>
      <c r="QGQ821" s="28"/>
      <c r="QGR821" s="28"/>
      <c r="QGS821" s="28"/>
      <c r="QGT821" s="28"/>
      <c r="QGU821" s="28"/>
      <c r="QGV821" s="28"/>
      <c r="QGW821" s="28"/>
      <c r="QGX821" s="28"/>
      <c r="QGY821" s="28"/>
      <c r="QGZ821" s="28"/>
      <c r="QHA821" s="28"/>
      <c r="QHB821" s="28"/>
      <c r="QHC821" s="28"/>
      <c r="QHD821" s="28"/>
      <c r="QHE821" s="28"/>
      <c r="QHF821" s="28"/>
      <c r="QHG821" s="28"/>
      <c r="QHH821" s="28"/>
      <c r="QHI821" s="28"/>
      <c r="QHJ821" s="28"/>
      <c r="QHK821" s="28"/>
      <c r="QHL821" s="28"/>
      <c r="QHM821" s="28"/>
      <c r="QHN821" s="28"/>
      <c r="QHO821" s="28"/>
      <c r="QHP821" s="28"/>
      <c r="QHQ821" s="28"/>
      <c r="QHR821" s="28"/>
      <c r="QHS821" s="28"/>
      <c r="QHT821" s="28"/>
      <c r="QHU821" s="28"/>
      <c r="QHV821" s="28"/>
      <c r="QHW821" s="28"/>
      <c r="QHX821" s="28"/>
      <c r="QHY821" s="28"/>
      <c r="QHZ821" s="28"/>
      <c r="QIA821" s="28"/>
      <c r="QIB821" s="28"/>
      <c r="QIC821" s="28"/>
      <c r="QID821" s="28"/>
      <c r="QIE821" s="28"/>
      <c r="QIF821" s="28"/>
      <c r="QIG821" s="28"/>
      <c r="QIH821" s="28"/>
      <c r="QII821" s="28"/>
      <c r="QIJ821" s="28"/>
      <c r="QIK821" s="28"/>
      <c r="QIL821" s="28"/>
      <c r="QIM821" s="28"/>
      <c r="QIN821" s="28"/>
      <c r="QIO821" s="28"/>
      <c r="QIP821" s="28"/>
      <c r="QIQ821" s="28"/>
      <c r="QIR821" s="28"/>
      <c r="QIS821" s="28"/>
      <c r="QIT821" s="28"/>
      <c r="QIU821" s="28"/>
      <c r="QIV821" s="28"/>
      <c r="QIW821" s="28"/>
      <c r="QIX821" s="28"/>
      <c r="QIY821" s="28"/>
      <c r="QIZ821" s="28"/>
      <c r="QJA821" s="28"/>
      <c r="QJB821" s="28"/>
      <c r="QJC821" s="28"/>
      <c r="QJD821" s="28"/>
      <c r="QJE821" s="28"/>
      <c r="QJF821" s="28"/>
      <c r="QJG821" s="28"/>
      <c r="QJH821" s="28"/>
      <c r="QJI821" s="28"/>
      <c r="QJJ821" s="28"/>
      <c r="QJK821" s="28"/>
      <c r="QJL821" s="28"/>
      <c r="QJM821" s="28"/>
      <c r="QJN821" s="28"/>
      <c r="QJO821" s="28"/>
      <c r="QJP821" s="28"/>
      <c r="QJQ821" s="28"/>
      <c r="QJR821" s="28"/>
      <c r="QJS821" s="28"/>
      <c r="QJT821" s="28"/>
      <c r="QJU821" s="28"/>
      <c r="QJV821" s="28"/>
      <c r="QJW821" s="28"/>
      <c r="QJX821" s="28"/>
      <c r="QJY821" s="28"/>
      <c r="QJZ821" s="28"/>
      <c r="QKA821" s="28"/>
      <c r="QKB821" s="28"/>
      <c r="QKC821" s="28"/>
      <c r="QKD821" s="28"/>
      <c r="QKE821" s="28"/>
      <c r="QKF821" s="28"/>
      <c r="QKG821" s="28"/>
      <c r="QKH821" s="28"/>
      <c r="QKI821" s="28"/>
      <c r="QKJ821" s="28"/>
      <c r="QKK821" s="28"/>
      <c r="QKL821" s="28"/>
      <c r="QKM821" s="28"/>
      <c r="QKN821" s="28"/>
      <c r="QKO821" s="28"/>
      <c r="QKP821" s="28"/>
      <c r="QKQ821" s="28"/>
      <c r="QKR821" s="28"/>
      <c r="QKS821" s="28"/>
      <c r="QKT821" s="28"/>
      <c r="QKU821" s="28"/>
      <c r="QKV821" s="28"/>
      <c r="QKW821" s="28"/>
      <c r="QKX821" s="28"/>
      <c r="QKY821" s="28"/>
      <c r="QKZ821" s="28"/>
      <c r="QLA821" s="28"/>
      <c r="QLB821" s="28"/>
      <c r="QLC821" s="28"/>
      <c r="QLD821" s="28"/>
      <c r="QLE821" s="28"/>
      <c r="QLF821" s="28"/>
      <c r="QLG821" s="28"/>
      <c r="QLH821" s="28"/>
      <c r="QLI821" s="28"/>
      <c r="QLJ821" s="28"/>
      <c r="QLK821" s="28"/>
      <c r="QLL821" s="28"/>
      <c r="QLM821" s="28"/>
      <c r="QLN821" s="28"/>
      <c r="QLO821" s="28"/>
      <c r="QLP821" s="28"/>
      <c r="QLQ821" s="28"/>
      <c r="QLR821" s="28"/>
      <c r="QLS821" s="28"/>
      <c r="QLT821" s="28"/>
      <c r="QLU821" s="28"/>
      <c r="QLV821" s="28"/>
      <c r="QLW821" s="28"/>
      <c r="QLX821" s="28"/>
      <c r="QLY821" s="28"/>
      <c r="QLZ821" s="28"/>
      <c r="QMA821" s="28"/>
      <c r="QMB821" s="28"/>
      <c r="QMC821" s="28"/>
      <c r="QMD821" s="28"/>
      <c r="QME821" s="28"/>
      <c r="QMF821" s="28"/>
      <c r="QMG821" s="28"/>
      <c r="QMH821" s="28"/>
      <c r="QMI821" s="28"/>
      <c r="QMJ821" s="28"/>
      <c r="QMK821" s="28"/>
      <c r="QML821" s="28"/>
      <c r="QMM821" s="28"/>
      <c r="QMN821" s="28"/>
      <c r="QMO821" s="28"/>
      <c r="QMP821" s="28"/>
      <c r="QMQ821" s="28"/>
      <c r="QMR821" s="28"/>
      <c r="QMS821" s="28"/>
      <c r="QMT821" s="28"/>
      <c r="QMU821" s="28"/>
      <c r="QMV821" s="28"/>
      <c r="QMW821" s="28"/>
      <c r="QMX821" s="28"/>
      <c r="QMY821" s="28"/>
      <c r="QMZ821" s="28"/>
      <c r="QNA821" s="28"/>
      <c r="QNB821" s="28"/>
      <c r="QNC821" s="28"/>
      <c r="QND821" s="28"/>
      <c r="QNE821" s="28"/>
      <c r="QNF821" s="28"/>
      <c r="QNG821" s="28"/>
      <c r="QNH821" s="28"/>
      <c r="QNI821" s="28"/>
      <c r="QNJ821" s="28"/>
      <c r="QNK821" s="28"/>
      <c r="QNL821" s="28"/>
      <c r="QNM821" s="28"/>
      <c r="QNN821" s="28"/>
      <c r="QNO821" s="28"/>
      <c r="QNP821" s="28"/>
      <c r="QNQ821" s="28"/>
      <c r="QNR821" s="28"/>
      <c r="QNS821" s="28"/>
      <c r="QNT821" s="28"/>
      <c r="QNU821" s="28"/>
      <c r="QNV821" s="28"/>
      <c r="QNW821" s="28"/>
      <c r="QNX821" s="28"/>
      <c r="QNY821" s="28"/>
      <c r="QNZ821" s="28"/>
      <c r="QOA821" s="28"/>
      <c r="QOB821" s="28"/>
      <c r="QOC821" s="28"/>
      <c r="QOD821" s="28"/>
      <c r="QOE821" s="28"/>
      <c r="QOF821" s="28"/>
      <c r="QOG821" s="28"/>
      <c r="QOH821" s="28"/>
      <c r="QOI821" s="28"/>
      <c r="QOJ821" s="28"/>
      <c r="QOK821" s="28"/>
      <c r="QOL821" s="28"/>
      <c r="QOM821" s="28"/>
      <c r="QON821" s="28"/>
      <c r="QOO821" s="28"/>
      <c r="QOP821" s="28"/>
      <c r="QOQ821" s="28"/>
      <c r="QOR821" s="28"/>
      <c r="QOS821" s="28"/>
      <c r="QOT821" s="28"/>
      <c r="QOU821" s="28"/>
      <c r="QOV821" s="28"/>
      <c r="QOW821" s="28"/>
      <c r="QOX821" s="28"/>
      <c r="QOY821" s="28"/>
      <c r="QOZ821" s="28"/>
      <c r="QPA821" s="28"/>
      <c r="QPB821" s="28"/>
      <c r="QPC821" s="28"/>
      <c r="QPD821" s="28"/>
      <c r="QPE821" s="28"/>
      <c r="QPF821" s="28"/>
      <c r="QPG821" s="28"/>
      <c r="QPH821" s="28"/>
      <c r="QPI821" s="28"/>
      <c r="QPJ821" s="28"/>
      <c r="QPK821" s="28"/>
      <c r="QPL821" s="28"/>
      <c r="QPM821" s="28"/>
      <c r="QPN821" s="28"/>
      <c r="QPO821" s="28"/>
      <c r="QPP821" s="28"/>
      <c r="QPQ821" s="28"/>
      <c r="QPR821" s="28"/>
      <c r="QPS821" s="28"/>
      <c r="QPT821" s="28"/>
      <c r="QPU821" s="28"/>
      <c r="QPV821" s="28"/>
      <c r="QPW821" s="28"/>
      <c r="QPX821" s="28"/>
      <c r="QPY821" s="28"/>
      <c r="QPZ821" s="28"/>
      <c r="QQA821" s="28"/>
      <c r="QQB821" s="28"/>
      <c r="QQC821" s="28"/>
      <c r="QQD821" s="28"/>
      <c r="QQE821" s="28"/>
      <c r="QQF821" s="28"/>
      <c r="QQG821" s="28"/>
      <c r="QQH821" s="28"/>
      <c r="QQI821" s="28"/>
      <c r="QQJ821" s="28"/>
      <c r="QQK821" s="28"/>
      <c r="QQL821" s="28"/>
      <c r="QQM821" s="28"/>
      <c r="QQN821" s="28"/>
      <c r="QQO821" s="28"/>
      <c r="QQP821" s="28"/>
      <c r="QQQ821" s="28"/>
      <c r="QQR821" s="28"/>
      <c r="QQS821" s="28"/>
      <c r="QQT821" s="28"/>
      <c r="QQU821" s="28"/>
      <c r="QQV821" s="28"/>
      <c r="QQW821" s="28"/>
      <c r="QQX821" s="28"/>
      <c r="QQY821" s="28"/>
      <c r="QQZ821" s="28"/>
      <c r="QRA821" s="28"/>
      <c r="QRB821" s="28"/>
      <c r="QRC821" s="28"/>
      <c r="QRD821" s="28"/>
      <c r="QRE821" s="28"/>
      <c r="QRF821" s="28"/>
      <c r="QRG821" s="28"/>
      <c r="QRH821" s="28"/>
      <c r="QRI821" s="28"/>
      <c r="QRJ821" s="28"/>
      <c r="QRK821" s="28"/>
      <c r="QRL821" s="28"/>
      <c r="QRM821" s="28"/>
      <c r="QRN821" s="28"/>
      <c r="QRO821" s="28"/>
      <c r="QRP821" s="28"/>
      <c r="QRQ821" s="28"/>
      <c r="QRR821" s="28"/>
      <c r="QRS821" s="28"/>
      <c r="QRT821" s="28"/>
      <c r="QRU821" s="28"/>
      <c r="QRV821" s="28"/>
      <c r="QRW821" s="28"/>
      <c r="QRX821" s="28"/>
      <c r="QRY821" s="28"/>
      <c r="QRZ821" s="28"/>
      <c r="QSA821" s="28"/>
      <c r="QSB821" s="28"/>
      <c r="QSC821" s="28"/>
      <c r="QSD821" s="28"/>
      <c r="QSE821" s="28"/>
      <c r="QSF821" s="28"/>
      <c r="QSG821" s="28"/>
      <c r="QSH821" s="28"/>
      <c r="QSI821" s="28"/>
      <c r="QSJ821" s="28"/>
      <c r="QSK821" s="28"/>
      <c r="QSL821" s="28"/>
      <c r="QSM821" s="28"/>
      <c r="QSN821" s="28"/>
      <c r="QSO821" s="28"/>
      <c r="QSP821" s="28"/>
      <c r="QSQ821" s="28"/>
      <c r="QSR821" s="28"/>
      <c r="QSS821" s="28"/>
      <c r="QST821" s="28"/>
      <c r="QSU821" s="28"/>
      <c r="QSV821" s="28"/>
      <c r="QSW821" s="28"/>
      <c r="QSX821" s="28"/>
      <c r="QSY821" s="28"/>
      <c r="QSZ821" s="28"/>
      <c r="QTA821" s="28"/>
      <c r="QTB821" s="28"/>
      <c r="QTC821" s="28"/>
      <c r="QTD821" s="28"/>
      <c r="QTE821" s="28"/>
      <c r="QTF821" s="28"/>
      <c r="QTG821" s="28"/>
      <c r="QTH821" s="28"/>
      <c r="QTI821" s="28"/>
      <c r="QTJ821" s="28"/>
      <c r="QTK821" s="28"/>
      <c r="QTL821" s="28"/>
      <c r="QTM821" s="28"/>
      <c r="QTN821" s="28"/>
      <c r="QTO821" s="28"/>
      <c r="QTP821" s="28"/>
      <c r="QTQ821" s="28"/>
      <c r="QTR821" s="28"/>
      <c r="QTS821" s="28"/>
      <c r="QTT821" s="28"/>
      <c r="QTU821" s="28"/>
      <c r="QTV821" s="28"/>
      <c r="QTW821" s="28"/>
      <c r="QTX821" s="28"/>
      <c r="QTY821" s="28"/>
      <c r="QTZ821" s="28"/>
      <c r="QUA821" s="28"/>
      <c r="QUB821" s="28"/>
      <c r="QUC821" s="28"/>
      <c r="QUD821" s="28"/>
      <c r="QUE821" s="28"/>
      <c r="QUF821" s="28"/>
      <c r="QUG821" s="28"/>
      <c r="QUH821" s="28"/>
      <c r="QUI821" s="28"/>
      <c r="QUJ821" s="28"/>
      <c r="QUK821" s="28"/>
      <c r="QUL821" s="28"/>
      <c r="QUM821" s="28"/>
      <c r="QUN821" s="28"/>
      <c r="QUO821" s="28"/>
      <c r="QUP821" s="28"/>
      <c r="QUQ821" s="28"/>
      <c r="QUR821" s="28"/>
      <c r="QUS821" s="28"/>
      <c r="QUT821" s="28"/>
      <c r="QUU821" s="28"/>
      <c r="QUV821" s="28"/>
      <c r="QUW821" s="28"/>
      <c r="QUX821" s="28"/>
      <c r="QUY821" s="28"/>
      <c r="QUZ821" s="28"/>
      <c r="QVA821" s="28"/>
      <c r="QVB821" s="28"/>
      <c r="QVC821" s="28"/>
      <c r="QVD821" s="28"/>
      <c r="QVE821" s="28"/>
      <c r="QVF821" s="28"/>
      <c r="QVG821" s="28"/>
      <c r="QVH821" s="28"/>
      <c r="QVI821" s="28"/>
      <c r="QVJ821" s="28"/>
      <c r="QVK821" s="28"/>
      <c r="QVL821" s="28"/>
      <c r="QVM821" s="28"/>
      <c r="QVN821" s="28"/>
      <c r="QVO821" s="28"/>
      <c r="QVP821" s="28"/>
      <c r="QVQ821" s="28"/>
      <c r="QVR821" s="28"/>
      <c r="QVS821" s="28"/>
      <c r="QVT821" s="28"/>
      <c r="QVU821" s="28"/>
      <c r="QVV821" s="28"/>
      <c r="QVW821" s="28"/>
      <c r="QVX821" s="28"/>
      <c r="QVY821" s="28"/>
      <c r="QVZ821" s="28"/>
      <c r="QWA821" s="28"/>
      <c r="QWB821" s="28"/>
      <c r="QWC821" s="28"/>
      <c r="QWD821" s="28"/>
      <c r="QWE821" s="28"/>
      <c r="QWF821" s="28"/>
      <c r="QWG821" s="28"/>
      <c r="QWH821" s="28"/>
      <c r="QWI821" s="28"/>
      <c r="QWJ821" s="28"/>
      <c r="QWK821" s="28"/>
      <c r="QWL821" s="28"/>
      <c r="QWM821" s="28"/>
      <c r="QWN821" s="28"/>
      <c r="QWO821" s="28"/>
      <c r="QWP821" s="28"/>
      <c r="QWQ821" s="28"/>
      <c r="QWR821" s="28"/>
      <c r="QWS821" s="28"/>
      <c r="QWT821" s="28"/>
      <c r="QWU821" s="28"/>
      <c r="QWV821" s="28"/>
      <c r="QWW821" s="28"/>
      <c r="QWX821" s="28"/>
      <c r="QWY821" s="28"/>
      <c r="QWZ821" s="28"/>
      <c r="QXA821" s="28"/>
      <c r="QXB821" s="28"/>
      <c r="QXC821" s="28"/>
      <c r="QXD821" s="28"/>
      <c r="QXE821" s="28"/>
      <c r="QXF821" s="28"/>
      <c r="QXG821" s="28"/>
      <c r="QXH821" s="28"/>
      <c r="QXI821" s="28"/>
      <c r="QXJ821" s="28"/>
      <c r="QXK821" s="28"/>
      <c r="QXL821" s="28"/>
      <c r="QXM821" s="28"/>
      <c r="QXN821" s="28"/>
      <c r="QXO821" s="28"/>
      <c r="QXP821" s="28"/>
      <c r="QXQ821" s="28"/>
      <c r="QXR821" s="28"/>
      <c r="QXS821" s="28"/>
      <c r="QXT821" s="28"/>
      <c r="QXU821" s="28"/>
      <c r="QXV821" s="28"/>
      <c r="QXW821" s="28"/>
      <c r="QXX821" s="28"/>
      <c r="QXY821" s="28"/>
      <c r="QXZ821" s="28"/>
      <c r="QYA821" s="28"/>
      <c r="QYB821" s="28"/>
      <c r="QYC821" s="28"/>
      <c r="QYD821" s="28"/>
      <c r="QYE821" s="28"/>
      <c r="QYF821" s="28"/>
      <c r="QYG821" s="28"/>
      <c r="QYH821" s="28"/>
      <c r="QYI821" s="28"/>
      <c r="QYJ821" s="28"/>
      <c r="QYK821" s="28"/>
      <c r="QYL821" s="28"/>
      <c r="QYM821" s="28"/>
      <c r="QYN821" s="28"/>
      <c r="QYO821" s="28"/>
      <c r="QYP821" s="28"/>
      <c r="QYQ821" s="28"/>
      <c r="QYR821" s="28"/>
      <c r="QYS821" s="28"/>
      <c r="QYT821" s="28"/>
      <c r="QYU821" s="28"/>
      <c r="QYV821" s="28"/>
      <c r="QYW821" s="28"/>
      <c r="QYX821" s="28"/>
      <c r="QYY821" s="28"/>
      <c r="QYZ821" s="28"/>
      <c r="QZA821" s="28"/>
      <c r="QZB821" s="28"/>
      <c r="QZC821" s="28"/>
      <c r="QZD821" s="28"/>
      <c r="QZE821" s="28"/>
      <c r="QZF821" s="28"/>
      <c r="QZG821" s="28"/>
      <c r="QZH821" s="28"/>
      <c r="QZI821" s="28"/>
      <c r="QZJ821" s="28"/>
      <c r="QZK821" s="28"/>
      <c r="QZL821" s="28"/>
      <c r="QZM821" s="28"/>
      <c r="QZN821" s="28"/>
      <c r="QZO821" s="28"/>
      <c r="QZP821" s="28"/>
      <c r="QZQ821" s="28"/>
      <c r="QZR821" s="28"/>
      <c r="QZS821" s="28"/>
      <c r="QZT821" s="28"/>
      <c r="QZU821" s="28"/>
      <c r="QZV821" s="28"/>
      <c r="QZW821" s="28"/>
      <c r="QZX821" s="28"/>
      <c r="QZY821" s="28"/>
      <c r="QZZ821" s="28"/>
      <c r="RAA821" s="28"/>
      <c r="RAB821" s="28"/>
      <c r="RAC821" s="28"/>
      <c r="RAD821" s="28"/>
      <c r="RAE821" s="28"/>
      <c r="RAF821" s="28"/>
      <c r="RAG821" s="28"/>
      <c r="RAH821" s="28"/>
      <c r="RAI821" s="28"/>
      <c r="RAJ821" s="28"/>
      <c r="RAK821" s="28"/>
      <c r="RAL821" s="28"/>
      <c r="RAM821" s="28"/>
      <c r="RAN821" s="28"/>
      <c r="RAO821" s="28"/>
      <c r="RAP821" s="28"/>
      <c r="RAQ821" s="28"/>
      <c r="RAR821" s="28"/>
      <c r="RAS821" s="28"/>
      <c r="RAT821" s="28"/>
      <c r="RAU821" s="28"/>
      <c r="RAV821" s="28"/>
      <c r="RAW821" s="28"/>
      <c r="RAX821" s="28"/>
      <c r="RAY821" s="28"/>
      <c r="RAZ821" s="28"/>
      <c r="RBA821" s="28"/>
      <c r="RBB821" s="28"/>
      <c r="RBC821" s="28"/>
      <c r="RBD821" s="28"/>
      <c r="RBE821" s="28"/>
      <c r="RBF821" s="28"/>
      <c r="RBG821" s="28"/>
      <c r="RBH821" s="28"/>
      <c r="RBI821" s="28"/>
      <c r="RBJ821" s="28"/>
      <c r="RBK821" s="28"/>
      <c r="RBL821" s="28"/>
      <c r="RBM821" s="28"/>
      <c r="RBN821" s="28"/>
      <c r="RBO821" s="28"/>
      <c r="RBP821" s="28"/>
      <c r="RBQ821" s="28"/>
      <c r="RBR821" s="28"/>
      <c r="RBS821" s="28"/>
      <c r="RBT821" s="28"/>
      <c r="RBU821" s="28"/>
      <c r="RBV821" s="28"/>
      <c r="RBW821" s="28"/>
      <c r="RBX821" s="28"/>
      <c r="RBY821" s="28"/>
      <c r="RBZ821" s="28"/>
      <c r="RCA821" s="28"/>
      <c r="RCB821" s="28"/>
      <c r="RCC821" s="28"/>
      <c r="RCD821" s="28"/>
      <c r="RCE821" s="28"/>
      <c r="RCF821" s="28"/>
      <c r="RCG821" s="28"/>
      <c r="RCH821" s="28"/>
      <c r="RCI821" s="28"/>
      <c r="RCJ821" s="28"/>
      <c r="RCK821" s="28"/>
      <c r="RCL821" s="28"/>
      <c r="RCM821" s="28"/>
      <c r="RCN821" s="28"/>
      <c r="RCO821" s="28"/>
      <c r="RCP821" s="28"/>
      <c r="RCQ821" s="28"/>
      <c r="RCR821" s="28"/>
      <c r="RCS821" s="28"/>
      <c r="RCT821" s="28"/>
      <c r="RCU821" s="28"/>
      <c r="RCV821" s="28"/>
      <c r="RCW821" s="28"/>
      <c r="RCX821" s="28"/>
      <c r="RCY821" s="28"/>
      <c r="RCZ821" s="28"/>
      <c r="RDA821" s="28"/>
      <c r="RDB821" s="28"/>
      <c r="RDC821" s="28"/>
      <c r="RDD821" s="28"/>
      <c r="RDE821" s="28"/>
      <c r="RDF821" s="28"/>
      <c r="RDG821" s="28"/>
      <c r="RDH821" s="28"/>
      <c r="RDI821" s="28"/>
      <c r="RDJ821" s="28"/>
      <c r="RDK821" s="28"/>
      <c r="RDL821" s="28"/>
      <c r="RDM821" s="28"/>
      <c r="RDN821" s="28"/>
      <c r="RDO821" s="28"/>
      <c r="RDP821" s="28"/>
      <c r="RDQ821" s="28"/>
      <c r="RDR821" s="28"/>
      <c r="RDS821" s="28"/>
      <c r="RDT821" s="28"/>
      <c r="RDU821" s="28"/>
      <c r="RDV821" s="28"/>
      <c r="RDW821" s="28"/>
      <c r="RDX821" s="28"/>
      <c r="RDY821" s="28"/>
      <c r="RDZ821" s="28"/>
      <c r="REA821" s="28"/>
      <c r="REB821" s="28"/>
      <c r="REC821" s="28"/>
      <c r="RED821" s="28"/>
      <c r="REE821" s="28"/>
      <c r="REF821" s="28"/>
      <c r="REG821" s="28"/>
      <c r="REH821" s="28"/>
      <c r="REI821" s="28"/>
      <c r="REJ821" s="28"/>
      <c r="REK821" s="28"/>
      <c r="REL821" s="28"/>
      <c r="REM821" s="28"/>
      <c r="REN821" s="28"/>
      <c r="REO821" s="28"/>
      <c r="REP821" s="28"/>
      <c r="REQ821" s="28"/>
      <c r="RER821" s="28"/>
      <c r="RES821" s="28"/>
      <c r="RET821" s="28"/>
      <c r="REU821" s="28"/>
      <c r="REV821" s="28"/>
      <c r="REW821" s="28"/>
      <c r="REX821" s="28"/>
      <c r="REY821" s="28"/>
      <c r="REZ821" s="28"/>
      <c r="RFA821" s="28"/>
      <c r="RFB821" s="28"/>
      <c r="RFC821" s="28"/>
      <c r="RFD821" s="28"/>
      <c r="RFE821" s="28"/>
      <c r="RFF821" s="28"/>
      <c r="RFG821" s="28"/>
      <c r="RFH821" s="28"/>
      <c r="RFI821" s="28"/>
      <c r="RFJ821" s="28"/>
      <c r="RFK821" s="28"/>
      <c r="RFL821" s="28"/>
      <c r="RFM821" s="28"/>
      <c r="RFN821" s="28"/>
      <c r="RFO821" s="28"/>
      <c r="RFP821" s="28"/>
      <c r="RFQ821" s="28"/>
      <c r="RFR821" s="28"/>
      <c r="RFS821" s="28"/>
      <c r="RFT821" s="28"/>
      <c r="RFU821" s="28"/>
      <c r="RFV821" s="28"/>
      <c r="RFW821" s="28"/>
      <c r="RFX821" s="28"/>
      <c r="RFY821" s="28"/>
      <c r="RFZ821" s="28"/>
      <c r="RGA821" s="28"/>
      <c r="RGB821" s="28"/>
      <c r="RGC821" s="28"/>
      <c r="RGD821" s="28"/>
      <c r="RGE821" s="28"/>
      <c r="RGF821" s="28"/>
      <c r="RGG821" s="28"/>
      <c r="RGH821" s="28"/>
      <c r="RGI821" s="28"/>
      <c r="RGJ821" s="28"/>
      <c r="RGK821" s="28"/>
      <c r="RGL821" s="28"/>
      <c r="RGM821" s="28"/>
      <c r="RGN821" s="28"/>
      <c r="RGO821" s="28"/>
      <c r="RGP821" s="28"/>
      <c r="RGQ821" s="28"/>
      <c r="RGR821" s="28"/>
      <c r="RGS821" s="28"/>
      <c r="RGT821" s="28"/>
      <c r="RGU821" s="28"/>
      <c r="RGV821" s="28"/>
      <c r="RGW821" s="28"/>
      <c r="RGX821" s="28"/>
      <c r="RGY821" s="28"/>
      <c r="RGZ821" s="28"/>
      <c r="RHA821" s="28"/>
      <c r="RHB821" s="28"/>
      <c r="RHC821" s="28"/>
      <c r="RHD821" s="28"/>
      <c r="RHE821" s="28"/>
      <c r="RHF821" s="28"/>
      <c r="RHG821" s="28"/>
      <c r="RHH821" s="28"/>
      <c r="RHI821" s="28"/>
      <c r="RHJ821" s="28"/>
      <c r="RHK821" s="28"/>
      <c r="RHL821" s="28"/>
      <c r="RHM821" s="28"/>
      <c r="RHN821" s="28"/>
      <c r="RHO821" s="28"/>
      <c r="RHP821" s="28"/>
      <c r="RHQ821" s="28"/>
      <c r="RHR821" s="28"/>
      <c r="RHS821" s="28"/>
      <c r="RHT821" s="28"/>
      <c r="RHU821" s="28"/>
      <c r="RHV821" s="28"/>
      <c r="RHW821" s="28"/>
      <c r="RHX821" s="28"/>
      <c r="RHY821" s="28"/>
      <c r="RHZ821" s="28"/>
      <c r="RIA821" s="28"/>
      <c r="RIB821" s="28"/>
      <c r="RIC821" s="28"/>
      <c r="RID821" s="28"/>
      <c r="RIE821" s="28"/>
      <c r="RIF821" s="28"/>
      <c r="RIG821" s="28"/>
      <c r="RIH821" s="28"/>
      <c r="RII821" s="28"/>
      <c r="RIJ821" s="28"/>
      <c r="RIK821" s="28"/>
      <c r="RIL821" s="28"/>
      <c r="RIM821" s="28"/>
      <c r="RIN821" s="28"/>
      <c r="RIO821" s="28"/>
      <c r="RIP821" s="28"/>
      <c r="RIQ821" s="28"/>
      <c r="RIR821" s="28"/>
      <c r="RIS821" s="28"/>
      <c r="RIT821" s="28"/>
      <c r="RIU821" s="28"/>
      <c r="RIV821" s="28"/>
      <c r="RIW821" s="28"/>
      <c r="RIX821" s="28"/>
      <c r="RIY821" s="28"/>
      <c r="RIZ821" s="28"/>
      <c r="RJA821" s="28"/>
      <c r="RJB821" s="28"/>
      <c r="RJC821" s="28"/>
      <c r="RJD821" s="28"/>
      <c r="RJE821" s="28"/>
      <c r="RJF821" s="28"/>
      <c r="RJG821" s="28"/>
      <c r="RJH821" s="28"/>
      <c r="RJI821" s="28"/>
      <c r="RJJ821" s="28"/>
      <c r="RJK821" s="28"/>
      <c r="RJL821" s="28"/>
      <c r="RJM821" s="28"/>
      <c r="RJN821" s="28"/>
      <c r="RJO821" s="28"/>
      <c r="RJP821" s="28"/>
      <c r="RJQ821" s="28"/>
      <c r="RJR821" s="28"/>
      <c r="RJS821" s="28"/>
      <c r="RJT821" s="28"/>
      <c r="RJU821" s="28"/>
      <c r="RJV821" s="28"/>
      <c r="RJW821" s="28"/>
      <c r="RJX821" s="28"/>
      <c r="RJY821" s="28"/>
      <c r="RJZ821" s="28"/>
      <c r="RKA821" s="28"/>
      <c r="RKB821" s="28"/>
      <c r="RKC821" s="28"/>
      <c r="RKD821" s="28"/>
      <c r="RKE821" s="28"/>
      <c r="RKF821" s="28"/>
      <c r="RKG821" s="28"/>
      <c r="RKH821" s="28"/>
      <c r="RKI821" s="28"/>
      <c r="RKJ821" s="28"/>
      <c r="RKK821" s="28"/>
      <c r="RKL821" s="28"/>
      <c r="RKM821" s="28"/>
      <c r="RKN821" s="28"/>
      <c r="RKO821" s="28"/>
      <c r="RKP821" s="28"/>
      <c r="RKQ821" s="28"/>
      <c r="RKR821" s="28"/>
      <c r="RKS821" s="28"/>
      <c r="RKT821" s="28"/>
      <c r="RKU821" s="28"/>
      <c r="RKV821" s="28"/>
      <c r="RKW821" s="28"/>
      <c r="RKX821" s="28"/>
      <c r="RKY821" s="28"/>
      <c r="RKZ821" s="28"/>
      <c r="RLA821" s="28"/>
      <c r="RLB821" s="28"/>
      <c r="RLC821" s="28"/>
      <c r="RLD821" s="28"/>
      <c r="RLE821" s="28"/>
      <c r="RLF821" s="28"/>
      <c r="RLG821" s="28"/>
      <c r="RLH821" s="28"/>
      <c r="RLI821" s="28"/>
      <c r="RLJ821" s="28"/>
      <c r="RLK821" s="28"/>
      <c r="RLL821" s="28"/>
      <c r="RLM821" s="28"/>
      <c r="RLN821" s="28"/>
      <c r="RLO821" s="28"/>
      <c r="RLP821" s="28"/>
      <c r="RLQ821" s="28"/>
      <c r="RLR821" s="28"/>
      <c r="RLS821" s="28"/>
      <c r="RLT821" s="28"/>
      <c r="RLU821" s="28"/>
      <c r="RLV821" s="28"/>
      <c r="RLW821" s="28"/>
      <c r="RLX821" s="28"/>
      <c r="RLY821" s="28"/>
      <c r="RLZ821" s="28"/>
      <c r="RMA821" s="28"/>
      <c r="RMB821" s="28"/>
      <c r="RMC821" s="28"/>
      <c r="RMD821" s="28"/>
      <c r="RME821" s="28"/>
      <c r="RMF821" s="28"/>
      <c r="RMG821" s="28"/>
      <c r="RMH821" s="28"/>
      <c r="RMI821" s="28"/>
      <c r="RMJ821" s="28"/>
      <c r="RMK821" s="28"/>
      <c r="RML821" s="28"/>
      <c r="RMM821" s="28"/>
      <c r="RMN821" s="28"/>
      <c r="RMO821" s="28"/>
      <c r="RMP821" s="28"/>
      <c r="RMQ821" s="28"/>
      <c r="RMR821" s="28"/>
      <c r="RMS821" s="28"/>
      <c r="RMT821" s="28"/>
      <c r="RMU821" s="28"/>
      <c r="RMV821" s="28"/>
      <c r="RMW821" s="28"/>
      <c r="RMX821" s="28"/>
      <c r="RMY821" s="28"/>
      <c r="RMZ821" s="28"/>
      <c r="RNA821" s="28"/>
      <c r="RNB821" s="28"/>
      <c r="RNC821" s="28"/>
      <c r="RND821" s="28"/>
      <c r="RNE821" s="28"/>
      <c r="RNF821" s="28"/>
      <c r="RNG821" s="28"/>
      <c r="RNH821" s="28"/>
      <c r="RNI821" s="28"/>
      <c r="RNJ821" s="28"/>
      <c r="RNK821" s="28"/>
      <c r="RNL821" s="28"/>
      <c r="RNM821" s="28"/>
      <c r="RNN821" s="28"/>
      <c r="RNO821" s="28"/>
      <c r="RNP821" s="28"/>
      <c r="RNQ821" s="28"/>
      <c r="RNR821" s="28"/>
      <c r="RNS821" s="28"/>
      <c r="RNT821" s="28"/>
      <c r="RNU821" s="28"/>
      <c r="RNV821" s="28"/>
      <c r="RNW821" s="28"/>
      <c r="RNX821" s="28"/>
      <c r="RNY821" s="28"/>
      <c r="RNZ821" s="28"/>
      <c r="ROA821" s="28"/>
      <c r="ROB821" s="28"/>
      <c r="ROC821" s="28"/>
      <c r="ROD821" s="28"/>
      <c r="ROE821" s="28"/>
      <c r="ROF821" s="28"/>
      <c r="ROG821" s="28"/>
      <c r="ROH821" s="28"/>
      <c r="ROI821" s="28"/>
      <c r="ROJ821" s="28"/>
      <c r="ROK821" s="28"/>
      <c r="ROL821" s="28"/>
      <c r="ROM821" s="28"/>
      <c r="RON821" s="28"/>
      <c r="ROO821" s="28"/>
      <c r="ROP821" s="28"/>
      <c r="ROQ821" s="28"/>
      <c r="ROR821" s="28"/>
      <c r="ROS821" s="28"/>
      <c r="ROT821" s="28"/>
      <c r="ROU821" s="28"/>
      <c r="ROV821" s="28"/>
      <c r="ROW821" s="28"/>
      <c r="ROX821" s="28"/>
      <c r="ROY821" s="28"/>
      <c r="ROZ821" s="28"/>
      <c r="RPA821" s="28"/>
      <c r="RPB821" s="28"/>
      <c r="RPC821" s="28"/>
      <c r="RPD821" s="28"/>
      <c r="RPE821" s="28"/>
      <c r="RPF821" s="28"/>
      <c r="RPG821" s="28"/>
      <c r="RPH821" s="28"/>
      <c r="RPI821" s="28"/>
      <c r="RPJ821" s="28"/>
      <c r="RPK821" s="28"/>
      <c r="RPL821" s="28"/>
      <c r="RPM821" s="28"/>
      <c r="RPN821" s="28"/>
      <c r="RPO821" s="28"/>
      <c r="RPP821" s="28"/>
      <c r="RPQ821" s="28"/>
      <c r="RPR821" s="28"/>
      <c r="RPS821" s="28"/>
      <c r="RPT821" s="28"/>
      <c r="RPU821" s="28"/>
      <c r="RPV821" s="28"/>
      <c r="RPW821" s="28"/>
      <c r="RPX821" s="28"/>
      <c r="RPY821" s="28"/>
      <c r="RPZ821" s="28"/>
      <c r="RQA821" s="28"/>
      <c r="RQB821" s="28"/>
      <c r="RQC821" s="28"/>
      <c r="RQD821" s="28"/>
      <c r="RQE821" s="28"/>
      <c r="RQF821" s="28"/>
      <c r="RQG821" s="28"/>
      <c r="RQH821" s="28"/>
      <c r="RQI821" s="28"/>
      <c r="RQJ821" s="28"/>
      <c r="RQK821" s="28"/>
      <c r="RQL821" s="28"/>
      <c r="RQM821" s="28"/>
      <c r="RQN821" s="28"/>
      <c r="RQO821" s="28"/>
      <c r="RQP821" s="28"/>
      <c r="RQQ821" s="28"/>
      <c r="RQR821" s="28"/>
      <c r="RQS821" s="28"/>
      <c r="RQT821" s="28"/>
      <c r="RQU821" s="28"/>
      <c r="RQV821" s="28"/>
      <c r="RQW821" s="28"/>
      <c r="RQX821" s="28"/>
      <c r="RQY821" s="28"/>
      <c r="RQZ821" s="28"/>
      <c r="RRA821" s="28"/>
      <c r="RRB821" s="28"/>
      <c r="RRC821" s="28"/>
      <c r="RRD821" s="28"/>
      <c r="RRE821" s="28"/>
      <c r="RRF821" s="28"/>
      <c r="RRG821" s="28"/>
      <c r="RRH821" s="28"/>
      <c r="RRI821" s="28"/>
      <c r="RRJ821" s="28"/>
      <c r="RRK821" s="28"/>
      <c r="RRL821" s="28"/>
      <c r="RRM821" s="28"/>
      <c r="RRN821" s="28"/>
      <c r="RRO821" s="28"/>
      <c r="RRP821" s="28"/>
      <c r="RRQ821" s="28"/>
      <c r="RRR821" s="28"/>
      <c r="RRS821" s="28"/>
      <c r="RRT821" s="28"/>
      <c r="RRU821" s="28"/>
      <c r="RRV821" s="28"/>
      <c r="RRW821" s="28"/>
      <c r="RRX821" s="28"/>
      <c r="RRY821" s="28"/>
      <c r="RRZ821" s="28"/>
      <c r="RSA821" s="28"/>
      <c r="RSB821" s="28"/>
      <c r="RSC821" s="28"/>
      <c r="RSD821" s="28"/>
      <c r="RSE821" s="28"/>
      <c r="RSF821" s="28"/>
      <c r="RSG821" s="28"/>
      <c r="RSH821" s="28"/>
      <c r="RSI821" s="28"/>
      <c r="RSJ821" s="28"/>
      <c r="RSK821" s="28"/>
      <c r="RSL821" s="28"/>
      <c r="RSM821" s="28"/>
      <c r="RSN821" s="28"/>
      <c r="RSO821" s="28"/>
      <c r="RSP821" s="28"/>
      <c r="RSQ821" s="28"/>
      <c r="RSR821" s="28"/>
      <c r="RSS821" s="28"/>
      <c r="RST821" s="28"/>
      <c r="RSU821" s="28"/>
      <c r="RSV821" s="28"/>
      <c r="RSW821" s="28"/>
      <c r="RSX821" s="28"/>
      <c r="RSY821" s="28"/>
      <c r="RSZ821" s="28"/>
      <c r="RTA821" s="28"/>
      <c r="RTB821" s="28"/>
      <c r="RTC821" s="28"/>
      <c r="RTD821" s="28"/>
      <c r="RTE821" s="28"/>
      <c r="RTF821" s="28"/>
      <c r="RTG821" s="28"/>
      <c r="RTH821" s="28"/>
      <c r="RTI821" s="28"/>
      <c r="RTJ821" s="28"/>
      <c r="RTK821" s="28"/>
      <c r="RTL821" s="28"/>
      <c r="RTM821" s="28"/>
      <c r="RTN821" s="28"/>
      <c r="RTO821" s="28"/>
      <c r="RTP821" s="28"/>
      <c r="RTQ821" s="28"/>
      <c r="RTR821" s="28"/>
      <c r="RTS821" s="28"/>
      <c r="RTT821" s="28"/>
      <c r="RTU821" s="28"/>
      <c r="RTV821" s="28"/>
      <c r="RTW821" s="28"/>
      <c r="RTX821" s="28"/>
      <c r="RTY821" s="28"/>
      <c r="RTZ821" s="28"/>
      <c r="RUA821" s="28"/>
      <c r="RUB821" s="28"/>
      <c r="RUC821" s="28"/>
      <c r="RUD821" s="28"/>
      <c r="RUE821" s="28"/>
      <c r="RUF821" s="28"/>
      <c r="RUG821" s="28"/>
      <c r="RUH821" s="28"/>
      <c r="RUI821" s="28"/>
      <c r="RUJ821" s="28"/>
      <c r="RUK821" s="28"/>
      <c r="RUL821" s="28"/>
      <c r="RUM821" s="28"/>
      <c r="RUN821" s="28"/>
      <c r="RUO821" s="28"/>
      <c r="RUP821" s="28"/>
      <c r="RUQ821" s="28"/>
      <c r="RUR821" s="28"/>
      <c r="RUS821" s="28"/>
      <c r="RUT821" s="28"/>
      <c r="RUU821" s="28"/>
      <c r="RUV821" s="28"/>
      <c r="RUW821" s="28"/>
      <c r="RUX821" s="28"/>
      <c r="RUY821" s="28"/>
      <c r="RUZ821" s="28"/>
      <c r="RVA821" s="28"/>
      <c r="RVB821" s="28"/>
      <c r="RVC821" s="28"/>
      <c r="RVD821" s="28"/>
      <c r="RVE821" s="28"/>
      <c r="RVF821" s="28"/>
      <c r="RVG821" s="28"/>
      <c r="RVH821" s="28"/>
      <c r="RVI821" s="28"/>
      <c r="RVJ821" s="28"/>
      <c r="RVK821" s="28"/>
      <c r="RVL821" s="28"/>
      <c r="RVM821" s="28"/>
      <c r="RVN821" s="28"/>
      <c r="RVO821" s="28"/>
      <c r="RVP821" s="28"/>
      <c r="RVQ821" s="28"/>
      <c r="RVR821" s="28"/>
      <c r="RVS821" s="28"/>
      <c r="RVT821" s="28"/>
      <c r="RVU821" s="28"/>
      <c r="RVV821" s="28"/>
      <c r="RVW821" s="28"/>
      <c r="RVX821" s="28"/>
      <c r="RVY821" s="28"/>
      <c r="RVZ821" s="28"/>
      <c r="RWA821" s="28"/>
      <c r="RWB821" s="28"/>
      <c r="RWC821" s="28"/>
      <c r="RWD821" s="28"/>
      <c r="RWE821" s="28"/>
      <c r="RWF821" s="28"/>
      <c r="RWG821" s="28"/>
      <c r="RWH821" s="28"/>
      <c r="RWI821" s="28"/>
      <c r="RWJ821" s="28"/>
      <c r="RWK821" s="28"/>
      <c r="RWL821" s="28"/>
      <c r="RWM821" s="28"/>
      <c r="RWN821" s="28"/>
      <c r="RWO821" s="28"/>
      <c r="RWP821" s="28"/>
      <c r="RWQ821" s="28"/>
      <c r="RWR821" s="28"/>
      <c r="RWS821" s="28"/>
      <c r="RWT821" s="28"/>
      <c r="RWU821" s="28"/>
      <c r="RWV821" s="28"/>
      <c r="RWW821" s="28"/>
      <c r="RWX821" s="28"/>
      <c r="RWY821" s="28"/>
      <c r="RWZ821" s="28"/>
      <c r="RXA821" s="28"/>
      <c r="RXB821" s="28"/>
      <c r="RXC821" s="28"/>
      <c r="RXD821" s="28"/>
      <c r="RXE821" s="28"/>
      <c r="RXF821" s="28"/>
      <c r="RXG821" s="28"/>
      <c r="RXH821" s="28"/>
      <c r="RXI821" s="28"/>
      <c r="RXJ821" s="28"/>
      <c r="RXK821" s="28"/>
      <c r="RXL821" s="28"/>
      <c r="RXM821" s="28"/>
      <c r="RXN821" s="28"/>
      <c r="RXO821" s="28"/>
      <c r="RXP821" s="28"/>
      <c r="RXQ821" s="28"/>
      <c r="RXR821" s="28"/>
      <c r="RXS821" s="28"/>
      <c r="RXT821" s="28"/>
      <c r="RXU821" s="28"/>
      <c r="RXV821" s="28"/>
      <c r="RXW821" s="28"/>
      <c r="RXX821" s="28"/>
      <c r="RXY821" s="28"/>
      <c r="RXZ821" s="28"/>
      <c r="RYA821" s="28"/>
      <c r="RYB821" s="28"/>
      <c r="RYC821" s="28"/>
      <c r="RYD821" s="28"/>
      <c r="RYE821" s="28"/>
      <c r="RYF821" s="28"/>
      <c r="RYG821" s="28"/>
      <c r="RYH821" s="28"/>
      <c r="RYI821" s="28"/>
      <c r="RYJ821" s="28"/>
      <c r="RYK821" s="28"/>
      <c r="RYL821" s="28"/>
      <c r="RYM821" s="28"/>
      <c r="RYN821" s="28"/>
      <c r="RYO821" s="28"/>
      <c r="RYP821" s="28"/>
      <c r="RYQ821" s="28"/>
      <c r="RYR821" s="28"/>
      <c r="RYS821" s="28"/>
      <c r="RYT821" s="28"/>
      <c r="RYU821" s="28"/>
      <c r="RYV821" s="28"/>
      <c r="RYW821" s="28"/>
      <c r="RYX821" s="28"/>
      <c r="RYY821" s="28"/>
      <c r="RYZ821" s="28"/>
      <c r="RZA821" s="28"/>
      <c r="RZB821" s="28"/>
      <c r="RZC821" s="28"/>
      <c r="RZD821" s="28"/>
      <c r="RZE821" s="28"/>
      <c r="RZF821" s="28"/>
      <c r="RZG821" s="28"/>
      <c r="RZH821" s="28"/>
      <c r="RZI821" s="28"/>
      <c r="RZJ821" s="28"/>
      <c r="RZK821" s="28"/>
      <c r="RZL821" s="28"/>
      <c r="RZM821" s="28"/>
      <c r="RZN821" s="28"/>
      <c r="RZO821" s="28"/>
      <c r="RZP821" s="28"/>
      <c r="RZQ821" s="28"/>
      <c r="RZR821" s="28"/>
      <c r="RZS821" s="28"/>
      <c r="RZT821" s="28"/>
      <c r="RZU821" s="28"/>
      <c r="RZV821" s="28"/>
      <c r="RZW821" s="28"/>
      <c r="RZX821" s="28"/>
      <c r="RZY821" s="28"/>
      <c r="RZZ821" s="28"/>
      <c r="SAA821" s="28"/>
      <c r="SAB821" s="28"/>
      <c r="SAC821" s="28"/>
      <c r="SAD821" s="28"/>
      <c r="SAE821" s="28"/>
      <c r="SAF821" s="28"/>
      <c r="SAG821" s="28"/>
      <c r="SAH821" s="28"/>
      <c r="SAI821" s="28"/>
      <c r="SAJ821" s="28"/>
      <c r="SAK821" s="28"/>
      <c r="SAL821" s="28"/>
      <c r="SAM821" s="28"/>
      <c r="SAN821" s="28"/>
      <c r="SAO821" s="28"/>
      <c r="SAP821" s="28"/>
      <c r="SAQ821" s="28"/>
      <c r="SAR821" s="28"/>
      <c r="SAS821" s="28"/>
      <c r="SAT821" s="28"/>
      <c r="SAU821" s="28"/>
      <c r="SAV821" s="28"/>
      <c r="SAW821" s="28"/>
      <c r="SAX821" s="28"/>
      <c r="SAY821" s="28"/>
      <c r="SAZ821" s="28"/>
      <c r="SBA821" s="28"/>
      <c r="SBB821" s="28"/>
      <c r="SBC821" s="28"/>
      <c r="SBD821" s="28"/>
      <c r="SBE821" s="28"/>
      <c r="SBF821" s="28"/>
      <c r="SBG821" s="28"/>
      <c r="SBH821" s="28"/>
      <c r="SBI821" s="28"/>
      <c r="SBJ821" s="28"/>
      <c r="SBK821" s="28"/>
      <c r="SBL821" s="28"/>
      <c r="SBM821" s="28"/>
      <c r="SBN821" s="28"/>
      <c r="SBO821" s="28"/>
      <c r="SBP821" s="28"/>
      <c r="SBQ821" s="28"/>
      <c r="SBR821" s="28"/>
      <c r="SBS821" s="28"/>
      <c r="SBT821" s="28"/>
      <c r="SBU821" s="28"/>
      <c r="SBV821" s="28"/>
      <c r="SBW821" s="28"/>
      <c r="SBX821" s="28"/>
      <c r="SBY821" s="28"/>
      <c r="SBZ821" s="28"/>
      <c r="SCA821" s="28"/>
      <c r="SCB821" s="28"/>
      <c r="SCC821" s="28"/>
      <c r="SCD821" s="28"/>
      <c r="SCE821" s="28"/>
      <c r="SCF821" s="28"/>
      <c r="SCG821" s="28"/>
      <c r="SCH821" s="28"/>
      <c r="SCI821" s="28"/>
      <c r="SCJ821" s="28"/>
      <c r="SCK821" s="28"/>
      <c r="SCL821" s="28"/>
      <c r="SCM821" s="28"/>
      <c r="SCN821" s="28"/>
      <c r="SCO821" s="28"/>
      <c r="SCP821" s="28"/>
      <c r="SCQ821" s="28"/>
      <c r="SCR821" s="28"/>
      <c r="SCS821" s="28"/>
      <c r="SCT821" s="28"/>
      <c r="SCU821" s="28"/>
      <c r="SCV821" s="28"/>
      <c r="SCW821" s="28"/>
      <c r="SCX821" s="28"/>
      <c r="SCY821" s="28"/>
      <c r="SCZ821" s="28"/>
      <c r="SDA821" s="28"/>
      <c r="SDB821" s="28"/>
      <c r="SDC821" s="28"/>
      <c r="SDD821" s="28"/>
      <c r="SDE821" s="28"/>
      <c r="SDF821" s="28"/>
      <c r="SDG821" s="28"/>
      <c r="SDH821" s="28"/>
      <c r="SDI821" s="28"/>
      <c r="SDJ821" s="28"/>
      <c r="SDK821" s="28"/>
      <c r="SDL821" s="28"/>
      <c r="SDM821" s="28"/>
      <c r="SDN821" s="28"/>
      <c r="SDO821" s="28"/>
      <c r="SDP821" s="28"/>
      <c r="SDQ821" s="28"/>
      <c r="SDR821" s="28"/>
      <c r="SDS821" s="28"/>
      <c r="SDT821" s="28"/>
      <c r="SDU821" s="28"/>
      <c r="SDV821" s="28"/>
      <c r="SDW821" s="28"/>
      <c r="SDX821" s="28"/>
      <c r="SDY821" s="28"/>
      <c r="SDZ821" s="28"/>
      <c r="SEA821" s="28"/>
      <c r="SEB821" s="28"/>
      <c r="SEC821" s="28"/>
      <c r="SED821" s="28"/>
      <c r="SEE821" s="28"/>
      <c r="SEF821" s="28"/>
      <c r="SEG821" s="28"/>
      <c r="SEH821" s="28"/>
      <c r="SEI821" s="28"/>
      <c r="SEJ821" s="28"/>
      <c r="SEK821" s="28"/>
      <c r="SEL821" s="28"/>
      <c r="SEM821" s="28"/>
      <c r="SEN821" s="28"/>
      <c r="SEO821" s="28"/>
      <c r="SEP821" s="28"/>
      <c r="SEQ821" s="28"/>
      <c r="SER821" s="28"/>
      <c r="SES821" s="28"/>
      <c r="SET821" s="28"/>
      <c r="SEU821" s="28"/>
      <c r="SEV821" s="28"/>
      <c r="SEW821" s="28"/>
      <c r="SEX821" s="28"/>
      <c r="SEY821" s="28"/>
      <c r="SEZ821" s="28"/>
      <c r="SFA821" s="28"/>
      <c r="SFB821" s="28"/>
      <c r="SFC821" s="28"/>
      <c r="SFD821" s="28"/>
      <c r="SFE821" s="28"/>
      <c r="SFF821" s="28"/>
      <c r="SFG821" s="28"/>
      <c r="SFH821" s="28"/>
      <c r="SFI821" s="28"/>
      <c r="SFJ821" s="28"/>
      <c r="SFK821" s="28"/>
      <c r="SFL821" s="28"/>
      <c r="SFM821" s="28"/>
      <c r="SFN821" s="28"/>
      <c r="SFO821" s="28"/>
      <c r="SFP821" s="28"/>
      <c r="SFQ821" s="28"/>
      <c r="SFR821" s="28"/>
      <c r="SFS821" s="28"/>
      <c r="SFT821" s="28"/>
      <c r="SFU821" s="28"/>
      <c r="SFV821" s="28"/>
      <c r="SFW821" s="28"/>
      <c r="SFX821" s="28"/>
      <c r="SFY821" s="28"/>
      <c r="SFZ821" s="28"/>
      <c r="SGA821" s="28"/>
      <c r="SGB821" s="28"/>
      <c r="SGC821" s="28"/>
      <c r="SGD821" s="28"/>
      <c r="SGE821" s="28"/>
      <c r="SGF821" s="28"/>
      <c r="SGG821" s="28"/>
      <c r="SGH821" s="28"/>
      <c r="SGI821" s="28"/>
      <c r="SGJ821" s="28"/>
      <c r="SGK821" s="28"/>
      <c r="SGL821" s="28"/>
      <c r="SGM821" s="28"/>
      <c r="SGN821" s="28"/>
      <c r="SGO821" s="28"/>
      <c r="SGP821" s="28"/>
      <c r="SGQ821" s="28"/>
      <c r="SGR821" s="28"/>
      <c r="SGS821" s="28"/>
      <c r="SGT821" s="28"/>
      <c r="SGU821" s="28"/>
      <c r="SGV821" s="28"/>
      <c r="SGW821" s="28"/>
      <c r="SGX821" s="28"/>
      <c r="SGY821" s="28"/>
      <c r="SGZ821" s="28"/>
      <c r="SHA821" s="28"/>
      <c r="SHB821" s="28"/>
      <c r="SHC821" s="28"/>
      <c r="SHD821" s="28"/>
      <c r="SHE821" s="28"/>
      <c r="SHF821" s="28"/>
      <c r="SHG821" s="28"/>
      <c r="SHH821" s="28"/>
      <c r="SHI821" s="28"/>
      <c r="SHJ821" s="28"/>
      <c r="SHK821" s="28"/>
      <c r="SHL821" s="28"/>
      <c r="SHM821" s="28"/>
      <c r="SHN821" s="28"/>
      <c r="SHO821" s="28"/>
      <c r="SHP821" s="28"/>
      <c r="SHQ821" s="28"/>
      <c r="SHR821" s="28"/>
      <c r="SHS821" s="28"/>
      <c r="SHT821" s="28"/>
      <c r="SHU821" s="28"/>
      <c r="SHV821" s="28"/>
      <c r="SHW821" s="28"/>
      <c r="SHX821" s="28"/>
      <c r="SHY821" s="28"/>
      <c r="SHZ821" s="28"/>
      <c r="SIA821" s="28"/>
      <c r="SIB821" s="28"/>
      <c r="SIC821" s="28"/>
      <c r="SID821" s="28"/>
      <c r="SIE821" s="28"/>
      <c r="SIF821" s="28"/>
      <c r="SIG821" s="28"/>
      <c r="SIH821" s="28"/>
      <c r="SII821" s="28"/>
      <c r="SIJ821" s="28"/>
      <c r="SIK821" s="28"/>
      <c r="SIL821" s="28"/>
      <c r="SIM821" s="28"/>
      <c r="SIN821" s="28"/>
      <c r="SIO821" s="28"/>
      <c r="SIP821" s="28"/>
      <c r="SIQ821" s="28"/>
      <c r="SIR821" s="28"/>
      <c r="SIS821" s="28"/>
      <c r="SIT821" s="28"/>
      <c r="SIU821" s="28"/>
      <c r="SIV821" s="28"/>
      <c r="SIW821" s="28"/>
      <c r="SIX821" s="28"/>
      <c r="SIY821" s="28"/>
      <c r="SIZ821" s="28"/>
      <c r="SJA821" s="28"/>
      <c r="SJB821" s="28"/>
      <c r="SJC821" s="28"/>
      <c r="SJD821" s="28"/>
      <c r="SJE821" s="28"/>
      <c r="SJF821" s="28"/>
      <c r="SJG821" s="28"/>
      <c r="SJH821" s="28"/>
      <c r="SJI821" s="28"/>
      <c r="SJJ821" s="28"/>
      <c r="SJK821" s="28"/>
      <c r="SJL821" s="28"/>
      <c r="SJM821" s="28"/>
      <c r="SJN821" s="28"/>
      <c r="SJO821" s="28"/>
      <c r="SJP821" s="28"/>
      <c r="SJQ821" s="28"/>
      <c r="SJR821" s="28"/>
      <c r="SJS821" s="28"/>
      <c r="SJT821" s="28"/>
      <c r="SJU821" s="28"/>
      <c r="SJV821" s="28"/>
      <c r="SJW821" s="28"/>
      <c r="SJX821" s="28"/>
      <c r="SJY821" s="28"/>
      <c r="SJZ821" s="28"/>
      <c r="SKA821" s="28"/>
      <c r="SKB821" s="28"/>
      <c r="SKC821" s="28"/>
      <c r="SKD821" s="28"/>
      <c r="SKE821" s="28"/>
      <c r="SKF821" s="28"/>
      <c r="SKG821" s="28"/>
      <c r="SKH821" s="28"/>
      <c r="SKI821" s="28"/>
      <c r="SKJ821" s="28"/>
      <c r="SKK821" s="28"/>
      <c r="SKL821" s="28"/>
      <c r="SKM821" s="28"/>
      <c r="SKN821" s="28"/>
      <c r="SKO821" s="28"/>
      <c r="SKP821" s="28"/>
      <c r="SKQ821" s="28"/>
      <c r="SKR821" s="28"/>
      <c r="SKS821" s="28"/>
      <c r="SKT821" s="28"/>
      <c r="SKU821" s="28"/>
      <c r="SKV821" s="28"/>
      <c r="SKW821" s="28"/>
      <c r="SKX821" s="28"/>
      <c r="SKY821" s="28"/>
      <c r="SKZ821" s="28"/>
      <c r="SLA821" s="28"/>
      <c r="SLB821" s="28"/>
      <c r="SLC821" s="28"/>
      <c r="SLD821" s="28"/>
      <c r="SLE821" s="28"/>
      <c r="SLF821" s="28"/>
      <c r="SLG821" s="28"/>
      <c r="SLH821" s="28"/>
      <c r="SLI821" s="28"/>
      <c r="SLJ821" s="28"/>
      <c r="SLK821" s="28"/>
      <c r="SLL821" s="28"/>
      <c r="SLM821" s="28"/>
      <c r="SLN821" s="28"/>
      <c r="SLO821" s="28"/>
      <c r="SLP821" s="28"/>
      <c r="SLQ821" s="28"/>
      <c r="SLR821" s="28"/>
      <c r="SLS821" s="28"/>
      <c r="SLT821" s="28"/>
      <c r="SLU821" s="28"/>
      <c r="SLV821" s="28"/>
      <c r="SLW821" s="28"/>
      <c r="SLX821" s="28"/>
      <c r="SLY821" s="28"/>
      <c r="SLZ821" s="28"/>
      <c r="SMA821" s="28"/>
      <c r="SMB821" s="28"/>
      <c r="SMC821" s="28"/>
      <c r="SMD821" s="28"/>
      <c r="SME821" s="28"/>
      <c r="SMF821" s="28"/>
      <c r="SMG821" s="28"/>
      <c r="SMH821" s="28"/>
      <c r="SMI821" s="28"/>
      <c r="SMJ821" s="28"/>
      <c r="SMK821" s="28"/>
      <c r="SML821" s="28"/>
      <c r="SMM821" s="28"/>
      <c r="SMN821" s="28"/>
      <c r="SMO821" s="28"/>
      <c r="SMP821" s="28"/>
      <c r="SMQ821" s="28"/>
      <c r="SMR821" s="28"/>
      <c r="SMS821" s="28"/>
      <c r="SMT821" s="28"/>
      <c r="SMU821" s="28"/>
      <c r="SMV821" s="28"/>
      <c r="SMW821" s="28"/>
      <c r="SMX821" s="28"/>
      <c r="SMY821" s="28"/>
      <c r="SMZ821" s="28"/>
      <c r="SNA821" s="28"/>
      <c r="SNB821" s="28"/>
      <c r="SNC821" s="28"/>
      <c r="SND821" s="28"/>
      <c r="SNE821" s="28"/>
      <c r="SNF821" s="28"/>
      <c r="SNG821" s="28"/>
      <c r="SNH821" s="28"/>
      <c r="SNI821" s="28"/>
      <c r="SNJ821" s="28"/>
      <c r="SNK821" s="28"/>
      <c r="SNL821" s="28"/>
      <c r="SNM821" s="28"/>
      <c r="SNN821" s="28"/>
      <c r="SNO821" s="28"/>
      <c r="SNP821" s="28"/>
      <c r="SNQ821" s="28"/>
      <c r="SNR821" s="28"/>
      <c r="SNS821" s="28"/>
      <c r="SNT821" s="28"/>
      <c r="SNU821" s="28"/>
      <c r="SNV821" s="28"/>
      <c r="SNW821" s="28"/>
      <c r="SNX821" s="28"/>
      <c r="SNY821" s="28"/>
      <c r="SNZ821" s="28"/>
      <c r="SOA821" s="28"/>
      <c r="SOB821" s="28"/>
      <c r="SOC821" s="28"/>
      <c r="SOD821" s="28"/>
      <c r="SOE821" s="28"/>
      <c r="SOF821" s="28"/>
      <c r="SOG821" s="28"/>
      <c r="SOH821" s="28"/>
      <c r="SOI821" s="28"/>
      <c r="SOJ821" s="28"/>
      <c r="SOK821" s="28"/>
      <c r="SOL821" s="28"/>
      <c r="SOM821" s="28"/>
      <c r="SON821" s="28"/>
      <c r="SOO821" s="28"/>
      <c r="SOP821" s="28"/>
      <c r="SOQ821" s="28"/>
      <c r="SOR821" s="28"/>
      <c r="SOS821" s="28"/>
      <c r="SOT821" s="28"/>
      <c r="SOU821" s="28"/>
      <c r="SOV821" s="28"/>
      <c r="SOW821" s="28"/>
      <c r="SOX821" s="28"/>
      <c r="SOY821" s="28"/>
      <c r="SOZ821" s="28"/>
      <c r="SPA821" s="28"/>
      <c r="SPB821" s="28"/>
      <c r="SPC821" s="28"/>
      <c r="SPD821" s="28"/>
      <c r="SPE821" s="28"/>
      <c r="SPF821" s="28"/>
      <c r="SPG821" s="28"/>
      <c r="SPH821" s="28"/>
      <c r="SPI821" s="28"/>
      <c r="SPJ821" s="28"/>
      <c r="SPK821" s="28"/>
      <c r="SPL821" s="28"/>
      <c r="SPM821" s="28"/>
      <c r="SPN821" s="28"/>
      <c r="SPO821" s="28"/>
      <c r="SPP821" s="28"/>
      <c r="SPQ821" s="28"/>
      <c r="SPR821" s="28"/>
      <c r="SPS821" s="28"/>
      <c r="SPT821" s="28"/>
      <c r="SPU821" s="28"/>
      <c r="SPV821" s="28"/>
      <c r="SPW821" s="28"/>
      <c r="SPX821" s="28"/>
      <c r="SPY821" s="28"/>
      <c r="SPZ821" s="28"/>
      <c r="SQA821" s="28"/>
      <c r="SQB821" s="28"/>
      <c r="SQC821" s="28"/>
      <c r="SQD821" s="28"/>
      <c r="SQE821" s="28"/>
      <c r="SQF821" s="28"/>
      <c r="SQG821" s="28"/>
      <c r="SQH821" s="28"/>
      <c r="SQI821" s="28"/>
      <c r="SQJ821" s="28"/>
      <c r="SQK821" s="28"/>
      <c r="SQL821" s="28"/>
      <c r="SQM821" s="28"/>
      <c r="SQN821" s="28"/>
      <c r="SQO821" s="28"/>
      <c r="SQP821" s="28"/>
      <c r="SQQ821" s="28"/>
      <c r="SQR821" s="28"/>
      <c r="SQS821" s="28"/>
      <c r="SQT821" s="28"/>
      <c r="SQU821" s="28"/>
      <c r="SQV821" s="28"/>
      <c r="SQW821" s="28"/>
      <c r="SQX821" s="28"/>
      <c r="SQY821" s="28"/>
      <c r="SQZ821" s="28"/>
      <c r="SRA821" s="28"/>
      <c r="SRB821" s="28"/>
      <c r="SRC821" s="28"/>
      <c r="SRD821" s="28"/>
      <c r="SRE821" s="28"/>
      <c r="SRF821" s="28"/>
      <c r="SRG821" s="28"/>
      <c r="SRH821" s="28"/>
      <c r="SRI821" s="28"/>
      <c r="SRJ821" s="28"/>
      <c r="SRK821" s="28"/>
      <c r="SRL821" s="28"/>
      <c r="SRM821" s="28"/>
      <c r="SRN821" s="28"/>
      <c r="SRO821" s="28"/>
      <c r="SRP821" s="28"/>
      <c r="SRQ821" s="28"/>
      <c r="SRR821" s="28"/>
      <c r="SRS821" s="28"/>
      <c r="SRT821" s="28"/>
      <c r="SRU821" s="28"/>
      <c r="SRV821" s="28"/>
      <c r="SRW821" s="28"/>
      <c r="SRX821" s="28"/>
      <c r="SRY821" s="28"/>
      <c r="SRZ821" s="28"/>
      <c r="SSA821" s="28"/>
      <c r="SSB821" s="28"/>
      <c r="SSC821" s="28"/>
      <c r="SSD821" s="28"/>
      <c r="SSE821" s="28"/>
      <c r="SSF821" s="28"/>
      <c r="SSG821" s="28"/>
      <c r="SSH821" s="28"/>
      <c r="SSI821" s="28"/>
      <c r="SSJ821" s="28"/>
      <c r="SSK821" s="28"/>
      <c r="SSL821" s="28"/>
      <c r="SSM821" s="28"/>
      <c r="SSN821" s="28"/>
      <c r="SSO821" s="28"/>
      <c r="SSP821" s="28"/>
      <c r="SSQ821" s="28"/>
      <c r="SSR821" s="28"/>
      <c r="SSS821" s="28"/>
      <c r="SST821" s="28"/>
      <c r="SSU821" s="28"/>
      <c r="SSV821" s="28"/>
      <c r="SSW821" s="28"/>
      <c r="SSX821" s="28"/>
      <c r="SSY821" s="28"/>
      <c r="SSZ821" s="28"/>
      <c r="STA821" s="28"/>
      <c r="STB821" s="28"/>
      <c r="STC821" s="28"/>
      <c r="STD821" s="28"/>
      <c r="STE821" s="28"/>
      <c r="STF821" s="28"/>
      <c r="STG821" s="28"/>
      <c r="STH821" s="28"/>
      <c r="STI821" s="28"/>
      <c r="STJ821" s="28"/>
      <c r="STK821" s="28"/>
      <c r="STL821" s="28"/>
      <c r="STM821" s="28"/>
      <c r="STN821" s="28"/>
      <c r="STO821" s="28"/>
      <c r="STP821" s="28"/>
      <c r="STQ821" s="28"/>
      <c r="STR821" s="28"/>
      <c r="STS821" s="28"/>
      <c r="STT821" s="28"/>
      <c r="STU821" s="28"/>
      <c r="STV821" s="28"/>
      <c r="STW821" s="28"/>
      <c r="STX821" s="28"/>
      <c r="STY821" s="28"/>
      <c r="STZ821" s="28"/>
      <c r="SUA821" s="28"/>
      <c r="SUB821" s="28"/>
      <c r="SUC821" s="28"/>
      <c r="SUD821" s="28"/>
      <c r="SUE821" s="28"/>
      <c r="SUF821" s="28"/>
      <c r="SUG821" s="28"/>
      <c r="SUH821" s="28"/>
      <c r="SUI821" s="28"/>
      <c r="SUJ821" s="28"/>
      <c r="SUK821" s="28"/>
      <c r="SUL821" s="28"/>
      <c r="SUM821" s="28"/>
      <c r="SUN821" s="28"/>
      <c r="SUO821" s="28"/>
      <c r="SUP821" s="28"/>
      <c r="SUQ821" s="28"/>
      <c r="SUR821" s="28"/>
      <c r="SUS821" s="28"/>
      <c r="SUT821" s="28"/>
      <c r="SUU821" s="28"/>
      <c r="SUV821" s="28"/>
      <c r="SUW821" s="28"/>
      <c r="SUX821" s="28"/>
      <c r="SUY821" s="28"/>
      <c r="SUZ821" s="28"/>
      <c r="SVA821" s="28"/>
      <c r="SVB821" s="28"/>
      <c r="SVC821" s="28"/>
      <c r="SVD821" s="28"/>
      <c r="SVE821" s="28"/>
      <c r="SVF821" s="28"/>
      <c r="SVG821" s="28"/>
      <c r="SVH821" s="28"/>
      <c r="SVI821" s="28"/>
      <c r="SVJ821" s="28"/>
      <c r="SVK821" s="28"/>
      <c r="SVL821" s="28"/>
      <c r="SVM821" s="28"/>
      <c r="SVN821" s="28"/>
      <c r="SVO821" s="28"/>
      <c r="SVP821" s="28"/>
      <c r="SVQ821" s="28"/>
      <c r="SVR821" s="28"/>
      <c r="SVS821" s="28"/>
      <c r="SVT821" s="28"/>
      <c r="SVU821" s="28"/>
      <c r="SVV821" s="28"/>
      <c r="SVW821" s="28"/>
      <c r="SVX821" s="28"/>
      <c r="SVY821" s="28"/>
      <c r="SVZ821" s="28"/>
      <c r="SWA821" s="28"/>
      <c r="SWB821" s="28"/>
      <c r="SWC821" s="28"/>
      <c r="SWD821" s="28"/>
      <c r="SWE821" s="28"/>
      <c r="SWF821" s="28"/>
      <c r="SWG821" s="28"/>
      <c r="SWH821" s="28"/>
      <c r="SWI821" s="28"/>
      <c r="SWJ821" s="28"/>
      <c r="SWK821" s="28"/>
      <c r="SWL821" s="28"/>
      <c r="SWM821" s="28"/>
      <c r="SWN821" s="28"/>
      <c r="SWO821" s="28"/>
      <c r="SWP821" s="28"/>
      <c r="SWQ821" s="28"/>
      <c r="SWR821" s="28"/>
      <c r="SWS821" s="28"/>
      <c r="SWT821" s="28"/>
      <c r="SWU821" s="28"/>
      <c r="SWV821" s="28"/>
      <c r="SWW821" s="28"/>
      <c r="SWX821" s="28"/>
      <c r="SWY821" s="28"/>
      <c r="SWZ821" s="28"/>
      <c r="SXA821" s="28"/>
      <c r="SXB821" s="28"/>
      <c r="SXC821" s="28"/>
      <c r="SXD821" s="28"/>
      <c r="SXE821" s="28"/>
      <c r="SXF821" s="28"/>
      <c r="SXG821" s="28"/>
      <c r="SXH821" s="28"/>
      <c r="SXI821" s="28"/>
      <c r="SXJ821" s="28"/>
      <c r="SXK821" s="28"/>
      <c r="SXL821" s="28"/>
      <c r="SXM821" s="28"/>
      <c r="SXN821" s="28"/>
      <c r="SXO821" s="28"/>
      <c r="SXP821" s="28"/>
      <c r="SXQ821" s="28"/>
      <c r="SXR821" s="28"/>
      <c r="SXS821" s="28"/>
      <c r="SXT821" s="28"/>
      <c r="SXU821" s="28"/>
      <c r="SXV821" s="28"/>
      <c r="SXW821" s="28"/>
      <c r="SXX821" s="28"/>
      <c r="SXY821" s="28"/>
      <c r="SXZ821" s="28"/>
      <c r="SYA821" s="28"/>
      <c r="SYB821" s="28"/>
      <c r="SYC821" s="28"/>
      <c r="SYD821" s="28"/>
      <c r="SYE821" s="28"/>
      <c r="SYF821" s="28"/>
      <c r="SYG821" s="28"/>
      <c r="SYH821" s="28"/>
      <c r="SYI821" s="28"/>
      <c r="SYJ821" s="28"/>
      <c r="SYK821" s="28"/>
      <c r="SYL821" s="28"/>
      <c r="SYM821" s="28"/>
      <c r="SYN821" s="28"/>
      <c r="SYO821" s="28"/>
      <c r="SYP821" s="28"/>
      <c r="SYQ821" s="28"/>
      <c r="SYR821" s="28"/>
      <c r="SYS821" s="28"/>
      <c r="SYT821" s="28"/>
      <c r="SYU821" s="28"/>
      <c r="SYV821" s="28"/>
      <c r="SYW821" s="28"/>
      <c r="SYX821" s="28"/>
      <c r="SYY821" s="28"/>
      <c r="SYZ821" s="28"/>
      <c r="SZA821" s="28"/>
      <c r="SZB821" s="28"/>
      <c r="SZC821" s="28"/>
      <c r="SZD821" s="28"/>
      <c r="SZE821" s="28"/>
      <c r="SZF821" s="28"/>
      <c r="SZG821" s="28"/>
      <c r="SZH821" s="28"/>
      <c r="SZI821" s="28"/>
      <c r="SZJ821" s="28"/>
      <c r="SZK821" s="28"/>
      <c r="SZL821" s="28"/>
      <c r="SZM821" s="28"/>
      <c r="SZN821" s="28"/>
      <c r="SZO821" s="28"/>
      <c r="SZP821" s="28"/>
      <c r="SZQ821" s="28"/>
      <c r="SZR821" s="28"/>
      <c r="SZS821" s="28"/>
      <c r="SZT821" s="28"/>
      <c r="SZU821" s="28"/>
      <c r="SZV821" s="28"/>
      <c r="SZW821" s="28"/>
      <c r="SZX821" s="28"/>
      <c r="SZY821" s="28"/>
      <c r="SZZ821" s="28"/>
      <c r="TAA821" s="28"/>
      <c r="TAB821" s="28"/>
      <c r="TAC821" s="28"/>
      <c r="TAD821" s="28"/>
      <c r="TAE821" s="28"/>
      <c r="TAF821" s="28"/>
      <c r="TAG821" s="28"/>
      <c r="TAH821" s="28"/>
      <c r="TAI821" s="28"/>
      <c r="TAJ821" s="28"/>
      <c r="TAK821" s="28"/>
      <c r="TAL821" s="28"/>
      <c r="TAM821" s="28"/>
      <c r="TAN821" s="28"/>
      <c r="TAO821" s="28"/>
      <c r="TAP821" s="28"/>
      <c r="TAQ821" s="28"/>
      <c r="TAR821" s="28"/>
      <c r="TAS821" s="28"/>
      <c r="TAT821" s="28"/>
      <c r="TAU821" s="28"/>
      <c r="TAV821" s="28"/>
      <c r="TAW821" s="28"/>
      <c r="TAX821" s="28"/>
      <c r="TAY821" s="28"/>
      <c r="TAZ821" s="28"/>
      <c r="TBA821" s="28"/>
      <c r="TBB821" s="28"/>
      <c r="TBC821" s="28"/>
      <c r="TBD821" s="28"/>
      <c r="TBE821" s="28"/>
      <c r="TBF821" s="28"/>
      <c r="TBG821" s="28"/>
      <c r="TBH821" s="28"/>
      <c r="TBI821" s="28"/>
      <c r="TBJ821" s="28"/>
      <c r="TBK821" s="28"/>
      <c r="TBL821" s="28"/>
      <c r="TBM821" s="28"/>
      <c r="TBN821" s="28"/>
      <c r="TBO821" s="28"/>
      <c r="TBP821" s="28"/>
      <c r="TBQ821" s="28"/>
      <c r="TBR821" s="28"/>
      <c r="TBS821" s="28"/>
      <c r="TBT821" s="28"/>
      <c r="TBU821" s="28"/>
      <c r="TBV821" s="28"/>
      <c r="TBW821" s="28"/>
      <c r="TBX821" s="28"/>
      <c r="TBY821" s="28"/>
      <c r="TBZ821" s="28"/>
      <c r="TCA821" s="28"/>
      <c r="TCB821" s="28"/>
      <c r="TCC821" s="28"/>
      <c r="TCD821" s="28"/>
      <c r="TCE821" s="28"/>
      <c r="TCF821" s="28"/>
      <c r="TCG821" s="28"/>
      <c r="TCH821" s="28"/>
      <c r="TCI821" s="28"/>
      <c r="TCJ821" s="28"/>
      <c r="TCK821" s="28"/>
      <c r="TCL821" s="28"/>
      <c r="TCM821" s="28"/>
      <c r="TCN821" s="28"/>
      <c r="TCO821" s="28"/>
      <c r="TCP821" s="28"/>
      <c r="TCQ821" s="28"/>
      <c r="TCR821" s="28"/>
      <c r="TCS821" s="28"/>
      <c r="TCT821" s="28"/>
      <c r="TCU821" s="28"/>
      <c r="TCV821" s="28"/>
      <c r="TCW821" s="28"/>
      <c r="TCX821" s="28"/>
      <c r="TCY821" s="28"/>
      <c r="TCZ821" s="28"/>
      <c r="TDA821" s="28"/>
      <c r="TDB821" s="28"/>
      <c r="TDC821" s="28"/>
      <c r="TDD821" s="28"/>
      <c r="TDE821" s="28"/>
      <c r="TDF821" s="28"/>
      <c r="TDG821" s="28"/>
      <c r="TDH821" s="28"/>
      <c r="TDI821" s="28"/>
      <c r="TDJ821" s="28"/>
      <c r="TDK821" s="28"/>
      <c r="TDL821" s="28"/>
      <c r="TDM821" s="28"/>
      <c r="TDN821" s="28"/>
      <c r="TDO821" s="28"/>
      <c r="TDP821" s="28"/>
      <c r="TDQ821" s="28"/>
      <c r="TDR821" s="28"/>
      <c r="TDS821" s="28"/>
      <c r="TDT821" s="28"/>
      <c r="TDU821" s="28"/>
      <c r="TDV821" s="28"/>
      <c r="TDW821" s="28"/>
      <c r="TDX821" s="28"/>
      <c r="TDY821" s="28"/>
      <c r="TDZ821" s="28"/>
      <c r="TEA821" s="28"/>
      <c r="TEB821" s="28"/>
      <c r="TEC821" s="28"/>
      <c r="TED821" s="28"/>
      <c r="TEE821" s="28"/>
      <c r="TEF821" s="28"/>
      <c r="TEG821" s="28"/>
      <c r="TEH821" s="28"/>
      <c r="TEI821" s="28"/>
      <c r="TEJ821" s="28"/>
      <c r="TEK821" s="28"/>
      <c r="TEL821" s="28"/>
      <c r="TEM821" s="28"/>
      <c r="TEN821" s="28"/>
      <c r="TEO821" s="28"/>
      <c r="TEP821" s="28"/>
      <c r="TEQ821" s="28"/>
      <c r="TER821" s="28"/>
      <c r="TES821" s="28"/>
      <c r="TET821" s="28"/>
      <c r="TEU821" s="28"/>
      <c r="TEV821" s="28"/>
      <c r="TEW821" s="28"/>
      <c r="TEX821" s="28"/>
      <c r="TEY821" s="28"/>
      <c r="TEZ821" s="28"/>
      <c r="TFA821" s="28"/>
      <c r="TFB821" s="28"/>
      <c r="TFC821" s="28"/>
      <c r="TFD821" s="28"/>
      <c r="TFE821" s="28"/>
      <c r="TFF821" s="28"/>
      <c r="TFG821" s="28"/>
      <c r="TFH821" s="28"/>
      <c r="TFI821" s="28"/>
      <c r="TFJ821" s="28"/>
      <c r="TFK821" s="28"/>
      <c r="TFL821" s="28"/>
      <c r="TFM821" s="28"/>
      <c r="TFN821" s="28"/>
      <c r="TFO821" s="28"/>
      <c r="TFP821" s="28"/>
      <c r="TFQ821" s="28"/>
      <c r="TFR821" s="28"/>
      <c r="TFS821" s="28"/>
      <c r="TFT821" s="28"/>
      <c r="TFU821" s="28"/>
      <c r="TFV821" s="28"/>
      <c r="TFW821" s="28"/>
      <c r="TFX821" s="28"/>
      <c r="TFY821" s="28"/>
      <c r="TFZ821" s="28"/>
      <c r="TGA821" s="28"/>
      <c r="TGB821" s="28"/>
      <c r="TGC821" s="28"/>
      <c r="TGD821" s="28"/>
      <c r="TGE821" s="28"/>
      <c r="TGF821" s="28"/>
      <c r="TGG821" s="28"/>
      <c r="TGH821" s="28"/>
      <c r="TGI821" s="28"/>
      <c r="TGJ821" s="28"/>
      <c r="TGK821" s="28"/>
      <c r="TGL821" s="28"/>
      <c r="TGM821" s="28"/>
      <c r="TGN821" s="28"/>
      <c r="TGO821" s="28"/>
      <c r="TGP821" s="28"/>
      <c r="TGQ821" s="28"/>
      <c r="TGR821" s="28"/>
      <c r="TGS821" s="28"/>
      <c r="TGT821" s="28"/>
      <c r="TGU821" s="28"/>
      <c r="TGV821" s="28"/>
      <c r="TGW821" s="28"/>
      <c r="TGX821" s="28"/>
      <c r="TGY821" s="28"/>
      <c r="TGZ821" s="28"/>
      <c r="THA821" s="28"/>
      <c r="THB821" s="28"/>
      <c r="THC821" s="28"/>
      <c r="THD821" s="28"/>
      <c r="THE821" s="28"/>
      <c r="THF821" s="28"/>
      <c r="THG821" s="28"/>
      <c r="THH821" s="28"/>
      <c r="THI821" s="28"/>
      <c r="THJ821" s="28"/>
      <c r="THK821" s="28"/>
      <c r="THL821" s="28"/>
      <c r="THM821" s="28"/>
      <c r="THN821" s="28"/>
      <c r="THO821" s="28"/>
      <c r="THP821" s="28"/>
      <c r="THQ821" s="28"/>
      <c r="THR821" s="28"/>
      <c r="THS821" s="28"/>
      <c r="THT821" s="28"/>
      <c r="THU821" s="28"/>
      <c r="THV821" s="28"/>
      <c r="THW821" s="28"/>
      <c r="THX821" s="28"/>
      <c r="THY821" s="28"/>
      <c r="THZ821" s="28"/>
      <c r="TIA821" s="28"/>
      <c r="TIB821" s="28"/>
      <c r="TIC821" s="28"/>
      <c r="TID821" s="28"/>
      <c r="TIE821" s="28"/>
      <c r="TIF821" s="28"/>
      <c r="TIG821" s="28"/>
      <c r="TIH821" s="28"/>
      <c r="TII821" s="28"/>
      <c r="TIJ821" s="28"/>
      <c r="TIK821" s="28"/>
      <c r="TIL821" s="28"/>
      <c r="TIM821" s="28"/>
      <c r="TIN821" s="28"/>
      <c r="TIO821" s="28"/>
      <c r="TIP821" s="28"/>
      <c r="TIQ821" s="28"/>
      <c r="TIR821" s="28"/>
      <c r="TIS821" s="28"/>
      <c r="TIT821" s="28"/>
      <c r="TIU821" s="28"/>
      <c r="TIV821" s="28"/>
      <c r="TIW821" s="28"/>
      <c r="TIX821" s="28"/>
      <c r="TIY821" s="28"/>
      <c r="TIZ821" s="28"/>
      <c r="TJA821" s="28"/>
      <c r="TJB821" s="28"/>
      <c r="TJC821" s="28"/>
      <c r="TJD821" s="28"/>
      <c r="TJE821" s="28"/>
      <c r="TJF821" s="28"/>
      <c r="TJG821" s="28"/>
      <c r="TJH821" s="28"/>
      <c r="TJI821" s="28"/>
      <c r="TJJ821" s="28"/>
      <c r="TJK821" s="28"/>
      <c r="TJL821" s="28"/>
      <c r="TJM821" s="28"/>
      <c r="TJN821" s="28"/>
      <c r="TJO821" s="28"/>
      <c r="TJP821" s="28"/>
      <c r="TJQ821" s="28"/>
      <c r="TJR821" s="28"/>
      <c r="TJS821" s="28"/>
      <c r="TJT821" s="28"/>
      <c r="TJU821" s="28"/>
      <c r="TJV821" s="28"/>
      <c r="TJW821" s="28"/>
      <c r="TJX821" s="28"/>
      <c r="TJY821" s="28"/>
      <c r="TJZ821" s="28"/>
      <c r="TKA821" s="28"/>
      <c r="TKB821" s="28"/>
      <c r="TKC821" s="28"/>
      <c r="TKD821" s="28"/>
      <c r="TKE821" s="28"/>
      <c r="TKF821" s="28"/>
      <c r="TKG821" s="28"/>
      <c r="TKH821" s="28"/>
      <c r="TKI821" s="28"/>
      <c r="TKJ821" s="28"/>
      <c r="TKK821" s="28"/>
      <c r="TKL821" s="28"/>
      <c r="TKM821" s="28"/>
      <c r="TKN821" s="28"/>
      <c r="TKO821" s="28"/>
      <c r="TKP821" s="28"/>
      <c r="TKQ821" s="28"/>
      <c r="TKR821" s="28"/>
      <c r="TKS821" s="28"/>
      <c r="TKT821" s="28"/>
      <c r="TKU821" s="28"/>
      <c r="TKV821" s="28"/>
      <c r="TKW821" s="28"/>
      <c r="TKX821" s="28"/>
      <c r="TKY821" s="28"/>
      <c r="TKZ821" s="28"/>
      <c r="TLA821" s="28"/>
      <c r="TLB821" s="28"/>
      <c r="TLC821" s="28"/>
      <c r="TLD821" s="28"/>
      <c r="TLE821" s="28"/>
      <c r="TLF821" s="28"/>
      <c r="TLG821" s="28"/>
      <c r="TLH821" s="28"/>
      <c r="TLI821" s="28"/>
      <c r="TLJ821" s="28"/>
      <c r="TLK821" s="28"/>
      <c r="TLL821" s="28"/>
      <c r="TLM821" s="28"/>
      <c r="TLN821" s="28"/>
      <c r="TLO821" s="28"/>
      <c r="TLP821" s="28"/>
      <c r="TLQ821" s="28"/>
      <c r="TLR821" s="28"/>
      <c r="TLS821" s="28"/>
      <c r="TLT821" s="28"/>
      <c r="TLU821" s="28"/>
      <c r="TLV821" s="28"/>
      <c r="TLW821" s="28"/>
      <c r="TLX821" s="28"/>
      <c r="TLY821" s="28"/>
      <c r="TLZ821" s="28"/>
      <c r="TMA821" s="28"/>
      <c r="TMB821" s="28"/>
      <c r="TMC821" s="28"/>
      <c r="TMD821" s="28"/>
      <c r="TME821" s="28"/>
      <c r="TMF821" s="28"/>
      <c r="TMG821" s="28"/>
      <c r="TMH821" s="28"/>
      <c r="TMI821" s="28"/>
      <c r="TMJ821" s="28"/>
      <c r="TMK821" s="28"/>
      <c r="TML821" s="28"/>
      <c r="TMM821" s="28"/>
      <c r="TMN821" s="28"/>
      <c r="TMO821" s="28"/>
      <c r="TMP821" s="28"/>
      <c r="TMQ821" s="28"/>
      <c r="TMR821" s="28"/>
      <c r="TMS821" s="28"/>
      <c r="TMT821" s="28"/>
      <c r="TMU821" s="28"/>
      <c r="TMV821" s="28"/>
      <c r="TMW821" s="28"/>
      <c r="TMX821" s="28"/>
      <c r="TMY821" s="28"/>
      <c r="TMZ821" s="28"/>
      <c r="TNA821" s="28"/>
      <c r="TNB821" s="28"/>
      <c r="TNC821" s="28"/>
      <c r="TND821" s="28"/>
      <c r="TNE821" s="28"/>
      <c r="TNF821" s="28"/>
      <c r="TNG821" s="28"/>
      <c r="TNH821" s="28"/>
      <c r="TNI821" s="28"/>
      <c r="TNJ821" s="28"/>
      <c r="TNK821" s="28"/>
      <c r="TNL821" s="28"/>
      <c r="TNM821" s="28"/>
      <c r="TNN821" s="28"/>
      <c r="TNO821" s="28"/>
      <c r="TNP821" s="28"/>
      <c r="TNQ821" s="28"/>
      <c r="TNR821" s="28"/>
      <c r="TNS821" s="28"/>
      <c r="TNT821" s="28"/>
      <c r="TNU821" s="28"/>
      <c r="TNV821" s="28"/>
      <c r="TNW821" s="28"/>
      <c r="TNX821" s="28"/>
      <c r="TNY821" s="28"/>
      <c r="TNZ821" s="28"/>
      <c r="TOA821" s="28"/>
      <c r="TOB821" s="28"/>
      <c r="TOC821" s="28"/>
      <c r="TOD821" s="28"/>
      <c r="TOE821" s="28"/>
      <c r="TOF821" s="28"/>
      <c r="TOG821" s="28"/>
      <c r="TOH821" s="28"/>
      <c r="TOI821" s="28"/>
      <c r="TOJ821" s="28"/>
      <c r="TOK821" s="28"/>
      <c r="TOL821" s="28"/>
      <c r="TOM821" s="28"/>
      <c r="TON821" s="28"/>
      <c r="TOO821" s="28"/>
      <c r="TOP821" s="28"/>
      <c r="TOQ821" s="28"/>
      <c r="TOR821" s="28"/>
      <c r="TOS821" s="28"/>
      <c r="TOT821" s="28"/>
      <c r="TOU821" s="28"/>
      <c r="TOV821" s="28"/>
      <c r="TOW821" s="28"/>
      <c r="TOX821" s="28"/>
      <c r="TOY821" s="28"/>
      <c r="TOZ821" s="28"/>
      <c r="TPA821" s="28"/>
      <c r="TPB821" s="28"/>
      <c r="TPC821" s="28"/>
      <c r="TPD821" s="28"/>
      <c r="TPE821" s="28"/>
      <c r="TPF821" s="28"/>
      <c r="TPG821" s="28"/>
      <c r="TPH821" s="28"/>
      <c r="TPI821" s="28"/>
      <c r="TPJ821" s="28"/>
      <c r="TPK821" s="28"/>
      <c r="TPL821" s="28"/>
      <c r="TPM821" s="28"/>
      <c r="TPN821" s="28"/>
      <c r="TPO821" s="28"/>
      <c r="TPP821" s="28"/>
      <c r="TPQ821" s="28"/>
      <c r="TPR821" s="28"/>
      <c r="TPS821" s="28"/>
      <c r="TPT821" s="28"/>
      <c r="TPU821" s="28"/>
      <c r="TPV821" s="28"/>
      <c r="TPW821" s="28"/>
      <c r="TPX821" s="28"/>
      <c r="TPY821" s="28"/>
      <c r="TPZ821" s="28"/>
      <c r="TQA821" s="28"/>
      <c r="TQB821" s="28"/>
      <c r="TQC821" s="28"/>
      <c r="TQD821" s="28"/>
      <c r="TQE821" s="28"/>
      <c r="TQF821" s="28"/>
      <c r="TQG821" s="28"/>
      <c r="TQH821" s="28"/>
      <c r="TQI821" s="28"/>
      <c r="TQJ821" s="28"/>
      <c r="TQK821" s="28"/>
      <c r="TQL821" s="28"/>
      <c r="TQM821" s="28"/>
      <c r="TQN821" s="28"/>
      <c r="TQO821" s="28"/>
      <c r="TQP821" s="28"/>
      <c r="TQQ821" s="28"/>
      <c r="TQR821" s="28"/>
      <c r="TQS821" s="28"/>
      <c r="TQT821" s="28"/>
      <c r="TQU821" s="28"/>
      <c r="TQV821" s="28"/>
      <c r="TQW821" s="28"/>
      <c r="TQX821" s="28"/>
      <c r="TQY821" s="28"/>
      <c r="TQZ821" s="28"/>
      <c r="TRA821" s="28"/>
      <c r="TRB821" s="28"/>
      <c r="TRC821" s="28"/>
      <c r="TRD821" s="28"/>
      <c r="TRE821" s="28"/>
      <c r="TRF821" s="28"/>
      <c r="TRG821" s="28"/>
      <c r="TRH821" s="28"/>
      <c r="TRI821" s="28"/>
      <c r="TRJ821" s="28"/>
      <c r="TRK821" s="28"/>
      <c r="TRL821" s="28"/>
      <c r="TRM821" s="28"/>
      <c r="TRN821" s="28"/>
      <c r="TRO821" s="28"/>
      <c r="TRP821" s="28"/>
      <c r="TRQ821" s="28"/>
      <c r="TRR821" s="28"/>
      <c r="TRS821" s="28"/>
      <c r="TRT821" s="28"/>
      <c r="TRU821" s="28"/>
      <c r="TRV821" s="28"/>
      <c r="TRW821" s="28"/>
      <c r="TRX821" s="28"/>
      <c r="TRY821" s="28"/>
      <c r="TRZ821" s="28"/>
      <c r="TSA821" s="28"/>
      <c r="TSB821" s="28"/>
      <c r="TSC821" s="28"/>
      <c r="TSD821" s="28"/>
      <c r="TSE821" s="28"/>
      <c r="TSF821" s="28"/>
      <c r="TSG821" s="28"/>
      <c r="TSH821" s="28"/>
      <c r="TSI821" s="28"/>
      <c r="TSJ821" s="28"/>
      <c r="TSK821" s="28"/>
      <c r="TSL821" s="28"/>
      <c r="TSM821" s="28"/>
      <c r="TSN821" s="28"/>
      <c r="TSO821" s="28"/>
      <c r="TSP821" s="28"/>
      <c r="TSQ821" s="28"/>
      <c r="TSR821" s="28"/>
      <c r="TSS821" s="28"/>
      <c r="TST821" s="28"/>
      <c r="TSU821" s="28"/>
      <c r="TSV821" s="28"/>
      <c r="TSW821" s="28"/>
      <c r="TSX821" s="28"/>
      <c r="TSY821" s="28"/>
      <c r="TSZ821" s="28"/>
      <c r="TTA821" s="28"/>
      <c r="TTB821" s="28"/>
      <c r="TTC821" s="28"/>
      <c r="TTD821" s="28"/>
      <c r="TTE821" s="28"/>
      <c r="TTF821" s="28"/>
      <c r="TTG821" s="28"/>
      <c r="TTH821" s="28"/>
      <c r="TTI821" s="28"/>
      <c r="TTJ821" s="28"/>
      <c r="TTK821" s="28"/>
      <c r="TTL821" s="28"/>
      <c r="TTM821" s="28"/>
      <c r="TTN821" s="28"/>
      <c r="TTO821" s="28"/>
      <c r="TTP821" s="28"/>
      <c r="TTQ821" s="28"/>
      <c r="TTR821" s="28"/>
      <c r="TTS821" s="28"/>
      <c r="TTT821" s="28"/>
      <c r="TTU821" s="28"/>
      <c r="TTV821" s="28"/>
      <c r="TTW821" s="28"/>
      <c r="TTX821" s="28"/>
      <c r="TTY821" s="28"/>
      <c r="TTZ821" s="28"/>
      <c r="TUA821" s="28"/>
      <c r="TUB821" s="28"/>
      <c r="TUC821" s="28"/>
      <c r="TUD821" s="28"/>
      <c r="TUE821" s="28"/>
      <c r="TUF821" s="28"/>
      <c r="TUG821" s="28"/>
      <c r="TUH821" s="28"/>
      <c r="TUI821" s="28"/>
      <c r="TUJ821" s="28"/>
      <c r="TUK821" s="28"/>
      <c r="TUL821" s="28"/>
      <c r="TUM821" s="28"/>
      <c r="TUN821" s="28"/>
      <c r="TUO821" s="28"/>
      <c r="TUP821" s="28"/>
      <c r="TUQ821" s="28"/>
      <c r="TUR821" s="28"/>
      <c r="TUS821" s="28"/>
      <c r="TUT821" s="28"/>
      <c r="TUU821" s="28"/>
      <c r="TUV821" s="28"/>
      <c r="TUW821" s="28"/>
      <c r="TUX821" s="28"/>
      <c r="TUY821" s="28"/>
      <c r="TUZ821" s="28"/>
      <c r="TVA821" s="28"/>
      <c r="TVB821" s="28"/>
      <c r="TVC821" s="28"/>
      <c r="TVD821" s="28"/>
      <c r="TVE821" s="28"/>
      <c r="TVF821" s="28"/>
      <c r="TVG821" s="28"/>
      <c r="TVH821" s="28"/>
      <c r="TVI821" s="28"/>
      <c r="TVJ821" s="28"/>
      <c r="TVK821" s="28"/>
      <c r="TVL821" s="28"/>
      <c r="TVM821" s="28"/>
      <c r="TVN821" s="28"/>
      <c r="TVO821" s="28"/>
      <c r="TVP821" s="28"/>
      <c r="TVQ821" s="28"/>
      <c r="TVR821" s="28"/>
      <c r="TVS821" s="28"/>
      <c r="TVT821" s="28"/>
      <c r="TVU821" s="28"/>
      <c r="TVV821" s="28"/>
      <c r="TVW821" s="28"/>
      <c r="TVX821" s="28"/>
      <c r="TVY821" s="28"/>
      <c r="TVZ821" s="28"/>
      <c r="TWA821" s="28"/>
      <c r="TWB821" s="28"/>
      <c r="TWC821" s="28"/>
      <c r="TWD821" s="28"/>
      <c r="TWE821" s="28"/>
      <c r="TWF821" s="28"/>
      <c r="TWG821" s="28"/>
      <c r="TWH821" s="28"/>
      <c r="TWI821" s="28"/>
      <c r="TWJ821" s="28"/>
      <c r="TWK821" s="28"/>
      <c r="TWL821" s="28"/>
      <c r="TWM821" s="28"/>
      <c r="TWN821" s="28"/>
      <c r="TWO821" s="28"/>
      <c r="TWP821" s="28"/>
      <c r="TWQ821" s="28"/>
      <c r="TWR821" s="28"/>
      <c r="TWS821" s="28"/>
      <c r="TWT821" s="28"/>
      <c r="TWU821" s="28"/>
      <c r="TWV821" s="28"/>
      <c r="TWW821" s="28"/>
      <c r="TWX821" s="28"/>
      <c r="TWY821" s="28"/>
      <c r="TWZ821" s="28"/>
      <c r="TXA821" s="28"/>
      <c r="TXB821" s="28"/>
      <c r="TXC821" s="28"/>
      <c r="TXD821" s="28"/>
      <c r="TXE821" s="28"/>
      <c r="TXF821" s="28"/>
      <c r="TXG821" s="28"/>
      <c r="TXH821" s="28"/>
      <c r="TXI821" s="28"/>
      <c r="TXJ821" s="28"/>
      <c r="TXK821" s="28"/>
      <c r="TXL821" s="28"/>
      <c r="TXM821" s="28"/>
      <c r="TXN821" s="28"/>
      <c r="TXO821" s="28"/>
      <c r="TXP821" s="28"/>
      <c r="TXQ821" s="28"/>
      <c r="TXR821" s="28"/>
      <c r="TXS821" s="28"/>
      <c r="TXT821" s="28"/>
      <c r="TXU821" s="28"/>
      <c r="TXV821" s="28"/>
      <c r="TXW821" s="28"/>
      <c r="TXX821" s="28"/>
      <c r="TXY821" s="28"/>
      <c r="TXZ821" s="28"/>
      <c r="TYA821" s="28"/>
      <c r="TYB821" s="28"/>
      <c r="TYC821" s="28"/>
      <c r="TYD821" s="28"/>
      <c r="TYE821" s="28"/>
      <c r="TYF821" s="28"/>
      <c r="TYG821" s="28"/>
      <c r="TYH821" s="28"/>
      <c r="TYI821" s="28"/>
      <c r="TYJ821" s="28"/>
      <c r="TYK821" s="28"/>
      <c r="TYL821" s="28"/>
      <c r="TYM821" s="28"/>
      <c r="TYN821" s="28"/>
      <c r="TYO821" s="28"/>
      <c r="TYP821" s="28"/>
      <c r="TYQ821" s="28"/>
      <c r="TYR821" s="28"/>
      <c r="TYS821" s="28"/>
      <c r="TYT821" s="28"/>
      <c r="TYU821" s="28"/>
      <c r="TYV821" s="28"/>
      <c r="TYW821" s="28"/>
      <c r="TYX821" s="28"/>
      <c r="TYY821" s="28"/>
      <c r="TYZ821" s="28"/>
      <c r="TZA821" s="28"/>
      <c r="TZB821" s="28"/>
      <c r="TZC821" s="28"/>
      <c r="TZD821" s="28"/>
      <c r="TZE821" s="28"/>
      <c r="TZF821" s="28"/>
      <c r="TZG821" s="28"/>
      <c r="TZH821" s="28"/>
      <c r="TZI821" s="28"/>
      <c r="TZJ821" s="28"/>
      <c r="TZK821" s="28"/>
      <c r="TZL821" s="28"/>
      <c r="TZM821" s="28"/>
      <c r="TZN821" s="28"/>
      <c r="TZO821" s="28"/>
      <c r="TZP821" s="28"/>
      <c r="TZQ821" s="28"/>
      <c r="TZR821" s="28"/>
      <c r="TZS821" s="28"/>
      <c r="TZT821" s="28"/>
      <c r="TZU821" s="28"/>
      <c r="TZV821" s="28"/>
      <c r="TZW821" s="28"/>
      <c r="TZX821" s="28"/>
      <c r="TZY821" s="28"/>
      <c r="TZZ821" s="28"/>
      <c r="UAA821" s="28"/>
      <c r="UAB821" s="28"/>
      <c r="UAC821" s="28"/>
      <c r="UAD821" s="28"/>
      <c r="UAE821" s="28"/>
      <c r="UAF821" s="28"/>
      <c r="UAG821" s="28"/>
      <c r="UAH821" s="28"/>
      <c r="UAI821" s="28"/>
      <c r="UAJ821" s="28"/>
      <c r="UAK821" s="28"/>
      <c r="UAL821" s="28"/>
      <c r="UAM821" s="28"/>
      <c r="UAN821" s="28"/>
      <c r="UAO821" s="28"/>
      <c r="UAP821" s="28"/>
      <c r="UAQ821" s="28"/>
      <c r="UAR821" s="28"/>
      <c r="UAS821" s="28"/>
      <c r="UAT821" s="28"/>
      <c r="UAU821" s="28"/>
      <c r="UAV821" s="28"/>
      <c r="UAW821" s="28"/>
      <c r="UAX821" s="28"/>
      <c r="UAY821" s="28"/>
      <c r="UAZ821" s="28"/>
      <c r="UBA821" s="28"/>
      <c r="UBB821" s="28"/>
      <c r="UBC821" s="28"/>
      <c r="UBD821" s="28"/>
      <c r="UBE821" s="28"/>
      <c r="UBF821" s="28"/>
      <c r="UBG821" s="28"/>
      <c r="UBH821" s="28"/>
      <c r="UBI821" s="28"/>
      <c r="UBJ821" s="28"/>
      <c r="UBK821" s="28"/>
      <c r="UBL821" s="28"/>
      <c r="UBM821" s="28"/>
      <c r="UBN821" s="28"/>
      <c r="UBO821" s="28"/>
      <c r="UBP821" s="28"/>
      <c r="UBQ821" s="28"/>
      <c r="UBR821" s="28"/>
      <c r="UBS821" s="28"/>
      <c r="UBT821" s="28"/>
      <c r="UBU821" s="28"/>
      <c r="UBV821" s="28"/>
      <c r="UBW821" s="28"/>
      <c r="UBX821" s="28"/>
      <c r="UBY821" s="28"/>
      <c r="UBZ821" s="28"/>
      <c r="UCA821" s="28"/>
      <c r="UCB821" s="28"/>
      <c r="UCC821" s="28"/>
      <c r="UCD821" s="28"/>
      <c r="UCE821" s="28"/>
      <c r="UCF821" s="28"/>
      <c r="UCG821" s="28"/>
      <c r="UCH821" s="28"/>
      <c r="UCI821" s="28"/>
      <c r="UCJ821" s="28"/>
      <c r="UCK821" s="28"/>
      <c r="UCL821" s="28"/>
      <c r="UCM821" s="28"/>
      <c r="UCN821" s="28"/>
      <c r="UCO821" s="28"/>
      <c r="UCP821" s="28"/>
      <c r="UCQ821" s="28"/>
      <c r="UCR821" s="28"/>
      <c r="UCS821" s="28"/>
      <c r="UCT821" s="28"/>
      <c r="UCU821" s="28"/>
      <c r="UCV821" s="28"/>
      <c r="UCW821" s="28"/>
      <c r="UCX821" s="28"/>
      <c r="UCY821" s="28"/>
      <c r="UCZ821" s="28"/>
      <c r="UDA821" s="28"/>
      <c r="UDB821" s="28"/>
      <c r="UDC821" s="28"/>
      <c r="UDD821" s="28"/>
      <c r="UDE821" s="28"/>
      <c r="UDF821" s="28"/>
      <c r="UDG821" s="28"/>
      <c r="UDH821" s="28"/>
      <c r="UDI821" s="28"/>
      <c r="UDJ821" s="28"/>
      <c r="UDK821" s="28"/>
      <c r="UDL821" s="28"/>
      <c r="UDM821" s="28"/>
      <c r="UDN821" s="28"/>
      <c r="UDO821" s="28"/>
      <c r="UDP821" s="28"/>
      <c r="UDQ821" s="28"/>
      <c r="UDR821" s="28"/>
      <c r="UDS821" s="28"/>
      <c r="UDT821" s="28"/>
      <c r="UDU821" s="28"/>
      <c r="UDV821" s="28"/>
      <c r="UDW821" s="28"/>
      <c r="UDX821" s="28"/>
      <c r="UDY821" s="28"/>
      <c r="UDZ821" s="28"/>
      <c r="UEA821" s="28"/>
      <c r="UEB821" s="28"/>
      <c r="UEC821" s="28"/>
      <c r="UED821" s="28"/>
      <c r="UEE821" s="28"/>
      <c r="UEF821" s="28"/>
      <c r="UEG821" s="28"/>
      <c r="UEH821" s="28"/>
      <c r="UEI821" s="28"/>
      <c r="UEJ821" s="28"/>
      <c r="UEK821" s="28"/>
      <c r="UEL821" s="28"/>
      <c r="UEM821" s="28"/>
      <c r="UEN821" s="28"/>
      <c r="UEO821" s="28"/>
      <c r="UEP821" s="28"/>
      <c r="UEQ821" s="28"/>
      <c r="UER821" s="28"/>
      <c r="UES821" s="28"/>
      <c r="UET821" s="28"/>
      <c r="UEU821" s="28"/>
      <c r="UEV821" s="28"/>
      <c r="UEW821" s="28"/>
      <c r="UEX821" s="28"/>
      <c r="UEY821" s="28"/>
      <c r="UEZ821" s="28"/>
      <c r="UFA821" s="28"/>
      <c r="UFB821" s="28"/>
      <c r="UFC821" s="28"/>
      <c r="UFD821" s="28"/>
      <c r="UFE821" s="28"/>
      <c r="UFF821" s="28"/>
      <c r="UFG821" s="28"/>
      <c r="UFH821" s="28"/>
      <c r="UFI821" s="28"/>
      <c r="UFJ821" s="28"/>
      <c r="UFK821" s="28"/>
      <c r="UFL821" s="28"/>
      <c r="UFM821" s="28"/>
      <c r="UFN821" s="28"/>
      <c r="UFO821" s="28"/>
      <c r="UFP821" s="28"/>
      <c r="UFQ821" s="28"/>
      <c r="UFR821" s="28"/>
      <c r="UFS821" s="28"/>
      <c r="UFT821" s="28"/>
      <c r="UFU821" s="28"/>
      <c r="UFV821" s="28"/>
      <c r="UFW821" s="28"/>
      <c r="UFX821" s="28"/>
      <c r="UFY821" s="28"/>
      <c r="UFZ821" s="28"/>
      <c r="UGA821" s="28"/>
      <c r="UGB821" s="28"/>
      <c r="UGC821" s="28"/>
      <c r="UGD821" s="28"/>
      <c r="UGE821" s="28"/>
      <c r="UGF821" s="28"/>
      <c r="UGG821" s="28"/>
      <c r="UGH821" s="28"/>
      <c r="UGI821" s="28"/>
      <c r="UGJ821" s="28"/>
      <c r="UGK821" s="28"/>
      <c r="UGL821" s="28"/>
      <c r="UGM821" s="28"/>
      <c r="UGN821" s="28"/>
      <c r="UGO821" s="28"/>
      <c r="UGP821" s="28"/>
      <c r="UGQ821" s="28"/>
      <c r="UGR821" s="28"/>
      <c r="UGS821" s="28"/>
      <c r="UGT821" s="28"/>
      <c r="UGU821" s="28"/>
      <c r="UGV821" s="28"/>
      <c r="UGW821" s="28"/>
      <c r="UGX821" s="28"/>
      <c r="UGY821" s="28"/>
      <c r="UGZ821" s="28"/>
      <c r="UHA821" s="28"/>
      <c r="UHB821" s="28"/>
      <c r="UHC821" s="28"/>
      <c r="UHD821" s="28"/>
      <c r="UHE821" s="28"/>
      <c r="UHF821" s="28"/>
      <c r="UHG821" s="28"/>
      <c r="UHH821" s="28"/>
      <c r="UHI821" s="28"/>
      <c r="UHJ821" s="28"/>
      <c r="UHK821" s="28"/>
      <c r="UHL821" s="28"/>
      <c r="UHM821" s="28"/>
      <c r="UHN821" s="28"/>
      <c r="UHO821" s="28"/>
      <c r="UHP821" s="28"/>
      <c r="UHQ821" s="28"/>
      <c r="UHR821" s="28"/>
      <c r="UHS821" s="28"/>
      <c r="UHT821" s="28"/>
      <c r="UHU821" s="28"/>
      <c r="UHV821" s="28"/>
      <c r="UHW821" s="28"/>
      <c r="UHX821" s="28"/>
      <c r="UHY821" s="28"/>
      <c r="UHZ821" s="28"/>
      <c r="UIA821" s="28"/>
      <c r="UIB821" s="28"/>
      <c r="UIC821" s="28"/>
      <c r="UID821" s="28"/>
      <c r="UIE821" s="28"/>
      <c r="UIF821" s="28"/>
      <c r="UIG821" s="28"/>
      <c r="UIH821" s="28"/>
      <c r="UII821" s="28"/>
      <c r="UIJ821" s="28"/>
      <c r="UIK821" s="28"/>
      <c r="UIL821" s="28"/>
      <c r="UIM821" s="28"/>
      <c r="UIN821" s="28"/>
      <c r="UIO821" s="28"/>
      <c r="UIP821" s="28"/>
      <c r="UIQ821" s="28"/>
      <c r="UIR821" s="28"/>
      <c r="UIS821" s="28"/>
      <c r="UIT821" s="28"/>
      <c r="UIU821" s="28"/>
      <c r="UIV821" s="28"/>
      <c r="UIW821" s="28"/>
      <c r="UIX821" s="28"/>
      <c r="UIY821" s="28"/>
      <c r="UIZ821" s="28"/>
      <c r="UJA821" s="28"/>
      <c r="UJB821" s="28"/>
      <c r="UJC821" s="28"/>
      <c r="UJD821" s="28"/>
      <c r="UJE821" s="28"/>
      <c r="UJF821" s="28"/>
      <c r="UJG821" s="28"/>
      <c r="UJH821" s="28"/>
      <c r="UJI821" s="28"/>
      <c r="UJJ821" s="28"/>
      <c r="UJK821" s="28"/>
      <c r="UJL821" s="28"/>
      <c r="UJM821" s="28"/>
      <c r="UJN821" s="28"/>
      <c r="UJO821" s="28"/>
      <c r="UJP821" s="28"/>
      <c r="UJQ821" s="28"/>
      <c r="UJR821" s="28"/>
      <c r="UJS821" s="28"/>
      <c r="UJT821" s="28"/>
      <c r="UJU821" s="28"/>
      <c r="UJV821" s="28"/>
      <c r="UJW821" s="28"/>
      <c r="UJX821" s="28"/>
      <c r="UJY821" s="28"/>
      <c r="UJZ821" s="28"/>
      <c r="UKA821" s="28"/>
      <c r="UKB821" s="28"/>
      <c r="UKC821" s="28"/>
      <c r="UKD821" s="28"/>
      <c r="UKE821" s="28"/>
      <c r="UKF821" s="28"/>
      <c r="UKG821" s="28"/>
      <c r="UKH821" s="28"/>
      <c r="UKI821" s="28"/>
      <c r="UKJ821" s="28"/>
      <c r="UKK821" s="28"/>
      <c r="UKL821" s="28"/>
      <c r="UKM821" s="28"/>
      <c r="UKN821" s="28"/>
      <c r="UKO821" s="28"/>
      <c r="UKP821" s="28"/>
      <c r="UKQ821" s="28"/>
      <c r="UKR821" s="28"/>
      <c r="UKS821" s="28"/>
      <c r="UKT821" s="28"/>
      <c r="UKU821" s="28"/>
      <c r="UKV821" s="28"/>
      <c r="UKW821" s="28"/>
      <c r="UKX821" s="28"/>
      <c r="UKY821" s="28"/>
      <c r="UKZ821" s="28"/>
      <c r="ULA821" s="28"/>
      <c r="ULB821" s="28"/>
      <c r="ULC821" s="28"/>
      <c r="ULD821" s="28"/>
      <c r="ULE821" s="28"/>
      <c r="ULF821" s="28"/>
      <c r="ULG821" s="28"/>
      <c r="ULH821" s="28"/>
      <c r="ULI821" s="28"/>
      <c r="ULJ821" s="28"/>
      <c r="ULK821" s="28"/>
      <c r="ULL821" s="28"/>
      <c r="ULM821" s="28"/>
      <c r="ULN821" s="28"/>
      <c r="ULO821" s="28"/>
      <c r="ULP821" s="28"/>
      <c r="ULQ821" s="28"/>
      <c r="ULR821" s="28"/>
      <c r="ULS821" s="28"/>
      <c r="ULT821" s="28"/>
      <c r="ULU821" s="28"/>
      <c r="ULV821" s="28"/>
      <c r="ULW821" s="28"/>
      <c r="ULX821" s="28"/>
      <c r="ULY821" s="28"/>
      <c r="ULZ821" s="28"/>
      <c r="UMA821" s="28"/>
      <c r="UMB821" s="28"/>
      <c r="UMC821" s="28"/>
      <c r="UMD821" s="28"/>
      <c r="UME821" s="28"/>
      <c r="UMF821" s="28"/>
      <c r="UMG821" s="28"/>
      <c r="UMH821" s="28"/>
      <c r="UMI821" s="28"/>
      <c r="UMJ821" s="28"/>
      <c r="UMK821" s="28"/>
      <c r="UML821" s="28"/>
      <c r="UMM821" s="28"/>
      <c r="UMN821" s="28"/>
      <c r="UMO821" s="28"/>
      <c r="UMP821" s="28"/>
      <c r="UMQ821" s="28"/>
      <c r="UMR821" s="28"/>
      <c r="UMS821" s="28"/>
      <c r="UMT821" s="28"/>
      <c r="UMU821" s="28"/>
      <c r="UMV821" s="28"/>
      <c r="UMW821" s="28"/>
      <c r="UMX821" s="28"/>
      <c r="UMY821" s="28"/>
      <c r="UMZ821" s="28"/>
      <c r="UNA821" s="28"/>
      <c r="UNB821" s="28"/>
      <c r="UNC821" s="28"/>
      <c r="UND821" s="28"/>
      <c r="UNE821" s="28"/>
      <c r="UNF821" s="28"/>
      <c r="UNG821" s="28"/>
      <c r="UNH821" s="28"/>
      <c r="UNI821" s="28"/>
      <c r="UNJ821" s="28"/>
      <c r="UNK821" s="28"/>
      <c r="UNL821" s="28"/>
      <c r="UNM821" s="28"/>
      <c r="UNN821" s="28"/>
      <c r="UNO821" s="28"/>
      <c r="UNP821" s="28"/>
      <c r="UNQ821" s="28"/>
      <c r="UNR821" s="28"/>
      <c r="UNS821" s="28"/>
      <c r="UNT821" s="28"/>
      <c r="UNU821" s="28"/>
      <c r="UNV821" s="28"/>
      <c r="UNW821" s="28"/>
      <c r="UNX821" s="28"/>
      <c r="UNY821" s="28"/>
      <c r="UNZ821" s="28"/>
      <c r="UOA821" s="28"/>
      <c r="UOB821" s="28"/>
      <c r="UOC821" s="28"/>
      <c r="UOD821" s="28"/>
      <c r="UOE821" s="28"/>
      <c r="UOF821" s="28"/>
      <c r="UOG821" s="28"/>
      <c r="UOH821" s="28"/>
      <c r="UOI821" s="28"/>
      <c r="UOJ821" s="28"/>
      <c r="UOK821" s="28"/>
      <c r="UOL821" s="28"/>
      <c r="UOM821" s="28"/>
      <c r="UON821" s="28"/>
      <c r="UOO821" s="28"/>
      <c r="UOP821" s="28"/>
      <c r="UOQ821" s="28"/>
      <c r="UOR821" s="28"/>
      <c r="UOS821" s="28"/>
      <c r="UOT821" s="28"/>
      <c r="UOU821" s="28"/>
      <c r="UOV821" s="28"/>
      <c r="UOW821" s="28"/>
      <c r="UOX821" s="28"/>
      <c r="UOY821" s="28"/>
      <c r="UOZ821" s="28"/>
      <c r="UPA821" s="28"/>
      <c r="UPB821" s="28"/>
      <c r="UPC821" s="28"/>
      <c r="UPD821" s="28"/>
      <c r="UPE821" s="28"/>
      <c r="UPF821" s="28"/>
      <c r="UPG821" s="28"/>
      <c r="UPH821" s="28"/>
      <c r="UPI821" s="28"/>
      <c r="UPJ821" s="28"/>
      <c r="UPK821" s="28"/>
      <c r="UPL821" s="28"/>
      <c r="UPM821" s="28"/>
      <c r="UPN821" s="28"/>
      <c r="UPO821" s="28"/>
      <c r="UPP821" s="28"/>
      <c r="UPQ821" s="28"/>
      <c r="UPR821" s="28"/>
      <c r="UPS821" s="28"/>
      <c r="UPT821" s="28"/>
      <c r="UPU821" s="28"/>
      <c r="UPV821" s="28"/>
      <c r="UPW821" s="28"/>
      <c r="UPX821" s="28"/>
      <c r="UPY821" s="28"/>
      <c r="UPZ821" s="28"/>
      <c r="UQA821" s="28"/>
      <c r="UQB821" s="28"/>
      <c r="UQC821" s="28"/>
      <c r="UQD821" s="28"/>
      <c r="UQE821" s="28"/>
      <c r="UQF821" s="28"/>
      <c r="UQG821" s="28"/>
      <c r="UQH821" s="28"/>
      <c r="UQI821" s="28"/>
      <c r="UQJ821" s="28"/>
      <c r="UQK821" s="28"/>
      <c r="UQL821" s="28"/>
      <c r="UQM821" s="28"/>
      <c r="UQN821" s="28"/>
      <c r="UQO821" s="28"/>
      <c r="UQP821" s="28"/>
      <c r="UQQ821" s="28"/>
      <c r="UQR821" s="28"/>
      <c r="UQS821" s="28"/>
      <c r="UQT821" s="28"/>
      <c r="UQU821" s="28"/>
      <c r="UQV821" s="28"/>
      <c r="UQW821" s="28"/>
      <c r="UQX821" s="28"/>
      <c r="UQY821" s="28"/>
      <c r="UQZ821" s="28"/>
      <c r="URA821" s="28"/>
      <c r="URB821" s="28"/>
      <c r="URC821" s="28"/>
      <c r="URD821" s="28"/>
      <c r="URE821" s="28"/>
      <c r="URF821" s="28"/>
      <c r="URG821" s="28"/>
      <c r="URH821" s="28"/>
      <c r="URI821" s="28"/>
      <c r="URJ821" s="28"/>
      <c r="URK821" s="28"/>
      <c r="URL821" s="28"/>
      <c r="URM821" s="28"/>
      <c r="URN821" s="28"/>
      <c r="URO821" s="28"/>
      <c r="URP821" s="28"/>
      <c r="URQ821" s="28"/>
      <c r="URR821" s="28"/>
      <c r="URS821" s="28"/>
      <c r="URT821" s="28"/>
      <c r="URU821" s="28"/>
      <c r="URV821" s="28"/>
      <c r="URW821" s="28"/>
      <c r="URX821" s="28"/>
      <c r="URY821" s="28"/>
      <c r="URZ821" s="28"/>
      <c r="USA821" s="28"/>
      <c r="USB821" s="28"/>
      <c r="USC821" s="28"/>
      <c r="USD821" s="28"/>
      <c r="USE821" s="28"/>
      <c r="USF821" s="28"/>
      <c r="USG821" s="28"/>
      <c r="USH821" s="28"/>
      <c r="USI821" s="28"/>
      <c r="USJ821" s="28"/>
      <c r="USK821" s="28"/>
      <c r="USL821" s="28"/>
      <c r="USM821" s="28"/>
      <c r="USN821" s="28"/>
      <c r="USO821" s="28"/>
      <c r="USP821" s="28"/>
      <c r="USQ821" s="28"/>
      <c r="USR821" s="28"/>
      <c r="USS821" s="28"/>
      <c r="UST821" s="28"/>
      <c r="USU821" s="28"/>
      <c r="USV821" s="28"/>
      <c r="USW821" s="28"/>
      <c r="USX821" s="28"/>
      <c r="USY821" s="28"/>
      <c r="USZ821" s="28"/>
      <c r="UTA821" s="28"/>
      <c r="UTB821" s="28"/>
      <c r="UTC821" s="28"/>
      <c r="UTD821" s="28"/>
      <c r="UTE821" s="28"/>
      <c r="UTF821" s="28"/>
      <c r="UTG821" s="28"/>
      <c r="UTH821" s="28"/>
      <c r="UTI821" s="28"/>
      <c r="UTJ821" s="28"/>
      <c r="UTK821" s="28"/>
      <c r="UTL821" s="28"/>
      <c r="UTM821" s="28"/>
      <c r="UTN821" s="28"/>
      <c r="UTO821" s="28"/>
      <c r="UTP821" s="28"/>
      <c r="UTQ821" s="28"/>
      <c r="UTR821" s="28"/>
      <c r="UTS821" s="28"/>
      <c r="UTT821" s="28"/>
      <c r="UTU821" s="28"/>
      <c r="UTV821" s="28"/>
      <c r="UTW821" s="28"/>
      <c r="UTX821" s="28"/>
      <c r="UTY821" s="28"/>
      <c r="UTZ821" s="28"/>
      <c r="UUA821" s="28"/>
      <c r="UUB821" s="28"/>
      <c r="UUC821" s="28"/>
      <c r="UUD821" s="28"/>
      <c r="UUE821" s="28"/>
      <c r="UUF821" s="28"/>
      <c r="UUG821" s="28"/>
      <c r="UUH821" s="28"/>
      <c r="UUI821" s="28"/>
      <c r="UUJ821" s="28"/>
      <c r="UUK821" s="28"/>
      <c r="UUL821" s="28"/>
      <c r="UUM821" s="28"/>
      <c r="UUN821" s="28"/>
      <c r="UUO821" s="28"/>
      <c r="UUP821" s="28"/>
      <c r="UUQ821" s="28"/>
      <c r="UUR821" s="28"/>
      <c r="UUS821" s="28"/>
      <c r="UUT821" s="28"/>
      <c r="UUU821" s="28"/>
      <c r="UUV821" s="28"/>
      <c r="UUW821" s="28"/>
      <c r="UUX821" s="28"/>
      <c r="UUY821" s="28"/>
      <c r="UUZ821" s="28"/>
      <c r="UVA821" s="28"/>
      <c r="UVB821" s="28"/>
      <c r="UVC821" s="28"/>
      <c r="UVD821" s="28"/>
      <c r="UVE821" s="28"/>
      <c r="UVF821" s="28"/>
      <c r="UVG821" s="28"/>
      <c r="UVH821" s="28"/>
      <c r="UVI821" s="28"/>
      <c r="UVJ821" s="28"/>
      <c r="UVK821" s="28"/>
      <c r="UVL821" s="28"/>
      <c r="UVM821" s="28"/>
      <c r="UVN821" s="28"/>
      <c r="UVO821" s="28"/>
      <c r="UVP821" s="28"/>
      <c r="UVQ821" s="28"/>
      <c r="UVR821" s="28"/>
      <c r="UVS821" s="28"/>
      <c r="UVT821" s="28"/>
      <c r="UVU821" s="28"/>
      <c r="UVV821" s="28"/>
      <c r="UVW821" s="28"/>
      <c r="UVX821" s="28"/>
      <c r="UVY821" s="28"/>
      <c r="UVZ821" s="28"/>
      <c r="UWA821" s="28"/>
      <c r="UWB821" s="28"/>
      <c r="UWC821" s="28"/>
      <c r="UWD821" s="28"/>
      <c r="UWE821" s="28"/>
      <c r="UWF821" s="28"/>
      <c r="UWG821" s="28"/>
      <c r="UWH821" s="28"/>
      <c r="UWI821" s="28"/>
      <c r="UWJ821" s="28"/>
      <c r="UWK821" s="28"/>
      <c r="UWL821" s="28"/>
      <c r="UWM821" s="28"/>
      <c r="UWN821" s="28"/>
      <c r="UWO821" s="28"/>
      <c r="UWP821" s="28"/>
      <c r="UWQ821" s="28"/>
      <c r="UWR821" s="28"/>
      <c r="UWS821" s="28"/>
      <c r="UWT821" s="28"/>
      <c r="UWU821" s="28"/>
      <c r="UWV821" s="28"/>
      <c r="UWW821" s="28"/>
      <c r="UWX821" s="28"/>
      <c r="UWY821" s="28"/>
      <c r="UWZ821" s="28"/>
      <c r="UXA821" s="28"/>
      <c r="UXB821" s="28"/>
      <c r="UXC821" s="28"/>
      <c r="UXD821" s="28"/>
      <c r="UXE821" s="28"/>
      <c r="UXF821" s="28"/>
      <c r="UXG821" s="28"/>
      <c r="UXH821" s="28"/>
      <c r="UXI821" s="28"/>
      <c r="UXJ821" s="28"/>
      <c r="UXK821" s="28"/>
      <c r="UXL821" s="28"/>
      <c r="UXM821" s="28"/>
      <c r="UXN821" s="28"/>
      <c r="UXO821" s="28"/>
      <c r="UXP821" s="28"/>
      <c r="UXQ821" s="28"/>
      <c r="UXR821" s="28"/>
      <c r="UXS821" s="28"/>
      <c r="UXT821" s="28"/>
      <c r="UXU821" s="28"/>
      <c r="UXV821" s="28"/>
      <c r="UXW821" s="28"/>
    </row>
    <row r="822" spans="1:14843" s="30" customFormat="1" ht="30" customHeight="1" x14ac:dyDescent="0.3">
      <c r="A822" s="32"/>
      <c r="B822" s="106">
        <v>817</v>
      </c>
      <c r="C822" s="55" t="s">
        <v>2549</v>
      </c>
      <c r="D822" s="51" t="s">
        <v>1889</v>
      </c>
      <c r="E822" s="57" t="s">
        <v>1893</v>
      </c>
      <c r="F822" s="51">
        <v>8</v>
      </c>
      <c r="G822" s="51" t="s">
        <v>2</v>
      </c>
      <c r="H822" s="73">
        <v>21990000</v>
      </c>
      <c r="I822" s="51" t="s">
        <v>1890</v>
      </c>
      <c r="J822" s="51" t="s">
        <v>1891</v>
      </c>
      <c r="K822" s="51" t="s">
        <v>1373</v>
      </c>
      <c r="L822" s="89" t="s">
        <v>1892</v>
      </c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  <c r="BN822" s="28"/>
      <c r="BO822" s="28"/>
      <c r="BP822" s="28"/>
      <c r="BQ822" s="28"/>
      <c r="BR822" s="28"/>
      <c r="BS822" s="28"/>
      <c r="BT822" s="28"/>
      <c r="BU822" s="28"/>
      <c r="BV822" s="28"/>
      <c r="BW822" s="28"/>
      <c r="BX822" s="28"/>
      <c r="BY822" s="28"/>
      <c r="BZ822" s="28"/>
      <c r="CA822" s="28"/>
      <c r="CB822" s="28"/>
      <c r="CC822" s="28"/>
      <c r="CD822" s="28"/>
      <c r="CE822" s="28"/>
      <c r="CF822" s="28"/>
      <c r="CG822" s="28"/>
      <c r="CH822" s="28"/>
      <c r="CI822" s="28"/>
      <c r="CJ822" s="28"/>
      <c r="CK822" s="28"/>
      <c r="CL822" s="28"/>
      <c r="CM822" s="28"/>
      <c r="CN822" s="28"/>
      <c r="CO822" s="28"/>
      <c r="CP822" s="28"/>
      <c r="CQ822" s="28"/>
      <c r="CR822" s="28"/>
      <c r="CS822" s="28"/>
      <c r="CT822" s="28"/>
      <c r="CU822" s="28"/>
      <c r="CV822" s="28"/>
      <c r="CW822" s="28"/>
      <c r="CX822" s="28"/>
      <c r="CY822" s="28"/>
      <c r="CZ822" s="28"/>
      <c r="DA822" s="28"/>
      <c r="DB822" s="28"/>
      <c r="DC822" s="28"/>
      <c r="DD822" s="28"/>
      <c r="DE822" s="28"/>
      <c r="DF822" s="28"/>
      <c r="DG822" s="28"/>
      <c r="DH822" s="28"/>
      <c r="DI822" s="28"/>
      <c r="DJ822" s="28"/>
      <c r="DK822" s="28"/>
      <c r="DL822" s="28"/>
      <c r="DM822" s="28"/>
      <c r="DN822" s="28"/>
      <c r="DO822" s="28"/>
      <c r="DP822" s="28"/>
      <c r="DQ822" s="28"/>
      <c r="DR822" s="28"/>
      <c r="DS822" s="28"/>
      <c r="DT822" s="28"/>
      <c r="DU822" s="28"/>
      <c r="DV822" s="28"/>
      <c r="DW822" s="28"/>
      <c r="DX822" s="28"/>
      <c r="DY822" s="28"/>
      <c r="DZ822" s="28"/>
      <c r="EA822" s="28"/>
      <c r="EB822" s="28"/>
      <c r="EC822" s="28"/>
      <c r="ED822" s="28"/>
      <c r="EE822" s="28"/>
      <c r="EF822" s="28"/>
      <c r="EG822" s="28"/>
      <c r="EH822" s="28"/>
      <c r="EI822" s="28"/>
      <c r="EJ822" s="28"/>
      <c r="EK822" s="28"/>
      <c r="EL822" s="28"/>
      <c r="EM822" s="28"/>
      <c r="EN822" s="28"/>
      <c r="EO822" s="28"/>
      <c r="EP822" s="28"/>
      <c r="EQ822" s="28"/>
      <c r="ER822" s="28"/>
      <c r="ES822" s="28"/>
      <c r="ET822" s="28"/>
      <c r="EU822" s="28"/>
      <c r="EV822" s="28"/>
      <c r="EW822" s="28"/>
      <c r="EX822" s="28"/>
      <c r="EY822" s="28"/>
      <c r="EZ822" s="28"/>
      <c r="FA822" s="28"/>
      <c r="FB822" s="28"/>
      <c r="FC822" s="28"/>
      <c r="FD822" s="28"/>
      <c r="FE822" s="28"/>
      <c r="FF822" s="28"/>
      <c r="FG822" s="28"/>
      <c r="FH822" s="28"/>
      <c r="FI822" s="28"/>
      <c r="FJ822" s="28"/>
      <c r="FK822" s="28"/>
      <c r="FL822" s="28"/>
      <c r="FM822" s="28"/>
      <c r="FN822" s="28"/>
      <c r="FO822" s="28"/>
      <c r="FP822" s="28"/>
      <c r="FQ822" s="28"/>
      <c r="FR822" s="28"/>
      <c r="FS822" s="28"/>
      <c r="FT822" s="28"/>
      <c r="FU822" s="28"/>
      <c r="FV822" s="28"/>
      <c r="FW822" s="28"/>
      <c r="FX822" s="28"/>
      <c r="FY822" s="28"/>
      <c r="FZ822" s="28"/>
      <c r="GA822" s="28"/>
      <c r="GB822" s="28"/>
      <c r="GC822" s="28"/>
      <c r="GD822" s="28"/>
      <c r="GE822" s="28"/>
      <c r="GF822" s="28"/>
      <c r="GG822" s="28"/>
      <c r="GH822" s="28"/>
      <c r="GI822" s="28"/>
      <c r="GJ822" s="28"/>
      <c r="GK822" s="28"/>
      <c r="GL822" s="28"/>
      <c r="GM822" s="28"/>
      <c r="GN822" s="28"/>
      <c r="GO822" s="28"/>
      <c r="GP822" s="28"/>
      <c r="GQ822" s="28"/>
      <c r="GR822" s="28"/>
      <c r="GS822" s="28"/>
      <c r="GT822" s="28"/>
      <c r="GU822" s="28"/>
      <c r="GV822" s="28"/>
      <c r="GW822" s="28"/>
      <c r="GX822" s="28"/>
      <c r="GY822" s="28"/>
      <c r="GZ822" s="28"/>
      <c r="HA822" s="28"/>
      <c r="HB822" s="28"/>
      <c r="HC822" s="28"/>
      <c r="HD822" s="28"/>
      <c r="HE822" s="28"/>
      <c r="HF822" s="28"/>
      <c r="HG822" s="28"/>
      <c r="HH822" s="28"/>
      <c r="HI822" s="28"/>
      <c r="HJ822" s="28"/>
      <c r="HK822" s="28"/>
      <c r="HL822" s="28"/>
      <c r="HM822" s="28"/>
      <c r="HN822" s="28"/>
      <c r="HO822" s="28"/>
      <c r="HP822" s="28"/>
      <c r="HQ822" s="28"/>
      <c r="HR822" s="28"/>
      <c r="HS822" s="28"/>
      <c r="HT822" s="28"/>
      <c r="HU822" s="28"/>
      <c r="HV822" s="28"/>
      <c r="HW822" s="28"/>
      <c r="HX822" s="28"/>
      <c r="HY822" s="28"/>
      <c r="HZ822" s="28"/>
      <c r="IA822" s="28"/>
      <c r="IB822" s="28"/>
      <c r="IC822" s="28"/>
      <c r="ID822" s="28"/>
      <c r="IE822" s="28"/>
      <c r="IF822" s="28"/>
      <c r="IG822" s="28"/>
      <c r="IH822" s="28"/>
      <c r="II822" s="28"/>
      <c r="IJ822" s="28"/>
      <c r="IK822" s="28"/>
      <c r="IL822" s="28"/>
      <c r="IM822" s="28"/>
      <c r="IN822" s="28"/>
      <c r="IO822" s="28"/>
      <c r="IP822" s="28"/>
      <c r="IQ822" s="28"/>
      <c r="IR822" s="28"/>
      <c r="IS822" s="28"/>
      <c r="IT822" s="28"/>
      <c r="IU822" s="28"/>
      <c r="IV822" s="28"/>
      <c r="IW822" s="28"/>
      <c r="IX822" s="28"/>
      <c r="IY822" s="28"/>
      <c r="IZ822" s="28"/>
      <c r="JA822" s="28"/>
      <c r="JB822" s="28"/>
      <c r="JC822" s="28"/>
      <c r="JD822" s="28"/>
      <c r="JE822" s="28"/>
      <c r="JF822" s="28"/>
      <c r="JG822" s="28"/>
      <c r="JH822" s="28"/>
      <c r="JI822" s="28"/>
      <c r="JJ822" s="28"/>
      <c r="JK822" s="28"/>
      <c r="JL822" s="28"/>
      <c r="JM822" s="28"/>
      <c r="JN822" s="28"/>
      <c r="JO822" s="28"/>
      <c r="JP822" s="28"/>
      <c r="JQ822" s="28"/>
      <c r="JR822" s="28"/>
      <c r="JS822" s="28"/>
      <c r="JT822" s="28"/>
      <c r="JU822" s="28"/>
      <c r="JV822" s="28"/>
      <c r="JW822" s="28"/>
      <c r="JX822" s="28"/>
      <c r="JY822" s="28"/>
      <c r="JZ822" s="28"/>
      <c r="KA822" s="28"/>
      <c r="KB822" s="28"/>
      <c r="KC822" s="28"/>
      <c r="KD822" s="28"/>
      <c r="KE822" s="28"/>
      <c r="KF822" s="28"/>
      <c r="KG822" s="28"/>
      <c r="KH822" s="28"/>
      <c r="KI822" s="28"/>
      <c r="KJ822" s="28"/>
      <c r="KK822" s="28"/>
      <c r="KL822" s="28"/>
      <c r="KM822" s="28"/>
      <c r="KN822" s="28"/>
      <c r="KO822" s="28"/>
      <c r="KP822" s="28"/>
      <c r="KQ822" s="28"/>
      <c r="KR822" s="28"/>
      <c r="KS822" s="28"/>
      <c r="KT822" s="28"/>
      <c r="KU822" s="28"/>
      <c r="KV822" s="28"/>
      <c r="KW822" s="28"/>
      <c r="KX822" s="28"/>
      <c r="KY822" s="28"/>
      <c r="KZ822" s="28"/>
      <c r="LA822" s="28"/>
      <c r="LB822" s="28"/>
      <c r="LC822" s="28"/>
      <c r="LD822" s="28"/>
      <c r="LE822" s="28"/>
      <c r="LF822" s="28"/>
      <c r="LG822" s="28"/>
      <c r="LH822" s="28"/>
      <c r="LI822" s="28"/>
      <c r="LJ822" s="28"/>
      <c r="LK822" s="28"/>
      <c r="LL822" s="28"/>
      <c r="LM822" s="28"/>
      <c r="LN822" s="28"/>
      <c r="LO822" s="28"/>
      <c r="LP822" s="28"/>
      <c r="LQ822" s="28"/>
      <c r="LR822" s="28"/>
      <c r="LS822" s="28"/>
      <c r="LT822" s="28"/>
      <c r="LU822" s="28"/>
      <c r="LV822" s="28"/>
      <c r="LW822" s="28"/>
      <c r="LX822" s="28"/>
      <c r="LY822" s="28"/>
      <c r="LZ822" s="28"/>
      <c r="MA822" s="28"/>
      <c r="MB822" s="28"/>
      <c r="MC822" s="28"/>
      <c r="MD822" s="28"/>
      <c r="ME822" s="28"/>
      <c r="MF822" s="28"/>
      <c r="MG822" s="28"/>
      <c r="MH822" s="28"/>
      <c r="MI822" s="28"/>
      <c r="MJ822" s="28"/>
      <c r="MK822" s="28"/>
      <c r="ML822" s="28"/>
      <c r="MM822" s="28"/>
      <c r="MN822" s="28"/>
      <c r="MO822" s="28"/>
      <c r="MP822" s="28"/>
      <c r="MQ822" s="28"/>
      <c r="MR822" s="28"/>
      <c r="MS822" s="28"/>
      <c r="MT822" s="28"/>
      <c r="MU822" s="28"/>
      <c r="MV822" s="28"/>
      <c r="MW822" s="28"/>
      <c r="MX822" s="28"/>
      <c r="MY822" s="28"/>
      <c r="MZ822" s="28"/>
      <c r="NA822" s="28"/>
      <c r="NB822" s="28"/>
      <c r="NC822" s="28"/>
      <c r="ND822" s="28"/>
      <c r="NE822" s="28"/>
      <c r="NF822" s="28"/>
      <c r="NG822" s="28"/>
      <c r="NH822" s="28"/>
      <c r="NI822" s="28"/>
      <c r="NJ822" s="28"/>
      <c r="NK822" s="28"/>
      <c r="NL822" s="28"/>
      <c r="NM822" s="28"/>
      <c r="NN822" s="28"/>
      <c r="NO822" s="28"/>
      <c r="NP822" s="28"/>
      <c r="NQ822" s="28"/>
      <c r="NR822" s="28"/>
      <c r="NS822" s="28"/>
      <c r="NT822" s="28"/>
      <c r="NU822" s="28"/>
      <c r="NV822" s="28"/>
      <c r="NW822" s="28"/>
      <c r="NX822" s="28"/>
      <c r="NY822" s="28"/>
      <c r="NZ822" s="28"/>
      <c r="OA822" s="28"/>
      <c r="OB822" s="28"/>
      <c r="OC822" s="28"/>
      <c r="OD822" s="28"/>
      <c r="OE822" s="28"/>
      <c r="OF822" s="28"/>
      <c r="OG822" s="28"/>
      <c r="OH822" s="28"/>
      <c r="OI822" s="28"/>
      <c r="OJ822" s="28"/>
      <c r="OK822" s="28"/>
      <c r="OL822" s="28"/>
      <c r="OM822" s="28"/>
      <c r="ON822" s="28"/>
      <c r="OO822" s="28"/>
      <c r="OP822" s="28"/>
      <c r="OQ822" s="28"/>
      <c r="OR822" s="28"/>
      <c r="OS822" s="28"/>
      <c r="OT822" s="28"/>
      <c r="OU822" s="28"/>
      <c r="OV822" s="28"/>
      <c r="OW822" s="28"/>
      <c r="OX822" s="28"/>
      <c r="OY822" s="28"/>
      <c r="OZ822" s="28"/>
      <c r="PA822" s="28"/>
      <c r="PB822" s="28"/>
      <c r="PC822" s="28"/>
      <c r="PD822" s="28"/>
      <c r="PE822" s="28"/>
      <c r="PF822" s="28"/>
      <c r="PG822" s="28"/>
      <c r="PH822" s="28"/>
      <c r="PI822" s="28"/>
      <c r="PJ822" s="28"/>
      <c r="PK822" s="28"/>
      <c r="PL822" s="28"/>
      <c r="PM822" s="28"/>
      <c r="PN822" s="28"/>
      <c r="PO822" s="28"/>
      <c r="PP822" s="28"/>
      <c r="PQ822" s="28"/>
      <c r="PR822" s="28"/>
      <c r="PS822" s="28"/>
      <c r="PT822" s="28"/>
      <c r="PU822" s="28"/>
      <c r="PV822" s="28"/>
      <c r="PW822" s="28"/>
      <c r="PX822" s="28"/>
      <c r="PY822" s="28"/>
      <c r="PZ822" s="28"/>
      <c r="QA822" s="28"/>
      <c r="QB822" s="28"/>
      <c r="QC822" s="28"/>
      <c r="QD822" s="28"/>
      <c r="QE822" s="28"/>
      <c r="QF822" s="28"/>
      <c r="QG822" s="28"/>
      <c r="QH822" s="28"/>
      <c r="QI822" s="28"/>
      <c r="QJ822" s="28"/>
      <c r="QK822" s="28"/>
      <c r="QL822" s="28"/>
      <c r="QM822" s="28"/>
      <c r="QN822" s="28"/>
      <c r="QO822" s="28"/>
      <c r="QP822" s="28"/>
      <c r="QQ822" s="28"/>
      <c r="QR822" s="28"/>
      <c r="QS822" s="28"/>
      <c r="QT822" s="28"/>
      <c r="QU822" s="28"/>
      <c r="QV822" s="28"/>
      <c r="QW822" s="28"/>
      <c r="QX822" s="28"/>
      <c r="QY822" s="28"/>
      <c r="QZ822" s="28"/>
      <c r="RA822" s="28"/>
      <c r="RB822" s="28"/>
      <c r="RC822" s="28"/>
      <c r="RD822" s="28"/>
      <c r="RE822" s="28"/>
      <c r="RF822" s="28"/>
      <c r="RG822" s="28"/>
      <c r="RH822" s="28"/>
      <c r="RI822" s="28"/>
      <c r="RJ822" s="28"/>
      <c r="RK822" s="28"/>
      <c r="RL822" s="28"/>
      <c r="RM822" s="28"/>
      <c r="RN822" s="28"/>
      <c r="RO822" s="28"/>
      <c r="RP822" s="28"/>
      <c r="RQ822" s="28"/>
      <c r="RR822" s="28"/>
      <c r="RS822" s="28"/>
      <c r="RT822" s="28"/>
      <c r="RU822" s="28"/>
      <c r="RV822" s="28"/>
      <c r="RW822" s="28"/>
      <c r="RX822" s="28"/>
      <c r="RY822" s="28"/>
      <c r="RZ822" s="28"/>
      <c r="SA822" s="28"/>
      <c r="SB822" s="28"/>
      <c r="SC822" s="28"/>
      <c r="SD822" s="28"/>
      <c r="SE822" s="28"/>
      <c r="SF822" s="28"/>
      <c r="SG822" s="28"/>
      <c r="SH822" s="28"/>
      <c r="SI822" s="28"/>
      <c r="SJ822" s="28"/>
      <c r="SK822" s="28"/>
      <c r="SL822" s="28"/>
      <c r="SM822" s="28"/>
      <c r="SN822" s="28"/>
      <c r="SO822" s="28"/>
      <c r="SP822" s="28"/>
      <c r="SQ822" s="28"/>
      <c r="SR822" s="28"/>
      <c r="SS822" s="28"/>
      <c r="ST822" s="28"/>
      <c r="SU822" s="28"/>
      <c r="SV822" s="28"/>
      <c r="SW822" s="28"/>
      <c r="SX822" s="28"/>
      <c r="SY822" s="28"/>
      <c r="SZ822" s="28"/>
      <c r="TA822" s="28"/>
      <c r="TB822" s="28"/>
      <c r="TC822" s="28"/>
      <c r="TD822" s="28"/>
      <c r="TE822" s="28"/>
      <c r="TF822" s="28"/>
      <c r="TG822" s="28"/>
      <c r="TH822" s="28"/>
      <c r="TI822" s="28"/>
      <c r="TJ822" s="28"/>
      <c r="TK822" s="28"/>
      <c r="TL822" s="28"/>
      <c r="TM822" s="28"/>
      <c r="TN822" s="28"/>
      <c r="TO822" s="28"/>
      <c r="TP822" s="28"/>
      <c r="TQ822" s="28"/>
      <c r="TR822" s="28"/>
      <c r="TS822" s="28"/>
      <c r="TT822" s="28"/>
      <c r="TU822" s="28"/>
      <c r="TV822" s="28"/>
      <c r="TW822" s="28"/>
      <c r="TX822" s="28"/>
      <c r="TY822" s="28"/>
      <c r="TZ822" s="28"/>
      <c r="UA822" s="28"/>
      <c r="UB822" s="28"/>
      <c r="UC822" s="28"/>
      <c r="UD822" s="28"/>
      <c r="UE822" s="28"/>
      <c r="UF822" s="28"/>
      <c r="UG822" s="28"/>
      <c r="UH822" s="28"/>
      <c r="UI822" s="28"/>
      <c r="UJ822" s="28"/>
      <c r="UK822" s="28"/>
      <c r="UL822" s="28"/>
      <c r="UM822" s="28"/>
      <c r="UN822" s="28"/>
      <c r="UO822" s="28"/>
      <c r="UP822" s="28"/>
      <c r="UQ822" s="28"/>
      <c r="UR822" s="28"/>
      <c r="US822" s="28"/>
      <c r="UT822" s="28"/>
      <c r="UU822" s="28"/>
      <c r="UV822" s="28"/>
      <c r="UW822" s="28"/>
      <c r="UX822" s="28"/>
      <c r="UY822" s="28"/>
      <c r="UZ822" s="28"/>
      <c r="VA822" s="28"/>
      <c r="VB822" s="28"/>
      <c r="VC822" s="28"/>
      <c r="VD822" s="28"/>
      <c r="VE822" s="28"/>
      <c r="VF822" s="28"/>
      <c r="VG822" s="28"/>
      <c r="VH822" s="28"/>
      <c r="VI822" s="28"/>
      <c r="VJ822" s="28"/>
      <c r="VK822" s="28"/>
      <c r="VL822" s="28"/>
      <c r="VM822" s="28"/>
      <c r="VN822" s="28"/>
      <c r="VO822" s="28"/>
      <c r="VP822" s="28"/>
      <c r="VQ822" s="28"/>
      <c r="VR822" s="28"/>
      <c r="VS822" s="28"/>
      <c r="VT822" s="28"/>
      <c r="VU822" s="28"/>
      <c r="VV822" s="28"/>
      <c r="VW822" s="28"/>
      <c r="VX822" s="28"/>
      <c r="VY822" s="28"/>
      <c r="VZ822" s="28"/>
      <c r="WA822" s="28"/>
      <c r="WB822" s="28"/>
      <c r="WC822" s="28"/>
      <c r="WD822" s="28"/>
      <c r="WE822" s="28"/>
      <c r="WF822" s="28"/>
      <c r="WG822" s="28"/>
      <c r="WH822" s="28"/>
      <c r="WI822" s="28"/>
      <c r="WJ822" s="28"/>
      <c r="WK822" s="28"/>
      <c r="WL822" s="28"/>
      <c r="WM822" s="28"/>
      <c r="WN822" s="28"/>
      <c r="WO822" s="28"/>
      <c r="WP822" s="28"/>
      <c r="WQ822" s="28"/>
      <c r="WR822" s="28"/>
      <c r="WS822" s="28"/>
      <c r="WT822" s="28"/>
      <c r="WU822" s="28"/>
      <c r="WV822" s="28"/>
      <c r="WW822" s="28"/>
      <c r="WX822" s="28"/>
      <c r="WY822" s="28"/>
      <c r="WZ822" s="28"/>
      <c r="XA822" s="28"/>
      <c r="XB822" s="28"/>
      <c r="XC822" s="28"/>
      <c r="XD822" s="28"/>
      <c r="XE822" s="28"/>
      <c r="XF822" s="28"/>
      <c r="XG822" s="28"/>
      <c r="XH822" s="28"/>
      <c r="XI822" s="28"/>
      <c r="XJ822" s="28"/>
      <c r="XK822" s="28"/>
      <c r="XL822" s="28"/>
      <c r="XM822" s="28"/>
      <c r="XN822" s="28"/>
      <c r="XO822" s="28"/>
      <c r="XP822" s="28"/>
      <c r="XQ822" s="28"/>
      <c r="XR822" s="28"/>
      <c r="XS822" s="28"/>
      <c r="XT822" s="28"/>
      <c r="XU822" s="28"/>
      <c r="XV822" s="28"/>
      <c r="XW822" s="28"/>
      <c r="XX822" s="28"/>
      <c r="XY822" s="28"/>
      <c r="XZ822" s="28"/>
      <c r="YA822" s="28"/>
      <c r="YB822" s="28"/>
      <c r="YC822" s="28"/>
      <c r="YD822" s="28"/>
      <c r="YE822" s="28"/>
      <c r="YF822" s="28"/>
      <c r="YG822" s="28"/>
      <c r="YH822" s="28"/>
      <c r="YI822" s="28"/>
      <c r="YJ822" s="28"/>
      <c r="YK822" s="28"/>
      <c r="YL822" s="28"/>
      <c r="YM822" s="28"/>
      <c r="YN822" s="28"/>
      <c r="YO822" s="28"/>
      <c r="YP822" s="28"/>
      <c r="YQ822" s="28"/>
      <c r="YR822" s="28"/>
      <c r="YS822" s="28"/>
      <c r="YT822" s="28"/>
      <c r="YU822" s="28"/>
      <c r="YV822" s="28"/>
      <c r="YW822" s="28"/>
      <c r="YX822" s="28"/>
      <c r="YY822" s="28"/>
      <c r="YZ822" s="28"/>
      <c r="ZA822" s="28"/>
      <c r="ZB822" s="28"/>
      <c r="ZC822" s="28"/>
      <c r="ZD822" s="28"/>
      <c r="ZE822" s="28"/>
      <c r="ZF822" s="28"/>
      <c r="ZG822" s="28"/>
      <c r="ZH822" s="28"/>
      <c r="ZI822" s="28"/>
      <c r="ZJ822" s="28"/>
      <c r="ZK822" s="28"/>
      <c r="ZL822" s="28"/>
      <c r="ZM822" s="28"/>
      <c r="ZN822" s="28"/>
      <c r="ZO822" s="28"/>
      <c r="ZP822" s="28"/>
      <c r="ZQ822" s="28"/>
      <c r="ZR822" s="28"/>
      <c r="ZS822" s="28"/>
      <c r="ZT822" s="28"/>
      <c r="ZU822" s="28"/>
      <c r="ZV822" s="28"/>
      <c r="ZW822" s="28"/>
      <c r="ZX822" s="28"/>
      <c r="ZY822" s="28"/>
      <c r="ZZ822" s="28"/>
      <c r="AAA822" s="28"/>
      <c r="AAB822" s="28"/>
      <c r="AAC822" s="28"/>
      <c r="AAD822" s="28"/>
      <c r="AAE822" s="28"/>
      <c r="AAF822" s="28"/>
      <c r="AAG822" s="28"/>
      <c r="AAH822" s="28"/>
      <c r="AAI822" s="28"/>
      <c r="AAJ822" s="28"/>
      <c r="AAK822" s="28"/>
      <c r="AAL822" s="28"/>
      <c r="AAM822" s="28"/>
      <c r="AAN822" s="28"/>
      <c r="AAO822" s="28"/>
      <c r="AAP822" s="28"/>
      <c r="AAQ822" s="28"/>
      <c r="AAR822" s="28"/>
      <c r="AAS822" s="28"/>
      <c r="AAT822" s="28"/>
      <c r="AAU822" s="28"/>
      <c r="AAV822" s="28"/>
      <c r="AAW822" s="28"/>
      <c r="AAX822" s="28"/>
      <c r="AAY822" s="28"/>
      <c r="AAZ822" s="28"/>
      <c r="ABA822" s="28"/>
      <c r="ABB822" s="28"/>
      <c r="ABC822" s="28"/>
      <c r="ABD822" s="28"/>
      <c r="ABE822" s="28"/>
      <c r="ABF822" s="28"/>
      <c r="ABG822" s="28"/>
      <c r="ABH822" s="28"/>
      <c r="ABI822" s="28"/>
      <c r="ABJ822" s="28"/>
      <c r="ABK822" s="28"/>
      <c r="ABL822" s="28"/>
      <c r="ABM822" s="28"/>
      <c r="ABN822" s="28"/>
      <c r="ABO822" s="28"/>
      <c r="ABP822" s="28"/>
      <c r="ABQ822" s="28"/>
      <c r="ABR822" s="28"/>
      <c r="ABS822" s="28"/>
      <c r="ABT822" s="28"/>
      <c r="ABU822" s="28"/>
      <c r="ABV822" s="28"/>
      <c r="ABW822" s="28"/>
      <c r="ABX822" s="28"/>
      <c r="ABY822" s="28"/>
      <c r="ABZ822" s="28"/>
      <c r="ACA822" s="28"/>
      <c r="ACB822" s="28"/>
      <c r="ACC822" s="28"/>
      <c r="ACD822" s="28"/>
      <c r="ACE822" s="28"/>
      <c r="ACF822" s="28"/>
      <c r="ACG822" s="28"/>
      <c r="ACH822" s="28"/>
      <c r="ACI822" s="28"/>
      <c r="ACJ822" s="28"/>
      <c r="ACK822" s="28"/>
      <c r="ACL822" s="28"/>
      <c r="ACM822" s="28"/>
      <c r="ACN822" s="28"/>
      <c r="ACO822" s="28"/>
      <c r="ACP822" s="28"/>
      <c r="ACQ822" s="28"/>
      <c r="ACR822" s="28"/>
      <c r="ACS822" s="28"/>
      <c r="ACT822" s="28"/>
      <c r="ACU822" s="28"/>
      <c r="ACV822" s="28"/>
      <c r="ACW822" s="28"/>
      <c r="ACX822" s="28"/>
      <c r="ACY822" s="28"/>
      <c r="ACZ822" s="28"/>
      <c r="ADA822" s="28"/>
      <c r="ADB822" s="28"/>
      <c r="ADC822" s="28"/>
      <c r="ADD822" s="28"/>
      <c r="ADE822" s="28"/>
      <c r="ADF822" s="28"/>
      <c r="ADG822" s="28"/>
      <c r="ADH822" s="28"/>
      <c r="ADI822" s="28"/>
      <c r="ADJ822" s="28"/>
      <c r="ADK822" s="28"/>
      <c r="ADL822" s="28"/>
      <c r="ADM822" s="28"/>
      <c r="ADN822" s="28"/>
      <c r="ADO822" s="28"/>
      <c r="ADP822" s="28"/>
      <c r="ADQ822" s="28"/>
      <c r="ADR822" s="28"/>
      <c r="ADS822" s="28"/>
      <c r="ADT822" s="28"/>
      <c r="ADU822" s="28"/>
      <c r="ADV822" s="28"/>
      <c r="ADW822" s="28"/>
      <c r="ADX822" s="28"/>
      <c r="ADY822" s="28"/>
      <c r="ADZ822" s="28"/>
      <c r="AEA822" s="28"/>
      <c r="AEB822" s="28"/>
      <c r="AEC822" s="28"/>
      <c r="AED822" s="28"/>
      <c r="AEE822" s="28"/>
      <c r="AEF822" s="28"/>
      <c r="AEG822" s="28"/>
      <c r="AEH822" s="28"/>
      <c r="AEI822" s="28"/>
      <c r="AEJ822" s="28"/>
      <c r="AEK822" s="28"/>
      <c r="AEL822" s="28"/>
      <c r="AEM822" s="28"/>
      <c r="AEN822" s="28"/>
      <c r="AEO822" s="28"/>
      <c r="AEP822" s="28"/>
      <c r="AEQ822" s="28"/>
      <c r="AER822" s="28"/>
      <c r="AES822" s="28"/>
      <c r="AET822" s="28"/>
      <c r="AEU822" s="28"/>
      <c r="AEV822" s="28"/>
      <c r="AEW822" s="28"/>
      <c r="AEX822" s="28"/>
      <c r="AEY822" s="28"/>
      <c r="AEZ822" s="28"/>
      <c r="AFA822" s="28"/>
      <c r="AFB822" s="28"/>
      <c r="AFC822" s="28"/>
      <c r="AFD822" s="28"/>
      <c r="AFE822" s="28"/>
      <c r="AFF822" s="28"/>
      <c r="AFG822" s="28"/>
      <c r="AFH822" s="28"/>
      <c r="AFI822" s="28"/>
      <c r="AFJ822" s="28"/>
      <c r="AFK822" s="28"/>
      <c r="AFL822" s="28"/>
      <c r="AFM822" s="28"/>
      <c r="AFN822" s="28"/>
      <c r="AFO822" s="28"/>
      <c r="AFP822" s="28"/>
      <c r="AFQ822" s="28"/>
      <c r="AFR822" s="28"/>
      <c r="AFS822" s="28"/>
      <c r="AFT822" s="28"/>
      <c r="AFU822" s="28"/>
      <c r="AFV822" s="28"/>
      <c r="AFW822" s="28"/>
      <c r="AFX822" s="28"/>
      <c r="AFY822" s="28"/>
      <c r="AFZ822" s="28"/>
      <c r="AGA822" s="28"/>
      <c r="AGB822" s="28"/>
      <c r="AGC822" s="28"/>
      <c r="AGD822" s="28"/>
      <c r="AGE822" s="28"/>
      <c r="AGF822" s="28"/>
      <c r="AGG822" s="28"/>
      <c r="AGH822" s="28"/>
      <c r="AGI822" s="28"/>
      <c r="AGJ822" s="28"/>
      <c r="AGK822" s="28"/>
      <c r="AGL822" s="28"/>
      <c r="AGM822" s="28"/>
      <c r="AGN822" s="28"/>
      <c r="AGO822" s="28"/>
      <c r="AGP822" s="28"/>
      <c r="AGQ822" s="28"/>
      <c r="AGR822" s="28"/>
      <c r="AGS822" s="28"/>
      <c r="AGT822" s="28"/>
      <c r="AGU822" s="28"/>
      <c r="AGV822" s="28"/>
      <c r="AGW822" s="28"/>
      <c r="AGX822" s="28"/>
      <c r="AGY822" s="28"/>
      <c r="AGZ822" s="28"/>
      <c r="AHA822" s="28"/>
      <c r="AHB822" s="28"/>
      <c r="AHC822" s="28"/>
      <c r="AHD822" s="28"/>
      <c r="AHE822" s="28"/>
      <c r="AHF822" s="28"/>
      <c r="AHG822" s="28"/>
      <c r="AHH822" s="28"/>
      <c r="AHI822" s="28"/>
      <c r="AHJ822" s="28"/>
      <c r="AHK822" s="28"/>
      <c r="AHL822" s="28"/>
      <c r="AHM822" s="28"/>
      <c r="AHN822" s="28"/>
      <c r="AHO822" s="28"/>
      <c r="AHP822" s="28"/>
      <c r="AHQ822" s="28"/>
      <c r="AHR822" s="28"/>
      <c r="AHS822" s="28"/>
      <c r="AHT822" s="28"/>
      <c r="AHU822" s="28"/>
      <c r="AHV822" s="28"/>
      <c r="AHW822" s="28"/>
      <c r="AHX822" s="28"/>
      <c r="AHY822" s="28"/>
      <c r="AHZ822" s="28"/>
      <c r="AIA822" s="28"/>
      <c r="AIB822" s="28"/>
      <c r="AIC822" s="28"/>
      <c r="AID822" s="28"/>
      <c r="AIE822" s="28"/>
      <c r="AIF822" s="28"/>
      <c r="AIG822" s="28"/>
      <c r="AIH822" s="28"/>
      <c r="AII822" s="28"/>
      <c r="AIJ822" s="28"/>
      <c r="AIK822" s="28"/>
      <c r="AIL822" s="28"/>
      <c r="AIM822" s="28"/>
      <c r="AIN822" s="28"/>
      <c r="AIO822" s="28"/>
      <c r="AIP822" s="28"/>
      <c r="AIQ822" s="28"/>
      <c r="AIR822" s="28"/>
      <c r="AIS822" s="28"/>
      <c r="AIT822" s="28"/>
      <c r="AIU822" s="28"/>
      <c r="AIV822" s="28"/>
      <c r="AIW822" s="28"/>
      <c r="AIX822" s="28"/>
      <c r="AIY822" s="28"/>
      <c r="AIZ822" s="28"/>
      <c r="AJA822" s="28"/>
      <c r="AJB822" s="28"/>
      <c r="AJC822" s="28"/>
      <c r="AJD822" s="28"/>
      <c r="AJE822" s="28"/>
      <c r="AJF822" s="28"/>
      <c r="AJG822" s="28"/>
      <c r="AJH822" s="28"/>
      <c r="AJI822" s="28"/>
      <c r="AJJ822" s="28"/>
      <c r="AJK822" s="28"/>
      <c r="AJL822" s="28"/>
      <c r="AJM822" s="28"/>
      <c r="AJN822" s="28"/>
      <c r="AJO822" s="28"/>
      <c r="AJP822" s="28"/>
      <c r="AJQ822" s="28"/>
      <c r="AJR822" s="28"/>
      <c r="AJS822" s="28"/>
      <c r="AJT822" s="28"/>
      <c r="AJU822" s="28"/>
      <c r="AJV822" s="28"/>
      <c r="AJW822" s="28"/>
      <c r="AJX822" s="28"/>
      <c r="AJY822" s="28"/>
      <c r="AJZ822" s="28"/>
      <c r="AKA822" s="28"/>
      <c r="AKB822" s="28"/>
      <c r="AKC822" s="28"/>
      <c r="AKD822" s="28"/>
      <c r="AKE822" s="28"/>
      <c r="AKF822" s="28"/>
      <c r="AKG822" s="28"/>
      <c r="AKH822" s="28"/>
      <c r="AKI822" s="28"/>
      <c r="AKJ822" s="28"/>
      <c r="AKK822" s="28"/>
      <c r="AKL822" s="28"/>
      <c r="AKM822" s="28"/>
      <c r="AKN822" s="28"/>
      <c r="AKO822" s="28"/>
      <c r="AKP822" s="28"/>
      <c r="AKQ822" s="28"/>
      <c r="AKR822" s="28"/>
      <c r="AKS822" s="28"/>
      <c r="AKT822" s="28"/>
      <c r="AKU822" s="28"/>
      <c r="AKV822" s="28"/>
      <c r="AKW822" s="28"/>
      <c r="AKX822" s="28"/>
      <c r="AKY822" s="28"/>
      <c r="AKZ822" s="28"/>
      <c r="ALA822" s="28"/>
      <c r="ALB822" s="28"/>
      <c r="ALC822" s="28"/>
      <c r="ALD822" s="28"/>
      <c r="ALE822" s="28"/>
      <c r="ALF822" s="28"/>
      <c r="ALG822" s="28"/>
      <c r="ALH822" s="28"/>
      <c r="ALI822" s="28"/>
      <c r="ALJ822" s="28"/>
      <c r="ALK822" s="28"/>
      <c r="ALL822" s="28"/>
      <c r="ALM822" s="28"/>
      <c r="ALN822" s="28"/>
      <c r="ALO822" s="28"/>
      <c r="ALP822" s="28"/>
      <c r="ALQ822" s="28"/>
      <c r="ALR822" s="28"/>
      <c r="ALS822" s="28"/>
      <c r="ALT822" s="28"/>
      <c r="ALU822" s="28"/>
      <c r="ALV822" s="28"/>
      <c r="ALW822" s="28"/>
      <c r="ALX822" s="28"/>
      <c r="ALY822" s="28"/>
      <c r="ALZ822" s="28"/>
      <c r="AMA822" s="28"/>
      <c r="AMB822" s="28"/>
      <c r="AMC822" s="28"/>
      <c r="AMD822" s="28"/>
      <c r="AME822" s="28"/>
      <c r="AMF822" s="28"/>
      <c r="AMG822" s="28"/>
      <c r="AMH822" s="28"/>
      <c r="AMI822" s="28"/>
      <c r="AMJ822" s="28"/>
      <c r="AMK822" s="28"/>
      <c r="AML822" s="28"/>
      <c r="AMM822" s="28"/>
      <c r="AMN822" s="28"/>
      <c r="AMO822" s="28"/>
      <c r="AMP822" s="28"/>
      <c r="AMQ822" s="28"/>
      <c r="AMR822" s="28"/>
      <c r="AMS822" s="28"/>
      <c r="AMT822" s="28"/>
      <c r="AMU822" s="28"/>
      <c r="AMV822" s="28"/>
      <c r="AMW822" s="28"/>
      <c r="AMX822" s="28"/>
      <c r="AMY822" s="28"/>
      <c r="AMZ822" s="28"/>
      <c r="ANA822" s="28"/>
      <c r="ANB822" s="28"/>
      <c r="ANC822" s="28"/>
      <c r="AND822" s="28"/>
      <c r="ANE822" s="28"/>
      <c r="ANF822" s="28"/>
      <c r="ANG822" s="28"/>
      <c r="ANH822" s="28"/>
      <c r="ANI822" s="28"/>
      <c r="ANJ822" s="28"/>
      <c r="ANK822" s="28"/>
      <c r="ANL822" s="28"/>
      <c r="ANM822" s="28"/>
      <c r="ANN822" s="28"/>
      <c r="ANO822" s="28"/>
      <c r="ANP822" s="28"/>
      <c r="ANQ822" s="28"/>
      <c r="ANR822" s="28"/>
      <c r="ANS822" s="28"/>
      <c r="ANT822" s="28"/>
      <c r="ANU822" s="28"/>
      <c r="ANV822" s="28"/>
      <c r="ANW822" s="28"/>
      <c r="ANX822" s="28"/>
      <c r="ANY822" s="28"/>
      <c r="ANZ822" s="28"/>
      <c r="AOA822" s="28"/>
      <c r="AOB822" s="28"/>
      <c r="AOC822" s="28"/>
      <c r="AOD822" s="28"/>
      <c r="AOE822" s="28"/>
      <c r="AOF822" s="28"/>
      <c r="AOG822" s="28"/>
      <c r="AOH822" s="28"/>
      <c r="AOI822" s="28"/>
      <c r="AOJ822" s="28"/>
      <c r="AOK822" s="28"/>
      <c r="AOL822" s="28"/>
      <c r="AOM822" s="28"/>
      <c r="AON822" s="28"/>
      <c r="AOO822" s="28"/>
      <c r="AOP822" s="28"/>
      <c r="AOQ822" s="28"/>
      <c r="AOR822" s="28"/>
      <c r="AOS822" s="28"/>
      <c r="AOT822" s="28"/>
      <c r="AOU822" s="28"/>
      <c r="AOV822" s="28"/>
      <c r="AOW822" s="28"/>
      <c r="AOX822" s="28"/>
      <c r="AOY822" s="28"/>
      <c r="AOZ822" s="28"/>
      <c r="APA822" s="28"/>
      <c r="APB822" s="28"/>
      <c r="APC822" s="28"/>
      <c r="APD822" s="28"/>
      <c r="APE822" s="28"/>
      <c r="APF822" s="28"/>
      <c r="APG822" s="28"/>
      <c r="APH822" s="28"/>
      <c r="API822" s="28"/>
      <c r="APJ822" s="28"/>
      <c r="APK822" s="28"/>
      <c r="APL822" s="28"/>
      <c r="APM822" s="28"/>
      <c r="APN822" s="28"/>
      <c r="APO822" s="28"/>
      <c r="APP822" s="28"/>
      <c r="APQ822" s="28"/>
      <c r="APR822" s="28"/>
      <c r="APS822" s="28"/>
      <c r="APT822" s="28"/>
      <c r="APU822" s="28"/>
      <c r="APV822" s="28"/>
      <c r="APW822" s="28"/>
      <c r="APX822" s="28"/>
      <c r="APY822" s="28"/>
      <c r="APZ822" s="28"/>
      <c r="AQA822" s="28"/>
      <c r="AQB822" s="28"/>
      <c r="AQC822" s="28"/>
      <c r="AQD822" s="28"/>
      <c r="AQE822" s="28"/>
      <c r="AQF822" s="28"/>
      <c r="AQG822" s="28"/>
      <c r="AQH822" s="28"/>
      <c r="AQI822" s="28"/>
      <c r="AQJ822" s="28"/>
      <c r="AQK822" s="28"/>
      <c r="AQL822" s="28"/>
      <c r="AQM822" s="28"/>
      <c r="AQN822" s="28"/>
      <c r="AQO822" s="28"/>
      <c r="AQP822" s="28"/>
      <c r="AQQ822" s="28"/>
      <c r="AQR822" s="28"/>
      <c r="AQS822" s="28"/>
      <c r="AQT822" s="28"/>
      <c r="AQU822" s="28"/>
      <c r="AQV822" s="28"/>
      <c r="AQW822" s="28"/>
      <c r="AQX822" s="28"/>
      <c r="AQY822" s="28"/>
      <c r="AQZ822" s="28"/>
      <c r="ARA822" s="28"/>
      <c r="ARB822" s="28"/>
      <c r="ARC822" s="28"/>
      <c r="ARD822" s="28"/>
      <c r="ARE822" s="28"/>
      <c r="ARF822" s="28"/>
      <c r="ARG822" s="28"/>
      <c r="ARH822" s="28"/>
      <c r="ARI822" s="28"/>
      <c r="ARJ822" s="28"/>
      <c r="ARK822" s="28"/>
      <c r="ARL822" s="28"/>
      <c r="ARM822" s="28"/>
      <c r="ARN822" s="28"/>
      <c r="ARO822" s="28"/>
      <c r="ARP822" s="28"/>
      <c r="ARQ822" s="28"/>
      <c r="ARR822" s="28"/>
      <c r="ARS822" s="28"/>
      <c r="ART822" s="28"/>
      <c r="ARU822" s="28"/>
      <c r="ARV822" s="28"/>
      <c r="ARW822" s="28"/>
      <c r="ARX822" s="28"/>
      <c r="ARY822" s="28"/>
      <c r="ARZ822" s="28"/>
      <c r="ASA822" s="28"/>
      <c r="ASB822" s="28"/>
      <c r="ASC822" s="28"/>
      <c r="ASD822" s="28"/>
      <c r="ASE822" s="28"/>
      <c r="ASF822" s="28"/>
      <c r="ASG822" s="28"/>
      <c r="ASH822" s="28"/>
      <c r="ASI822" s="28"/>
      <c r="ASJ822" s="28"/>
      <c r="ASK822" s="28"/>
      <c r="ASL822" s="28"/>
      <c r="ASM822" s="28"/>
      <c r="ASN822" s="28"/>
      <c r="ASO822" s="28"/>
      <c r="ASP822" s="28"/>
      <c r="ASQ822" s="28"/>
      <c r="ASR822" s="28"/>
      <c r="ASS822" s="28"/>
      <c r="AST822" s="28"/>
      <c r="ASU822" s="28"/>
      <c r="ASV822" s="28"/>
      <c r="ASW822" s="28"/>
      <c r="ASX822" s="28"/>
      <c r="ASY822" s="28"/>
      <c r="ASZ822" s="28"/>
      <c r="ATA822" s="28"/>
      <c r="ATB822" s="28"/>
      <c r="ATC822" s="28"/>
      <c r="ATD822" s="28"/>
      <c r="ATE822" s="28"/>
      <c r="ATF822" s="28"/>
      <c r="ATG822" s="28"/>
      <c r="ATH822" s="28"/>
      <c r="ATI822" s="28"/>
      <c r="ATJ822" s="28"/>
      <c r="ATK822" s="28"/>
      <c r="ATL822" s="28"/>
      <c r="ATM822" s="28"/>
      <c r="ATN822" s="28"/>
      <c r="ATO822" s="28"/>
      <c r="ATP822" s="28"/>
      <c r="ATQ822" s="28"/>
      <c r="ATR822" s="28"/>
      <c r="ATS822" s="28"/>
      <c r="ATT822" s="28"/>
      <c r="ATU822" s="28"/>
      <c r="ATV822" s="28"/>
      <c r="ATW822" s="28"/>
      <c r="ATX822" s="28"/>
      <c r="ATY822" s="28"/>
      <c r="ATZ822" s="28"/>
      <c r="AUA822" s="28"/>
      <c r="AUB822" s="28"/>
      <c r="AUC822" s="28"/>
      <c r="AUD822" s="28"/>
      <c r="AUE822" s="28"/>
      <c r="AUF822" s="28"/>
      <c r="AUG822" s="28"/>
      <c r="AUH822" s="28"/>
      <c r="AUI822" s="28"/>
      <c r="AUJ822" s="28"/>
      <c r="AUK822" s="28"/>
      <c r="AUL822" s="28"/>
      <c r="AUM822" s="28"/>
      <c r="AUN822" s="28"/>
      <c r="AUO822" s="28"/>
      <c r="AUP822" s="28"/>
      <c r="AUQ822" s="28"/>
      <c r="AUR822" s="28"/>
      <c r="AUS822" s="28"/>
      <c r="AUT822" s="28"/>
      <c r="AUU822" s="28"/>
      <c r="AUV822" s="28"/>
      <c r="AUW822" s="28"/>
      <c r="AUX822" s="28"/>
      <c r="AUY822" s="28"/>
      <c r="AUZ822" s="28"/>
      <c r="AVA822" s="28"/>
      <c r="AVB822" s="28"/>
      <c r="AVC822" s="28"/>
      <c r="AVD822" s="28"/>
      <c r="AVE822" s="28"/>
      <c r="AVF822" s="28"/>
      <c r="AVG822" s="28"/>
      <c r="AVH822" s="28"/>
      <c r="AVI822" s="28"/>
      <c r="AVJ822" s="28"/>
      <c r="AVK822" s="28"/>
      <c r="AVL822" s="28"/>
      <c r="AVM822" s="28"/>
      <c r="AVN822" s="28"/>
      <c r="AVO822" s="28"/>
      <c r="AVP822" s="28"/>
      <c r="AVQ822" s="28"/>
      <c r="AVR822" s="28"/>
      <c r="AVS822" s="28"/>
      <c r="AVT822" s="28"/>
      <c r="AVU822" s="28"/>
      <c r="AVV822" s="28"/>
      <c r="AVW822" s="28"/>
      <c r="AVX822" s="28"/>
      <c r="AVY822" s="28"/>
      <c r="AVZ822" s="28"/>
      <c r="AWA822" s="28"/>
      <c r="AWB822" s="28"/>
      <c r="AWC822" s="28"/>
      <c r="AWD822" s="28"/>
      <c r="AWE822" s="28"/>
      <c r="AWF822" s="28"/>
      <c r="AWG822" s="28"/>
      <c r="AWH822" s="28"/>
      <c r="AWI822" s="28"/>
      <c r="AWJ822" s="28"/>
      <c r="AWK822" s="28"/>
      <c r="AWL822" s="28"/>
      <c r="AWM822" s="28"/>
      <c r="AWN822" s="28"/>
      <c r="AWO822" s="28"/>
      <c r="AWP822" s="28"/>
      <c r="AWQ822" s="28"/>
      <c r="AWR822" s="28"/>
      <c r="AWS822" s="28"/>
      <c r="AWT822" s="28"/>
      <c r="AWU822" s="28"/>
      <c r="AWV822" s="28"/>
      <c r="AWW822" s="28"/>
      <c r="AWX822" s="28"/>
      <c r="AWY822" s="28"/>
      <c r="AWZ822" s="28"/>
      <c r="AXA822" s="28"/>
      <c r="AXB822" s="28"/>
      <c r="AXC822" s="28"/>
      <c r="AXD822" s="28"/>
      <c r="AXE822" s="28"/>
      <c r="AXF822" s="28"/>
      <c r="AXG822" s="28"/>
      <c r="AXH822" s="28"/>
      <c r="AXI822" s="28"/>
      <c r="AXJ822" s="28"/>
      <c r="AXK822" s="28"/>
      <c r="AXL822" s="28"/>
      <c r="AXM822" s="28"/>
      <c r="AXN822" s="28"/>
      <c r="AXO822" s="28"/>
      <c r="AXP822" s="28"/>
      <c r="AXQ822" s="28"/>
      <c r="AXR822" s="28"/>
      <c r="AXS822" s="28"/>
      <c r="AXT822" s="28"/>
      <c r="AXU822" s="28"/>
      <c r="AXV822" s="28"/>
      <c r="AXW822" s="28"/>
      <c r="AXX822" s="28"/>
      <c r="AXY822" s="28"/>
      <c r="AXZ822" s="28"/>
      <c r="AYA822" s="28"/>
      <c r="AYB822" s="28"/>
      <c r="AYC822" s="28"/>
      <c r="AYD822" s="28"/>
      <c r="AYE822" s="28"/>
      <c r="AYF822" s="28"/>
      <c r="AYG822" s="28"/>
      <c r="AYH822" s="28"/>
      <c r="AYI822" s="28"/>
      <c r="AYJ822" s="28"/>
      <c r="AYK822" s="28"/>
      <c r="AYL822" s="28"/>
      <c r="AYM822" s="28"/>
      <c r="AYN822" s="28"/>
      <c r="AYO822" s="28"/>
      <c r="AYP822" s="28"/>
      <c r="AYQ822" s="28"/>
      <c r="AYR822" s="28"/>
      <c r="AYS822" s="28"/>
      <c r="AYT822" s="28"/>
      <c r="AYU822" s="28"/>
      <c r="AYV822" s="28"/>
      <c r="AYW822" s="28"/>
      <c r="AYX822" s="28"/>
      <c r="AYY822" s="28"/>
      <c r="AYZ822" s="28"/>
      <c r="AZA822" s="28"/>
      <c r="AZB822" s="28"/>
      <c r="AZC822" s="28"/>
      <c r="AZD822" s="28"/>
      <c r="AZE822" s="28"/>
      <c r="AZF822" s="28"/>
      <c r="AZG822" s="28"/>
      <c r="AZH822" s="28"/>
      <c r="AZI822" s="28"/>
      <c r="AZJ822" s="28"/>
      <c r="AZK822" s="28"/>
      <c r="AZL822" s="28"/>
      <c r="AZM822" s="28"/>
      <c r="AZN822" s="28"/>
      <c r="AZO822" s="28"/>
      <c r="AZP822" s="28"/>
      <c r="AZQ822" s="28"/>
      <c r="AZR822" s="28"/>
      <c r="AZS822" s="28"/>
      <c r="AZT822" s="28"/>
      <c r="AZU822" s="28"/>
      <c r="AZV822" s="28"/>
      <c r="AZW822" s="28"/>
      <c r="AZX822" s="28"/>
      <c r="AZY822" s="28"/>
      <c r="AZZ822" s="28"/>
      <c r="BAA822" s="28"/>
      <c r="BAB822" s="28"/>
      <c r="BAC822" s="28"/>
      <c r="BAD822" s="28"/>
      <c r="BAE822" s="28"/>
      <c r="BAF822" s="28"/>
      <c r="BAG822" s="28"/>
      <c r="BAH822" s="28"/>
      <c r="BAI822" s="28"/>
      <c r="BAJ822" s="28"/>
      <c r="BAK822" s="28"/>
      <c r="BAL822" s="28"/>
      <c r="BAM822" s="28"/>
      <c r="BAN822" s="28"/>
      <c r="BAO822" s="28"/>
      <c r="BAP822" s="28"/>
      <c r="BAQ822" s="28"/>
      <c r="BAR822" s="28"/>
      <c r="BAS822" s="28"/>
      <c r="BAT822" s="28"/>
      <c r="BAU822" s="28"/>
      <c r="BAV822" s="28"/>
      <c r="BAW822" s="28"/>
      <c r="BAX822" s="28"/>
      <c r="BAY822" s="28"/>
      <c r="BAZ822" s="28"/>
      <c r="BBA822" s="28"/>
      <c r="BBB822" s="28"/>
      <c r="BBC822" s="28"/>
      <c r="BBD822" s="28"/>
      <c r="BBE822" s="28"/>
      <c r="BBF822" s="28"/>
      <c r="BBG822" s="28"/>
      <c r="BBH822" s="28"/>
      <c r="BBI822" s="28"/>
      <c r="BBJ822" s="28"/>
      <c r="BBK822" s="28"/>
      <c r="BBL822" s="28"/>
      <c r="BBM822" s="28"/>
      <c r="BBN822" s="28"/>
      <c r="BBO822" s="28"/>
      <c r="BBP822" s="28"/>
      <c r="BBQ822" s="28"/>
      <c r="BBR822" s="28"/>
      <c r="BBS822" s="28"/>
      <c r="BBT822" s="28"/>
      <c r="BBU822" s="28"/>
      <c r="BBV822" s="28"/>
      <c r="BBW822" s="28"/>
      <c r="BBX822" s="28"/>
      <c r="BBY822" s="28"/>
      <c r="BBZ822" s="28"/>
      <c r="BCA822" s="28"/>
      <c r="BCB822" s="28"/>
      <c r="BCC822" s="28"/>
      <c r="BCD822" s="28"/>
      <c r="BCE822" s="28"/>
      <c r="BCF822" s="28"/>
      <c r="BCG822" s="28"/>
      <c r="BCH822" s="28"/>
      <c r="BCI822" s="28"/>
      <c r="BCJ822" s="28"/>
      <c r="BCK822" s="28"/>
      <c r="BCL822" s="28"/>
      <c r="BCM822" s="28"/>
      <c r="BCN822" s="28"/>
      <c r="BCO822" s="28"/>
      <c r="BCP822" s="28"/>
      <c r="BCQ822" s="28"/>
      <c r="BCR822" s="28"/>
      <c r="BCS822" s="28"/>
      <c r="BCT822" s="28"/>
      <c r="BCU822" s="28"/>
      <c r="BCV822" s="28"/>
      <c r="BCW822" s="28"/>
      <c r="BCX822" s="28"/>
      <c r="BCY822" s="28"/>
      <c r="BCZ822" s="28"/>
      <c r="BDA822" s="28"/>
      <c r="BDB822" s="28"/>
      <c r="BDC822" s="28"/>
      <c r="BDD822" s="28"/>
      <c r="BDE822" s="28"/>
      <c r="BDF822" s="28"/>
      <c r="BDG822" s="28"/>
      <c r="BDH822" s="28"/>
      <c r="BDI822" s="28"/>
      <c r="BDJ822" s="28"/>
      <c r="BDK822" s="28"/>
      <c r="BDL822" s="28"/>
      <c r="BDM822" s="28"/>
      <c r="BDN822" s="28"/>
      <c r="BDO822" s="28"/>
      <c r="BDP822" s="28"/>
      <c r="BDQ822" s="28"/>
      <c r="BDR822" s="28"/>
      <c r="BDS822" s="28"/>
      <c r="BDT822" s="28"/>
      <c r="BDU822" s="28"/>
      <c r="BDV822" s="28"/>
      <c r="BDW822" s="28"/>
      <c r="BDX822" s="28"/>
      <c r="BDY822" s="28"/>
      <c r="BDZ822" s="28"/>
      <c r="BEA822" s="28"/>
      <c r="BEB822" s="28"/>
      <c r="BEC822" s="28"/>
      <c r="BED822" s="28"/>
      <c r="BEE822" s="28"/>
      <c r="BEF822" s="28"/>
      <c r="BEG822" s="28"/>
      <c r="BEH822" s="28"/>
      <c r="BEI822" s="28"/>
      <c r="BEJ822" s="28"/>
      <c r="BEK822" s="28"/>
      <c r="BEL822" s="28"/>
      <c r="BEM822" s="28"/>
      <c r="BEN822" s="28"/>
      <c r="BEO822" s="28"/>
      <c r="BEP822" s="28"/>
      <c r="BEQ822" s="28"/>
      <c r="BER822" s="28"/>
      <c r="BES822" s="28"/>
      <c r="BET822" s="28"/>
      <c r="BEU822" s="28"/>
      <c r="BEV822" s="28"/>
      <c r="BEW822" s="28"/>
      <c r="BEX822" s="28"/>
      <c r="BEY822" s="28"/>
      <c r="BEZ822" s="28"/>
      <c r="BFA822" s="28"/>
      <c r="BFB822" s="28"/>
      <c r="BFC822" s="28"/>
      <c r="BFD822" s="28"/>
      <c r="BFE822" s="28"/>
      <c r="BFF822" s="28"/>
      <c r="BFG822" s="28"/>
      <c r="BFH822" s="28"/>
      <c r="BFI822" s="28"/>
      <c r="BFJ822" s="28"/>
      <c r="BFK822" s="28"/>
      <c r="BFL822" s="28"/>
      <c r="BFM822" s="28"/>
      <c r="BFN822" s="28"/>
      <c r="BFO822" s="28"/>
      <c r="BFP822" s="28"/>
      <c r="BFQ822" s="28"/>
      <c r="BFR822" s="28"/>
      <c r="BFS822" s="28"/>
      <c r="BFT822" s="28"/>
      <c r="BFU822" s="28"/>
      <c r="BFV822" s="28"/>
      <c r="BFW822" s="28"/>
      <c r="BFX822" s="28"/>
      <c r="BFY822" s="28"/>
      <c r="BFZ822" s="28"/>
      <c r="BGA822" s="28"/>
      <c r="BGB822" s="28"/>
      <c r="BGC822" s="28"/>
      <c r="BGD822" s="28"/>
      <c r="BGE822" s="28"/>
      <c r="BGF822" s="28"/>
      <c r="BGG822" s="28"/>
      <c r="BGH822" s="28"/>
      <c r="BGI822" s="28"/>
      <c r="BGJ822" s="28"/>
      <c r="BGK822" s="28"/>
      <c r="BGL822" s="28"/>
      <c r="BGM822" s="28"/>
      <c r="BGN822" s="28"/>
      <c r="BGO822" s="28"/>
      <c r="BGP822" s="28"/>
      <c r="BGQ822" s="28"/>
      <c r="BGR822" s="28"/>
      <c r="BGS822" s="28"/>
      <c r="BGT822" s="28"/>
      <c r="BGU822" s="28"/>
      <c r="BGV822" s="28"/>
      <c r="BGW822" s="28"/>
      <c r="BGX822" s="28"/>
      <c r="BGY822" s="28"/>
      <c r="BGZ822" s="28"/>
      <c r="BHA822" s="28"/>
      <c r="BHB822" s="28"/>
      <c r="BHC822" s="28"/>
      <c r="BHD822" s="28"/>
      <c r="BHE822" s="28"/>
      <c r="BHF822" s="28"/>
      <c r="BHG822" s="28"/>
      <c r="BHH822" s="28"/>
      <c r="BHI822" s="28"/>
      <c r="BHJ822" s="28"/>
      <c r="BHK822" s="28"/>
      <c r="BHL822" s="28"/>
      <c r="BHM822" s="28"/>
      <c r="BHN822" s="28"/>
      <c r="BHO822" s="28"/>
      <c r="BHP822" s="28"/>
      <c r="BHQ822" s="28"/>
      <c r="BHR822" s="28"/>
      <c r="BHS822" s="28"/>
      <c r="BHT822" s="28"/>
      <c r="BHU822" s="28"/>
      <c r="BHV822" s="28"/>
      <c r="BHW822" s="28"/>
      <c r="BHX822" s="28"/>
      <c r="BHY822" s="28"/>
      <c r="BHZ822" s="28"/>
      <c r="BIA822" s="28"/>
      <c r="BIB822" s="28"/>
      <c r="BIC822" s="28"/>
      <c r="BID822" s="28"/>
      <c r="BIE822" s="28"/>
      <c r="BIF822" s="28"/>
      <c r="BIG822" s="28"/>
      <c r="BIH822" s="28"/>
      <c r="BII822" s="28"/>
      <c r="BIJ822" s="28"/>
      <c r="BIK822" s="28"/>
      <c r="BIL822" s="28"/>
      <c r="BIM822" s="28"/>
      <c r="BIN822" s="28"/>
      <c r="BIO822" s="28"/>
      <c r="BIP822" s="28"/>
      <c r="BIQ822" s="28"/>
      <c r="BIR822" s="28"/>
      <c r="BIS822" s="28"/>
      <c r="BIT822" s="28"/>
      <c r="BIU822" s="28"/>
      <c r="BIV822" s="28"/>
      <c r="BIW822" s="28"/>
      <c r="BIX822" s="28"/>
      <c r="BIY822" s="28"/>
      <c r="BIZ822" s="28"/>
      <c r="BJA822" s="28"/>
      <c r="BJB822" s="28"/>
      <c r="BJC822" s="28"/>
      <c r="BJD822" s="28"/>
      <c r="BJE822" s="28"/>
      <c r="BJF822" s="28"/>
      <c r="BJG822" s="28"/>
      <c r="BJH822" s="28"/>
      <c r="BJI822" s="28"/>
      <c r="BJJ822" s="28"/>
      <c r="BJK822" s="28"/>
      <c r="BJL822" s="28"/>
      <c r="BJM822" s="28"/>
      <c r="BJN822" s="28"/>
      <c r="BJO822" s="28"/>
      <c r="BJP822" s="28"/>
      <c r="BJQ822" s="28"/>
      <c r="BJR822" s="28"/>
      <c r="BJS822" s="28"/>
      <c r="BJT822" s="28"/>
      <c r="BJU822" s="28"/>
      <c r="BJV822" s="28"/>
      <c r="BJW822" s="28"/>
      <c r="BJX822" s="28"/>
      <c r="BJY822" s="28"/>
      <c r="BJZ822" s="28"/>
      <c r="BKA822" s="28"/>
      <c r="BKB822" s="28"/>
      <c r="BKC822" s="28"/>
      <c r="BKD822" s="28"/>
      <c r="BKE822" s="28"/>
      <c r="BKF822" s="28"/>
      <c r="BKG822" s="28"/>
      <c r="BKH822" s="28"/>
      <c r="BKI822" s="28"/>
      <c r="BKJ822" s="28"/>
      <c r="BKK822" s="28"/>
      <c r="BKL822" s="28"/>
      <c r="BKM822" s="28"/>
      <c r="BKN822" s="28"/>
      <c r="BKO822" s="28"/>
      <c r="BKP822" s="28"/>
      <c r="BKQ822" s="28"/>
      <c r="BKR822" s="28"/>
      <c r="BKS822" s="28"/>
      <c r="BKT822" s="28"/>
      <c r="BKU822" s="28"/>
      <c r="BKV822" s="28"/>
      <c r="BKW822" s="28"/>
      <c r="BKX822" s="28"/>
      <c r="BKY822" s="28"/>
      <c r="BKZ822" s="28"/>
      <c r="BLA822" s="28"/>
      <c r="BLB822" s="28"/>
      <c r="BLC822" s="28"/>
      <c r="BLD822" s="28"/>
      <c r="BLE822" s="28"/>
      <c r="BLF822" s="28"/>
      <c r="BLG822" s="28"/>
      <c r="BLH822" s="28"/>
      <c r="BLI822" s="28"/>
      <c r="BLJ822" s="28"/>
      <c r="BLK822" s="28"/>
      <c r="BLL822" s="28"/>
      <c r="BLM822" s="28"/>
      <c r="BLN822" s="28"/>
      <c r="BLO822" s="28"/>
      <c r="BLP822" s="28"/>
      <c r="BLQ822" s="28"/>
      <c r="BLR822" s="28"/>
      <c r="BLS822" s="28"/>
      <c r="BLT822" s="28"/>
      <c r="BLU822" s="28"/>
      <c r="BLV822" s="28"/>
      <c r="BLW822" s="28"/>
      <c r="BLX822" s="28"/>
      <c r="BLY822" s="28"/>
      <c r="BLZ822" s="28"/>
      <c r="BMA822" s="28"/>
      <c r="BMB822" s="28"/>
      <c r="BMC822" s="28"/>
      <c r="BMD822" s="28"/>
      <c r="BME822" s="28"/>
      <c r="BMF822" s="28"/>
      <c r="BMG822" s="28"/>
      <c r="BMH822" s="28"/>
      <c r="BMI822" s="28"/>
      <c r="BMJ822" s="28"/>
      <c r="BMK822" s="28"/>
      <c r="BML822" s="28"/>
      <c r="BMM822" s="28"/>
      <c r="BMN822" s="28"/>
      <c r="BMO822" s="28"/>
      <c r="BMP822" s="28"/>
      <c r="BMQ822" s="28"/>
      <c r="BMR822" s="28"/>
      <c r="BMS822" s="28"/>
      <c r="BMT822" s="28"/>
      <c r="BMU822" s="28"/>
      <c r="BMV822" s="28"/>
      <c r="BMW822" s="28"/>
      <c r="BMX822" s="28"/>
      <c r="BMY822" s="28"/>
      <c r="BMZ822" s="28"/>
      <c r="BNA822" s="28"/>
      <c r="BNB822" s="28"/>
      <c r="BNC822" s="28"/>
      <c r="BND822" s="28"/>
      <c r="BNE822" s="28"/>
      <c r="BNF822" s="28"/>
      <c r="BNG822" s="28"/>
      <c r="BNH822" s="28"/>
      <c r="BNI822" s="28"/>
      <c r="BNJ822" s="28"/>
      <c r="BNK822" s="28"/>
      <c r="BNL822" s="28"/>
      <c r="BNM822" s="28"/>
      <c r="BNN822" s="28"/>
      <c r="BNO822" s="28"/>
      <c r="BNP822" s="28"/>
      <c r="BNQ822" s="28"/>
      <c r="BNR822" s="28"/>
      <c r="BNS822" s="28"/>
      <c r="BNT822" s="28"/>
      <c r="BNU822" s="28"/>
      <c r="BNV822" s="28"/>
      <c r="BNW822" s="28"/>
      <c r="BNX822" s="28"/>
      <c r="BNY822" s="28"/>
      <c r="BNZ822" s="28"/>
      <c r="BOA822" s="28"/>
      <c r="BOB822" s="28"/>
      <c r="BOC822" s="28"/>
      <c r="BOD822" s="28"/>
      <c r="BOE822" s="28"/>
      <c r="BOF822" s="28"/>
      <c r="BOG822" s="28"/>
      <c r="BOH822" s="28"/>
      <c r="BOI822" s="28"/>
      <c r="BOJ822" s="28"/>
      <c r="BOK822" s="28"/>
      <c r="BOL822" s="28"/>
      <c r="BOM822" s="28"/>
      <c r="BON822" s="28"/>
      <c r="BOO822" s="28"/>
      <c r="BOP822" s="28"/>
      <c r="BOQ822" s="28"/>
      <c r="BOR822" s="28"/>
      <c r="BOS822" s="28"/>
      <c r="BOT822" s="28"/>
      <c r="BOU822" s="28"/>
      <c r="BOV822" s="28"/>
      <c r="BOW822" s="28"/>
      <c r="BOX822" s="28"/>
      <c r="BOY822" s="28"/>
      <c r="BOZ822" s="28"/>
      <c r="BPA822" s="28"/>
      <c r="BPB822" s="28"/>
      <c r="BPC822" s="28"/>
      <c r="BPD822" s="28"/>
      <c r="BPE822" s="28"/>
      <c r="BPF822" s="28"/>
      <c r="BPG822" s="28"/>
      <c r="BPH822" s="28"/>
      <c r="BPI822" s="28"/>
      <c r="BPJ822" s="28"/>
      <c r="BPK822" s="28"/>
      <c r="BPL822" s="28"/>
      <c r="BPM822" s="28"/>
      <c r="BPN822" s="28"/>
      <c r="BPO822" s="28"/>
      <c r="BPP822" s="28"/>
      <c r="BPQ822" s="28"/>
      <c r="BPR822" s="28"/>
      <c r="BPS822" s="28"/>
      <c r="BPT822" s="28"/>
      <c r="BPU822" s="28"/>
      <c r="BPV822" s="28"/>
      <c r="BPW822" s="28"/>
      <c r="BPX822" s="28"/>
      <c r="BPY822" s="28"/>
      <c r="BPZ822" s="28"/>
      <c r="BQA822" s="28"/>
      <c r="BQB822" s="28"/>
      <c r="BQC822" s="28"/>
      <c r="BQD822" s="28"/>
      <c r="BQE822" s="28"/>
      <c r="BQF822" s="28"/>
      <c r="BQG822" s="28"/>
      <c r="BQH822" s="28"/>
      <c r="BQI822" s="28"/>
      <c r="BQJ822" s="28"/>
      <c r="BQK822" s="28"/>
      <c r="BQL822" s="28"/>
      <c r="BQM822" s="28"/>
      <c r="BQN822" s="28"/>
      <c r="BQO822" s="28"/>
      <c r="BQP822" s="28"/>
      <c r="BQQ822" s="28"/>
      <c r="BQR822" s="28"/>
      <c r="BQS822" s="28"/>
      <c r="BQT822" s="28"/>
      <c r="BQU822" s="28"/>
      <c r="BQV822" s="28"/>
      <c r="BQW822" s="28"/>
      <c r="BQX822" s="28"/>
      <c r="BQY822" s="28"/>
      <c r="BQZ822" s="28"/>
      <c r="BRA822" s="28"/>
      <c r="BRB822" s="28"/>
      <c r="BRC822" s="28"/>
      <c r="BRD822" s="28"/>
      <c r="BRE822" s="28"/>
      <c r="BRF822" s="28"/>
      <c r="BRG822" s="28"/>
      <c r="BRH822" s="28"/>
      <c r="BRI822" s="28"/>
      <c r="BRJ822" s="28"/>
      <c r="BRK822" s="28"/>
      <c r="BRL822" s="28"/>
      <c r="BRM822" s="28"/>
      <c r="BRN822" s="28"/>
      <c r="BRO822" s="28"/>
      <c r="BRP822" s="28"/>
      <c r="BRQ822" s="28"/>
      <c r="BRR822" s="28"/>
      <c r="BRS822" s="28"/>
      <c r="BRT822" s="28"/>
      <c r="BRU822" s="28"/>
      <c r="BRV822" s="28"/>
      <c r="BRW822" s="28"/>
      <c r="BRX822" s="28"/>
      <c r="BRY822" s="28"/>
      <c r="BRZ822" s="28"/>
      <c r="BSA822" s="28"/>
      <c r="BSB822" s="28"/>
      <c r="BSC822" s="28"/>
      <c r="BSD822" s="28"/>
      <c r="BSE822" s="28"/>
      <c r="BSF822" s="28"/>
      <c r="BSG822" s="28"/>
      <c r="BSH822" s="28"/>
      <c r="BSI822" s="28"/>
      <c r="BSJ822" s="28"/>
      <c r="BSK822" s="28"/>
      <c r="BSL822" s="28"/>
      <c r="BSM822" s="28"/>
      <c r="BSN822" s="28"/>
      <c r="BSO822" s="28"/>
      <c r="BSP822" s="28"/>
      <c r="BSQ822" s="28"/>
      <c r="BSR822" s="28"/>
      <c r="BSS822" s="28"/>
      <c r="BST822" s="28"/>
      <c r="BSU822" s="28"/>
      <c r="BSV822" s="28"/>
      <c r="BSW822" s="28"/>
      <c r="BSX822" s="28"/>
      <c r="BSY822" s="28"/>
      <c r="BSZ822" s="28"/>
      <c r="BTA822" s="28"/>
      <c r="BTB822" s="28"/>
      <c r="BTC822" s="28"/>
      <c r="BTD822" s="28"/>
      <c r="BTE822" s="28"/>
      <c r="BTF822" s="28"/>
      <c r="BTG822" s="28"/>
      <c r="BTH822" s="28"/>
      <c r="BTI822" s="28"/>
      <c r="BTJ822" s="28"/>
      <c r="BTK822" s="28"/>
      <c r="BTL822" s="28"/>
      <c r="BTM822" s="28"/>
      <c r="BTN822" s="28"/>
      <c r="BTO822" s="28"/>
      <c r="BTP822" s="28"/>
      <c r="BTQ822" s="28"/>
      <c r="BTR822" s="28"/>
      <c r="BTS822" s="28"/>
      <c r="BTT822" s="28"/>
      <c r="BTU822" s="28"/>
      <c r="BTV822" s="28"/>
      <c r="BTW822" s="28"/>
      <c r="BTX822" s="28"/>
      <c r="BTY822" s="28"/>
      <c r="BTZ822" s="28"/>
      <c r="BUA822" s="28"/>
      <c r="BUB822" s="28"/>
      <c r="BUC822" s="28"/>
      <c r="BUD822" s="28"/>
      <c r="BUE822" s="28"/>
      <c r="BUF822" s="28"/>
      <c r="BUG822" s="28"/>
      <c r="BUH822" s="28"/>
      <c r="BUI822" s="28"/>
      <c r="BUJ822" s="28"/>
      <c r="BUK822" s="28"/>
      <c r="BUL822" s="28"/>
      <c r="BUM822" s="28"/>
      <c r="BUN822" s="28"/>
      <c r="BUO822" s="28"/>
      <c r="BUP822" s="28"/>
      <c r="BUQ822" s="28"/>
      <c r="BUR822" s="28"/>
      <c r="BUS822" s="28"/>
      <c r="BUT822" s="28"/>
      <c r="BUU822" s="28"/>
      <c r="BUV822" s="28"/>
      <c r="BUW822" s="28"/>
      <c r="BUX822" s="28"/>
      <c r="BUY822" s="28"/>
      <c r="BUZ822" s="28"/>
      <c r="BVA822" s="28"/>
      <c r="BVB822" s="28"/>
      <c r="BVC822" s="28"/>
      <c r="BVD822" s="28"/>
      <c r="BVE822" s="28"/>
      <c r="BVF822" s="28"/>
      <c r="BVG822" s="28"/>
      <c r="BVH822" s="28"/>
      <c r="BVI822" s="28"/>
      <c r="BVJ822" s="28"/>
      <c r="BVK822" s="28"/>
      <c r="BVL822" s="28"/>
      <c r="BVM822" s="28"/>
      <c r="BVN822" s="28"/>
      <c r="BVO822" s="28"/>
      <c r="BVP822" s="28"/>
      <c r="BVQ822" s="28"/>
      <c r="BVR822" s="28"/>
      <c r="BVS822" s="28"/>
      <c r="BVT822" s="28"/>
      <c r="BVU822" s="28"/>
      <c r="BVV822" s="28"/>
      <c r="BVW822" s="28"/>
      <c r="BVX822" s="28"/>
      <c r="BVY822" s="28"/>
      <c r="BVZ822" s="28"/>
      <c r="BWA822" s="28"/>
      <c r="BWB822" s="28"/>
      <c r="BWC822" s="28"/>
      <c r="BWD822" s="28"/>
      <c r="BWE822" s="28"/>
      <c r="BWF822" s="28"/>
      <c r="BWG822" s="28"/>
      <c r="BWH822" s="28"/>
      <c r="BWI822" s="28"/>
      <c r="BWJ822" s="28"/>
      <c r="BWK822" s="28"/>
      <c r="BWL822" s="28"/>
      <c r="BWM822" s="28"/>
      <c r="BWN822" s="28"/>
      <c r="BWO822" s="28"/>
      <c r="BWP822" s="28"/>
      <c r="BWQ822" s="28"/>
      <c r="BWR822" s="28"/>
      <c r="BWS822" s="28"/>
      <c r="BWT822" s="28"/>
      <c r="BWU822" s="28"/>
      <c r="BWV822" s="28"/>
      <c r="BWW822" s="28"/>
      <c r="BWX822" s="28"/>
      <c r="BWY822" s="28"/>
      <c r="BWZ822" s="28"/>
      <c r="BXA822" s="28"/>
      <c r="BXB822" s="28"/>
      <c r="BXC822" s="28"/>
      <c r="BXD822" s="28"/>
      <c r="BXE822" s="28"/>
      <c r="BXF822" s="28"/>
      <c r="BXG822" s="28"/>
      <c r="BXH822" s="28"/>
      <c r="BXI822" s="28"/>
      <c r="BXJ822" s="28"/>
      <c r="BXK822" s="28"/>
      <c r="BXL822" s="28"/>
      <c r="BXM822" s="28"/>
      <c r="BXN822" s="28"/>
      <c r="BXO822" s="28"/>
      <c r="BXP822" s="28"/>
      <c r="BXQ822" s="28"/>
      <c r="BXR822" s="28"/>
      <c r="BXS822" s="28"/>
      <c r="BXT822" s="28"/>
      <c r="BXU822" s="28"/>
      <c r="BXV822" s="28"/>
      <c r="BXW822" s="28"/>
      <c r="BXX822" s="28"/>
      <c r="BXY822" s="28"/>
      <c r="BXZ822" s="28"/>
      <c r="BYA822" s="28"/>
      <c r="BYB822" s="28"/>
      <c r="BYC822" s="28"/>
      <c r="BYD822" s="28"/>
      <c r="BYE822" s="28"/>
      <c r="BYF822" s="28"/>
      <c r="BYG822" s="28"/>
      <c r="BYH822" s="28"/>
      <c r="BYI822" s="28"/>
      <c r="BYJ822" s="28"/>
      <c r="BYK822" s="28"/>
      <c r="BYL822" s="28"/>
      <c r="BYM822" s="28"/>
      <c r="BYN822" s="28"/>
      <c r="BYO822" s="28"/>
      <c r="BYP822" s="28"/>
      <c r="BYQ822" s="28"/>
      <c r="BYR822" s="28"/>
      <c r="BYS822" s="28"/>
      <c r="BYT822" s="28"/>
      <c r="BYU822" s="28"/>
      <c r="BYV822" s="28"/>
      <c r="BYW822" s="28"/>
      <c r="BYX822" s="28"/>
      <c r="BYY822" s="28"/>
      <c r="BYZ822" s="28"/>
      <c r="BZA822" s="28"/>
      <c r="BZB822" s="28"/>
      <c r="BZC822" s="28"/>
      <c r="BZD822" s="28"/>
      <c r="BZE822" s="28"/>
      <c r="BZF822" s="28"/>
      <c r="BZG822" s="28"/>
      <c r="BZH822" s="28"/>
      <c r="BZI822" s="28"/>
      <c r="BZJ822" s="28"/>
      <c r="BZK822" s="28"/>
      <c r="BZL822" s="28"/>
      <c r="BZM822" s="28"/>
      <c r="BZN822" s="28"/>
      <c r="BZO822" s="28"/>
      <c r="BZP822" s="28"/>
      <c r="BZQ822" s="28"/>
      <c r="BZR822" s="28"/>
      <c r="BZS822" s="28"/>
      <c r="BZT822" s="28"/>
      <c r="BZU822" s="28"/>
      <c r="BZV822" s="28"/>
      <c r="BZW822" s="28"/>
      <c r="BZX822" s="28"/>
      <c r="BZY822" s="28"/>
      <c r="BZZ822" s="28"/>
      <c r="CAA822" s="28"/>
      <c r="CAB822" s="28"/>
      <c r="CAC822" s="28"/>
      <c r="CAD822" s="28"/>
      <c r="CAE822" s="28"/>
      <c r="CAF822" s="28"/>
      <c r="CAG822" s="28"/>
      <c r="CAH822" s="28"/>
      <c r="CAI822" s="28"/>
      <c r="CAJ822" s="28"/>
      <c r="CAK822" s="28"/>
      <c r="CAL822" s="28"/>
      <c r="CAM822" s="28"/>
      <c r="CAN822" s="28"/>
      <c r="CAO822" s="28"/>
      <c r="CAP822" s="28"/>
      <c r="CAQ822" s="28"/>
      <c r="CAR822" s="28"/>
      <c r="CAS822" s="28"/>
      <c r="CAT822" s="28"/>
      <c r="CAU822" s="28"/>
      <c r="CAV822" s="28"/>
      <c r="CAW822" s="28"/>
      <c r="CAX822" s="28"/>
      <c r="CAY822" s="28"/>
      <c r="CAZ822" s="28"/>
      <c r="CBA822" s="28"/>
      <c r="CBB822" s="28"/>
      <c r="CBC822" s="28"/>
      <c r="CBD822" s="28"/>
      <c r="CBE822" s="28"/>
      <c r="CBF822" s="28"/>
      <c r="CBG822" s="28"/>
      <c r="CBH822" s="28"/>
      <c r="CBI822" s="28"/>
      <c r="CBJ822" s="28"/>
      <c r="CBK822" s="28"/>
      <c r="CBL822" s="28"/>
      <c r="CBM822" s="28"/>
      <c r="CBN822" s="28"/>
      <c r="CBO822" s="28"/>
      <c r="CBP822" s="28"/>
      <c r="CBQ822" s="28"/>
      <c r="CBR822" s="28"/>
      <c r="CBS822" s="28"/>
      <c r="CBT822" s="28"/>
      <c r="CBU822" s="28"/>
      <c r="CBV822" s="28"/>
      <c r="CBW822" s="28"/>
      <c r="CBX822" s="28"/>
      <c r="CBY822" s="28"/>
      <c r="CBZ822" s="28"/>
      <c r="CCA822" s="28"/>
      <c r="CCB822" s="28"/>
      <c r="CCC822" s="28"/>
      <c r="CCD822" s="28"/>
      <c r="CCE822" s="28"/>
      <c r="CCF822" s="28"/>
      <c r="CCG822" s="28"/>
      <c r="CCH822" s="28"/>
      <c r="CCI822" s="28"/>
      <c r="CCJ822" s="28"/>
      <c r="CCK822" s="28"/>
      <c r="CCL822" s="28"/>
      <c r="CCM822" s="28"/>
      <c r="CCN822" s="28"/>
      <c r="CCO822" s="28"/>
      <c r="CCP822" s="28"/>
      <c r="CCQ822" s="28"/>
      <c r="CCR822" s="28"/>
      <c r="CCS822" s="28"/>
      <c r="CCT822" s="28"/>
      <c r="CCU822" s="28"/>
      <c r="CCV822" s="28"/>
      <c r="CCW822" s="28"/>
      <c r="CCX822" s="28"/>
      <c r="CCY822" s="28"/>
      <c r="CCZ822" s="28"/>
      <c r="CDA822" s="28"/>
      <c r="CDB822" s="28"/>
      <c r="CDC822" s="28"/>
      <c r="CDD822" s="28"/>
      <c r="CDE822" s="28"/>
      <c r="CDF822" s="28"/>
      <c r="CDG822" s="28"/>
      <c r="CDH822" s="28"/>
      <c r="CDI822" s="28"/>
      <c r="CDJ822" s="28"/>
      <c r="CDK822" s="28"/>
      <c r="CDL822" s="28"/>
      <c r="CDM822" s="28"/>
      <c r="CDN822" s="28"/>
      <c r="CDO822" s="28"/>
      <c r="CDP822" s="28"/>
      <c r="CDQ822" s="28"/>
      <c r="CDR822" s="28"/>
      <c r="CDS822" s="28"/>
      <c r="CDT822" s="28"/>
      <c r="CDU822" s="28"/>
      <c r="CDV822" s="28"/>
      <c r="CDW822" s="28"/>
      <c r="CDX822" s="28"/>
      <c r="CDY822" s="28"/>
      <c r="CDZ822" s="28"/>
      <c r="CEA822" s="28"/>
      <c r="CEB822" s="28"/>
      <c r="CEC822" s="28"/>
      <c r="CED822" s="28"/>
      <c r="CEE822" s="28"/>
      <c r="CEF822" s="28"/>
      <c r="CEG822" s="28"/>
      <c r="CEH822" s="28"/>
      <c r="CEI822" s="28"/>
      <c r="CEJ822" s="28"/>
      <c r="CEK822" s="28"/>
      <c r="CEL822" s="28"/>
      <c r="CEM822" s="28"/>
      <c r="CEN822" s="28"/>
      <c r="CEO822" s="28"/>
      <c r="CEP822" s="28"/>
      <c r="CEQ822" s="28"/>
      <c r="CER822" s="28"/>
      <c r="CES822" s="28"/>
      <c r="CET822" s="28"/>
      <c r="CEU822" s="28"/>
      <c r="CEV822" s="28"/>
      <c r="CEW822" s="28"/>
      <c r="CEX822" s="28"/>
      <c r="CEY822" s="28"/>
      <c r="CEZ822" s="28"/>
      <c r="CFA822" s="28"/>
      <c r="CFB822" s="28"/>
      <c r="CFC822" s="28"/>
      <c r="CFD822" s="28"/>
      <c r="CFE822" s="28"/>
      <c r="CFF822" s="28"/>
      <c r="CFG822" s="28"/>
      <c r="CFH822" s="28"/>
      <c r="CFI822" s="28"/>
      <c r="CFJ822" s="28"/>
      <c r="CFK822" s="28"/>
      <c r="CFL822" s="28"/>
      <c r="CFM822" s="28"/>
      <c r="CFN822" s="28"/>
      <c r="CFO822" s="28"/>
      <c r="CFP822" s="28"/>
      <c r="CFQ822" s="28"/>
      <c r="CFR822" s="28"/>
      <c r="CFS822" s="28"/>
      <c r="CFT822" s="28"/>
      <c r="CFU822" s="28"/>
      <c r="CFV822" s="28"/>
      <c r="CFW822" s="28"/>
      <c r="CFX822" s="28"/>
      <c r="CFY822" s="28"/>
      <c r="CFZ822" s="28"/>
      <c r="CGA822" s="28"/>
      <c r="CGB822" s="28"/>
      <c r="CGC822" s="28"/>
      <c r="CGD822" s="28"/>
      <c r="CGE822" s="28"/>
      <c r="CGF822" s="28"/>
      <c r="CGG822" s="28"/>
      <c r="CGH822" s="28"/>
      <c r="CGI822" s="28"/>
      <c r="CGJ822" s="28"/>
      <c r="CGK822" s="28"/>
      <c r="CGL822" s="28"/>
      <c r="CGM822" s="28"/>
      <c r="CGN822" s="28"/>
      <c r="CGO822" s="28"/>
      <c r="CGP822" s="28"/>
      <c r="CGQ822" s="28"/>
      <c r="CGR822" s="28"/>
      <c r="CGS822" s="28"/>
      <c r="CGT822" s="28"/>
      <c r="CGU822" s="28"/>
      <c r="CGV822" s="28"/>
      <c r="CGW822" s="28"/>
      <c r="CGX822" s="28"/>
      <c r="CGY822" s="28"/>
      <c r="CGZ822" s="28"/>
      <c r="CHA822" s="28"/>
      <c r="CHB822" s="28"/>
      <c r="CHC822" s="28"/>
      <c r="CHD822" s="28"/>
      <c r="CHE822" s="28"/>
      <c r="CHF822" s="28"/>
      <c r="CHG822" s="28"/>
      <c r="CHH822" s="28"/>
      <c r="CHI822" s="28"/>
      <c r="CHJ822" s="28"/>
      <c r="CHK822" s="28"/>
      <c r="CHL822" s="28"/>
      <c r="CHM822" s="28"/>
      <c r="CHN822" s="28"/>
      <c r="CHO822" s="28"/>
      <c r="CHP822" s="28"/>
      <c r="CHQ822" s="28"/>
      <c r="CHR822" s="28"/>
      <c r="CHS822" s="28"/>
      <c r="CHT822" s="28"/>
      <c r="CHU822" s="28"/>
      <c r="CHV822" s="28"/>
      <c r="CHW822" s="28"/>
      <c r="CHX822" s="28"/>
      <c r="CHY822" s="28"/>
      <c r="CHZ822" s="28"/>
      <c r="CIA822" s="28"/>
      <c r="CIB822" s="28"/>
      <c r="CIC822" s="28"/>
      <c r="CID822" s="28"/>
      <c r="CIE822" s="28"/>
      <c r="CIF822" s="28"/>
      <c r="CIG822" s="28"/>
      <c r="CIH822" s="28"/>
      <c r="CII822" s="28"/>
      <c r="CIJ822" s="28"/>
      <c r="CIK822" s="28"/>
      <c r="CIL822" s="28"/>
      <c r="CIM822" s="28"/>
      <c r="CIN822" s="28"/>
      <c r="CIO822" s="28"/>
      <c r="CIP822" s="28"/>
      <c r="CIQ822" s="28"/>
      <c r="CIR822" s="28"/>
      <c r="CIS822" s="28"/>
      <c r="CIT822" s="28"/>
      <c r="CIU822" s="28"/>
      <c r="CIV822" s="28"/>
      <c r="CIW822" s="28"/>
      <c r="CIX822" s="28"/>
      <c r="CIY822" s="28"/>
      <c r="CIZ822" s="28"/>
      <c r="CJA822" s="28"/>
      <c r="CJB822" s="28"/>
      <c r="CJC822" s="28"/>
      <c r="CJD822" s="28"/>
      <c r="CJE822" s="28"/>
      <c r="CJF822" s="28"/>
      <c r="CJG822" s="28"/>
      <c r="CJH822" s="28"/>
      <c r="CJI822" s="28"/>
      <c r="CJJ822" s="28"/>
      <c r="CJK822" s="28"/>
      <c r="CJL822" s="28"/>
      <c r="CJM822" s="28"/>
      <c r="CJN822" s="28"/>
      <c r="CJO822" s="28"/>
      <c r="CJP822" s="28"/>
      <c r="CJQ822" s="28"/>
      <c r="CJR822" s="28"/>
      <c r="CJS822" s="28"/>
      <c r="CJT822" s="28"/>
      <c r="CJU822" s="28"/>
      <c r="CJV822" s="28"/>
      <c r="CJW822" s="28"/>
      <c r="CJX822" s="28"/>
      <c r="CJY822" s="28"/>
      <c r="CJZ822" s="28"/>
      <c r="CKA822" s="28"/>
      <c r="CKB822" s="28"/>
      <c r="CKC822" s="28"/>
      <c r="CKD822" s="28"/>
      <c r="CKE822" s="28"/>
      <c r="CKF822" s="28"/>
      <c r="CKG822" s="28"/>
      <c r="CKH822" s="28"/>
      <c r="CKI822" s="28"/>
      <c r="CKJ822" s="28"/>
      <c r="CKK822" s="28"/>
      <c r="CKL822" s="28"/>
      <c r="CKM822" s="28"/>
      <c r="CKN822" s="28"/>
      <c r="CKO822" s="28"/>
      <c r="CKP822" s="28"/>
      <c r="CKQ822" s="28"/>
      <c r="CKR822" s="28"/>
      <c r="CKS822" s="28"/>
      <c r="CKT822" s="28"/>
      <c r="CKU822" s="28"/>
      <c r="CKV822" s="28"/>
      <c r="CKW822" s="28"/>
      <c r="CKX822" s="28"/>
      <c r="CKY822" s="28"/>
      <c r="CKZ822" s="28"/>
      <c r="CLA822" s="28"/>
      <c r="CLB822" s="28"/>
      <c r="CLC822" s="28"/>
      <c r="CLD822" s="28"/>
      <c r="CLE822" s="28"/>
      <c r="CLF822" s="28"/>
      <c r="CLG822" s="28"/>
      <c r="CLH822" s="28"/>
      <c r="CLI822" s="28"/>
      <c r="CLJ822" s="28"/>
      <c r="CLK822" s="28"/>
      <c r="CLL822" s="28"/>
      <c r="CLM822" s="28"/>
      <c r="CLN822" s="28"/>
      <c r="CLO822" s="28"/>
      <c r="CLP822" s="28"/>
      <c r="CLQ822" s="28"/>
      <c r="CLR822" s="28"/>
      <c r="CLS822" s="28"/>
      <c r="CLT822" s="28"/>
      <c r="CLU822" s="28"/>
      <c r="CLV822" s="28"/>
      <c r="CLW822" s="28"/>
      <c r="CLX822" s="28"/>
      <c r="CLY822" s="28"/>
      <c r="CLZ822" s="28"/>
      <c r="CMA822" s="28"/>
      <c r="CMB822" s="28"/>
      <c r="CMC822" s="28"/>
      <c r="CMD822" s="28"/>
      <c r="CME822" s="28"/>
      <c r="CMF822" s="28"/>
      <c r="CMG822" s="28"/>
      <c r="CMH822" s="28"/>
      <c r="CMI822" s="28"/>
      <c r="CMJ822" s="28"/>
      <c r="CMK822" s="28"/>
      <c r="CML822" s="28"/>
      <c r="CMM822" s="28"/>
      <c r="CMN822" s="28"/>
      <c r="CMO822" s="28"/>
      <c r="CMP822" s="28"/>
      <c r="CMQ822" s="28"/>
      <c r="CMR822" s="28"/>
      <c r="CMS822" s="28"/>
      <c r="CMT822" s="28"/>
      <c r="CMU822" s="28"/>
      <c r="CMV822" s="28"/>
      <c r="CMW822" s="28"/>
      <c r="CMX822" s="28"/>
      <c r="CMY822" s="28"/>
      <c r="CMZ822" s="28"/>
      <c r="CNA822" s="28"/>
      <c r="CNB822" s="28"/>
      <c r="CNC822" s="28"/>
      <c r="CND822" s="28"/>
      <c r="CNE822" s="28"/>
      <c r="CNF822" s="28"/>
      <c r="CNG822" s="28"/>
      <c r="CNH822" s="28"/>
      <c r="CNI822" s="28"/>
      <c r="CNJ822" s="28"/>
      <c r="CNK822" s="28"/>
      <c r="CNL822" s="28"/>
      <c r="CNM822" s="28"/>
      <c r="CNN822" s="28"/>
      <c r="CNO822" s="28"/>
      <c r="CNP822" s="28"/>
      <c r="CNQ822" s="28"/>
      <c r="CNR822" s="28"/>
      <c r="CNS822" s="28"/>
      <c r="CNT822" s="28"/>
      <c r="CNU822" s="28"/>
      <c r="CNV822" s="28"/>
      <c r="CNW822" s="28"/>
      <c r="CNX822" s="28"/>
      <c r="CNY822" s="28"/>
      <c r="CNZ822" s="28"/>
      <c r="COA822" s="28"/>
      <c r="COB822" s="28"/>
      <c r="COC822" s="28"/>
      <c r="COD822" s="28"/>
      <c r="COE822" s="28"/>
      <c r="COF822" s="28"/>
      <c r="COG822" s="28"/>
      <c r="COH822" s="28"/>
      <c r="COI822" s="28"/>
      <c r="COJ822" s="28"/>
      <c r="COK822" s="28"/>
      <c r="COL822" s="28"/>
      <c r="COM822" s="28"/>
      <c r="CON822" s="28"/>
      <c r="COO822" s="28"/>
      <c r="COP822" s="28"/>
      <c r="COQ822" s="28"/>
      <c r="COR822" s="28"/>
      <c r="COS822" s="28"/>
      <c r="COT822" s="28"/>
      <c r="COU822" s="28"/>
      <c r="COV822" s="28"/>
      <c r="COW822" s="28"/>
      <c r="COX822" s="28"/>
      <c r="COY822" s="28"/>
      <c r="COZ822" s="28"/>
      <c r="CPA822" s="28"/>
      <c r="CPB822" s="28"/>
      <c r="CPC822" s="28"/>
      <c r="CPD822" s="28"/>
      <c r="CPE822" s="28"/>
      <c r="CPF822" s="28"/>
      <c r="CPG822" s="28"/>
      <c r="CPH822" s="28"/>
      <c r="CPI822" s="28"/>
      <c r="CPJ822" s="28"/>
      <c r="CPK822" s="28"/>
      <c r="CPL822" s="28"/>
      <c r="CPM822" s="28"/>
      <c r="CPN822" s="28"/>
      <c r="CPO822" s="28"/>
      <c r="CPP822" s="28"/>
      <c r="CPQ822" s="28"/>
      <c r="CPR822" s="28"/>
      <c r="CPS822" s="28"/>
      <c r="CPT822" s="28"/>
      <c r="CPU822" s="28"/>
      <c r="CPV822" s="28"/>
      <c r="CPW822" s="28"/>
      <c r="CPX822" s="28"/>
      <c r="CPY822" s="28"/>
      <c r="CPZ822" s="28"/>
      <c r="CQA822" s="28"/>
      <c r="CQB822" s="28"/>
      <c r="CQC822" s="28"/>
      <c r="CQD822" s="28"/>
      <c r="CQE822" s="28"/>
      <c r="CQF822" s="28"/>
      <c r="CQG822" s="28"/>
      <c r="CQH822" s="28"/>
      <c r="CQI822" s="28"/>
      <c r="CQJ822" s="28"/>
      <c r="CQK822" s="28"/>
      <c r="CQL822" s="28"/>
      <c r="CQM822" s="28"/>
      <c r="CQN822" s="28"/>
      <c r="CQO822" s="28"/>
      <c r="CQP822" s="28"/>
      <c r="CQQ822" s="28"/>
      <c r="CQR822" s="28"/>
      <c r="CQS822" s="28"/>
      <c r="CQT822" s="28"/>
      <c r="CQU822" s="28"/>
      <c r="CQV822" s="28"/>
      <c r="CQW822" s="28"/>
      <c r="CQX822" s="28"/>
      <c r="CQY822" s="28"/>
      <c r="CQZ822" s="28"/>
      <c r="CRA822" s="28"/>
      <c r="CRB822" s="28"/>
      <c r="CRC822" s="28"/>
      <c r="CRD822" s="28"/>
      <c r="CRE822" s="28"/>
      <c r="CRF822" s="28"/>
      <c r="CRG822" s="28"/>
      <c r="CRH822" s="28"/>
      <c r="CRI822" s="28"/>
      <c r="CRJ822" s="28"/>
      <c r="CRK822" s="28"/>
      <c r="CRL822" s="28"/>
      <c r="CRM822" s="28"/>
      <c r="CRN822" s="28"/>
      <c r="CRO822" s="28"/>
      <c r="CRP822" s="28"/>
      <c r="CRQ822" s="28"/>
      <c r="CRR822" s="28"/>
      <c r="CRS822" s="28"/>
      <c r="CRT822" s="28"/>
      <c r="CRU822" s="28"/>
      <c r="CRV822" s="28"/>
      <c r="CRW822" s="28"/>
      <c r="CRX822" s="28"/>
      <c r="CRY822" s="28"/>
      <c r="CRZ822" s="28"/>
      <c r="CSA822" s="28"/>
      <c r="CSB822" s="28"/>
      <c r="CSC822" s="28"/>
      <c r="CSD822" s="28"/>
      <c r="CSE822" s="28"/>
      <c r="CSF822" s="28"/>
      <c r="CSG822" s="28"/>
      <c r="CSH822" s="28"/>
      <c r="CSI822" s="28"/>
      <c r="CSJ822" s="28"/>
      <c r="CSK822" s="28"/>
      <c r="CSL822" s="28"/>
      <c r="CSM822" s="28"/>
      <c r="CSN822" s="28"/>
      <c r="CSO822" s="28"/>
      <c r="CSP822" s="28"/>
      <c r="CSQ822" s="28"/>
      <c r="CSR822" s="28"/>
      <c r="CSS822" s="28"/>
      <c r="CST822" s="28"/>
      <c r="CSU822" s="28"/>
      <c r="CSV822" s="28"/>
      <c r="CSW822" s="28"/>
      <c r="CSX822" s="28"/>
      <c r="CSY822" s="28"/>
      <c r="CSZ822" s="28"/>
      <c r="CTA822" s="28"/>
      <c r="CTB822" s="28"/>
      <c r="CTC822" s="28"/>
      <c r="CTD822" s="28"/>
      <c r="CTE822" s="28"/>
      <c r="CTF822" s="28"/>
      <c r="CTG822" s="28"/>
      <c r="CTH822" s="28"/>
      <c r="CTI822" s="28"/>
      <c r="CTJ822" s="28"/>
      <c r="CTK822" s="28"/>
      <c r="CTL822" s="28"/>
      <c r="CTM822" s="28"/>
      <c r="CTN822" s="28"/>
      <c r="CTO822" s="28"/>
      <c r="CTP822" s="28"/>
      <c r="CTQ822" s="28"/>
      <c r="CTR822" s="28"/>
      <c r="CTS822" s="28"/>
      <c r="CTT822" s="28"/>
      <c r="CTU822" s="28"/>
      <c r="CTV822" s="28"/>
      <c r="CTW822" s="28"/>
      <c r="CTX822" s="28"/>
      <c r="CTY822" s="28"/>
      <c r="CTZ822" s="28"/>
      <c r="CUA822" s="28"/>
      <c r="CUB822" s="28"/>
      <c r="CUC822" s="28"/>
      <c r="CUD822" s="28"/>
      <c r="CUE822" s="28"/>
      <c r="CUF822" s="28"/>
      <c r="CUG822" s="28"/>
      <c r="CUH822" s="28"/>
      <c r="CUI822" s="28"/>
      <c r="CUJ822" s="28"/>
      <c r="CUK822" s="28"/>
      <c r="CUL822" s="28"/>
      <c r="CUM822" s="28"/>
      <c r="CUN822" s="28"/>
      <c r="CUO822" s="28"/>
      <c r="CUP822" s="28"/>
      <c r="CUQ822" s="28"/>
      <c r="CUR822" s="28"/>
      <c r="CUS822" s="28"/>
      <c r="CUT822" s="28"/>
      <c r="CUU822" s="28"/>
      <c r="CUV822" s="28"/>
      <c r="CUW822" s="28"/>
      <c r="CUX822" s="28"/>
      <c r="CUY822" s="28"/>
      <c r="CUZ822" s="28"/>
      <c r="CVA822" s="28"/>
      <c r="CVB822" s="28"/>
      <c r="CVC822" s="28"/>
      <c r="CVD822" s="28"/>
      <c r="CVE822" s="28"/>
      <c r="CVF822" s="28"/>
      <c r="CVG822" s="28"/>
      <c r="CVH822" s="28"/>
      <c r="CVI822" s="28"/>
      <c r="CVJ822" s="28"/>
      <c r="CVK822" s="28"/>
      <c r="CVL822" s="28"/>
      <c r="CVM822" s="28"/>
      <c r="CVN822" s="28"/>
      <c r="CVO822" s="28"/>
      <c r="CVP822" s="28"/>
      <c r="CVQ822" s="28"/>
      <c r="CVR822" s="28"/>
      <c r="CVS822" s="28"/>
      <c r="CVT822" s="28"/>
      <c r="CVU822" s="28"/>
      <c r="CVV822" s="28"/>
      <c r="CVW822" s="28"/>
      <c r="CVX822" s="28"/>
      <c r="CVY822" s="28"/>
      <c r="CVZ822" s="28"/>
      <c r="CWA822" s="28"/>
      <c r="CWB822" s="28"/>
      <c r="CWC822" s="28"/>
      <c r="CWD822" s="28"/>
      <c r="CWE822" s="28"/>
      <c r="CWF822" s="28"/>
      <c r="CWG822" s="28"/>
      <c r="CWH822" s="28"/>
      <c r="CWI822" s="28"/>
      <c r="CWJ822" s="28"/>
      <c r="CWK822" s="28"/>
      <c r="CWL822" s="28"/>
      <c r="CWM822" s="28"/>
      <c r="CWN822" s="28"/>
      <c r="CWO822" s="28"/>
      <c r="CWP822" s="28"/>
      <c r="CWQ822" s="28"/>
      <c r="CWR822" s="28"/>
      <c r="CWS822" s="28"/>
      <c r="CWT822" s="28"/>
      <c r="CWU822" s="28"/>
      <c r="CWV822" s="28"/>
      <c r="CWW822" s="28"/>
      <c r="CWX822" s="28"/>
      <c r="CWY822" s="28"/>
      <c r="CWZ822" s="28"/>
      <c r="CXA822" s="28"/>
      <c r="CXB822" s="28"/>
      <c r="CXC822" s="28"/>
      <c r="CXD822" s="28"/>
      <c r="CXE822" s="28"/>
      <c r="CXF822" s="28"/>
      <c r="CXG822" s="28"/>
      <c r="CXH822" s="28"/>
      <c r="CXI822" s="28"/>
      <c r="CXJ822" s="28"/>
      <c r="CXK822" s="28"/>
      <c r="CXL822" s="28"/>
      <c r="CXM822" s="28"/>
      <c r="CXN822" s="28"/>
      <c r="CXO822" s="28"/>
      <c r="CXP822" s="28"/>
      <c r="CXQ822" s="28"/>
      <c r="CXR822" s="28"/>
      <c r="CXS822" s="28"/>
      <c r="CXT822" s="28"/>
      <c r="CXU822" s="28"/>
      <c r="CXV822" s="28"/>
      <c r="CXW822" s="28"/>
      <c r="CXX822" s="28"/>
      <c r="CXY822" s="28"/>
      <c r="CXZ822" s="28"/>
      <c r="CYA822" s="28"/>
      <c r="CYB822" s="28"/>
      <c r="CYC822" s="28"/>
      <c r="CYD822" s="28"/>
      <c r="CYE822" s="28"/>
      <c r="CYF822" s="28"/>
      <c r="CYG822" s="28"/>
      <c r="CYH822" s="28"/>
      <c r="CYI822" s="28"/>
      <c r="CYJ822" s="28"/>
      <c r="CYK822" s="28"/>
      <c r="CYL822" s="28"/>
      <c r="CYM822" s="28"/>
      <c r="CYN822" s="28"/>
      <c r="CYO822" s="28"/>
      <c r="CYP822" s="28"/>
      <c r="CYQ822" s="28"/>
      <c r="CYR822" s="28"/>
      <c r="CYS822" s="28"/>
      <c r="CYT822" s="28"/>
      <c r="CYU822" s="28"/>
      <c r="CYV822" s="28"/>
      <c r="CYW822" s="28"/>
      <c r="CYX822" s="28"/>
      <c r="CYY822" s="28"/>
      <c r="CYZ822" s="28"/>
      <c r="CZA822" s="28"/>
      <c r="CZB822" s="28"/>
      <c r="CZC822" s="28"/>
      <c r="CZD822" s="28"/>
      <c r="CZE822" s="28"/>
      <c r="CZF822" s="28"/>
      <c r="CZG822" s="28"/>
      <c r="CZH822" s="28"/>
      <c r="CZI822" s="28"/>
      <c r="CZJ822" s="28"/>
      <c r="CZK822" s="28"/>
      <c r="CZL822" s="28"/>
      <c r="CZM822" s="28"/>
      <c r="CZN822" s="28"/>
      <c r="CZO822" s="28"/>
      <c r="CZP822" s="28"/>
      <c r="CZQ822" s="28"/>
      <c r="CZR822" s="28"/>
      <c r="CZS822" s="28"/>
      <c r="CZT822" s="28"/>
      <c r="CZU822" s="28"/>
      <c r="CZV822" s="28"/>
      <c r="CZW822" s="28"/>
      <c r="CZX822" s="28"/>
      <c r="CZY822" s="28"/>
      <c r="CZZ822" s="28"/>
      <c r="DAA822" s="28"/>
      <c r="DAB822" s="28"/>
      <c r="DAC822" s="28"/>
      <c r="DAD822" s="28"/>
      <c r="DAE822" s="28"/>
      <c r="DAF822" s="28"/>
      <c r="DAG822" s="28"/>
      <c r="DAH822" s="28"/>
      <c r="DAI822" s="28"/>
      <c r="DAJ822" s="28"/>
      <c r="DAK822" s="28"/>
      <c r="DAL822" s="28"/>
      <c r="DAM822" s="28"/>
      <c r="DAN822" s="28"/>
      <c r="DAO822" s="28"/>
      <c r="DAP822" s="28"/>
      <c r="DAQ822" s="28"/>
      <c r="DAR822" s="28"/>
      <c r="DAS822" s="28"/>
      <c r="DAT822" s="28"/>
      <c r="DAU822" s="28"/>
      <c r="DAV822" s="28"/>
      <c r="DAW822" s="28"/>
      <c r="DAX822" s="28"/>
      <c r="DAY822" s="28"/>
      <c r="DAZ822" s="28"/>
      <c r="DBA822" s="28"/>
      <c r="DBB822" s="28"/>
      <c r="DBC822" s="28"/>
      <c r="DBD822" s="28"/>
      <c r="DBE822" s="28"/>
      <c r="DBF822" s="28"/>
      <c r="DBG822" s="28"/>
      <c r="DBH822" s="28"/>
      <c r="DBI822" s="28"/>
      <c r="DBJ822" s="28"/>
      <c r="DBK822" s="28"/>
      <c r="DBL822" s="28"/>
      <c r="DBM822" s="28"/>
      <c r="DBN822" s="28"/>
      <c r="DBO822" s="28"/>
      <c r="DBP822" s="28"/>
      <c r="DBQ822" s="28"/>
      <c r="DBR822" s="28"/>
      <c r="DBS822" s="28"/>
      <c r="DBT822" s="28"/>
      <c r="DBU822" s="28"/>
      <c r="DBV822" s="28"/>
      <c r="DBW822" s="28"/>
      <c r="DBX822" s="28"/>
      <c r="DBY822" s="28"/>
      <c r="DBZ822" s="28"/>
      <c r="DCA822" s="28"/>
      <c r="DCB822" s="28"/>
      <c r="DCC822" s="28"/>
      <c r="DCD822" s="28"/>
      <c r="DCE822" s="28"/>
      <c r="DCF822" s="28"/>
      <c r="DCG822" s="28"/>
      <c r="DCH822" s="28"/>
      <c r="DCI822" s="28"/>
      <c r="DCJ822" s="28"/>
      <c r="DCK822" s="28"/>
      <c r="DCL822" s="28"/>
      <c r="DCM822" s="28"/>
      <c r="DCN822" s="28"/>
      <c r="DCO822" s="28"/>
      <c r="DCP822" s="28"/>
      <c r="DCQ822" s="28"/>
      <c r="DCR822" s="28"/>
      <c r="DCS822" s="28"/>
      <c r="DCT822" s="28"/>
      <c r="DCU822" s="28"/>
      <c r="DCV822" s="28"/>
      <c r="DCW822" s="28"/>
      <c r="DCX822" s="28"/>
      <c r="DCY822" s="28"/>
      <c r="DCZ822" s="28"/>
      <c r="DDA822" s="28"/>
      <c r="DDB822" s="28"/>
      <c r="DDC822" s="28"/>
      <c r="DDD822" s="28"/>
      <c r="DDE822" s="28"/>
      <c r="DDF822" s="28"/>
      <c r="DDG822" s="28"/>
      <c r="DDH822" s="28"/>
      <c r="DDI822" s="28"/>
      <c r="DDJ822" s="28"/>
      <c r="DDK822" s="28"/>
      <c r="DDL822" s="28"/>
      <c r="DDM822" s="28"/>
      <c r="DDN822" s="28"/>
      <c r="DDO822" s="28"/>
      <c r="DDP822" s="28"/>
      <c r="DDQ822" s="28"/>
      <c r="DDR822" s="28"/>
      <c r="DDS822" s="28"/>
      <c r="DDT822" s="28"/>
      <c r="DDU822" s="28"/>
      <c r="DDV822" s="28"/>
      <c r="DDW822" s="28"/>
      <c r="DDX822" s="28"/>
      <c r="DDY822" s="28"/>
      <c r="DDZ822" s="28"/>
      <c r="DEA822" s="28"/>
      <c r="DEB822" s="28"/>
      <c r="DEC822" s="28"/>
      <c r="DED822" s="28"/>
      <c r="DEE822" s="28"/>
      <c r="DEF822" s="28"/>
      <c r="DEG822" s="28"/>
      <c r="DEH822" s="28"/>
      <c r="DEI822" s="28"/>
      <c r="DEJ822" s="28"/>
      <c r="DEK822" s="28"/>
      <c r="DEL822" s="28"/>
      <c r="DEM822" s="28"/>
      <c r="DEN822" s="28"/>
      <c r="DEO822" s="28"/>
      <c r="DEP822" s="28"/>
      <c r="DEQ822" s="28"/>
      <c r="DER822" s="28"/>
      <c r="DES822" s="28"/>
      <c r="DET822" s="28"/>
      <c r="DEU822" s="28"/>
      <c r="DEV822" s="28"/>
      <c r="DEW822" s="28"/>
      <c r="DEX822" s="28"/>
      <c r="DEY822" s="28"/>
      <c r="DEZ822" s="28"/>
      <c r="DFA822" s="28"/>
      <c r="DFB822" s="28"/>
      <c r="DFC822" s="28"/>
      <c r="DFD822" s="28"/>
      <c r="DFE822" s="28"/>
      <c r="DFF822" s="28"/>
      <c r="DFG822" s="28"/>
      <c r="DFH822" s="28"/>
      <c r="DFI822" s="28"/>
      <c r="DFJ822" s="28"/>
      <c r="DFK822" s="28"/>
      <c r="DFL822" s="28"/>
      <c r="DFM822" s="28"/>
      <c r="DFN822" s="28"/>
      <c r="DFO822" s="28"/>
      <c r="DFP822" s="28"/>
      <c r="DFQ822" s="28"/>
      <c r="DFR822" s="28"/>
      <c r="DFS822" s="28"/>
      <c r="DFT822" s="28"/>
      <c r="DFU822" s="28"/>
      <c r="DFV822" s="28"/>
      <c r="DFW822" s="28"/>
      <c r="DFX822" s="28"/>
      <c r="DFY822" s="28"/>
      <c r="DFZ822" s="28"/>
      <c r="DGA822" s="28"/>
      <c r="DGB822" s="28"/>
      <c r="DGC822" s="28"/>
      <c r="DGD822" s="28"/>
      <c r="DGE822" s="28"/>
      <c r="DGF822" s="28"/>
      <c r="DGG822" s="28"/>
      <c r="DGH822" s="28"/>
      <c r="DGI822" s="28"/>
      <c r="DGJ822" s="28"/>
      <c r="DGK822" s="28"/>
      <c r="DGL822" s="28"/>
      <c r="DGM822" s="28"/>
      <c r="DGN822" s="28"/>
      <c r="DGO822" s="28"/>
      <c r="DGP822" s="28"/>
      <c r="DGQ822" s="28"/>
      <c r="DGR822" s="28"/>
      <c r="DGS822" s="28"/>
      <c r="DGT822" s="28"/>
      <c r="DGU822" s="28"/>
      <c r="DGV822" s="28"/>
      <c r="DGW822" s="28"/>
      <c r="DGX822" s="28"/>
      <c r="DGY822" s="28"/>
      <c r="DGZ822" s="28"/>
      <c r="DHA822" s="28"/>
      <c r="DHB822" s="28"/>
      <c r="DHC822" s="28"/>
      <c r="DHD822" s="28"/>
      <c r="DHE822" s="28"/>
      <c r="DHF822" s="28"/>
      <c r="DHG822" s="28"/>
      <c r="DHH822" s="28"/>
      <c r="DHI822" s="28"/>
      <c r="DHJ822" s="28"/>
      <c r="DHK822" s="28"/>
      <c r="DHL822" s="28"/>
      <c r="DHM822" s="28"/>
      <c r="DHN822" s="28"/>
      <c r="DHO822" s="28"/>
      <c r="DHP822" s="28"/>
      <c r="DHQ822" s="28"/>
      <c r="DHR822" s="28"/>
      <c r="DHS822" s="28"/>
      <c r="DHT822" s="28"/>
      <c r="DHU822" s="28"/>
      <c r="DHV822" s="28"/>
      <c r="DHW822" s="28"/>
      <c r="DHX822" s="28"/>
      <c r="DHY822" s="28"/>
      <c r="DHZ822" s="28"/>
      <c r="DIA822" s="28"/>
      <c r="DIB822" s="28"/>
      <c r="DIC822" s="28"/>
      <c r="DID822" s="28"/>
      <c r="DIE822" s="28"/>
      <c r="DIF822" s="28"/>
      <c r="DIG822" s="28"/>
      <c r="DIH822" s="28"/>
      <c r="DII822" s="28"/>
      <c r="DIJ822" s="28"/>
      <c r="DIK822" s="28"/>
      <c r="DIL822" s="28"/>
      <c r="DIM822" s="28"/>
      <c r="DIN822" s="28"/>
      <c r="DIO822" s="28"/>
      <c r="DIP822" s="28"/>
      <c r="DIQ822" s="28"/>
      <c r="DIR822" s="28"/>
      <c r="DIS822" s="28"/>
      <c r="DIT822" s="28"/>
      <c r="DIU822" s="28"/>
      <c r="DIV822" s="28"/>
      <c r="DIW822" s="28"/>
      <c r="DIX822" s="28"/>
      <c r="DIY822" s="28"/>
      <c r="DIZ822" s="28"/>
      <c r="DJA822" s="28"/>
      <c r="DJB822" s="28"/>
      <c r="DJC822" s="28"/>
      <c r="DJD822" s="28"/>
      <c r="DJE822" s="28"/>
      <c r="DJF822" s="28"/>
      <c r="DJG822" s="28"/>
      <c r="DJH822" s="28"/>
      <c r="DJI822" s="28"/>
      <c r="DJJ822" s="28"/>
      <c r="DJK822" s="28"/>
      <c r="DJL822" s="28"/>
      <c r="DJM822" s="28"/>
      <c r="DJN822" s="28"/>
      <c r="DJO822" s="28"/>
      <c r="DJP822" s="28"/>
      <c r="DJQ822" s="28"/>
      <c r="DJR822" s="28"/>
      <c r="DJS822" s="28"/>
      <c r="DJT822" s="28"/>
      <c r="DJU822" s="28"/>
      <c r="DJV822" s="28"/>
      <c r="DJW822" s="28"/>
      <c r="DJX822" s="28"/>
      <c r="DJY822" s="28"/>
      <c r="DJZ822" s="28"/>
      <c r="DKA822" s="28"/>
      <c r="DKB822" s="28"/>
      <c r="DKC822" s="28"/>
      <c r="DKD822" s="28"/>
      <c r="DKE822" s="28"/>
      <c r="DKF822" s="28"/>
      <c r="DKG822" s="28"/>
      <c r="DKH822" s="28"/>
      <c r="DKI822" s="28"/>
      <c r="DKJ822" s="28"/>
      <c r="DKK822" s="28"/>
      <c r="DKL822" s="28"/>
      <c r="DKM822" s="28"/>
      <c r="DKN822" s="28"/>
      <c r="DKO822" s="28"/>
      <c r="DKP822" s="28"/>
      <c r="DKQ822" s="28"/>
      <c r="DKR822" s="28"/>
      <c r="DKS822" s="28"/>
      <c r="DKT822" s="28"/>
      <c r="DKU822" s="28"/>
      <c r="DKV822" s="28"/>
      <c r="DKW822" s="28"/>
      <c r="DKX822" s="28"/>
      <c r="DKY822" s="28"/>
      <c r="DKZ822" s="28"/>
      <c r="DLA822" s="28"/>
      <c r="DLB822" s="28"/>
      <c r="DLC822" s="28"/>
      <c r="DLD822" s="28"/>
      <c r="DLE822" s="28"/>
      <c r="DLF822" s="28"/>
      <c r="DLG822" s="28"/>
      <c r="DLH822" s="28"/>
      <c r="DLI822" s="28"/>
      <c r="DLJ822" s="28"/>
      <c r="DLK822" s="28"/>
      <c r="DLL822" s="28"/>
      <c r="DLM822" s="28"/>
      <c r="DLN822" s="28"/>
      <c r="DLO822" s="28"/>
      <c r="DLP822" s="28"/>
      <c r="DLQ822" s="28"/>
      <c r="DLR822" s="28"/>
      <c r="DLS822" s="28"/>
      <c r="DLT822" s="28"/>
      <c r="DLU822" s="28"/>
      <c r="DLV822" s="28"/>
      <c r="DLW822" s="28"/>
      <c r="DLX822" s="28"/>
      <c r="DLY822" s="28"/>
      <c r="DLZ822" s="28"/>
      <c r="DMA822" s="28"/>
      <c r="DMB822" s="28"/>
      <c r="DMC822" s="28"/>
      <c r="DMD822" s="28"/>
      <c r="DME822" s="28"/>
      <c r="DMF822" s="28"/>
      <c r="DMG822" s="28"/>
      <c r="DMH822" s="28"/>
      <c r="DMI822" s="28"/>
      <c r="DMJ822" s="28"/>
      <c r="DMK822" s="28"/>
      <c r="DML822" s="28"/>
      <c r="DMM822" s="28"/>
      <c r="DMN822" s="28"/>
      <c r="DMO822" s="28"/>
      <c r="DMP822" s="28"/>
      <c r="DMQ822" s="28"/>
      <c r="DMR822" s="28"/>
      <c r="DMS822" s="28"/>
      <c r="DMT822" s="28"/>
      <c r="DMU822" s="28"/>
      <c r="DMV822" s="28"/>
      <c r="DMW822" s="28"/>
      <c r="DMX822" s="28"/>
      <c r="DMY822" s="28"/>
      <c r="DMZ822" s="28"/>
      <c r="DNA822" s="28"/>
      <c r="DNB822" s="28"/>
      <c r="DNC822" s="28"/>
      <c r="DND822" s="28"/>
      <c r="DNE822" s="28"/>
      <c r="DNF822" s="28"/>
      <c r="DNG822" s="28"/>
      <c r="DNH822" s="28"/>
      <c r="DNI822" s="28"/>
      <c r="DNJ822" s="28"/>
      <c r="DNK822" s="28"/>
      <c r="DNL822" s="28"/>
      <c r="DNM822" s="28"/>
      <c r="DNN822" s="28"/>
      <c r="DNO822" s="28"/>
      <c r="DNP822" s="28"/>
      <c r="DNQ822" s="28"/>
      <c r="DNR822" s="28"/>
      <c r="DNS822" s="28"/>
      <c r="DNT822" s="28"/>
      <c r="DNU822" s="28"/>
      <c r="DNV822" s="28"/>
      <c r="DNW822" s="28"/>
      <c r="DNX822" s="28"/>
      <c r="DNY822" s="28"/>
      <c r="DNZ822" s="28"/>
      <c r="DOA822" s="28"/>
      <c r="DOB822" s="28"/>
      <c r="DOC822" s="28"/>
      <c r="DOD822" s="28"/>
      <c r="DOE822" s="28"/>
      <c r="DOF822" s="28"/>
      <c r="DOG822" s="28"/>
      <c r="DOH822" s="28"/>
      <c r="DOI822" s="28"/>
      <c r="DOJ822" s="28"/>
      <c r="DOK822" s="28"/>
      <c r="DOL822" s="28"/>
      <c r="DOM822" s="28"/>
      <c r="DON822" s="28"/>
      <c r="DOO822" s="28"/>
      <c r="DOP822" s="28"/>
      <c r="DOQ822" s="28"/>
      <c r="DOR822" s="28"/>
      <c r="DOS822" s="28"/>
      <c r="DOT822" s="28"/>
      <c r="DOU822" s="28"/>
      <c r="DOV822" s="28"/>
      <c r="DOW822" s="28"/>
      <c r="DOX822" s="28"/>
      <c r="DOY822" s="28"/>
      <c r="DOZ822" s="28"/>
      <c r="DPA822" s="28"/>
      <c r="DPB822" s="28"/>
      <c r="DPC822" s="28"/>
      <c r="DPD822" s="28"/>
      <c r="DPE822" s="28"/>
      <c r="DPF822" s="28"/>
      <c r="DPG822" s="28"/>
      <c r="DPH822" s="28"/>
      <c r="DPI822" s="28"/>
      <c r="DPJ822" s="28"/>
      <c r="DPK822" s="28"/>
      <c r="DPL822" s="28"/>
      <c r="DPM822" s="28"/>
      <c r="DPN822" s="28"/>
      <c r="DPO822" s="28"/>
      <c r="DPP822" s="28"/>
      <c r="DPQ822" s="28"/>
      <c r="DPR822" s="28"/>
      <c r="DPS822" s="28"/>
      <c r="DPT822" s="28"/>
      <c r="DPU822" s="28"/>
      <c r="DPV822" s="28"/>
      <c r="DPW822" s="28"/>
      <c r="DPX822" s="28"/>
      <c r="DPY822" s="28"/>
      <c r="DPZ822" s="28"/>
      <c r="DQA822" s="28"/>
      <c r="DQB822" s="28"/>
      <c r="DQC822" s="28"/>
      <c r="DQD822" s="28"/>
      <c r="DQE822" s="28"/>
      <c r="DQF822" s="28"/>
      <c r="DQG822" s="28"/>
      <c r="DQH822" s="28"/>
      <c r="DQI822" s="28"/>
      <c r="DQJ822" s="28"/>
      <c r="DQK822" s="28"/>
      <c r="DQL822" s="28"/>
      <c r="DQM822" s="28"/>
      <c r="DQN822" s="28"/>
      <c r="DQO822" s="28"/>
      <c r="DQP822" s="28"/>
      <c r="DQQ822" s="28"/>
      <c r="DQR822" s="28"/>
      <c r="DQS822" s="28"/>
      <c r="DQT822" s="28"/>
      <c r="DQU822" s="28"/>
      <c r="DQV822" s="28"/>
      <c r="DQW822" s="28"/>
      <c r="DQX822" s="28"/>
      <c r="DQY822" s="28"/>
      <c r="DQZ822" s="28"/>
      <c r="DRA822" s="28"/>
      <c r="DRB822" s="28"/>
      <c r="DRC822" s="28"/>
      <c r="DRD822" s="28"/>
      <c r="DRE822" s="28"/>
      <c r="DRF822" s="28"/>
      <c r="DRG822" s="28"/>
      <c r="DRH822" s="28"/>
      <c r="DRI822" s="28"/>
      <c r="DRJ822" s="28"/>
      <c r="DRK822" s="28"/>
      <c r="DRL822" s="28"/>
      <c r="DRM822" s="28"/>
      <c r="DRN822" s="28"/>
      <c r="DRO822" s="28"/>
      <c r="DRP822" s="28"/>
      <c r="DRQ822" s="28"/>
      <c r="DRR822" s="28"/>
      <c r="DRS822" s="28"/>
      <c r="DRT822" s="28"/>
      <c r="DRU822" s="28"/>
      <c r="DRV822" s="28"/>
      <c r="DRW822" s="28"/>
      <c r="DRX822" s="28"/>
      <c r="DRY822" s="28"/>
      <c r="DRZ822" s="28"/>
      <c r="DSA822" s="28"/>
      <c r="DSB822" s="28"/>
      <c r="DSC822" s="28"/>
      <c r="DSD822" s="28"/>
      <c r="DSE822" s="28"/>
      <c r="DSF822" s="28"/>
      <c r="DSG822" s="28"/>
      <c r="DSH822" s="28"/>
      <c r="DSI822" s="28"/>
      <c r="DSJ822" s="28"/>
      <c r="DSK822" s="28"/>
      <c r="DSL822" s="28"/>
      <c r="DSM822" s="28"/>
      <c r="DSN822" s="28"/>
      <c r="DSO822" s="28"/>
      <c r="DSP822" s="28"/>
      <c r="DSQ822" s="28"/>
      <c r="DSR822" s="28"/>
      <c r="DSS822" s="28"/>
      <c r="DST822" s="28"/>
      <c r="DSU822" s="28"/>
      <c r="DSV822" s="28"/>
      <c r="DSW822" s="28"/>
      <c r="DSX822" s="28"/>
      <c r="DSY822" s="28"/>
      <c r="DSZ822" s="28"/>
      <c r="DTA822" s="28"/>
      <c r="DTB822" s="28"/>
      <c r="DTC822" s="28"/>
      <c r="DTD822" s="28"/>
      <c r="DTE822" s="28"/>
      <c r="DTF822" s="28"/>
      <c r="DTG822" s="28"/>
      <c r="DTH822" s="28"/>
      <c r="DTI822" s="28"/>
      <c r="DTJ822" s="28"/>
      <c r="DTK822" s="28"/>
      <c r="DTL822" s="28"/>
      <c r="DTM822" s="28"/>
      <c r="DTN822" s="28"/>
      <c r="DTO822" s="28"/>
      <c r="DTP822" s="28"/>
      <c r="DTQ822" s="28"/>
      <c r="DTR822" s="28"/>
      <c r="DTS822" s="28"/>
      <c r="DTT822" s="28"/>
      <c r="DTU822" s="28"/>
      <c r="DTV822" s="28"/>
      <c r="DTW822" s="28"/>
      <c r="DTX822" s="28"/>
      <c r="DTY822" s="28"/>
      <c r="DTZ822" s="28"/>
      <c r="DUA822" s="28"/>
      <c r="DUB822" s="28"/>
      <c r="DUC822" s="28"/>
      <c r="DUD822" s="28"/>
      <c r="DUE822" s="28"/>
      <c r="DUF822" s="28"/>
      <c r="DUG822" s="28"/>
      <c r="DUH822" s="28"/>
      <c r="DUI822" s="28"/>
      <c r="DUJ822" s="28"/>
      <c r="DUK822" s="28"/>
      <c r="DUL822" s="28"/>
      <c r="DUM822" s="28"/>
      <c r="DUN822" s="28"/>
      <c r="DUO822" s="28"/>
      <c r="DUP822" s="28"/>
      <c r="DUQ822" s="28"/>
      <c r="DUR822" s="28"/>
      <c r="DUS822" s="28"/>
      <c r="DUT822" s="28"/>
      <c r="DUU822" s="28"/>
      <c r="DUV822" s="28"/>
      <c r="DUW822" s="28"/>
      <c r="DUX822" s="28"/>
      <c r="DUY822" s="28"/>
      <c r="DUZ822" s="28"/>
      <c r="DVA822" s="28"/>
      <c r="DVB822" s="28"/>
      <c r="DVC822" s="28"/>
      <c r="DVD822" s="28"/>
      <c r="DVE822" s="28"/>
      <c r="DVF822" s="28"/>
      <c r="DVG822" s="28"/>
      <c r="DVH822" s="28"/>
      <c r="DVI822" s="28"/>
      <c r="DVJ822" s="28"/>
      <c r="DVK822" s="28"/>
      <c r="DVL822" s="28"/>
      <c r="DVM822" s="28"/>
      <c r="DVN822" s="28"/>
      <c r="DVO822" s="28"/>
      <c r="DVP822" s="28"/>
      <c r="DVQ822" s="28"/>
      <c r="DVR822" s="28"/>
      <c r="DVS822" s="28"/>
      <c r="DVT822" s="28"/>
      <c r="DVU822" s="28"/>
      <c r="DVV822" s="28"/>
      <c r="DVW822" s="28"/>
      <c r="DVX822" s="28"/>
      <c r="DVY822" s="28"/>
      <c r="DVZ822" s="28"/>
      <c r="DWA822" s="28"/>
      <c r="DWB822" s="28"/>
      <c r="DWC822" s="28"/>
      <c r="DWD822" s="28"/>
      <c r="DWE822" s="28"/>
      <c r="DWF822" s="28"/>
      <c r="DWG822" s="28"/>
      <c r="DWH822" s="28"/>
      <c r="DWI822" s="28"/>
      <c r="DWJ822" s="28"/>
      <c r="DWK822" s="28"/>
      <c r="DWL822" s="28"/>
      <c r="DWM822" s="28"/>
      <c r="DWN822" s="28"/>
      <c r="DWO822" s="28"/>
      <c r="DWP822" s="28"/>
      <c r="DWQ822" s="28"/>
      <c r="DWR822" s="28"/>
      <c r="DWS822" s="28"/>
      <c r="DWT822" s="28"/>
      <c r="DWU822" s="28"/>
      <c r="DWV822" s="28"/>
      <c r="DWW822" s="28"/>
      <c r="DWX822" s="28"/>
      <c r="DWY822" s="28"/>
      <c r="DWZ822" s="28"/>
      <c r="DXA822" s="28"/>
      <c r="DXB822" s="28"/>
      <c r="DXC822" s="28"/>
      <c r="DXD822" s="28"/>
      <c r="DXE822" s="28"/>
      <c r="DXF822" s="28"/>
      <c r="DXG822" s="28"/>
      <c r="DXH822" s="28"/>
      <c r="DXI822" s="28"/>
      <c r="DXJ822" s="28"/>
      <c r="DXK822" s="28"/>
      <c r="DXL822" s="28"/>
      <c r="DXM822" s="28"/>
      <c r="DXN822" s="28"/>
      <c r="DXO822" s="28"/>
      <c r="DXP822" s="28"/>
      <c r="DXQ822" s="28"/>
      <c r="DXR822" s="28"/>
      <c r="DXS822" s="28"/>
      <c r="DXT822" s="28"/>
      <c r="DXU822" s="28"/>
      <c r="DXV822" s="28"/>
      <c r="DXW822" s="28"/>
      <c r="DXX822" s="28"/>
      <c r="DXY822" s="28"/>
      <c r="DXZ822" s="28"/>
      <c r="DYA822" s="28"/>
      <c r="DYB822" s="28"/>
      <c r="DYC822" s="28"/>
      <c r="DYD822" s="28"/>
      <c r="DYE822" s="28"/>
      <c r="DYF822" s="28"/>
      <c r="DYG822" s="28"/>
      <c r="DYH822" s="28"/>
      <c r="DYI822" s="28"/>
      <c r="DYJ822" s="28"/>
      <c r="DYK822" s="28"/>
      <c r="DYL822" s="28"/>
      <c r="DYM822" s="28"/>
      <c r="DYN822" s="28"/>
      <c r="DYO822" s="28"/>
      <c r="DYP822" s="28"/>
      <c r="DYQ822" s="28"/>
      <c r="DYR822" s="28"/>
      <c r="DYS822" s="28"/>
      <c r="DYT822" s="28"/>
      <c r="DYU822" s="28"/>
      <c r="DYV822" s="28"/>
      <c r="DYW822" s="28"/>
      <c r="DYX822" s="28"/>
      <c r="DYY822" s="28"/>
      <c r="DYZ822" s="28"/>
      <c r="DZA822" s="28"/>
      <c r="DZB822" s="28"/>
      <c r="DZC822" s="28"/>
      <c r="DZD822" s="28"/>
      <c r="DZE822" s="28"/>
      <c r="DZF822" s="28"/>
      <c r="DZG822" s="28"/>
      <c r="DZH822" s="28"/>
      <c r="DZI822" s="28"/>
      <c r="DZJ822" s="28"/>
      <c r="DZK822" s="28"/>
      <c r="DZL822" s="28"/>
      <c r="DZM822" s="28"/>
      <c r="DZN822" s="28"/>
      <c r="DZO822" s="28"/>
      <c r="DZP822" s="28"/>
      <c r="DZQ822" s="28"/>
      <c r="DZR822" s="28"/>
      <c r="DZS822" s="28"/>
      <c r="DZT822" s="28"/>
      <c r="DZU822" s="28"/>
      <c r="DZV822" s="28"/>
      <c r="DZW822" s="28"/>
      <c r="DZX822" s="28"/>
      <c r="DZY822" s="28"/>
      <c r="DZZ822" s="28"/>
      <c r="EAA822" s="28"/>
      <c r="EAB822" s="28"/>
      <c r="EAC822" s="28"/>
      <c r="EAD822" s="28"/>
      <c r="EAE822" s="28"/>
      <c r="EAF822" s="28"/>
      <c r="EAG822" s="28"/>
      <c r="EAH822" s="28"/>
      <c r="EAI822" s="28"/>
      <c r="EAJ822" s="28"/>
      <c r="EAK822" s="28"/>
      <c r="EAL822" s="28"/>
      <c r="EAM822" s="28"/>
      <c r="EAN822" s="28"/>
      <c r="EAO822" s="28"/>
      <c r="EAP822" s="28"/>
      <c r="EAQ822" s="28"/>
      <c r="EAR822" s="28"/>
      <c r="EAS822" s="28"/>
      <c r="EAT822" s="28"/>
      <c r="EAU822" s="28"/>
      <c r="EAV822" s="28"/>
      <c r="EAW822" s="28"/>
      <c r="EAX822" s="28"/>
      <c r="EAY822" s="28"/>
      <c r="EAZ822" s="28"/>
      <c r="EBA822" s="28"/>
      <c r="EBB822" s="28"/>
      <c r="EBC822" s="28"/>
      <c r="EBD822" s="28"/>
      <c r="EBE822" s="28"/>
      <c r="EBF822" s="28"/>
      <c r="EBG822" s="28"/>
      <c r="EBH822" s="28"/>
      <c r="EBI822" s="28"/>
      <c r="EBJ822" s="28"/>
      <c r="EBK822" s="28"/>
      <c r="EBL822" s="28"/>
      <c r="EBM822" s="28"/>
      <c r="EBN822" s="28"/>
      <c r="EBO822" s="28"/>
      <c r="EBP822" s="28"/>
      <c r="EBQ822" s="28"/>
      <c r="EBR822" s="28"/>
      <c r="EBS822" s="28"/>
      <c r="EBT822" s="28"/>
      <c r="EBU822" s="28"/>
      <c r="EBV822" s="28"/>
      <c r="EBW822" s="28"/>
      <c r="EBX822" s="28"/>
      <c r="EBY822" s="28"/>
      <c r="EBZ822" s="28"/>
      <c r="ECA822" s="28"/>
      <c r="ECB822" s="28"/>
      <c r="ECC822" s="28"/>
      <c r="ECD822" s="28"/>
      <c r="ECE822" s="28"/>
      <c r="ECF822" s="28"/>
      <c r="ECG822" s="28"/>
      <c r="ECH822" s="28"/>
      <c r="ECI822" s="28"/>
      <c r="ECJ822" s="28"/>
      <c r="ECK822" s="28"/>
      <c r="ECL822" s="28"/>
      <c r="ECM822" s="28"/>
      <c r="ECN822" s="28"/>
      <c r="ECO822" s="28"/>
      <c r="ECP822" s="28"/>
      <c r="ECQ822" s="28"/>
      <c r="ECR822" s="28"/>
      <c r="ECS822" s="28"/>
      <c r="ECT822" s="28"/>
      <c r="ECU822" s="28"/>
      <c r="ECV822" s="28"/>
      <c r="ECW822" s="28"/>
      <c r="ECX822" s="28"/>
      <c r="ECY822" s="28"/>
      <c r="ECZ822" s="28"/>
      <c r="EDA822" s="28"/>
      <c r="EDB822" s="28"/>
      <c r="EDC822" s="28"/>
      <c r="EDD822" s="28"/>
      <c r="EDE822" s="28"/>
      <c r="EDF822" s="28"/>
      <c r="EDG822" s="28"/>
      <c r="EDH822" s="28"/>
      <c r="EDI822" s="28"/>
      <c r="EDJ822" s="28"/>
      <c r="EDK822" s="28"/>
      <c r="EDL822" s="28"/>
      <c r="EDM822" s="28"/>
      <c r="EDN822" s="28"/>
      <c r="EDO822" s="28"/>
      <c r="EDP822" s="28"/>
      <c r="EDQ822" s="28"/>
      <c r="EDR822" s="28"/>
      <c r="EDS822" s="28"/>
      <c r="EDT822" s="28"/>
      <c r="EDU822" s="28"/>
      <c r="EDV822" s="28"/>
      <c r="EDW822" s="28"/>
      <c r="EDX822" s="28"/>
      <c r="EDY822" s="28"/>
      <c r="EDZ822" s="28"/>
      <c r="EEA822" s="28"/>
      <c r="EEB822" s="28"/>
      <c r="EEC822" s="28"/>
      <c r="EED822" s="28"/>
      <c r="EEE822" s="28"/>
      <c r="EEF822" s="28"/>
      <c r="EEG822" s="28"/>
      <c r="EEH822" s="28"/>
      <c r="EEI822" s="28"/>
      <c r="EEJ822" s="28"/>
      <c r="EEK822" s="28"/>
      <c r="EEL822" s="28"/>
      <c r="EEM822" s="28"/>
      <c r="EEN822" s="28"/>
      <c r="EEO822" s="28"/>
      <c r="EEP822" s="28"/>
      <c r="EEQ822" s="28"/>
      <c r="EER822" s="28"/>
      <c r="EES822" s="28"/>
      <c r="EET822" s="28"/>
      <c r="EEU822" s="28"/>
      <c r="EEV822" s="28"/>
      <c r="EEW822" s="28"/>
      <c r="EEX822" s="28"/>
      <c r="EEY822" s="28"/>
      <c r="EEZ822" s="28"/>
      <c r="EFA822" s="28"/>
      <c r="EFB822" s="28"/>
      <c r="EFC822" s="28"/>
      <c r="EFD822" s="28"/>
      <c r="EFE822" s="28"/>
      <c r="EFF822" s="28"/>
      <c r="EFG822" s="28"/>
      <c r="EFH822" s="28"/>
      <c r="EFI822" s="28"/>
      <c r="EFJ822" s="28"/>
      <c r="EFK822" s="28"/>
      <c r="EFL822" s="28"/>
      <c r="EFM822" s="28"/>
      <c r="EFN822" s="28"/>
      <c r="EFO822" s="28"/>
      <c r="EFP822" s="28"/>
      <c r="EFQ822" s="28"/>
      <c r="EFR822" s="28"/>
      <c r="EFS822" s="28"/>
      <c r="EFT822" s="28"/>
      <c r="EFU822" s="28"/>
      <c r="EFV822" s="28"/>
      <c r="EFW822" s="28"/>
      <c r="EFX822" s="28"/>
      <c r="EFY822" s="28"/>
      <c r="EFZ822" s="28"/>
      <c r="EGA822" s="28"/>
      <c r="EGB822" s="28"/>
      <c r="EGC822" s="28"/>
      <c r="EGD822" s="28"/>
      <c r="EGE822" s="28"/>
      <c r="EGF822" s="28"/>
      <c r="EGG822" s="28"/>
      <c r="EGH822" s="28"/>
      <c r="EGI822" s="28"/>
      <c r="EGJ822" s="28"/>
      <c r="EGK822" s="28"/>
      <c r="EGL822" s="28"/>
      <c r="EGM822" s="28"/>
      <c r="EGN822" s="28"/>
      <c r="EGO822" s="28"/>
      <c r="EGP822" s="28"/>
      <c r="EGQ822" s="28"/>
      <c r="EGR822" s="28"/>
      <c r="EGS822" s="28"/>
      <c r="EGT822" s="28"/>
      <c r="EGU822" s="28"/>
      <c r="EGV822" s="28"/>
      <c r="EGW822" s="28"/>
      <c r="EGX822" s="28"/>
      <c r="EGY822" s="28"/>
      <c r="EGZ822" s="28"/>
      <c r="EHA822" s="28"/>
      <c r="EHB822" s="28"/>
      <c r="EHC822" s="28"/>
      <c r="EHD822" s="28"/>
      <c r="EHE822" s="28"/>
      <c r="EHF822" s="28"/>
      <c r="EHG822" s="28"/>
      <c r="EHH822" s="28"/>
      <c r="EHI822" s="28"/>
      <c r="EHJ822" s="28"/>
      <c r="EHK822" s="28"/>
      <c r="EHL822" s="28"/>
      <c r="EHM822" s="28"/>
      <c r="EHN822" s="28"/>
      <c r="EHO822" s="28"/>
      <c r="EHP822" s="28"/>
      <c r="EHQ822" s="28"/>
      <c r="EHR822" s="28"/>
      <c r="EHS822" s="28"/>
      <c r="EHT822" s="28"/>
      <c r="EHU822" s="28"/>
      <c r="EHV822" s="28"/>
      <c r="EHW822" s="28"/>
      <c r="EHX822" s="28"/>
      <c r="EHY822" s="28"/>
      <c r="EHZ822" s="28"/>
      <c r="EIA822" s="28"/>
      <c r="EIB822" s="28"/>
      <c r="EIC822" s="28"/>
      <c r="EID822" s="28"/>
      <c r="EIE822" s="28"/>
      <c r="EIF822" s="28"/>
      <c r="EIG822" s="28"/>
      <c r="EIH822" s="28"/>
      <c r="EII822" s="28"/>
      <c r="EIJ822" s="28"/>
      <c r="EIK822" s="28"/>
      <c r="EIL822" s="28"/>
      <c r="EIM822" s="28"/>
      <c r="EIN822" s="28"/>
      <c r="EIO822" s="28"/>
      <c r="EIP822" s="28"/>
      <c r="EIQ822" s="28"/>
      <c r="EIR822" s="28"/>
      <c r="EIS822" s="28"/>
      <c r="EIT822" s="28"/>
      <c r="EIU822" s="28"/>
      <c r="EIV822" s="28"/>
      <c r="EIW822" s="28"/>
      <c r="EIX822" s="28"/>
      <c r="EIY822" s="28"/>
      <c r="EIZ822" s="28"/>
      <c r="EJA822" s="28"/>
      <c r="EJB822" s="28"/>
      <c r="EJC822" s="28"/>
      <c r="EJD822" s="28"/>
      <c r="EJE822" s="28"/>
      <c r="EJF822" s="28"/>
      <c r="EJG822" s="28"/>
      <c r="EJH822" s="28"/>
      <c r="EJI822" s="28"/>
      <c r="EJJ822" s="28"/>
      <c r="EJK822" s="28"/>
      <c r="EJL822" s="28"/>
      <c r="EJM822" s="28"/>
      <c r="EJN822" s="28"/>
      <c r="EJO822" s="28"/>
      <c r="EJP822" s="28"/>
      <c r="EJQ822" s="28"/>
      <c r="EJR822" s="28"/>
      <c r="EJS822" s="28"/>
      <c r="EJT822" s="28"/>
      <c r="EJU822" s="28"/>
      <c r="EJV822" s="28"/>
      <c r="EJW822" s="28"/>
      <c r="EJX822" s="28"/>
      <c r="EJY822" s="28"/>
      <c r="EJZ822" s="28"/>
      <c r="EKA822" s="28"/>
      <c r="EKB822" s="28"/>
      <c r="EKC822" s="28"/>
      <c r="EKD822" s="28"/>
      <c r="EKE822" s="28"/>
      <c r="EKF822" s="28"/>
      <c r="EKG822" s="28"/>
      <c r="EKH822" s="28"/>
      <c r="EKI822" s="28"/>
      <c r="EKJ822" s="28"/>
      <c r="EKK822" s="28"/>
      <c r="EKL822" s="28"/>
      <c r="EKM822" s="28"/>
      <c r="EKN822" s="28"/>
      <c r="EKO822" s="28"/>
      <c r="EKP822" s="28"/>
      <c r="EKQ822" s="28"/>
      <c r="EKR822" s="28"/>
      <c r="EKS822" s="28"/>
      <c r="EKT822" s="28"/>
      <c r="EKU822" s="28"/>
      <c r="EKV822" s="28"/>
      <c r="EKW822" s="28"/>
      <c r="EKX822" s="28"/>
      <c r="EKY822" s="28"/>
      <c r="EKZ822" s="28"/>
      <c r="ELA822" s="28"/>
      <c r="ELB822" s="28"/>
      <c r="ELC822" s="28"/>
      <c r="ELD822" s="28"/>
      <c r="ELE822" s="28"/>
      <c r="ELF822" s="28"/>
      <c r="ELG822" s="28"/>
      <c r="ELH822" s="28"/>
      <c r="ELI822" s="28"/>
      <c r="ELJ822" s="28"/>
      <c r="ELK822" s="28"/>
      <c r="ELL822" s="28"/>
      <c r="ELM822" s="28"/>
      <c r="ELN822" s="28"/>
      <c r="ELO822" s="28"/>
      <c r="ELP822" s="28"/>
      <c r="ELQ822" s="28"/>
      <c r="ELR822" s="28"/>
      <c r="ELS822" s="28"/>
      <c r="ELT822" s="28"/>
      <c r="ELU822" s="28"/>
      <c r="ELV822" s="28"/>
      <c r="ELW822" s="28"/>
      <c r="ELX822" s="28"/>
      <c r="ELY822" s="28"/>
      <c r="ELZ822" s="28"/>
      <c r="EMA822" s="28"/>
      <c r="EMB822" s="28"/>
      <c r="EMC822" s="28"/>
      <c r="EMD822" s="28"/>
      <c r="EME822" s="28"/>
      <c r="EMF822" s="28"/>
      <c r="EMG822" s="28"/>
      <c r="EMH822" s="28"/>
      <c r="EMI822" s="28"/>
      <c r="EMJ822" s="28"/>
      <c r="EMK822" s="28"/>
      <c r="EML822" s="28"/>
      <c r="EMM822" s="28"/>
      <c r="EMN822" s="28"/>
      <c r="EMO822" s="28"/>
      <c r="EMP822" s="28"/>
      <c r="EMQ822" s="28"/>
      <c r="EMR822" s="28"/>
      <c r="EMS822" s="28"/>
      <c r="EMT822" s="28"/>
      <c r="EMU822" s="28"/>
      <c r="EMV822" s="28"/>
      <c r="EMW822" s="28"/>
      <c r="EMX822" s="28"/>
      <c r="EMY822" s="28"/>
      <c r="EMZ822" s="28"/>
      <c r="ENA822" s="28"/>
      <c r="ENB822" s="28"/>
      <c r="ENC822" s="28"/>
      <c r="END822" s="28"/>
      <c r="ENE822" s="28"/>
      <c r="ENF822" s="28"/>
      <c r="ENG822" s="28"/>
      <c r="ENH822" s="28"/>
      <c r="ENI822" s="28"/>
      <c r="ENJ822" s="28"/>
      <c r="ENK822" s="28"/>
      <c r="ENL822" s="28"/>
      <c r="ENM822" s="28"/>
      <c r="ENN822" s="28"/>
      <c r="ENO822" s="28"/>
      <c r="ENP822" s="28"/>
      <c r="ENQ822" s="28"/>
      <c r="ENR822" s="28"/>
      <c r="ENS822" s="28"/>
      <c r="ENT822" s="28"/>
      <c r="ENU822" s="28"/>
      <c r="ENV822" s="28"/>
      <c r="ENW822" s="28"/>
      <c r="ENX822" s="28"/>
      <c r="ENY822" s="28"/>
      <c r="ENZ822" s="28"/>
      <c r="EOA822" s="28"/>
      <c r="EOB822" s="28"/>
      <c r="EOC822" s="28"/>
      <c r="EOD822" s="28"/>
      <c r="EOE822" s="28"/>
      <c r="EOF822" s="28"/>
      <c r="EOG822" s="28"/>
      <c r="EOH822" s="28"/>
      <c r="EOI822" s="28"/>
      <c r="EOJ822" s="28"/>
      <c r="EOK822" s="28"/>
      <c r="EOL822" s="28"/>
      <c r="EOM822" s="28"/>
      <c r="EON822" s="28"/>
      <c r="EOO822" s="28"/>
      <c r="EOP822" s="28"/>
      <c r="EOQ822" s="28"/>
      <c r="EOR822" s="28"/>
      <c r="EOS822" s="28"/>
      <c r="EOT822" s="28"/>
      <c r="EOU822" s="28"/>
      <c r="EOV822" s="28"/>
      <c r="EOW822" s="28"/>
      <c r="EOX822" s="28"/>
      <c r="EOY822" s="28"/>
      <c r="EOZ822" s="28"/>
      <c r="EPA822" s="28"/>
      <c r="EPB822" s="28"/>
      <c r="EPC822" s="28"/>
      <c r="EPD822" s="28"/>
      <c r="EPE822" s="28"/>
      <c r="EPF822" s="28"/>
      <c r="EPG822" s="28"/>
      <c r="EPH822" s="28"/>
      <c r="EPI822" s="28"/>
      <c r="EPJ822" s="28"/>
      <c r="EPK822" s="28"/>
      <c r="EPL822" s="28"/>
      <c r="EPM822" s="28"/>
      <c r="EPN822" s="28"/>
      <c r="EPO822" s="28"/>
      <c r="EPP822" s="28"/>
      <c r="EPQ822" s="28"/>
      <c r="EPR822" s="28"/>
      <c r="EPS822" s="28"/>
      <c r="EPT822" s="28"/>
      <c r="EPU822" s="28"/>
      <c r="EPV822" s="28"/>
      <c r="EPW822" s="28"/>
      <c r="EPX822" s="28"/>
      <c r="EPY822" s="28"/>
      <c r="EPZ822" s="28"/>
      <c r="EQA822" s="28"/>
      <c r="EQB822" s="28"/>
      <c r="EQC822" s="28"/>
      <c r="EQD822" s="28"/>
      <c r="EQE822" s="28"/>
      <c r="EQF822" s="28"/>
      <c r="EQG822" s="28"/>
      <c r="EQH822" s="28"/>
      <c r="EQI822" s="28"/>
      <c r="EQJ822" s="28"/>
      <c r="EQK822" s="28"/>
      <c r="EQL822" s="28"/>
      <c r="EQM822" s="28"/>
      <c r="EQN822" s="28"/>
      <c r="EQO822" s="28"/>
      <c r="EQP822" s="28"/>
      <c r="EQQ822" s="28"/>
      <c r="EQR822" s="28"/>
      <c r="EQS822" s="28"/>
      <c r="EQT822" s="28"/>
      <c r="EQU822" s="28"/>
      <c r="EQV822" s="28"/>
      <c r="EQW822" s="28"/>
      <c r="EQX822" s="28"/>
      <c r="EQY822" s="28"/>
      <c r="EQZ822" s="28"/>
      <c r="ERA822" s="28"/>
      <c r="ERB822" s="28"/>
      <c r="ERC822" s="28"/>
      <c r="ERD822" s="28"/>
      <c r="ERE822" s="28"/>
      <c r="ERF822" s="28"/>
      <c r="ERG822" s="28"/>
      <c r="ERH822" s="28"/>
      <c r="ERI822" s="28"/>
      <c r="ERJ822" s="28"/>
      <c r="ERK822" s="28"/>
      <c r="ERL822" s="28"/>
      <c r="ERM822" s="28"/>
      <c r="ERN822" s="28"/>
      <c r="ERO822" s="28"/>
      <c r="ERP822" s="28"/>
      <c r="ERQ822" s="28"/>
      <c r="ERR822" s="28"/>
      <c r="ERS822" s="28"/>
      <c r="ERT822" s="28"/>
      <c r="ERU822" s="28"/>
      <c r="ERV822" s="28"/>
      <c r="ERW822" s="28"/>
      <c r="ERX822" s="28"/>
      <c r="ERY822" s="28"/>
      <c r="ERZ822" s="28"/>
      <c r="ESA822" s="28"/>
      <c r="ESB822" s="28"/>
      <c r="ESC822" s="28"/>
      <c r="ESD822" s="28"/>
      <c r="ESE822" s="28"/>
      <c r="ESF822" s="28"/>
      <c r="ESG822" s="28"/>
      <c r="ESH822" s="28"/>
      <c r="ESI822" s="28"/>
      <c r="ESJ822" s="28"/>
      <c r="ESK822" s="28"/>
      <c r="ESL822" s="28"/>
      <c r="ESM822" s="28"/>
      <c r="ESN822" s="28"/>
      <c r="ESO822" s="28"/>
      <c r="ESP822" s="28"/>
      <c r="ESQ822" s="28"/>
      <c r="ESR822" s="28"/>
      <c r="ESS822" s="28"/>
      <c r="EST822" s="28"/>
      <c r="ESU822" s="28"/>
      <c r="ESV822" s="28"/>
      <c r="ESW822" s="28"/>
      <c r="ESX822" s="28"/>
      <c r="ESY822" s="28"/>
      <c r="ESZ822" s="28"/>
      <c r="ETA822" s="28"/>
      <c r="ETB822" s="28"/>
      <c r="ETC822" s="28"/>
      <c r="ETD822" s="28"/>
      <c r="ETE822" s="28"/>
      <c r="ETF822" s="28"/>
      <c r="ETG822" s="28"/>
      <c r="ETH822" s="28"/>
      <c r="ETI822" s="28"/>
      <c r="ETJ822" s="28"/>
      <c r="ETK822" s="28"/>
      <c r="ETL822" s="28"/>
      <c r="ETM822" s="28"/>
      <c r="ETN822" s="28"/>
      <c r="ETO822" s="28"/>
      <c r="ETP822" s="28"/>
      <c r="ETQ822" s="28"/>
      <c r="ETR822" s="28"/>
      <c r="ETS822" s="28"/>
      <c r="ETT822" s="28"/>
      <c r="ETU822" s="28"/>
      <c r="ETV822" s="28"/>
      <c r="ETW822" s="28"/>
      <c r="ETX822" s="28"/>
      <c r="ETY822" s="28"/>
      <c r="ETZ822" s="28"/>
      <c r="EUA822" s="28"/>
      <c r="EUB822" s="28"/>
      <c r="EUC822" s="28"/>
      <c r="EUD822" s="28"/>
      <c r="EUE822" s="28"/>
      <c r="EUF822" s="28"/>
      <c r="EUG822" s="28"/>
      <c r="EUH822" s="28"/>
      <c r="EUI822" s="28"/>
      <c r="EUJ822" s="28"/>
      <c r="EUK822" s="28"/>
      <c r="EUL822" s="28"/>
      <c r="EUM822" s="28"/>
      <c r="EUN822" s="28"/>
      <c r="EUO822" s="28"/>
      <c r="EUP822" s="28"/>
      <c r="EUQ822" s="28"/>
      <c r="EUR822" s="28"/>
      <c r="EUS822" s="28"/>
      <c r="EUT822" s="28"/>
      <c r="EUU822" s="28"/>
      <c r="EUV822" s="28"/>
      <c r="EUW822" s="28"/>
      <c r="EUX822" s="28"/>
      <c r="EUY822" s="28"/>
      <c r="EUZ822" s="28"/>
      <c r="EVA822" s="28"/>
      <c r="EVB822" s="28"/>
      <c r="EVC822" s="28"/>
      <c r="EVD822" s="28"/>
      <c r="EVE822" s="28"/>
      <c r="EVF822" s="28"/>
      <c r="EVG822" s="28"/>
      <c r="EVH822" s="28"/>
      <c r="EVI822" s="28"/>
      <c r="EVJ822" s="28"/>
      <c r="EVK822" s="28"/>
      <c r="EVL822" s="28"/>
      <c r="EVM822" s="28"/>
      <c r="EVN822" s="28"/>
      <c r="EVO822" s="28"/>
      <c r="EVP822" s="28"/>
      <c r="EVQ822" s="28"/>
      <c r="EVR822" s="28"/>
      <c r="EVS822" s="28"/>
      <c r="EVT822" s="28"/>
      <c r="EVU822" s="28"/>
      <c r="EVV822" s="28"/>
      <c r="EVW822" s="28"/>
      <c r="EVX822" s="28"/>
      <c r="EVY822" s="28"/>
      <c r="EVZ822" s="28"/>
      <c r="EWA822" s="28"/>
      <c r="EWB822" s="28"/>
      <c r="EWC822" s="28"/>
      <c r="EWD822" s="28"/>
      <c r="EWE822" s="28"/>
      <c r="EWF822" s="28"/>
      <c r="EWG822" s="28"/>
      <c r="EWH822" s="28"/>
      <c r="EWI822" s="28"/>
      <c r="EWJ822" s="28"/>
      <c r="EWK822" s="28"/>
      <c r="EWL822" s="28"/>
      <c r="EWM822" s="28"/>
      <c r="EWN822" s="28"/>
      <c r="EWO822" s="28"/>
      <c r="EWP822" s="28"/>
      <c r="EWQ822" s="28"/>
      <c r="EWR822" s="28"/>
      <c r="EWS822" s="28"/>
      <c r="EWT822" s="28"/>
      <c r="EWU822" s="28"/>
      <c r="EWV822" s="28"/>
      <c r="EWW822" s="28"/>
      <c r="EWX822" s="28"/>
      <c r="EWY822" s="28"/>
      <c r="EWZ822" s="28"/>
      <c r="EXA822" s="28"/>
      <c r="EXB822" s="28"/>
      <c r="EXC822" s="28"/>
      <c r="EXD822" s="28"/>
      <c r="EXE822" s="28"/>
      <c r="EXF822" s="28"/>
      <c r="EXG822" s="28"/>
      <c r="EXH822" s="28"/>
      <c r="EXI822" s="28"/>
      <c r="EXJ822" s="28"/>
      <c r="EXK822" s="28"/>
      <c r="EXL822" s="28"/>
      <c r="EXM822" s="28"/>
      <c r="EXN822" s="28"/>
      <c r="EXO822" s="28"/>
      <c r="EXP822" s="28"/>
      <c r="EXQ822" s="28"/>
      <c r="EXR822" s="28"/>
      <c r="EXS822" s="28"/>
      <c r="EXT822" s="28"/>
      <c r="EXU822" s="28"/>
      <c r="EXV822" s="28"/>
      <c r="EXW822" s="28"/>
      <c r="EXX822" s="28"/>
      <c r="EXY822" s="28"/>
      <c r="EXZ822" s="28"/>
      <c r="EYA822" s="28"/>
      <c r="EYB822" s="28"/>
      <c r="EYC822" s="28"/>
      <c r="EYD822" s="28"/>
      <c r="EYE822" s="28"/>
      <c r="EYF822" s="28"/>
      <c r="EYG822" s="28"/>
      <c r="EYH822" s="28"/>
      <c r="EYI822" s="28"/>
      <c r="EYJ822" s="28"/>
      <c r="EYK822" s="28"/>
      <c r="EYL822" s="28"/>
      <c r="EYM822" s="28"/>
      <c r="EYN822" s="28"/>
      <c r="EYO822" s="28"/>
      <c r="EYP822" s="28"/>
      <c r="EYQ822" s="28"/>
      <c r="EYR822" s="28"/>
      <c r="EYS822" s="28"/>
      <c r="EYT822" s="28"/>
      <c r="EYU822" s="28"/>
      <c r="EYV822" s="28"/>
      <c r="EYW822" s="28"/>
      <c r="EYX822" s="28"/>
      <c r="EYY822" s="28"/>
      <c r="EYZ822" s="28"/>
      <c r="EZA822" s="28"/>
      <c r="EZB822" s="28"/>
      <c r="EZC822" s="28"/>
      <c r="EZD822" s="28"/>
      <c r="EZE822" s="28"/>
      <c r="EZF822" s="28"/>
      <c r="EZG822" s="28"/>
      <c r="EZH822" s="28"/>
      <c r="EZI822" s="28"/>
      <c r="EZJ822" s="28"/>
      <c r="EZK822" s="28"/>
      <c r="EZL822" s="28"/>
      <c r="EZM822" s="28"/>
      <c r="EZN822" s="28"/>
      <c r="EZO822" s="28"/>
      <c r="EZP822" s="28"/>
      <c r="EZQ822" s="28"/>
      <c r="EZR822" s="28"/>
      <c r="EZS822" s="28"/>
      <c r="EZT822" s="28"/>
      <c r="EZU822" s="28"/>
      <c r="EZV822" s="28"/>
      <c r="EZW822" s="28"/>
      <c r="EZX822" s="28"/>
      <c r="EZY822" s="28"/>
      <c r="EZZ822" s="28"/>
      <c r="FAA822" s="28"/>
      <c r="FAB822" s="28"/>
      <c r="FAC822" s="28"/>
      <c r="FAD822" s="28"/>
      <c r="FAE822" s="28"/>
      <c r="FAF822" s="28"/>
      <c r="FAG822" s="28"/>
      <c r="FAH822" s="28"/>
      <c r="FAI822" s="28"/>
      <c r="FAJ822" s="28"/>
      <c r="FAK822" s="28"/>
      <c r="FAL822" s="28"/>
      <c r="FAM822" s="28"/>
      <c r="FAN822" s="28"/>
      <c r="FAO822" s="28"/>
      <c r="FAP822" s="28"/>
      <c r="FAQ822" s="28"/>
      <c r="FAR822" s="28"/>
      <c r="FAS822" s="28"/>
      <c r="FAT822" s="28"/>
      <c r="FAU822" s="28"/>
      <c r="FAV822" s="28"/>
      <c r="FAW822" s="28"/>
      <c r="FAX822" s="28"/>
      <c r="FAY822" s="28"/>
      <c r="FAZ822" s="28"/>
      <c r="FBA822" s="28"/>
      <c r="FBB822" s="28"/>
      <c r="FBC822" s="28"/>
      <c r="FBD822" s="28"/>
      <c r="FBE822" s="28"/>
      <c r="FBF822" s="28"/>
      <c r="FBG822" s="28"/>
      <c r="FBH822" s="28"/>
      <c r="FBI822" s="28"/>
      <c r="FBJ822" s="28"/>
      <c r="FBK822" s="28"/>
      <c r="FBL822" s="28"/>
      <c r="FBM822" s="28"/>
      <c r="FBN822" s="28"/>
      <c r="FBO822" s="28"/>
      <c r="FBP822" s="28"/>
      <c r="FBQ822" s="28"/>
      <c r="FBR822" s="28"/>
      <c r="FBS822" s="28"/>
      <c r="FBT822" s="28"/>
      <c r="FBU822" s="28"/>
      <c r="FBV822" s="28"/>
      <c r="FBW822" s="28"/>
      <c r="FBX822" s="28"/>
      <c r="FBY822" s="28"/>
      <c r="FBZ822" s="28"/>
      <c r="FCA822" s="28"/>
      <c r="FCB822" s="28"/>
      <c r="FCC822" s="28"/>
      <c r="FCD822" s="28"/>
      <c r="FCE822" s="28"/>
      <c r="FCF822" s="28"/>
      <c r="FCG822" s="28"/>
      <c r="FCH822" s="28"/>
      <c r="FCI822" s="28"/>
      <c r="FCJ822" s="28"/>
      <c r="FCK822" s="28"/>
      <c r="FCL822" s="28"/>
      <c r="FCM822" s="28"/>
      <c r="FCN822" s="28"/>
      <c r="FCO822" s="28"/>
      <c r="FCP822" s="28"/>
      <c r="FCQ822" s="28"/>
      <c r="FCR822" s="28"/>
      <c r="FCS822" s="28"/>
      <c r="FCT822" s="28"/>
      <c r="FCU822" s="28"/>
      <c r="FCV822" s="28"/>
      <c r="FCW822" s="28"/>
      <c r="FCX822" s="28"/>
      <c r="FCY822" s="28"/>
      <c r="FCZ822" s="28"/>
      <c r="FDA822" s="28"/>
      <c r="FDB822" s="28"/>
      <c r="FDC822" s="28"/>
      <c r="FDD822" s="28"/>
      <c r="FDE822" s="28"/>
      <c r="FDF822" s="28"/>
      <c r="FDG822" s="28"/>
      <c r="FDH822" s="28"/>
      <c r="FDI822" s="28"/>
      <c r="FDJ822" s="28"/>
      <c r="FDK822" s="28"/>
      <c r="FDL822" s="28"/>
      <c r="FDM822" s="28"/>
      <c r="FDN822" s="28"/>
      <c r="FDO822" s="28"/>
      <c r="FDP822" s="28"/>
      <c r="FDQ822" s="28"/>
      <c r="FDR822" s="28"/>
      <c r="FDS822" s="28"/>
      <c r="FDT822" s="28"/>
      <c r="FDU822" s="28"/>
      <c r="FDV822" s="28"/>
      <c r="FDW822" s="28"/>
      <c r="FDX822" s="28"/>
      <c r="FDY822" s="28"/>
      <c r="FDZ822" s="28"/>
      <c r="FEA822" s="28"/>
      <c r="FEB822" s="28"/>
      <c r="FEC822" s="28"/>
      <c r="FED822" s="28"/>
      <c r="FEE822" s="28"/>
      <c r="FEF822" s="28"/>
      <c r="FEG822" s="28"/>
      <c r="FEH822" s="28"/>
      <c r="FEI822" s="28"/>
      <c r="FEJ822" s="28"/>
      <c r="FEK822" s="28"/>
      <c r="FEL822" s="28"/>
      <c r="FEM822" s="28"/>
      <c r="FEN822" s="28"/>
      <c r="FEO822" s="28"/>
      <c r="FEP822" s="28"/>
      <c r="FEQ822" s="28"/>
      <c r="FER822" s="28"/>
      <c r="FES822" s="28"/>
      <c r="FET822" s="28"/>
      <c r="FEU822" s="28"/>
      <c r="FEV822" s="28"/>
      <c r="FEW822" s="28"/>
      <c r="FEX822" s="28"/>
      <c r="FEY822" s="28"/>
      <c r="FEZ822" s="28"/>
      <c r="FFA822" s="28"/>
      <c r="FFB822" s="28"/>
      <c r="FFC822" s="28"/>
      <c r="FFD822" s="28"/>
      <c r="FFE822" s="28"/>
      <c r="FFF822" s="28"/>
      <c r="FFG822" s="28"/>
      <c r="FFH822" s="28"/>
      <c r="FFI822" s="28"/>
      <c r="FFJ822" s="28"/>
      <c r="FFK822" s="28"/>
      <c r="FFL822" s="28"/>
      <c r="FFM822" s="28"/>
      <c r="FFN822" s="28"/>
      <c r="FFO822" s="28"/>
      <c r="FFP822" s="28"/>
      <c r="FFQ822" s="28"/>
      <c r="FFR822" s="28"/>
      <c r="FFS822" s="28"/>
      <c r="FFT822" s="28"/>
      <c r="FFU822" s="28"/>
      <c r="FFV822" s="28"/>
      <c r="FFW822" s="28"/>
      <c r="FFX822" s="28"/>
      <c r="FFY822" s="28"/>
      <c r="FFZ822" s="28"/>
      <c r="FGA822" s="28"/>
      <c r="FGB822" s="28"/>
      <c r="FGC822" s="28"/>
      <c r="FGD822" s="28"/>
      <c r="FGE822" s="28"/>
      <c r="FGF822" s="28"/>
      <c r="FGG822" s="28"/>
      <c r="FGH822" s="28"/>
      <c r="FGI822" s="28"/>
      <c r="FGJ822" s="28"/>
      <c r="FGK822" s="28"/>
      <c r="FGL822" s="28"/>
      <c r="FGM822" s="28"/>
      <c r="FGN822" s="28"/>
      <c r="FGO822" s="28"/>
      <c r="FGP822" s="28"/>
      <c r="FGQ822" s="28"/>
      <c r="FGR822" s="28"/>
      <c r="FGS822" s="28"/>
      <c r="FGT822" s="28"/>
      <c r="FGU822" s="28"/>
      <c r="FGV822" s="28"/>
      <c r="FGW822" s="28"/>
      <c r="FGX822" s="28"/>
      <c r="FGY822" s="28"/>
      <c r="FGZ822" s="28"/>
      <c r="FHA822" s="28"/>
      <c r="FHB822" s="28"/>
      <c r="FHC822" s="28"/>
      <c r="FHD822" s="28"/>
      <c r="FHE822" s="28"/>
      <c r="FHF822" s="28"/>
      <c r="FHG822" s="28"/>
      <c r="FHH822" s="28"/>
      <c r="FHI822" s="28"/>
      <c r="FHJ822" s="28"/>
      <c r="FHK822" s="28"/>
      <c r="FHL822" s="28"/>
      <c r="FHM822" s="28"/>
      <c r="FHN822" s="28"/>
      <c r="FHO822" s="28"/>
      <c r="FHP822" s="28"/>
      <c r="FHQ822" s="28"/>
      <c r="FHR822" s="28"/>
      <c r="FHS822" s="28"/>
      <c r="FHT822" s="28"/>
      <c r="FHU822" s="28"/>
      <c r="FHV822" s="28"/>
      <c r="FHW822" s="28"/>
      <c r="FHX822" s="28"/>
      <c r="FHY822" s="28"/>
      <c r="FHZ822" s="28"/>
      <c r="FIA822" s="28"/>
      <c r="FIB822" s="28"/>
      <c r="FIC822" s="28"/>
      <c r="FID822" s="28"/>
      <c r="FIE822" s="28"/>
      <c r="FIF822" s="28"/>
      <c r="FIG822" s="28"/>
      <c r="FIH822" s="28"/>
      <c r="FII822" s="28"/>
      <c r="FIJ822" s="28"/>
      <c r="FIK822" s="28"/>
      <c r="FIL822" s="28"/>
      <c r="FIM822" s="28"/>
      <c r="FIN822" s="28"/>
      <c r="FIO822" s="28"/>
      <c r="FIP822" s="28"/>
      <c r="FIQ822" s="28"/>
      <c r="FIR822" s="28"/>
      <c r="FIS822" s="28"/>
      <c r="FIT822" s="28"/>
      <c r="FIU822" s="28"/>
      <c r="FIV822" s="28"/>
      <c r="FIW822" s="28"/>
      <c r="FIX822" s="28"/>
      <c r="FIY822" s="28"/>
      <c r="FIZ822" s="28"/>
      <c r="FJA822" s="28"/>
      <c r="FJB822" s="28"/>
      <c r="FJC822" s="28"/>
      <c r="FJD822" s="28"/>
      <c r="FJE822" s="28"/>
      <c r="FJF822" s="28"/>
      <c r="FJG822" s="28"/>
      <c r="FJH822" s="28"/>
      <c r="FJI822" s="28"/>
      <c r="FJJ822" s="28"/>
      <c r="FJK822" s="28"/>
      <c r="FJL822" s="28"/>
      <c r="FJM822" s="28"/>
      <c r="FJN822" s="28"/>
      <c r="FJO822" s="28"/>
      <c r="FJP822" s="28"/>
      <c r="FJQ822" s="28"/>
      <c r="FJR822" s="28"/>
      <c r="FJS822" s="28"/>
      <c r="FJT822" s="28"/>
      <c r="FJU822" s="28"/>
      <c r="FJV822" s="28"/>
      <c r="FJW822" s="28"/>
      <c r="FJX822" s="28"/>
      <c r="FJY822" s="28"/>
      <c r="FJZ822" s="28"/>
      <c r="FKA822" s="28"/>
      <c r="FKB822" s="28"/>
      <c r="FKC822" s="28"/>
      <c r="FKD822" s="28"/>
      <c r="FKE822" s="28"/>
      <c r="FKF822" s="28"/>
      <c r="FKG822" s="28"/>
      <c r="FKH822" s="28"/>
      <c r="FKI822" s="28"/>
      <c r="FKJ822" s="28"/>
      <c r="FKK822" s="28"/>
      <c r="FKL822" s="28"/>
      <c r="FKM822" s="28"/>
      <c r="FKN822" s="28"/>
      <c r="FKO822" s="28"/>
      <c r="FKP822" s="28"/>
      <c r="FKQ822" s="28"/>
      <c r="FKR822" s="28"/>
      <c r="FKS822" s="28"/>
      <c r="FKT822" s="28"/>
      <c r="FKU822" s="28"/>
      <c r="FKV822" s="28"/>
      <c r="FKW822" s="28"/>
      <c r="FKX822" s="28"/>
      <c r="FKY822" s="28"/>
      <c r="FKZ822" s="28"/>
      <c r="FLA822" s="28"/>
      <c r="FLB822" s="28"/>
      <c r="FLC822" s="28"/>
      <c r="FLD822" s="28"/>
      <c r="FLE822" s="28"/>
      <c r="FLF822" s="28"/>
      <c r="FLG822" s="28"/>
      <c r="FLH822" s="28"/>
      <c r="FLI822" s="28"/>
      <c r="FLJ822" s="28"/>
      <c r="FLK822" s="28"/>
      <c r="FLL822" s="28"/>
      <c r="FLM822" s="28"/>
      <c r="FLN822" s="28"/>
      <c r="FLO822" s="28"/>
      <c r="FLP822" s="28"/>
      <c r="FLQ822" s="28"/>
      <c r="FLR822" s="28"/>
      <c r="FLS822" s="28"/>
      <c r="FLT822" s="28"/>
      <c r="FLU822" s="28"/>
      <c r="FLV822" s="28"/>
      <c r="FLW822" s="28"/>
      <c r="FLX822" s="28"/>
      <c r="FLY822" s="28"/>
      <c r="FLZ822" s="28"/>
      <c r="FMA822" s="28"/>
      <c r="FMB822" s="28"/>
      <c r="FMC822" s="28"/>
      <c r="FMD822" s="28"/>
      <c r="FME822" s="28"/>
      <c r="FMF822" s="28"/>
      <c r="FMG822" s="28"/>
      <c r="FMH822" s="28"/>
      <c r="FMI822" s="28"/>
      <c r="FMJ822" s="28"/>
      <c r="FMK822" s="28"/>
      <c r="FML822" s="28"/>
      <c r="FMM822" s="28"/>
      <c r="FMN822" s="28"/>
      <c r="FMO822" s="28"/>
      <c r="FMP822" s="28"/>
      <c r="FMQ822" s="28"/>
      <c r="FMR822" s="28"/>
      <c r="FMS822" s="28"/>
      <c r="FMT822" s="28"/>
      <c r="FMU822" s="28"/>
      <c r="FMV822" s="28"/>
      <c r="FMW822" s="28"/>
      <c r="FMX822" s="28"/>
      <c r="FMY822" s="28"/>
      <c r="FMZ822" s="28"/>
      <c r="FNA822" s="28"/>
      <c r="FNB822" s="28"/>
      <c r="FNC822" s="28"/>
      <c r="FND822" s="28"/>
      <c r="FNE822" s="28"/>
      <c r="FNF822" s="28"/>
      <c r="FNG822" s="28"/>
      <c r="FNH822" s="28"/>
      <c r="FNI822" s="28"/>
      <c r="FNJ822" s="28"/>
      <c r="FNK822" s="28"/>
      <c r="FNL822" s="28"/>
      <c r="FNM822" s="28"/>
      <c r="FNN822" s="28"/>
      <c r="FNO822" s="28"/>
      <c r="FNP822" s="28"/>
      <c r="FNQ822" s="28"/>
      <c r="FNR822" s="28"/>
      <c r="FNS822" s="28"/>
      <c r="FNT822" s="28"/>
      <c r="FNU822" s="28"/>
      <c r="FNV822" s="28"/>
      <c r="FNW822" s="28"/>
      <c r="FNX822" s="28"/>
      <c r="FNY822" s="28"/>
      <c r="FNZ822" s="28"/>
      <c r="FOA822" s="28"/>
      <c r="FOB822" s="28"/>
      <c r="FOC822" s="28"/>
      <c r="FOD822" s="28"/>
      <c r="FOE822" s="28"/>
      <c r="FOF822" s="28"/>
      <c r="FOG822" s="28"/>
      <c r="FOH822" s="28"/>
      <c r="FOI822" s="28"/>
      <c r="FOJ822" s="28"/>
      <c r="FOK822" s="28"/>
      <c r="FOL822" s="28"/>
      <c r="FOM822" s="28"/>
      <c r="FON822" s="28"/>
      <c r="FOO822" s="28"/>
      <c r="FOP822" s="28"/>
      <c r="FOQ822" s="28"/>
      <c r="FOR822" s="28"/>
      <c r="FOS822" s="28"/>
      <c r="FOT822" s="28"/>
      <c r="FOU822" s="28"/>
      <c r="FOV822" s="28"/>
      <c r="FOW822" s="28"/>
      <c r="FOX822" s="28"/>
      <c r="FOY822" s="28"/>
      <c r="FOZ822" s="28"/>
      <c r="FPA822" s="28"/>
      <c r="FPB822" s="28"/>
      <c r="FPC822" s="28"/>
      <c r="FPD822" s="28"/>
      <c r="FPE822" s="28"/>
      <c r="FPF822" s="28"/>
      <c r="FPG822" s="28"/>
      <c r="FPH822" s="28"/>
      <c r="FPI822" s="28"/>
      <c r="FPJ822" s="28"/>
      <c r="FPK822" s="28"/>
      <c r="FPL822" s="28"/>
      <c r="FPM822" s="28"/>
      <c r="FPN822" s="28"/>
      <c r="FPO822" s="28"/>
      <c r="FPP822" s="28"/>
      <c r="FPQ822" s="28"/>
      <c r="FPR822" s="28"/>
      <c r="FPS822" s="28"/>
      <c r="FPT822" s="28"/>
      <c r="FPU822" s="28"/>
      <c r="FPV822" s="28"/>
      <c r="FPW822" s="28"/>
      <c r="FPX822" s="28"/>
      <c r="FPY822" s="28"/>
      <c r="FPZ822" s="28"/>
      <c r="FQA822" s="28"/>
      <c r="FQB822" s="28"/>
      <c r="FQC822" s="28"/>
      <c r="FQD822" s="28"/>
      <c r="FQE822" s="28"/>
      <c r="FQF822" s="28"/>
      <c r="FQG822" s="28"/>
      <c r="FQH822" s="28"/>
      <c r="FQI822" s="28"/>
      <c r="FQJ822" s="28"/>
      <c r="FQK822" s="28"/>
      <c r="FQL822" s="28"/>
      <c r="FQM822" s="28"/>
      <c r="FQN822" s="28"/>
      <c r="FQO822" s="28"/>
      <c r="FQP822" s="28"/>
      <c r="FQQ822" s="28"/>
      <c r="FQR822" s="28"/>
      <c r="FQS822" s="28"/>
      <c r="FQT822" s="28"/>
      <c r="FQU822" s="28"/>
      <c r="FQV822" s="28"/>
      <c r="FQW822" s="28"/>
      <c r="FQX822" s="28"/>
      <c r="FQY822" s="28"/>
      <c r="FQZ822" s="28"/>
      <c r="FRA822" s="28"/>
      <c r="FRB822" s="28"/>
      <c r="FRC822" s="28"/>
      <c r="FRD822" s="28"/>
      <c r="FRE822" s="28"/>
      <c r="FRF822" s="28"/>
      <c r="FRG822" s="28"/>
      <c r="FRH822" s="28"/>
      <c r="FRI822" s="28"/>
      <c r="FRJ822" s="28"/>
      <c r="FRK822" s="28"/>
      <c r="FRL822" s="28"/>
      <c r="FRM822" s="28"/>
      <c r="FRN822" s="28"/>
      <c r="FRO822" s="28"/>
      <c r="FRP822" s="28"/>
      <c r="FRQ822" s="28"/>
      <c r="FRR822" s="28"/>
      <c r="FRS822" s="28"/>
      <c r="FRT822" s="28"/>
      <c r="FRU822" s="28"/>
      <c r="FRV822" s="28"/>
      <c r="FRW822" s="28"/>
      <c r="FRX822" s="28"/>
      <c r="FRY822" s="28"/>
      <c r="FRZ822" s="28"/>
      <c r="FSA822" s="28"/>
      <c r="FSB822" s="28"/>
      <c r="FSC822" s="28"/>
      <c r="FSD822" s="28"/>
      <c r="FSE822" s="28"/>
      <c r="FSF822" s="28"/>
      <c r="FSG822" s="28"/>
      <c r="FSH822" s="28"/>
      <c r="FSI822" s="28"/>
      <c r="FSJ822" s="28"/>
      <c r="FSK822" s="28"/>
      <c r="FSL822" s="28"/>
      <c r="FSM822" s="28"/>
      <c r="FSN822" s="28"/>
      <c r="FSO822" s="28"/>
      <c r="FSP822" s="28"/>
      <c r="FSQ822" s="28"/>
      <c r="FSR822" s="28"/>
      <c r="FSS822" s="28"/>
      <c r="FST822" s="28"/>
      <c r="FSU822" s="28"/>
      <c r="FSV822" s="28"/>
      <c r="FSW822" s="28"/>
      <c r="FSX822" s="28"/>
      <c r="FSY822" s="28"/>
      <c r="FSZ822" s="28"/>
      <c r="FTA822" s="28"/>
      <c r="FTB822" s="28"/>
      <c r="FTC822" s="28"/>
      <c r="FTD822" s="28"/>
      <c r="FTE822" s="28"/>
      <c r="FTF822" s="28"/>
      <c r="FTG822" s="28"/>
      <c r="FTH822" s="28"/>
      <c r="FTI822" s="28"/>
      <c r="FTJ822" s="28"/>
      <c r="FTK822" s="28"/>
      <c r="FTL822" s="28"/>
      <c r="FTM822" s="28"/>
      <c r="FTN822" s="28"/>
      <c r="FTO822" s="28"/>
      <c r="FTP822" s="28"/>
      <c r="FTQ822" s="28"/>
      <c r="FTR822" s="28"/>
      <c r="FTS822" s="28"/>
      <c r="FTT822" s="28"/>
      <c r="FTU822" s="28"/>
      <c r="FTV822" s="28"/>
      <c r="FTW822" s="28"/>
      <c r="FTX822" s="28"/>
      <c r="FTY822" s="28"/>
      <c r="FTZ822" s="28"/>
      <c r="FUA822" s="28"/>
      <c r="FUB822" s="28"/>
      <c r="FUC822" s="28"/>
      <c r="FUD822" s="28"/>
      <c r="FUE822" s="28"/>
      <c r="FUF822" s="28"/>
      <c r="FUG822" s="28"/>
      <c r="FUH822" s="28"/>
      <c r="FUI822" s="28"/>
      <c r="FUJ822" s="28"/>
      <c r="FUK822" s="28"/>
      <c r="FUL822" s="28"/>
      <c r="FUM822" s="28"/>
      <c r="FUN822" s="28"/>
      <c r="FUO822" s="28"/>
      <c r="FUP822" s="28"/>
      <c r="FUQ822" s="28"/>
      <c r="FUR822" s="28"/>
      <c r="FUS822" s="28"/>
      <c r="FUT822" s="28"/>
      <c r="FUU822" s="28"/>
      <c r="FUV822" s="28"/>
      <c r="FUW822" s="28"/>
      <c r="FUX822" s="28"/>
      <c r="FUY822" s="28"/>
      <c r="FUZ822" s="28"/>
      <c r="FVA822" s="28"/>
      <c r="FVB822" s="28"/>
      <c r="FVC822" s="28"/>
      <c r="FVD822" s="28"/>
      <c r="FVE822" s="28"/>
      <c r="FVF822" s="28"/>
      <c r="FVG822" s="28"/>
      <c r="FVH822" s="28"/>
      <c r="FVI822" s="28"/>
      <c r="FVJ822" s="28"/>
      <c r="FVK822" s="28"/>
      <c r="FVL822" s="28"/>
      <c r="FVM822" s="28"/>
      <c r="FVN822" s="28"/>
      <c r="FVO822" s="28"/>
      <c r="FVP822" s="28"/>
      <c r="FVQ822" s="28"/>
      <c r="FVR822" s="28"/>
      <c r="FVS822" s="28"/>
      <c r="FVT822" s="28"/>
      <c r="FVU822" s="28"/>
      <c r="FVV822" s="28"/>
      <c r="FVW822" s="28"/>
      <c r="FVX822" s="28"/>
      <c r="FVY822" s="28"/>
      <c r="FVZ822" s="28"/>
      <c r="FWA822" s="28"/>
      <c r="FWB822" s="28"/>
      <c r="FWC822" s="28"/>
      <c r="FWD822" s="28"/>
      <c r="FWE822" s="28"/>
      <c r="FWF822" s="28"/>
      <c r="FWG822" s="28"/>
      <c r="FWH822" s="28"/>
      <c r="FWI822" s="28"/>
      <c r="FWJ822" s="28"/>
      <c r="FWK822" s="28"/>
      <c r="FWL822" s="28"/>
      <c r="FWM822" s="28"/>
      <c r="FWN822" s="28"/>
      <c r="FWO822" s="28"/>
      <c r="FWP822" s="28"/>
      <c r="FWQ822" s="28"/>
      <c r="FWR822" s="28"/>
      <c r="FWS822" s="28"/>
      <c r="FWT822" s="28"/>
      <c r="FWU822" s="28"/>
      <c r="FWV822" s="28"/>
      <c r="FWW822" s="28"/>
      <c r="FWX822" s="28"/>
      <c r="FWY822" s="28"/>
      <c r="FWZ822" s="28"/>
      <c r="FXA822" s="28"/>
      <c r="FXB822" s="28"/>
      <c r="FXC822" s="28"/>
      <c r="FXD822" s="28"/>
      <c r="FXE822" s="28"/>
      <c r="FXF822" s="28"/>
      <c r="FXG822" s="28"/>
      <c r="FXH822" s="28"/>
      <c r="FXI822" s="28"/>
      <c r="FXJ822" s="28"/>
      <c r="FXK822" s="28"/>
      <c r="FXL822" s="28"/>
      <c r="FXM822" s="28"/>
      <c r="FXN822" s="28"/>
      <c r="FXO822" s="28"/>
      <c r="FXP822" s="28"/>
      <c r="FXQ822" s="28"/>
      <c r="FXR822" s="28"/>
      <c r="FXS822" s="28"/>
      <c r="FXT822" s="28"/>
      <c r="FXU822" s="28"/>
      <c r="FXV822" s="28"/>
      <c r="FXW822" s="28"/>
      <c r="FXX822" s="28"/>
      <c r="FXY822" s="28"/>
      <c r="FXZ822" s="28"/>
      <c r="FYA822" s="28"/>
      <c r="FYB822" s="28"/>
      <c r="FYC822" s="28"/>
      <c r="FYD822" s="28"/>
      <c r="FYE822" s="28"/>
      <c r="FYF822" s="28"/>
      <c r="FYG822" s="28"/>
      <c r="FYH822" s="28"/>
      <c r="FYI822" s="28"/>
      <c r="FYJ822" s="28"/>
      <c r="FYK822" s="28"/>
      <c r="FYL822" s="28"/>
      <c r="FYM822" s="28"/>
      <c r="FYN822" s="28"/>
      <c r="FYO822" s="28"/>
      <c r="FYP822" s="28"/>
      <c r="FYQ822" s="28"/>
      <c r="FYR822" s="28"/>
      <c r="FYS822" s="28"/>
      <c r="FYT822" s="28"/>
      <c r="FYU822" s="28"/>
      <c r="FYV822" s="28"/>
      <c r="FYW822" s="28"/>
      <c r="FYX822" s="28"/>
      <c r="FYY822" s="28"/>
      <c r="FYZ822" s="28"/>
      <c r="FZA822" s="28"/>
      <c r="FZB822" s="28"/>
      <c r="FZC822" s="28"/>
      <c r="FZD822" s="28"/>
      <c r="FZE822" s="28"/>
      <c r="FZF822" s="28"/>
      <c r="FZG822" s="28"/>
      <c r="FZH822" s="28"/>
      <c r="FZI822" s="28"/>
      <c r="FZJ822" s="28"/>
      <c r="FZK822" s="28"/>
      <c r="FZL822" s="28"/>
      <c r="FZM822" s="28"/>
      <c r="FZN822" s="28"/>
      <c r="FZO822" s="28"/>
      <c r="FZP822" s="28"/>
      <c r="FZQ822" s="28"/>
      <c r="FZR822" s="28"/>
      <c r="FZS822" s="28"/>
      <c r="FZT822" s="28"/>
      <c r="FZU822" s="28"/>
      <c r="FZV822" s="28"/>
      <c r="FZW822" s="28"/>
      <c r="FZX822" s="28"/>
      <c r="FZY822" s="28"/>
      <c r="FZZ822" s="28"/>
      <c r="GAA822" s="28"/>
      <c r="GAB822" s="28"/>
      <c r="GAC822" s="28"/>
      <c r="GAD822" s="28"/>
      <c r="GAE822" s="28"/>
      <c r="GAF822" s="28"/>
      <c r="GAG822" s="28"/>
      <c r="GAH822" s="28"/>
      <c r="GAI822" s="28"/>
      <c r="GAJ822" s="28"/>
      <c r="GAK822" s="28"/>
      <c r="GAL822" s="28"/>
      <c r="GAM822" s="28"/>
      <c r="GAN822" s="28"/>
      <c r="GAO822" s="28"/>
      <c r="GAP822" s="28"/>
      <c r="GAQ822" s="28"/>
      <c r="GAR822" s="28"/>
      <c r="GAS822" s="28"/>
      <c r="GAT822" s="28"/>
      <c r="GAU822" s="28"/>
      <c r="GAV822" s="28"/>
      <c r="GAW822" s="28"/>
      <c r="GAX822" s="28"/>
      <c r="GAY822" s="28"/>
      <c r="GAZ822" s="28"/>
      <c r="GBA822" s="28"/>
      <c r="GBB822" s="28"/>
      <c r="GBC822" s="28"/>
      <c r="GBD822" s="28"/>
      <c r="GBE822" s="28"/>
      <c r="GBF822" s="28"/>
      <c r="GBG822" s="28"/>
      <c r="GBH822" s="28"/>
      <c r="GBI822" s="28"/>
      <c r="GBJ822" s="28"/>
      <c r="GBK822" s="28"/>
      <c r="GBL822" s="28"/>
      <c r="GBM822" s="28"/>
      <c r="GBN822" s="28"/>
      <c r="GBO822" s="28"/>
      <c r="GBP822" s="28"/>
      <c r="GBQ822" s="28"/>
      <c r="GBR822" s="28"/>
      <c r="GBS822" s="28"/>
      <c r="GBT822" s="28"/>
      <c r="GBU822" s="28"/>
      <c r="GBV822" s="28"/>
      <c r="GBW822" s="28"/>
      <c r="GBX822" s="28"/>
      <c r="GBY822" s="28"/>
      <c r="GBZ822" s="28"/>
      <c r="GCA822" s="28"/>
      <c r="GCB822" s="28"/>
      <c r="GCC822" s="28"/>
      <c r="GCD822" s="28"/>
      <c r="GCE822" s="28"/>
      <c r="GCF822" s="28"/>
      <c r="GCG822" s="28"/>
      <c r="GCH822" s="28"/>
      <c r="GCI822" s="28"/>
      <c r="GCJ822" s="28"/>
      <c r="GCK822" s="28"/>
      <c r="GCL822" s="28"/>
      <c r="GCM822" s="28"/>
      <c r="GCN822" s="28"/>
      <c r="GCO822" s="28"/>
      <c r="GCP822" s="28"/>
      <c r="GCQ822" s="28"/>
      <c r="GCR822" s="28"/>
      <c r="GCS822" s="28"/>
      <c r="GCT822" s="28"/>
      <c r="GCU822" s="28"/>
      <c r="GCV822" s="28"/>
      <c r="GCW822" s="28"/>
      <c r="GCX822" s="28"/>
      <c r="GCY822" s="28"/>
      <c r="GCZ822" s="28"/>
      <c r="GDA822" s="28"/>
      <c r="GDB822" s="28"/>
      <c r="GDC822" s="28"/>
      <c r="GDD822" s="28"/>
      <c r="GDE822" s="28"/>
      <c r="GDF822" s="28"/>
      <c r="GDG822" s="28"/>
      <c r="GDH822" s="28"/>
      <c r="GDI822" s="28"/>
      <c r="GDJ822" s="28"/>
      <c r="GDK822" s="28"/>
      <c r="GDL822" s="28"/>
      <c r="GDM822" s="28"/>
      <c r="GDN822" s="28"/>
      <c r="GDO822" s="28"/>
      <c r="GDP822" s="28"/>
      <c r="GDQ822" s="28"/>
      <c r="GDR822" s="28"/>
      <c r="GDS822" s="28"/>
      <c r="GDT822" s="28"/>
      <c r="GDU822" s="28"/>
      <c r="GDV822" s="28"/>
      <c r="GDW822" s="28"/>
      <c r="GDX822" s="28"/>
      <c r="GDY822" s="28"/>
      <c r="GDZ822" s="28"/>
      <c r="GEA822" s="28"/>
      <c r="GEB822" s="28"/>
      <c r="GEC822" s="28"/>
      <c r="GED822" s="28"/>
      <c r="GEE822" s="28"/>
      <c r="GEF822" s="28"/>
      <c r="GEG822" s="28"/>
      <c r="GEH822" s="28"/>
      <c r="GEI822" s="28"/>
      <c r="GEJ822" s="28"/>
      <c r="GEK822" s="28"/>
      <c r="GEL822" s="28"/>
      <c r="GEM822" s="28"/>
      <c r="GEN822" s="28"/>
      <c r="GEO822" s="28"/>
      <c r="GEP822" s="28"/>
      <c r="GEQ822" s="28"/>
      <c r="GER822" s="28"/>
      <c r="GES822" s="28"/>
      <c r="GET822" s="28"/>
      <c r="GEU822" s="28"/>
      <c r="GEV822" s="28"/>
      <c r="GEW822" s="28"/>
      <c r="GEX822" s="28"/>
      <c r="GEY822" s="28"/>
      <c r="GEZ822" s="28"/>
      <c r="GFA822" s="28"/>
      <c r="GFB822" s="28"/>
      <c r="GFC822" s="28"/>
      <c r="GFD822" s="28"/>
      <c r="GFE822" s="28"/>
      <c r="GFF822" s="28"/>
      <c r="GFG822" s="28"/>
      <c r="GFH822" s="28"/>
      <c r="GFI822" s="28"/>
      <c r="GFJ822" s="28"/>
      <c r="GFK822" s="28"/>
      <c r="GFL822" s="28"/>
      <c r="GFM822" s="28"/>
      <c r="GFN822" s="28"/>
      <c r="GFO822" s="28"/>
      <c r="GFP822" s="28"/>
      <c r="GFQ822" s="28"/>
      <c r="GFR822" s="28"/>
      <c r="GFS822" s="28"/>
      <c r="GFT822" s="28"/>
      <c r="GFU822" s="28"/>
      <c r="GFV822" s="28"/>
      <c r="GFW822" s="28"/>
      <c r="GFX822" s="28"/>
      <c r="GFY822" s="28"/>
      <c r="GFZ822" s="28"/>
      <c r="GGA822" s="28"/>
      <c r="GGB822" s="28"/>
      <c r="GGC822" s="28"/>
      <c r="GGD822" s="28"/>
      <c r="GGE822" s="28"/>
      <c r="GGF822" s="28"/>
      <c r="GGG822" s="28"/>
      <c r="GGH822" s="28"/>
      <c r="GGI822" s="28"/>
      <c r="GGJ822" s="28"/>
      <c r="GGK822" s="28"/>
      <c r="GGL822" s="28"/>
      <c r="GGM822" s="28"/>
      <c r="GGN822" s="28"/>
      <c r="GGO822" s="28"/>
      <c r="GGP822" s="28"/>
      <c r="GGQ822" s="28"/>
      <c r="GGR822" s="28"/>
      <c r="GGS822" s="28"/>
      <c r="GGT822" s="28"/>
      <c r="GGU822" s="28"/>
      <c r="GGV822" s="28"/>
      <c r="GGW822" s="28"/>
      <c r="GGX822" s="28"/>
      <c r="GGY822" s="28"/>
      <c r="GGZ822" s="28"/>
      <c r="GHA822" s="28"/>
      <c r="GHB822" s="28"/>
      <c r="GHC822" s="28"/>
      <c r="GHD822" s="28"/>
      <c r="GHE822" s="28"/>
      <c r="GHF822" s="28"/>
      <c r="GHG822" s="28"/>
      <c r="GHH822" s="28"/>
      <c r="GHI822" s="28"/>
      <c r="GHJ822" s="28"/>
      <c r="GHK822" s="28"/>
      <c r="GHL822" s="28"/>
      <c r="GHM822" s="28"/>
      <c r="GHN822" s="28"/>
      <c r="GHO822" s="28"/>
      <c r="GHP822" s="28"/>
      <c r="GHQ822" s="28"/>
      <c r="GHR822" s="28"/>
      <c r="GHS822" s="28"/>
      <c r="GHT822" s="28"/>
      <c r="GHU822" s="28"/>
      <c r="GHV822" s="28"/>
      <c r="GHW822" s="28"/>
      <c r="GHX822" s="28"/>
      <c r="GHY822" s="28"/>
      <c r="GHZ822" s="28"/>
      <c r="GIA822" s="28"/>
      <c r="GIB822" s="28"/>
      <c r="GIC822" s="28"/>
      <c r="GID822" s="28"/>
      <c r="GIE822" s="28"/>
      <c r="GIF822" s="28"/>
      <c r="GIG822" s="28"/>
      <c r="GIH822" s="28"/>
      <c r="GII822" s="28"/>
      <c r="GIJ822" s="28"/>
      <c r="GIK822" s="28"/>
      <c r="GIL822" s="28"/>
      <c r="GIM822" s="28"/>
      <c r="GIN822" s="28"/>
      <c r="GIO822" s="28"/>
      <c r="GIP822" s="28"/>
      <c r="GIQ822" s="28"/>
      <c r="GIR822" s="28"/>
      <c r="GIS822" s="28"/>
      <c r="GIT822" s="28"/>
      <c r="GIU822" s="28"/>
      <c r="GIV822" s="28"/>
      <c r="GIW822" s="28"/>
      <c r="GIX822" s="28"/>
      <c r="GIY822" s="28"/>
      <c r="GIZ822" s="28"/>
      <c r="GJA822" s="28"/>
      <c r="GJB822" s="28"/>
      <c r="GJC822" s="28"/>
      <c r="GJD822" s="28"/>
      <c r="GJE822" s="28"/>
      <c r="GJF822" s="28"/>
      <c r="GJG822" s="28"/>
      <c r="GJH822" s="28"/>
      <c r="GJI822" s="28"/>
      <c r="GJJ822" s="28"/>
      <c r="GJK822" s="28"/>
      <c r="GJL822" s="28"/>
      <c r="GJM822" s="28"/>
      <c r="GJN822" s="28"/>
      <c r="GJO822" s="28"/>
      <c r="GJP822" s="28"/>
      <c r="GJQ822" s="28"/>
      <c r="GJR822" s="28"/>
      <c r="GJS822" s="28"/>
      <c r="GJT822" s="28"/>
      <c r="GJU822" s="28"/>
      <c r="GJV822" s="28"/>
      <c r="GJW822" s="28"/>
      <c r="GJX822" s="28"/>
      <c r="GJY822" s="28"/>
      <c r="GJZ822" s="28"/>
      <c r="GKA822" s="28"/>
      <c r="GKB822" s="28"/>
      <c r="GKC822" s="28"/>
      <c r="GKD822" s="28"/>
      <c r="GKE822" s="28"/>
      <c r="GKF822" s="28"/>
      <c r="GKG822" s="28"/>
      <c r="GKH822" s="28"/>
      <c r="GKI822" s="28"/>
      <c r="GKJ822" s="28"/>
      <c r="GKK822" s="28"/>
      <c r="GKL822" s="28"/>
      <c r="GKM822" s="28"/>
      <c r="GKN822" s="28"/>
      <c r="GKO822" s="28"/>
      <c r="GKP822" s="28"/>
      <c r="GKQ822" s="28"/>
      <c r="GKR822" s="28"/>
      <c r="GKS822" s="28"/>
      <c r="GKT822" s="28"/>
      <c r="GKU822" s="28"/>
      <c r="GKV822" s="28"/>
      <c r="GKW822" s="28"/>
      <c r="GKX822" s="28"/>
      <c r="GKY822" s="28"/>
      <c r="GKZ822" s="28"/>
      <c r="GLA822" s="28"/>
      <c r="GLB822" s="28"/>
      <c r="GLC822" s="28"/>
      <c r="GLD822" s="28"/>
      <c r="GLE822" s="28"/>
      <c r="GLF822" s="28"/>
      <c r="GLG822" s="28"/>
      <c r="GLH822" s="28"/>
      <c r="GLI822" s="28"/>
      <c r="GLJ822" s="28"/>
      <c r="GLK822" s="28"/>
      <c r="GLL822" s="28"/>
      <c r="GLM822" s="28"/>
      <c r="GLN822" s="28"/>
      <c r="GLO822" s="28"/>
      <c r="GLP822" s="28"/>
      <c r="GLQ822" s="28"/>
      <c r="GLR822" s="28"/>
      <c r="GLS822" s="28"/>
      <c r="GLT822" s="28"/>
      <c r="GLU822" s="28"/>
      <c r="GLV822" s="28"/>
      <c r="GLW822" s="28"/>
      <c r="GLX822" s="28"/>
      <c r="GLY822" s="28"/>
      <c r="GLZ822" s="28"/>
      <c r="GMA822" s="28"/>
      <c r="GMB822" s="28"/>
      <c r="GMC822" s="28"/>
      <c r="GMD822" s="28"/>
      <c r="GME822" s="28"/>
      <c r="GMF822" s="28"/>
      <c r="GMG822" s="28"/>
      <c r="GMH822" s="28"/>
      <c r="GMI822" s="28"/>
      <c r="GMJ822" s="28"/>
      <c r="GMK822" s="28"/>
      <c r="GML822" s="28"/>
      <c r="GMM822" s="28"/>
      <c r="GMN822" s="28"/>
      <c r="GMO822" s="28"/>
      <c r="GMP822" s="28"/>
      <c r="GMQ822" s="28"/>
      <c r="GMR822" s="28"/>
      <c r="GMS822" s="28"/>
      <c r="GMT822" s="28"/>
      <c r="GMU822" s="28"/>
      <c r="GMV822" s="28"/>
      <c r="GMW822" s="28"/>
      <c r="GMX822" s="28"/>
      <c r="GMY822" s="28"/>
      <c r="GMZ822" s="28"/>
      <c r="GNA822" s="28"/>
      <c r="GNB822" s="28"/>
      <c r="GNC822" s="28"/>
      <c r="GND822" s="28"/>
      <c r="GNE822" s="28"/>
      <c r="GNF822" s="28"/>
      <c r="GNG822" s="28"/>
      <c r="GNH822" s="28"/>
      <c r="GNI822" s="28"/>
      <c r="GNJ822" s="28"/>
      <c r="GNK822" s="28"/>
      <c r="GNL822" s="28"/>
      <c r="GNM822" s="28"/>
      <c r="GNN822" s="28"/>
      <c r="GNO822" s="28"/>
      <c r="GNP822" s="28"/>
      <c r="GNQ822" s="28"/>
      <c r="GNR822" s="28"/>
      <c r="GNS822" s="28"/>
      <c r="GNT822" s="28"/>
      <c r="GNU822" s="28"/>
      <c r="GNV822" s="28"/>
      <c r="GNW822" s="28"/>
      <c r="GNX822" s="28"/>
      <c r="GNY822" s="28"/>
      <c r="GNZ822" s="28"/>
      <c r="GOA822" s="28"/>
      <c r="GOB822" s="28"/>
      <c r="GOC822" s="28"/>
      <c r="GOD822" s="28"/>
      <c r="GOE822" s="28"/>
      <c r="GOF822" s="28"/>
      <c r="GOG822" s="28"/>
      <c r="GOH822" s="28"/>
      <c r="GOI822" s="28"/>
      <c r="GOJ822" s="28"/>
      <c r="GOK822" s="28"/>
      <c r="GOL822" s="28"/>
      <c r="GOM822" s="28"/>
      <c r="GON822" s="28"/>
      <c r="GOO822" s="28"/>
      <c r="GOP822" s="28"/>
      <c r="GOQ822" s="28"/>
      <c r="GOR822" s="28"/>
      <c r="GOS822" s="28"/>
      <c r="GOT822" s="28"/>
      <c r="GOU822" s="28"/>
      <c r="GOV822" s="28"/>
      <c r="GOW822" s="28"/>
      <c r="GOX822" s="28"/>
      <c r="GOY822" s="28"/>
      <c r="GOZ822" s="28"/>
      <c r="GPA822" s="28"/>
      <c r="GPB822" s="28"/>
      <c r="GPC822" s="28"/>
      <c r="GPD822" s="28"/>
      <c r="GPE822" s="28"/>
      <c r="GPF822" s="28"/>
      <c r="GPG822" s="28"/>
      <c r="GPH822" s="28"/>
      <c r="GPI822" s="28"/>
      <c r="GPJ822" s="28"/>
      <c r="GPK822" s="28"/>
      <c r="GPL822" s="28"/>
      <c r="GPM822" s="28"/>
      <c r="GPN822" s="28"/>
      <c r="GPO822" s="28"/>
      <c r="GPP822" s="28"/>
      <c r="GPQ822" s="28"/>
      <c r="GPR822" s="28"/>
      <c r="GPS822" s="28"/>
      <c r="GPT822" s="28"/>
      <c r="GPU822" s="28"/>
      <c r="GPV822" s="28"/>
      <c r="GPW822" s="28"/>
      <c r="GPX822" s="28"/>
      <c r="GPY822" s="28"/>
      <c r="GPZ822" s="28"/>
      <c r="GQA822" s="28"/>
      <c r="GQB822" s="28"/>
      <c r="GQC822" s="28"/>
      <c r="GQD822" s="28"/>
      <c r="GQE822" s="28"/>
      <c r="GQF822" s="28"/>
      <c r="GQG822" s="28"/>
      <c r="GQH822" s="28"/>
      <c r="GQI822" s="28"/>
      <c r="GQJ822" s="28"/>
      <c r="GQK822" s="28"/>
      <c r="GQL822" s="28"/>
      <c r="GQM822" s="28"/>
      <c r="GQN822" s="28"/>
      <c r="GQO822" s="28"/>
      <c r="GQP822" s="28"/>
      <c r="GQQ822" s="28"/>
      <c r="GQR822" s="28"/>
      <c r="GQS822" s="28"/>
      <c r="GQT822" s="28"/>
      <c r="GQU822" s="28"/>
      <c r="GQV822" s="28"/>
      <c r="GQW822" s="28"/>
      <c r="GQX822" s="28"/>
      <c r="GQY822" s="28"/>
      <c r="GQZ822" s="28"/>
      <c r="GRA822" s="28"/>
      <c r="GRB822" s="28"/>
      <c r="GRC822" s="28"/>
      <c r="GRD822" s="28"/>
      <c r="GRE822" s="28"/>
      <c r="GRF822" s="28"/>
      <c r="GRG822" s="28"/>
      <c r="GRH822" s="28"/>
      <c r="GRI822" s="28"/>
      <c r="GRJ822" s="28"/>
      <c r="GRK822" s="28"/>
      <c r="GRL822" s="28"/>
      <c r="GRM822" s="28"/>
      <c r="GRN822" s="28"/>
      <c r="GRO822" s="28"/>
      <c r="GRP822" s="28"/>
      <c r="GRQ822" s="28"/>
      <c r="GRR822" s="28"/>
      <c r="GRS822" s="28"/>
      <c r="GRT822" s="28"/>
      <c r="GRU822" s="28"/>
      <c r="GRV822" s="28"/>
      <c r="GRW822" s="28"/>
      <c r="GRX822" s="28"/>
      <c r="GRY822" s="28"/>
      <c r="GRZ822" s="28"/>
      <c r="GSA822" s="28"/>
      <c r="GSB822" s="28"/>
      <c r="GSC822" s="28"/>
      <c r="GSD822" s="28"/>
      <c r="GSE822" s="28"/>
      <c r="GSF822" s="28"/>
      <c r="GSG822" s="28"/>
      <c r="GSH822" s="28"/>
      <c r="GSI822" s="28"/>
      <c r="GSJ822" s="28"/>
      <c r="GSK822" s="28"/>
      <c r="GSL822" s="28"/>
      <c r="GSM822" s="28"/>
      <c r="GSN822" s="28"/>
      <c r="GSO822" s="28"/>
      <c r="GSP822" s="28"/>
      <c r="GSQ822" s="28"/>
      <c r="GSR822" s="28"/>
      <c r="GSS822" s="28"/>
      <c r="GST822" s="28"/>
      <c r="GSU822" s="28"/>
      <c r="GSV822" s="28"/>
      <c r="GSW822" s="28"/>
      <c r="GSX822" s="28"/>
      <c r="GSY822" s="28"/>
      <c r="GSZ822" s="28"/>
      <c r="GTA822" s="28"/>
      <c r="GTB822" s="28"/>
      <c r="GTC822" s="28"/>
      <c r="GTD822" s="28"/>
      <c r="GTE822" s="28"/>
      <c r="GTF822" s="28"/>
      <c r="GTG822" s="28"/>
      <c r="GTH822" s="28"/>
      <c r="GTI822" s="28"/>
      <c r="GTJ822" s="28"/>
      <c r="GTK822" s="28"/>
      <c r="GTL822" s="28"/>
      <c r="GTM822" s="28"/>
      <c r="GTN822" s="28"/>
      <c r="GTO822" s="28"/>
      <c r="GTP822" s="28"/>
      <c r="GTQ822" s="28"/>
      <c r="GTR822" s="28"/>
      <c r="GTS822" s="28"/>
      <c r="GTT822" s="28"/>
      <c r="GTU822" s="28"/>
      <c r="GTV822" s="28"/>
      <c r="GTW822" s="28"/>
      <c r="GTX822" s="28"/>
      <c r="GTY822" s="28"/>
      <c r="GTZ822" s="28"/>
      <c r="GUA822" s="28"/>
      <c r="GUB822" s="28"/>
      <c r="GUC822" s="28"/>
      <c r="GUD822" s="28"/>
      <c r="GUE822" s="28"/>
      <c r="GUF822" s="28"/>
      <c r="GUG822" s="28"/>
      <c r="GUH822" s="28"/>
      <c r="GUI822" s="28"/>
      <c r="GUJ822" s="28"/>
      <c r="GUK822" s="28"/>
      <c r="GUL822" s="28"/>
      <c r="GUM822" s="28"/>
      <c r="GUN822" s="28"/>
      <c r="GUO822" s="28"/>
      <c r="GUP822" s="28"/>
      <c r="GUQ822" s="28"/>
      <c r="GUR822" s="28"/>
      <c r="GUS822" s="28"/>
      <c r="GUT822" s="28"/>
      <c r="GUU822" s="28"/>
      <c r="GUV822" s="28"/>
      <c r="GUW822" s="28"/>
      <c r="GUX822" s="28"/>
      <c r="GUY822" s="28"/>
      <c r="GUZ822" s="28"/>
      <c r="GVA822" s="28"/>
      <c r="GVB822" s="28"/>
      <c r="GVC822" s="28"/>
      <c r="GVD822" s="28"/>
      <c r="GVE822" s="28"/>
      <c r="GVF822" s="28"/>
      <c r="GVG822" s="28"/>
      <c r="GVH822" s="28"/>
      <c r="GVI822" s="28"/>
      <c r="GVJ822" s="28"/>
      <c r="GVK822" s="28"/>
      <c r="GVL822" s="28"/>
      <c r="GVM822" s="28"/>
      <c r="GVN822" s="28"/>
      <c r="GVO822" s="28"/>
      <c r="GVP822" s="28"/>
      <c r="GVQ822" s="28"/>
      <c r="GVR822" s="28"/>
      <c r="GVS822" s="28"/>
      <c r="GVT822" s="28"/>
      <c r="GVU822" s="28"/>
      <c r="GVV822" s="28"/>
      <c r="GVW822" s="28"/>
      <c r="GVX822" s="28"/>
      <c r="GVY822" s="28"/>
      <c r="GVZ822" s="28"/>
      <c r="GWA822" s="28"/>
      <c r="GWB822" s="28"/>
      <c r="GWC822" s="28"/>
      <c r="GWD822" s="28"/>
      <c r="GWE822" s="28"/>
      <c r="GWF822" s="28"/>
      <c r="GWG822" s="28"/>
      <c r="GWH822" s="28"/>
      <c r="GWI822" s="28"/>
      <c r="GWJ822" s="28"/>
      <c r="GWK822" s="28"/>
      <c r="GWL822" s="28"/>
      <c r="GWM822" s="28"/>
      <c r="GWN822" s="28"/>
      <c r="GWO822" s="28"/>
      <c r="GWP822" s="28"/>
      <c r="GWQ822" s="28"/>
      <c r="GWR822" s="28"/>
      <c r="GWS822" s="28"/>
      <c r="GWT822" s="28"/>
      <c r="GWU822" s="28"/>
      <c r="GWV822" s="28"/>
      <c r="GWW822" s="28"/>
      <c r="GWX822" s="28"/>
      <c r="GWY822" s="28"/>
      <c r="GWZ822" s="28"/>
      <c r="GXA822" s="28"/>
      <c r="GXB822" s="28"/>
      <c r="GXC822" s="28"/>
      <c r="GXD822" s="28"/>
      <c r="GXE822" s="28"/>
      <c r="GXF822" s="28"/>
      <c r="GXG822" s="28"/>
      <c r="GXH822" s="28"/>
      <c r="GXI822" s="28"/>
      <c r="GXJ822" s="28"/>
      <c r="GXK822" s="28"/>
      <c r="GXL822" s="28"/>
      <c r="GXM822" s="28"/>
      <c r="GXN822" s="28"/>
      <c r="GXO822" s="28"/>
      <c r="GXP822" s="28"/>
      <c r="GXQ822" s="28"/>
      <c r="GXR822" s="28"/>
      <c r="GXS822" s="28"/>
      <c r="GXT822" s="28"/>
      <c r="GXU822" s="28"/>
      <c r="GXV822" s="28"/>
      <c r="GXW822" s="28"/>
      <c r="GXX822" s="28"/>
      <c r="GXY822" s="28"/>
      <c r="GXZ822" s="28"/>
      <c r="GYA822" s="28"/>
      <c r="GYB822" s="28"/>
      <c r="GYC822" s="28"/>
      <c r="GYD822" s="28"/>
      <c r="GYE822" s="28"/>
      <c r="GYF822" s="28"/>
      <c r="GYG822" s="28"/>
      <c r="GYH822" s="28"/>
      <c r="GYI822" s="28"/>
      <c r="GYJ822" s="28"/>
      <c r="GYK822" s="28"/>
      <c r="GYL822" s="28"/>
      <c r="GYM822" s="28"/>
      <c r="GYN822" s="28"/>
      <c r="GYO822" s="28"/>
      <c r="GYP822" s="28"/>
      <c r="GYQ822" s="28"/>
      <c r="GYR822" s="28"/>
      <c r="GYS822" s="28"/>
      <c r="GYT822" s="28"/>
      <c r="GYU822" s="28"/>
      <c r="GYV822" s="28"/>
      <c r="GYW822" s="28"/>
      <c r="GYX822" s="28"/>
      <c r="GYY822" s="28"/>
      <c r="GYZ822" s="28"/>
      <c r="GZA822" s="28"/>
      <c r="GZB822" s="28"/>
      <c r="GZC822" s="28"/>
      <c r="GZD822" s="28"/>
      <c r="GZE822" s="28"/>
      <c r="GZF822" s="28"/>
      <c r="GZG822" s="28"/>
      <c r="GZH822" s="28"/>
      <c r="GZI822" s="28"/>
      <c r="GZJ822" s="28"/>
      <c r="GZK822" s="28"/>
      <c r="GZL822" s="28"/>
      <c r="GZM822" s="28"/>
      <c r="GZN822" s="28"/>
      <c r="GZO822" s="28"/>
      <c r="GZP822" s="28"/>
      <c r="GZQ822" s="28"/>
      <c r="GZR822" s="28"/>
      <c r="GZS822" s="28"/>
      <c r="GZT822" s="28"/>
      <c r="GZU822" s="28"/>
      <c r="GZV822" s="28"/>
      <c r="GZW822" s="28"/>
      <c r="GZX822" s="28"/>
      <c r="GZY822" s="28"/>
      <c r="GZZ822" s="28"/>
      <c r="HAA822" s="28"/>
      <c r="HAB822" s="28"/>
      <c r="HAC822" s="28"/>
      <c r="HAD822" s="28"/>
      <c r="HAE822" s="28"/>
      <c r="HAF822" s="28"/>
      <c r="HAG822" s="28"/>
      <c r="HAH822" s="28"/>
      <c r="HAI822" s="28"/>
      <c r="HAJ822" s="28"/>
      <c r="HAK822" s="28"/>
      <c r="HAL822" s="28"/>
      <c r="HAM822" s="28"/>
      <c r="HAN822" s="28"/>
      <c r="HAO822" s="28"/>
      <c r="HAP822" s="28"/>
      <c r="HAQ822" s="28"/>
      <c r="HAR822" s="28"/>
      <c r="HAS822" s="28"/>
      <c r="HAT822" s="28"/>
      <c r="HAU822" s="28"/>
      <c r="HAV822" s="28"/>
      <c r="HAW822" s="28"/>
      <c r="HAX822" s="28"/>
      <c r="HAY822" s="28"/>
      <c r="HAZ822" s="28"/>
      <c r="HBA822" s="28"/>
      <c r="HBB822" s="28"/>
      <c r="HBC822" s="28"/>
      <c r="HBD822" s="28"/>
      <c r="HBE822" s="28"/>
      <c r="HBF822" s="28"/>
      <c r="HBG822" s="28"/>
      <c r="HBH822" s="28"/>
      <c r="HBI822" s="28"/>
      <c r="HBJ822" s="28"/>
      <c r="HBK822" s="28"/>
      <c r="HBL822" s="28"/>
      <c r="HBM822" s="28"/>
      <c r="HBN822" s="28"/>
      <c r="HBO822" s="28"/>
      <c r="HBP822" s="28"/>
      <c r="HBQ822" s="28"/>
      <c r="HBR822" s="28"/>
      <c r="HBS822" s="28"/>
      <c r="HBT822" s="28"/>
      <c r="HBU822" s="28"/>
      <c r="HBV822" s="28"/>
      <c r="HBW822" s="28"/>
      <c r="HBX822" s="28"/>
      <c r="HBY822" s="28"/>
      <c r="HBZ822" s="28"/>
      <c r="HCA822" s="28"/>
      <c r="HCB822" s="28"/>
      <c r="HCC822" s="28"/>
      <c r="HCD822" s="28"/>
      <c r="HCE822" s="28"/>
      <c r="HCF822" s="28"/>
      <c r="HCG822" s="28"/>
      <c r="HCH822" s="28"/>
      <c r="HCI822" s="28"/>
      <c r="HCJ822" s="28"/>
      <c r="HCK822" s="28"/>
      <c r="HCL822" s="28"/>
      <c r="HCM822" s="28"/>
      <c r="HCN822" s="28"/>
      <c r="HCO822" s="28"/>
      <c r="HCP822" s="28"/>
      <c r="HCQ822" s="28"/>
      <c r="HCR822" s="28"/>
      <c r="HCS822" s="28"/>
      <c r="HCT822" s="28"/>
      <c r="HCU822" s="28"/>
      <c r="HCV822" s="28"/>
      <c r="HCW822" s="28"/>
      <c r="HCX822" s="28"/>
      <c r="HCY822" s="28"/>
      <c r="HCZ822" s="28"/>
      <c r="HDA822" s="28"/>
      <c r="HDB822" s="28"/>
      <c r="HDC822" s="28"/>
      <c r="HDD822" s="28"/>
      <c r="HDE822" s="28"/>
      <c r="HDF822" s="28"/>
      <c r="HDG822" s="28"/>
      <c r="HDH822" s="28"/>
      <c r="HDI822" s="28"/>
      <c r="HDJ822" s="28"/>
      <c r="HDK822" s="28"/>
      <c r="HDL822" s="28"/>
      <c r="HDM822" s="28"/>
      <c r="HDN822" s="28"/>
      <c r="HDO822" s="28"/>
      <c r="HDP822" s="28"/>
      <c r="HDQ822" s="28"/>
      <c r="HDR822" s="28"/>
      <c r="HDS822" s="28"/>
      <c r="HDT822" s="28"/>
      <c r="HDU822" s="28"/>
      <c r="HDV822" s="28"/>
      <c r="HDW822" s="28"/>
      <c r="HDX822" s="28"/>
      <c r="HDY822" s="28"/>
      <c r="HDZ822" s="28"/>
      <c r="HEA822" s="28"/>
      <c r="HEB822" s="28"/>
      <c r="HEC822" s="28"/>
      <c r="HED822" s="28"/>
      <c r="HEE822" s="28"/>
      <c r="HEF822" s="28"/>
      <c r="HEG822" s="28"/>
      <c r="HEH822" s="28"/>
      <c r="HEI822" s="28"/>
      <c r="HEJ822" s="28"/>
      <c r="HEK822" s="28"/>
      <c r="HEL822" s="28"/>
      <c r="HEM822" s="28"/>
      <c r="HEN822" s="28"/>
      <c r="HEO822" s="28"/>
      <c r="HEP822" s="28"/>
      <c r="HEQ822" s="28"/>
      <c r="HER822" s="28"/>
      <c r="HES822" s="28"/>
      <c r="HET822" s="28"/>
      <c r="HEU822" s="28"/>
      <c r="HEV822" s="28"/>
      <c r="HEW822" s="28"/>
      <c r="HEX822" s="28"/>
      <c r="HEY822" s="28"/>
      <c r="HEZ822" s="28"/>
      <c r="HFA822" s="28"/>
      <c r="HFB822" s="28"/>
      <c r="HFC822" s="28"/>
      <c r="HFD822" s="28"/>
      <c r="HFE822" s="28"/>
      <c r="HFF822" s="28"/>
      <c r="HFG822" s="28"/>
      <c r="HFH822" s="28"/>
      <c r="HFI822" s="28"/>
      <c r="HFJ822" s="28"/>
      <c r="HFK822" s="28"/>
      <c r="HFL822" s="28"/>
      <c r="HFM822" s="28"/>
      <c r="HFN822" s="28"/>
      <c r="HFO822" s="28"/>
      <c r="HFP822" s="28"/>
      <c r="HFQ822" s="28"/>
      <c r="HFR822" s="28"/>
      <c r="HFS822" s="28"/>
      <c r="HFT822" s="28"/>
      <c r="HFU822" s="28"/>
      <c r="HFV822" s="28"/>
      <c r="HFW822" s="28"/>
      <c r="HFX822" s="28"/>
      <c r="HFY822" s="28"/>
      <c r="HFZ822" s="28"/>
      <c r="HGA822" s="28"/>
      <c r="HGB822" s="28"/>
      <c r="HGC822" s="28"/>
      <c r="HGD822" s="28"/>
      <c r="HGE822" s="28"/>
      <c r="HGF822" s="28"/>
      <c r="HGG822" s="28"/>
      <c r="HGH822" s="28"/>
      <c r="HGI822" s="28"/>
      <c r="HGJ822" s="28"/>
      <c r="HGK822" s="28"/>
      <c r="HGL822" s="28"/>
      <c r="HGM822" s="28"/>
      <c r="HGN822" s="28"/>
      <c r="HGO822" s="28"/>
      <c r="HGP822" s="28"/>
      <c r="HGQ822" s="28"/>
      <c r="HGR822" s="28"/>
      <c r="HGS822" s="28"/>
      <c r="HGT822" s="28"/>
      <c r="HGU822" s="28"/>
      <c r="HGV822" s="28"/>
      <c r="HGW822" s="28"/>
      <c r="HGX822" s="28"/>
      <c r="HGY822" s="28"/>
      <c r="HGZ822" s="28"/>
      <c r="HHA822" s="28"/>
      <c r="HHB822" s="28"/>
      <c r="HHC822" s="28"/>
      <c r="HHD822" s="28"/>
      <c r="HHE822" s="28"/>
      <c r="HHF822" s="28"/>
      <c r="HHG822" s="28"/>
      <c r="HHH822" s="28"/>
      <c r="HHI822" s="28"/>
      <c r="HHJ822" s="28"/>
      <c r="HHK822" s="28"/>
      <c r="HHL822" s="28"/>
      <c r="HHM822" s="28"/>
      <c r="HHN822" s="28"/>
      <c r="HHO822" s="28"/>
      <c r="HHP822" s="28"/>
      <c r="HHQ822" s="28"/>
      <c r="HHR822" s="28"/>
      <c r="HHS822" s="28"/>
      <c r="HHT822" s="28"/>
      <c r="HHU822" s="28"/>
      <c r="HHV822" s="28"/>
      <c r="HHW822" s="28"/>
      <c r="HHX822" s="28"/>
      <c r="HHY822" s="28"/>
      <c r="HHZ822" s="28"/>
      <c r="HIA822" s="28"/>
      <c r="HIB822" s="28"/>
      <c r="HIC822" s="28"/>
      <c r="HID822" s="28"/>
      <c r="HIE822" s="28"/>
      <c r="HIF822" s="28"/>
      <c r="HIG822" s="28"/>
      <c r="HIH822" s="28"/>
      <c r="HII822" s="28"/>
      <c r="HIJ822" s="28"/>
      <c r="HIK822" s="28"/>
      <c r="HIL822" s="28"/>
      <c r="HIM822" s="28"/>
      <c r="HIN822" s="28"/>
      <c r="HIO822" s="28"/>
      <c r="HIP822" s="28"/>
      <c r="HIQ822" s="28"/>
      <c r="HIR822" s="28"/>
      <c r="HIS822" s="28"/>
      <c r="HIT822" s="28"/>
      <c r="HIU822" s="28"/>
      <c r="HIV822" s="28"/>
      <c r="HIW822" s="28"/>
      <c r="HIX822" s="28"/>
      <c r="HIY822" s="28"/>
      <c r="HIZ822" s="28"/>
      <c r="HJA822" s="28"/>
      <c r="HJB822" s="28"/>
      <c r="HJC822" s="28"/>
      <c r="HJD822" s="28"/>
      <c r="HJE822" s="28"/>
      <c r="HJF822" s="28"/>
      <c r="HJG822" s="28"/>
      <c r="HJH822" s="28"/>
      <c r="HJI822" s="28"/>
      <c r="HJJ822" s="28"/>
      <c r="HJK822" s="28"/>
      <c r="HJL822" s="28"/>
      <c r="HJM822" s="28"/>
      <c r="HJN822" s="28"/>
      <c r="HJO822" s="28"/>
      <c r="HJP822" s="28"/>
      <c r="HJQ822" s="28"/>
      <c r="HJR822" s="28"/>
      <c r="HJS822" s="28"/>
      <c r="HJT822" s="28"/>
      <c r="HJU822" s="28"/>
      <c r="HJV822" s="28"/>
      <c r="HJW822" s="28"/>
      <c r="HJX822" s="28"/>
      <c r="HJY822" s="28"/>
      <c r="HJZ822" s="28"/>
      <c r="HKA822" s="28"/>
      <c r="HKB822" s="28"/>
      <c r="HKC822" s="28"/>
      <c r="HKD822" s="28"/>
      <c r="HKE822" s="28"/>
      <c r="HKF822" s="28"/>
      <c r="HKG822" s="28"/>
      <c r="HKH822" s="28"/>
      <c r="HKI822" s="28"/>
      <c r="HKJ822" s="28"/>
      <c r="HKK822" s="28"/>
      <c r="HKL822" s="28"/>
      <c r="HKM822" s="28"/>
      <c r="HKN822" s="28"/>
      <c r="HKO822" s="28"/>
      <c r="HKP822" s="28"/>
      <c r="HKQ822" s="28"/>
      <c r="HKR822" s="28"/>
      <c r="HKS822" s="28"/>
      <c r="HKT822" s="28"/>
      <c r="HKU822" s="28"/>
      <c r="HKV822" s="28"/>
      <c r="HKW822" s="28"/>
      <c r="HKX822" s="28"/>
      <c r="HKY822" s="28"/>
      <c r="HKZ822" s="28"/>
      <c r="HLA822" s="28"/>
      <c r="HLB822" s="28"/>
      <c r="HLC822" s="28"/>
      <c r="HLD822" s="28"/>
      <c r="HLE822" s="28"/>
      <c r="HLF822" s="28"/>
      <c r="HLG822" s="28"/>
      <c r="HLH822" s="28"/>
      <c r="HLI822" s="28"/>
      <c r="HLJ822" s="28"/>
      <c r="HLK822" s="28"/>
      <c r="HLL822" s="28"/>
      <c r="HLM822" s="28"/>
      <c r="HLN822" s="28"/>
      <c r="HLO822" s="28"/>
      <c r="HLP822" s="28"/>
      <c r="HLQ822" s="28"/>
      <c r="HLR822" s="28"/>
      <c r="HLS822" s="28"/>
      <c r="HLT822" s="28"/>
      <c r="HLU822" s="28"/>
      <c r="HLV822" s="28"/>
      <c r="HLW822" s="28"/>
      <c r="HLX822" s="28"/>
      <c r="HLY822" s="28"/>
      <c r="HLZ822" s="28"/>
      <c r="HMA822" s="28"/>
      <c r="HMB822" s="28"/>
      <c r="HMC822" s="28"/>
      <c r="HMD822" s="28"/>
      <c r="HME822" s="28"/>
      <c r="HMF822" s="28"/>
      <c r="HMG822" s="28"/>
      <c r="HMH822" s="28"/>
      <c r="HMI822" s="28"/>
      <c r="HMJ822" s="28"/>
      <c r="HMK822" s="28"/>
      <c r="HML822" s="28"/>
      <c r="HMM822" s="28"/>
      <c r="HMN822" s="28"/>
      <c r="HMO822" s="28"/>
      <c r="HMP822" s="28"/>
      <c r="HMQ822" s="28"/>
      <c r="HMR822" s="28"/>
      <c r="HMS822" s="28"/>
      <c r="HMT822" s="28"/>
      <c r="HMU822" s="28"/>
      <c r="HMV822" s="28"/>
      <c r="HMW822" s="28"/>
      <c r="HMX822" s="28"/>
      <c r="HMY822" s="28"/>
      <c r="HMZ822" s="28"/>
      <c r="HNA822" s="28"/>
      <c r="HNB822" s="28"/>
      <c r="HNC822" s="28"/>
      <c r="HND822" s="28"/>
      <c r="HNE822" s="28"/>
      <c r="HNF822" s="28"/>
      <c r="HNG822" s="28"/>
      <c r="HNH822" s="28"/>
      <c r="HNI822" s="28"/>
      <c r="HNJ822" s="28"/>
      <c r="HNK822" s="28"/>
      <c r="HNL822" s="28"/>
      <c r="HNM822" s="28"/>
      <c r="HNN822" s="28"/>
      <c r="HNO822" s="28"/>
      <c r="HNP822" s="28"/>
      <c r="HNQ822" s="28"/>
      <c r="HNR822" s="28"/>
      <c r="HNS822" s="28"/>
      <c r="HNT822" s="28"/>
      <c r="HNU822" s="28"/>
      <c r="HNV822" s="28"/>
      <c r="HNW822" s="28"/>
      <c r="HNX822" s="28"/>
      <c r="HNY822" s="28"/>
      <c r="HNZ822" s="28"/>
      <c r="HOA822" s="28"/>
      <c r="HOB822" s="28"/>
      <c r="HOC822" s="28"/>
      <c r="HOD822" s="28"/>
      <c r="HOE822" s="28"/>
      <c r="HOF822" s="28"/>
      <c r="HOG822" s="28"/>
      <c r="HOH822" s="28"/>
      <c r="HOI822" s="28"/>
      <c r="HOJ822" s="28"/>
      <c r="HOK822" s="28"/>
      <c r="HOL822" s="28"/>
      <c r="HOM822" s="28"/>
      <c r="HON822" s="28"/>
      <c r="HOO822" s="28"/>
      <c r="HOP822" s="28"/>
      <c r="HOQ822" s="28"/>
      <c r="HOR822" s="28"/>
      <c r="HOS822" s="28"/>
      <c r="HOT822" s="28"/>
      <c r="HOU822" s="28"/>
      <c r="HOV822" s="28"/>
      <c r="HOW822" s="28"/>
      <c r="HOX822" s="28"/>
      <c r="HOY822" s="28"/>
      <c r="HOZ822" s="28"/>
      <c r="HPA822" s="28"/>
      <c r="HPB822" s="28"/>
      <c r="HPC822" s="28"/>
      <c r="HPD822" s="28"/>
      <c r="HPE822" s="28"/>
      <c r="HPF822" s="28"/>
      <c r="HPG822" s="28"/>
      <c r="HPH822" s="28"/>
      <c r="HPI822" s="28"/>
      <c r="HPJ822" s="28"/>
      <c r="HPK822" s="28"/>
      <c r="HPL822" s="28"/>
      <c r="HPM822" s="28"/>
      <c r="HPN822" s="28"/>
      <c r="HPO822" s="28"/>
      <c r="HPP822" s="28"/>
      <c r="HPQ822" s="28"/>
      <c r="HPR822" s="28"/>
      <c r="HPS822" s="28"/>
      <c r="HPT822" s="28"/>
      <c r="HPU822" s="28"/>
      <c r="HPV822" s="28"/>
      <c r="HPW822" s="28"/>
      <c r="HPX822" s="28"/>
      <c r="HPY822" s="28"/>
      <c r="HPZ822" s="28"/>
      <c r="HQA822" s="28"/>
      <c r="HQB822" s="28"/>
      <c r="HQC822" s="28"/>
      <c r="HQD822" s="28"/>
      <c r="HQE822" s="28"/>
      <c r="HQF822" s="28"/>
      <c r="HQG822" s="28"/>
      <c r="HQH822" s="28"/>
      <c r="HQI822" s="28"/>
      <c r="HQJ822" s="28"/>
      <c r="HQK822" s="28"/>
      <c r="HQL822" s="28"/>
      <c r="HQM822" s="28"/>
      <c r="HQN822" s="28"/>
      <c r="HQO822" s="28"/>
      <c r="HQP822" s="28"/>
      <c r="HQQ822" s="28"/>
      <c r="HQR822" s="28"/>
      <c r="HQS822" s="28"/>
      <c r="HQT822" s="28"/>
      <c r="HQU822" s="28"/>
      <c r="HQV822" s="28"/>
      <c r="HQW822" s="28"/>
      <c r="HQX822" s="28"/>
      <c r="HQY822" s="28"/>
      <c r="HQZ822" s="28"/>
      <c r="HRA822" s="28"/>
      <c r="HRB822" s="28"/>
      <c r="HRC822" s="28"/>
      <c r="HRD822" s="28"/>
      <c r="HRE822" s="28"/>
      <c r="HRF822" s="28"/>
      <c r="HRG822" s="28"/>
      <c r="HRH822" s="28"/>
      <c r="HRI822" s="28"/>
      <c r="HRJ822" s="28"/>
      <c r="HRK822" s="28"/>
      <c r="HRL822" s="28"/>
      <c r="HRM822" s="28"/>
      <c r="HRN822" s="28"/>
      <c r="HRO822" s="28"/>
      <c r="HRP822" s="28"/>
      <c r="HRQ822" s="28"/>
      <c r="HRR822" s="28"/>
      <c r="HRS822" s="28"/>
      <c r="HRT822" s="28"/>
      <c r="HRU822" s="28"/>
      <c r="HRV822" s="28"/>
      <c r="HRW822" s="28"/>
      <c r="HRX822" s="28"/>
      <c r="HRY822" s="28"/>
      <c r="HRZ822" s="28"/>
      <c r="HSA822" s="28"/>
      <c r="HSB822" s="28"/>
      <c r="HSC822" s="28"/>
      <c r="HSD822" s="28"/>
      <c r="HSE822" s="28"/>
      <c r="HSF822" s="28"/>
      <c r="HSG822" s="28"/>
      <c r="HSH822" s="28"/>
      <c r="HSI822" s="28"/>
      <c r="HSJ822" s="28"/>
      <c r="HSK822" s="28"/>
      <c r="HSL822" s="28"/>
      <c r="HSM822" s="28"/>
      <c r="HSN822" s="28"/>
      <c r="HSO822" s="28"/>
      <c r="HSP822" s="28"/>
      <c r="HSQ822" s="28"/>
      <c r="HSR822" s="28"/>
      <c r="HSS822" s="28"/>
      <c r="HST822" s="28"/>
      <c r="HSU822" s="28"/>
      <c r="HSV822" s="28"/>
      <c r="HSW822" s="28"/>
      <c r="HSX822" s="28"/>
      <c r="HSY822" s="28"/>
      <c r="HSZ822" s="28"/>
      <c r="HTA822" s="28"/>
      <c r="HTB822" s="28"/>
      <c r="HTC822" s="28"/>
      <c r="HTD822" s="28"/>
      <c r="HTE822" s="28"/>
      <c r="HTF822" s="28"/>
      <c r="HTG822" s="28"/>
      <c r="HTH822" s="28"/>
      <c r="HTI822" s="28"/>
      <c r="HTJ822" s="28"/>
      <c r="HTK822" s="28"/>
      <c r="HTL822" s="28"/>
      <c r="HTM822" s="28"/>
      <c r="HTN822" s="28"/>
      <c r="HTO822" s="28"/>
      <c r="HTP822" s="28"/>
      <c r="HTQ822" s="28"/>
      <c r="HTR822" s="28"/>
      <c r="HTS822" s="28"/>
      <c r="HTT822" s="28"/>
      <c r="HTU822" s="28"/>
      <c r="HTV822" s="28"/>
      <c r="HTW822" s="28"/>
      <c r="HTX822" s="28"/>
      <c r="HTY822" s="28"/>
      <c r="HTZ822" s="28"/>
      <c r="HUA822" s="28"/>
      <c r="HUB822" s="28"/>
      <c r="HUC822" s="28"/>
      <c r="HUD822" s="28"/>
      <c r="HUE822" s="28"/>
      <c r="HUF822" s="28"/>
      <c r="HUG822" s="28"/>
      <c r="HUH822" s="28"/>
      <c r="HUI822" s="28"/>
      <c r="HUJ822" s="28"/>
      <c r="HUK822" s="28"/>
      <c r="HUL822" s="28"/>
      <c r="HUM822" s="28"/>
      <c r="HUN822" s="28"/>
      <c r="HUO822" s="28"/>
      <c r="HUP822" s="28"/>
      <c r="HUQ822" s="28"/>
      <c r="HUR822" s="28"/>
      <c r="HUS822" s="28"/>
      <c r="HUT822" s="28"/>
      <c r="HUU822" s="28"/>
      <c r="HUV822" s="28"/>
      <c r="HUW822" s="28"/>
      <c r="HUX822" s="28"/>
      <c r="HUY822" s="28"/>
      <c r="HUZ822" s="28"/>
      <c r="HVA822" s="28"/>
      <c r="HVB822" s="28"/>
      <c r="HVC822" s="28"/>
      <c r="HVD822" s="28"/>
      <c r="HVE822" s="28"/>
      <c r="HVF822" s="28"/>
      <c r="HVG822" s="28"/>
      <c r="HVH822" s="28"/>
      <c r="HVI822" s="28"/>
      <c r="HVJ822" s="28"/>
      <c r="HVK822" s="28"/>
      <c r="HVL822" s="28"/>
      <c r="HVM822" s="28"/>
      <c r="HVN822" s="28"/>
      <c r="HVO822" s="28"/>
      <c r="HVP822" s="28"/>
      <c r="HVQ822" s="28"/>
      <c r="HVR822" s="28"/>
      <c r="HVS822" s="28"/>
      <c r="HVT822" s="28"/>
      <c r="HVU822" s="28"/>
      <c r="HVV822" s="28"/>
      <c r="HVW822" s="28"/>
      <c r="HVX822" s="28"/>
      <c r="HVY822" s="28"/>
      <c r="HVZ822" s="28"/>
      <c r="HWA822" s="28"/>
      <c r="HWB822" s="28"/>
      <c r="HWC822" s="28"/>
      <c r="HWD822" s="28"/>
      <c r="HWE822" s="28"/>
      <c r="HWF822" s="28"/>
      <c r="HWG822" s="28"/>
      <c r="HWH822" s="28"/>
      <c r="HWI822" s="28"/>
      <c r="HWJ822" s="28"/>
      <c r="HWK822" s="28"/>
      <c r="HWL822" s="28"/>
      <c r="HWM822" s="28"/>
      <c r="HWN822" s="28"/>
      <c r="HWO822" s="28"/>
      <c r="HWP822" s="28"/>
      <c r="HWQ822" s="28"/>
      <c r="HWR822" s="28"/>
      <c r="HWS822" s="28"/>
      <c r="HWT822" s="28"/>
      <c r="HWU822" s="28"/>
      <c r="HWV822" s="28"/>
      <c r="HWW822" s="28"/>
      <c r="HWX822" s="28"/>
      <c r="HWY822" s="28"/>
      <c r="HWZ822" s="28"/>
      <c r="HXA822" s="28"/>
      <c r="HXB822" s="28"/>
      <c r="HXC822" s="28"/>
      <c r="HXD822" s="28"/>
      <c r="HXE822" s="28"/>
      <c r="HXF822" s="28"/>
      <c r="HXG822" s="28"/>
      <c r="HXH822" s="28"/>
      <c r="HXI822" s="28"/>
      <c r="HXJ822" s="28"/>
      <c r="HXK822" s="28"/>
      <c r="HXL822" s="28"/>
      <c r="HXM822" s="28"/>
      <c r="HXN822" s="28"/>
      <c r="HXO822" s="28"/>
      <c r="HXP822" s="28"/>
      <c r="HXQ822" s="28"/>
      <c r="HXR822" s="28"/>
      <c r="HXS822" s="28"/>
      <c r="HXT822" s="28"/>
      <c r="HXU822" s="28"/>
      <c r="HXV822" s="28"/>
      <c r="HXW822" s="28"/>
      <c r="HXX822" s="28"/>
      <c r="HXY822" s="28"/>
      <c r="HXZ822" s="28"/>
      <c r="HYA822" s="28"/>
      <c r="HYB822" s="28"/>
      <c r="HYC822" s="28"/>
      <c r="HYD822" s="28"/>
      <c r="HYE822" s="28"/>
      <c r="HYF822" s="28"/>
      <c r="HYG822" s="28"/>
      <c r="HYH822" s="28"/>
      <c r="HYI822" s="28"/>
      <c r="HYJ822" s="28"/>
      <c r="HYK822" s="28"/>
      <c r="HYL822" s="28"/>
      <c r="HYM822" s="28"/>
      <c r="HYN822" s="28"/>
      <c r="HYO822" s="28"/>
      <c r="HYP822" s="28"/>
      <c r="HYQ822" s="28"/>
      <c r="HYR822" s="28"/>
      <c r="HYS822" s="28"/>
      <c r="HYT822" s="28"/>
      <c r="HYU822" s="28"/>
      <c r="HYV822" s="28"/>
      <c r="HYW822" s="28"/>
      <c r="HYX822" s="28"/>
      <c r="HYY822" s="28"/>
      <c r="HYZ822" s="28"/>
      <c r="HZA822" s="28"/>
      <c r="HZB822" s="28"/>
      <c r="HZC822" s="28"/>
      <c r="HZD822" s="28"/>
      <c r="HZE822" s="28"/>
      <c r="HZF822" s="28"/>
      <c r="HZG822" s="28"/>
      <c r="HZH822" s="28"/>
      <c r="HZI822" s="28"/>
      <c r="HZJ822" s="28"/>
      <c r="HZK822" s="28"/>
      <c r="HZL822" s="28"/>
      <c r="HZM822" s="28"/>
      <c r="HZN822" s="28"/>
      <c r="HZO822" s="28"/>
      <c r="HZP822" s="28"/>
      <c r="HZQ822" s="28"/>
      <c r="HZR822" s="28"/>
      <c r="HZS822" s="28"/>
      <c r="HZT822" s="28"/>
      <c r="HZU822" s="28"/>
      <c r="HZV822" s="28"/>
      <c r="HZW822" s="28"/>
      <c r="HZX822" s="28"/>
      <c r="HZY822" s="28"/>
      <c r="HZZ822" s="28"/>
      <c r="IAA822" s="28"/>
      <c r="IAB822" s="28"/>
      <c r="IAC822" s="28"/>
      <c r="IAD822" s="28"/>
      <c r="IAE822" s="28"/>
      <c r="IAF822" s="28"/>
      <c r="IAG822" s="28"/>
      <c r="IAH822" s="28"/>
      <c r="IAI822" s="28"/>
      <c r="IAJ822" s="28"/>
      <c r="IAK822" s="28"/>
      <c r="IAL822" s="28"/>
      <c r="IAM822" s="28"/>
      <c r="IAN822" s="28"/>
      <c r="IAO822" s="28"/>
      <c r="IAP822" s="28"/>
      <c r="IAQ822" s="28"/>
      <c r="IAR822" s="28"/>
      <c r="IAS822" s="28"/>
      <c r="IAT822" s="28"/>
      <c r="IAU822" s="28"/>
      <c r="IAV822" s="28"/>
      <c r="IAW822" s="28"/>
      <c r="IAX822" s="28"/>
      <c r="IAY822" s="28"/>
      <c r="IAZ822" s="28"/>
      <c r="IBA822" s="28"/>
      <c r="IBB822" s="28"/>
      <c r="IBC822" s="28"/>
      <c r="IBD822" s="28"/>
      <c r="IBE822" s="28"/>
      <c r="IBF822" s="28"/>
      <c r="IBG822" s="28"/>
      <c r="IBH822" s="28"/>
      <c r="IBI822" s="28"/>
      <c r="IBJ822" s="28"/>
      <c r="IBK822" s="28"/>
      <c r="IBL822" s="28"/>
      <c r="IBM822" s="28"/>
      <c r="IBN822" s="28"/>
      <c r="IBO822" s="28"/>
      <c r="IBP822" s="28"/>
      <c r="IBQ822" s="28"/>
      <c r="IBR822" s="28"/>
      <c r="IBS822" s="28"/>
      <c r="IBT822" s="28"/>
      <c r="IBU822" s="28"/>
      <c r="IBV822" s="28"/>
      <c r="IBW822" s="28"/>
      <c r="IBX822" s="28"/>
      <c r="IBY822" s="28"/>
      <c r="IBZ822" s="28"/>
      <c r="ICA822" s="28"/>
      <c r="ICB822" s="28"/>
      <c r="ICC822" s="28"/>
      <c r="ICD822" s="28"/>
      <c r="ICE822" s="28"/>
      <c r="ICF822" s="28"/>
      <c r="ICG822" s="28"/>
      <c r="ICH822" s="28"/>
      <c r="ICI822" s="28"/>
      <c r="ICJ822" s="28"/>
      <c r="ICK822" s="28"/>
      <c r="ICL822" s="28"/>
      <c r="ICM822" s="28"/>
      <c r="ICN822" s="28"/>
      <c r="ICO822" s="28"/>
      <c r="ICP822" s="28"/>
      <c r="ICQ822" s="28"/>
      <c r="ICR822" s="28"/>
      <c r="ICS822" s="28"/>
      <c r="ICT822" s="28"/>
      <c r="ICU822" s="28"/>
      <c r="ICV822" s="28"/>
      <c r="ICW822" s="28"/>
      <c r="ICX822" s="28"/>
      <c r="ICY822" s="28"/>
      <c r="ICZ822" s="28"/>
      <c r="IDA822" s="28"/>
      <c r="IDB822" s="28"/>
      <c r="IDC822" s="28"/>
      <c r="IDD822" s="28"/>
      <c r="IDE822" s="28"/>
      <c r="IDF822" s="28"/>
      <c r="IDG822" s="28"/>
      <c r="IDH822" s="28"/>
      <c r="IDI822" s="28"/>
      <c r="IDJ822" s="28"/>
      <c r="IDK822" s="28"/>
      <c r="IDL822" s="28"/>
      <c r="IDM822" s="28"/>
      <c r="IDN822" s="28"/>
      <c r="IDO822" s="28"/>
      <c r="IDP822" s="28"/>
      <c r="IDQ822" s="28"/>
      <c r="IDR822" s="28"/>
      <c r="IDS822" s="28"/>
      <c r="IDT822" s="28"/>
      <c r="IDU822" s="28"/>
      <c r="IDV822" s="28"/>
      <c r="IDW822" s="28"/>
      <c r="IDX822" s="28"/>
      <c r="IDY822" s="28"/>
      <c r="IDZ822" s="28"/>
      <c r="IEA822" s="28"/>
      <c r="IEB822" s="28"/>
      <c r="IEC822" s="28"/>
      <c r="IED822" s="28"/>
      <c r="IEE822" s="28"/>
      <c r="IEF822" s="28"/>
      <c r="IEG822" s="28"/>
      <c r="IEH822" s="28"/>
      <c r="IEI822" s="28"/>
      <c r="IEJ822" s="28"/>
      <c r="IEK822" s="28"/>
      <c r="IEL822" s="28"/>
      <c r="IEM822" s="28"/>
      <c r="IEN822" s="28"/>
      <c r="IEO822" s="28"/>
      <c r="IEP822" s="28"/>
      <c r="IEQ822" s="28"/>
      <c r="IER822" s="28"/>
      <c r="IES822" s="28"/>
      <c r="IET822" s="28"/>
      <c r="IEU822" s="28"/>
      <c r="IEV822" s="28"/>
      <c r="IEW822" s="28"/>
      <c r="IEX822" s="28"/>
      <c r="IEY822" s="28"/>
      <c r="IEZ822" s="28"/>
      <c r="IFA822" s="28"/>
      <c r="IFB822" s="28"/>
      <c r="IFC822" s="28"/>
      <c r="IFD822" s="28"/>
      <c r="IFE822" s="28"/>
      <c r="IFF822" s="28"/>
      <c r="IFG822" s="28"/>
      <c r="IFH822" s="28"/>
      <c r="IFI822" s="28"/>
      <c r="IFJ822" s="28"/>
      <c r="IFK822" s="28"/>
      <c r="IFL822" s="28"/>
      <c r="IFM822" s="28"/>
      <c r="IFN822" s="28"/>
      <c r="IFO822" s="28"/>
      <c r="IFP822" s="28"/>
      <c r="IFQ822" s="28"/>
      <c r="IFR822" s="28"/>
      <c r="IFS822" s="28"/>
      <c r="IFT822" s="28"/>
      <c r="IFU822" s="28"/>
      <c r="IFV822" s="28"/>
      <c r="IFW822" s="28"/>
      <c r="IFX822" s="28"/>
      <c r="IFY822" s="28"/>
      <c r="IFZ822" s="28"/>
      <c r="IGA822" s="28"/>
      <c r="IGB822" s="28"/>
      <c r="IGC822" s="28"/>
      <c r="IGD822" s="28"/>
      <c r="IGE822" s="28"/>
      <c r="IGF822" s="28"/>
      <c r="IGG822" s="28"/>
      <c r="IGH822" s="28"/>
      <c r="IGI822" s="28"/>
      <c r="IGJ822" s="28"/>
      <c r="IGK822" s="28"/>
      <c r="IGL822" s="28"/>
      <c r="IGM822" s="28"/>
      <c r="IGN822" s="28"/>
      <c r="IGO822" s="28"/>
      <c r="IGP822" s="28"/>
      <c r="IGQ822" s="28"/>
      <c r="IGR822" s="28"/>
      <c r="IGS822" s="28"/>
      <c r="IGT822" s="28"/>
      <c r="IGU822" s="28"/>
      <c r="IGV822" s="28"/>
      <c r="IGW822" s="28"/>
      <c r="IGX822" s="28"/>
      <c r="IGY822" s="28"/>
      <c r="IGZ822" s="28"/>
      <c r="IHA822" s="28"/>
      <c r="IHB822" s="28"/>
      <c r="IHC822" s="28"/>
      <c r="IHD822" s="28"/>
      <c r="IHE822" s="28"/>
      <c r="IHF822" s="28"/>
      <c r="IHG822" s="28"/>
      <c r="IHH822" s="28"/>
      <c r="IHI822" s="28"/>
      <c r="IHJ822" s="28"/>
      <c r="IHK822" s="28"/>
      <c r="IHL822" s="28"/>
      <c r="IHM822" s="28"/>
      <c r="IHN822" s="28"/>
      <c r="IHO822" s="28"/>
      <c r="IHP822" s="28"/>
      <c r="IHQ822" s="28"/>
      <c r="IHR822" s="28"/>
      <c r="IHS822" s="28"/>
      <c r="IHT822" s="28"/>
      <c r="IHU822" s="28"/>
      <c r="IHV822" s="28"/>
      <c r="IHW822" s="28"/>
      <c r="IHX822" s="28"/>
      <c r="IHY822" s="28"/>
      <c r="IHZ822" s="28"/>
      <c r="IIA822" s="28"/>
      <c r="IIB822" s="28"/>
      <c r="IIC822" s="28"/>
      <c r="IID822" s="28"/>
      <c r="IIE822" s="28"/>
      <c r="IIF822" s="28"/>
      <c r="IIG822" s="28"/>
      <c r="IIH822" s="28"/>
      <c r="III822" s="28"/>
      <c r="IIJ822" s="28"/>
      <c r="IIK822" s="28"/>
      <c r="IIL822" s="28"/>
      <c r="IIM822" s="28"/>
      <c r="IIN822" s="28"/>
      <c r="IIO822" s="28"/>
      <c r="IIP822" s="28"/>
      <c r="IIQ822" s="28"/>
      <c r="IIR822" s="28"/>
      <c r="IIS822" s="28"/>
      <c r="IIT822" s="28"/>
      <c r="IIU822" s="28"/>
      <c r="IIV822" s="28"/>
      <c r="IIW822" s="28"/>
      <c r="IIX822" s="28"/>
      <c r="IIY822" s="28"/>
      <c r="IIZ822" s="28"/>
      <c r="IJA822" s="28"/>
      <c r="IJB822" s="28"/>
      <c r="IJC822" s="28"/>
      <c r="IJD822" s="28"/>
      <c r="IJE822" s="28"/>
      <c r="IJF822" s="28"/>
      <c r="IJG822" s="28"/>
      <c r="IJH822" s="28"/>
      <c r="IJI822" s="28"/>
      <c r="IJJ822" s="28"/>
      <c r="IJK822" s="28"/>
      <c r="IJL822" s="28"/>
      <c r="IJM822" s="28"/>
      <c r="IJN822" s="28"/>
      <c r="IJO822" s="28"/>
      <c r="IJP822" s="28"/>
      <c r="IJQ822" s="28"/>
      <c r="IJR822" s="28"/>
      <c r="IJS822" s="28"/>
      <c r="IJT822" s="28"/>
      <c r="IJU822" s="28"/>
      <c r="IJV822" s="28"/>
      <c r="IJW822" s="28"/>
      <c r="IJX822" s="28"/>
      <c r="IJY822" s="28"/>
      <c r="IJZ822" s="28"/>
      <c r="IKA822" s="28"/>
      <c r="IKB822" s="28"/>
      <c r="IKC822" s="28"/>
      <c r="IKD822" s="28"/>
      <c r="IKE822" s="28"/>
      <c r="IKF822" s="28"/>
      <c r="IKG822" s="28"/>
      <c r="IKH822" s="28"/>
      <c r="IKI822" s="28"/>
      <c r="IKJ822" s="28"/>
      <c r="IKK822" s="28"/>
      <c r="IKL822" s="28"/>
      <c r="IKM822" s="28"/>
      <c r="IKN822" s="28"/>
      <c r="IKO822" s="28"/>
      <c r="IKP822" s="28"/>
      <c r="IKQ822" s="28"/>
      <c r="IKR822" s="28"/>
      <c r="IKS822" s="28"/>
      <c r="IKT822" s="28"/>
      <c r="IKU822" s="28"/>
      <c r="IKV822" s="28"/>
      <c r="IKW822" s="28"/>
      <c r="IKX822" s="28"/>
      <c r="IKY822" s="28"/>
      <c r="IKZ822" s="28"/>
      <c r="ILA822" s="28"/>
      <c r="ILB822" s="28"/>
      <c r="ILC822" s="28"/>
      <c r="ILD822" s="28"/>
      <c r="ILE822" s="28"/>
      <c r="ILF822" s="28"/>
      <c r="ILG822" s="28"/>
      <c r="ILH822" s="28"/>
      <c r="ILI822" s="28"/>
      <c r="ILJ822" s="28"/>
      <c r="ILK822" s="28"/>
      <c r="ILL822" s="28"/>
      <c r="ILM822" s="28"/>
      <c r="ILN822" s="28"/>
      <c r="ILO822" s="28"/>
      <c r="ILP822" s="28"/>
      <c r="ILQ822" s="28"/>
      <c r="ILR822" s="28"/>
      <c r="ILS822" s="28"/>
      <c r="ILT822" s="28"/>
      <c r="ILU822" s="28"/>
      <c r="ILV822" s="28"/>
      <c r="ILW822" s="28"/>
      <c r="ILX822" s="28"/>
      <c r="ILY822" s="28"/>
      <c r="ILZ822" s="28"/>
      <c r="IMA822" s="28"/>
      <c r="IMB822" s="28"/>
      <c r="IMC822" s="28"/>
      <c r="IMD822" s="28"/>
      <c r="IME822" s="28"/>
      <c r="IMF822" s="28"/>
      <c r="IMG822" s="28"/>
      <c r="IMH822" s="28"/>
      <c r="IMI822" s="28"/>
      <c r="IMJ822" s="28"/>
      <c r="IMK822" s="28"/>
      <c r="IML822" s="28"/>
      <c r="IMM822" s="28"/>
      <c r="IMN822" s="28"/>
      <c r="IMO822" s="28"/>
      <c r="IMP822" s="28"/>
      <c r="IMQ822" s="28"/>
      <c r="IMR822" s="28"/>
      <c r="IMS822" s="28"/>
      <c r="IMT822" s="28"/>
      <c r="IMU822" s="28"/>
      <c r="IMV822" s="28"/>
      <c r="IMW822" s="28"/>
      <c r="IMX822" s="28"/>
      <c r="IMY822" s="28"/>
      <c r="IMZ822" s="28"/>
      <c r="INA822" s="28"/>
      <c r="INB822" s="28"/>
      <c r="INC822" s="28"/>
      <c r="IND822" s="28"/>
      <c r="INE822" s="28"/>
      <c r="INF822" s="28"/>
      <c r="ING822" s="28"/>
      <c r="INH822" s="28"/>
      <c r="INI822" s="28"/>
      <c r="INJ822" s="28"/>
      <c r="INK822" s="28"/>
      <c r="INL822" s="28"/>
      <c r="INM822" s="28"/>
      <c r="INN822" s="28"/>
      <c r="INO822" s="28"/>
      <c r="INP822" s="28"/>
      <c r="INQ822" s="28"/>
      <c r="INR822" s="28"/>
      <c r="INS822" s="28"/>
      <c r="INT822" s="28"/>
      <c r="INU822" s="28"/>
      <c r="INV822" s="28"/>
      <c r="INW822" s="28"/>
      <c r="INX822" s="28"/>
      <c r="INY822" s="28"/>
      <c r="INZ822" s="28"/>
      <c r="IOA822" s="28"/>
      <c r="IOB822" s="28"/>
      <c r="IOC822" s="28"/>
      <c r="IOD822" s="28"/>
      <c r="IOE822" s="28"/>
      <c r="IOF822" s="28"/>
      <c r="IOG822" s="28"/>
      <c r="IOH822" s="28"/>
      <c r="IOI822" s="28"/>
      <c r="IOJ822" s="28"/>
      <c r="IOK822" s="28"/>
      <c r="IOL822" s="28"/>
      <c r="IOM822" s="28"/>
      <c r="ION822" s="28"/>
      <c r="IOO822" s="28"/>
      <c r="IOP822" s="28"/>
      <c r="IOQ822" s="28"/>
      <c r="IOR822" s="28"/>
      <c r="IOS822" s="28"/>
      <c r="IOT822" s="28"/>
      <c r="IOU822" s="28"/>
      <c r="IOV822" s="28"/>
      <c r="IOW822" s="28"/>
      <c r="IOX822" s="28"/>
      <c r="IOY822" s="28"/>
      <c r="IOZ822" s="28"/>
      <c r="IPA822" s="28"/>
      <c r="IPB822" s="28"/>
      <c r="IPC822" s="28"/>
      <c r="IPD822" s="28"/>
      <c r="IPE822" s="28"/>
      <c r="IPF822" s="28"/>
      <c r="IPG822" s="28"/>
      <c r="IPH822" s="28"/>
      <c r="IPI822" s="28"/>
      <c r="IPJ822" s="28"/>
      <c r="IPK822" s="28"/>
      <c r="IPL822" s="28"/>
      <c r="IPM822" s="28"/>
      <c r="IPN822" s="28"/>
      <c r="IPO822" s="28"/>
      <c r="IPP822" s="28"/>
      <c r="IPQ822" s="28"/>
      <c r="IPR822" s="28"/>
      <c r="IPS822" s="28"/>
      <c r="IPT822" s="28"/>
      <c r="IPU822" s="28"/>
      <c r="IPV822" s="28"/>
      <c r="IPW822" s="28"/>
      <c r="IPX822" s="28"/>
      <c r="IPY822" s="28"/>
      <c r="IPZ822" s="28"/>
      <c r="IQA822" s="28"/>
      <c r="IQB822" s="28"/>
      <c r="IQC822" s="28"/>
      <c r="IQD822" s="28"/>
      <c r="IQE822" s="28"/>
      <c r="IQF822" s="28"/>
      <c r="IQG822" s="28"/>
      <c r="IQH822" s="28"/>
      <c r="IQI822" s="28"/>
      <c r="IQJ822" s="28"/>
      <c r="IQK822" s="28"/>
      <c r="IQL822" s="28"/>
      <c r="IQM822" s="28"/>
      <c r="IQN822" s="28"/>
      <c r="IQO822" s="28"/>
      <c r="IQP822" s="28"/>
      <c r="IQQ822" s="28"/>
      <c r="IQR822" s="28"/>
      <c r="IQS822" s="28"/>
      <c r="IQT822" s="28"/>
      <c r="IQU822" s="28"/>
      <c r="IQV822" s="28"/>
      <c r="IQW822" s="28"/>
      <c r="IQX822" s="28"/>
      <c r="IQY822" s="28"/>
      <c r="IQZ822" s="28"/>
      <c r="IRA822" s="28"/>
      <c r="IRB822" s="28"/>
      <c r="IRC822" s="28"/>
      <c r="IRD822" s="28"/>
      <c r="IRE822" s="28"/>
      <c r="IRF822" s="28"/>
      <c r="IRG822" s="28"/>
      <c r="IRH822" s="28"/>
      <c r="IRI822" s="28"/>
      <c r="IRJ822" s="28"/>
      <c r="IRK822" s="28"/>
      <c r="IRL822" s="28"/>
      <c r="IRM822" s="28"/>
      <c r="IRN822" s="28"/>
      <c r="IRO822" s="28"/>
      <c r="IRP822" s="28"/>
      <c r="IRQ822" s="28"/>
      <c r="IRR822" s="28"/>
      <c r="IRS822" s="28"/>
      <c r="IRT822" s="28"/>
      <c r="IRU822" s="28"/>
      <c r="IRV822" s="28"/>
      <c r="IRW822" s="28"/>
      <c r="IRX822" s="28"/>
      <c r="IRY822" s="28"/>
      <c r="IRZ822" s="28"/>
      <c r="ISA822" s="28"/>
      <c r="ISB822" s="28"/>
      <c r="ISC822" s="28"/>
      <c r="ISD822" s="28"/>
      <c r="ISE822" s="28"/>
      <c r="ISF822" s="28"/>
      <c r="ISG822" s="28"/>
      <c r="ISH822" s="28"/>
      <c r="ISI822" s="28"/>
      <c r="ISJ822" s="28"/>
      <c r="ISK822" s="28"/>
      <c r="ISL822" s="28"/>
      <c r="ISM822" s="28"/>
      <c r="ISN822" s="28"/>
      <c r="ISO822" s="28"/>
      <c r="ISP822" s="28"/>
      <c r="ISQ822" s="28"/>
      <c r="ISR822" s="28"/>
      <c r="ISS822" s="28"/>
      <c r="IST822" s="28"/>
      <c r="ISU822" s="28"/>
      <c r="ISV822" s="28"/>
      <c r="ISW822" s="28"/>
      <c r="ISX822" s="28"/>
      <c r="ISY822" s="28"/>
      <c r="ISZ822" s="28"/>
      <c r="ITA822" s="28"/>
      <c r="ITB822" s="28"/>
      <c r="ITC822" s="28"/>
      <c r="ITD822" s="28"/>
      <c r="ITE822" s="28"/>
      <c r="ITF822" s="28"/>
      <c r="ITG822" s="28"/>
      <c r="ITH822" s="28"/>
      <c r="ITI822" s="28"/>
      <c r="ITJ822" s="28"/>
      <c r="ITK822" s="28"/>
      <c r="ITL822" s="28"/>
      <c r="ITM822" s="28"/>
      <c r="ITN822" s="28"/>
      <c r="ITO822" s="28"/>
      <c r="ITP822" s="28"/>
      <c r="ITQ822" s="28"/>
      <c r="ITR822" s="28"/>
      <c r="ITS822" s="28"/>
      <c r="ITT822" s="28"/>
      <c r="ITU822" s="28"/>
      <c r="ITV822" s="28"/>
      <c r="ITW822" s="28"/>
      <c r="ITX822" s="28"/>
      <c r="ITY822" s="28"/>
      <c r="ITZ822" s="28"/>
      <c r="IUA822" s="28"/>
      <c r="IUB822" s="28"/>
      <c r="IUC822" s="28"/>
      <c r="IUD822" s="28"/>
      <c r="IUE822" s="28"/>
      <c r="IUF822" s="28"/>
      <c r="IUG822" s="28"/>
      <c r="IUH822" s="28"/>
      <c r="IUI822" s="28"/>
      <c r="IUJ822" s="28"/>
      <c r="IUK822" s="28"/>
      <c r="IUL822" s="28"/>
      <c r="IUM822" s="28"/>
      <c r="IUN822" s="28"/>
      <c r="IUO822" s="28"/>
      <c r="IUP822" s="28"/>
      <c r="IUQ822" s="28"/>
      <c r="IUR822" s="28"/>
      <c r="IUS822" s="28"/>
      <c r="IUT822" s="28"/>
      <c r="IUU822" s="28"/>
      <c r="IUV822" s="28"/>
      <c r="IUW822" s="28"/>
      <c r="IUX822" s="28"/>
      <c r="IUY822" s="28"/>
      <c r="IUZ822" s="28"/>
      <c r="IVA822" s="28"/>
      <c r="IVB822" s="28"/>
      <c r="IVC822" s="28"/>
      <c r="IVD822" s="28"/>
      <c r="IVE822" s="28"/>
      <c r="IVF822" s="28"/>
      <c r="IVG822" s="28"/>
      <c r="IVH822" s="28"/>
      <c r="IVI822" s="28"/>
      <c r="IVJ822" s="28"/>
      <c r="IVK822" s="28"/>
      <c r="IVL822" s="28"/>
      <c r="IVM822" s="28"/>
      <c r="IVN822" s="28"/>
      <c r="IVO822" s="28"/>
      <c r="IVP822" s="28"/>
      <c r="IVQ822" s="28"/>
      <c r="IVR822" s="28"/>
      <c r="IVS822" s="28"/>
      <c r="IVT822" s="28"/>
      <c r="IVU822" s="28"/>
      <c r="IVV822" s="28"/>
      <c r="IVW822" s="28"/>
      <c r="IVX822" s="28"/>
      <c r="IVY822" s="28"/>
      <c r="IVZ822" s="28"/>
      <c r="IWA822" s="28"/>
      <c r="IWB822" s="28"/>
      <c r="IWC822" s="28"/>
      <c r="IWD822" s="28"/>
      <c r="IWE822" s="28"/>
      <c r="IWF822" s="28"/>
      <c r="IWG822" s="28"/>
      <c r="IWH822" s="28"/>
      <c r="IWI822" s="28"/>
      <c r="IWJ822" s="28"/>
      <c r="IWK822" s="28"/>
      <c r="IWL822" s="28"/>
      <c r="IWM822" s="28"/>
      <c r="IWN822" s="28"/>
      <c r="IWO822" s="28"/>
      <c r="IWP822" s="28"/>
      <c r="IWQ822" s="28"/>
      <c r="IWR822" s="28"/>
      <c r="IWS822" s="28"/>
      <c r="IWT822" s="28"/>
      <c r="IWU822" s="28"/>
      <c r="IWV822" s="28"/>
      <c r="IWW822" s="28"/>
      <c r="IWX822" s="28"/>
      <c r="IWY822" s="28"/>
      <c r="IWZ822" s="28"/>
      <c r="IXA822" s="28"/>
      <c r="IXB822" s="28"/>
      <c r="IXC822" s="28"/>
      <c r="IXD822" s="28"/>
      <c r="IXE822" s="28"/>
      <c r="IXF822" s="28"/>
      <c r="IXG822" s="28"/>
      <c r="IXH822" s="28"/>
      <c r="IXI822" s="28"/>
      <c r="IXJ822" s="28"/>
      <c r="IXK822" s="28"/>
      <c r="IXL822" s="28"/>
      <c r="IXM822" s="28"/>
      <c r="IXN822" s="28"/>
      <c r="IXO822" s="28"/>
      <c r="IXP822" s="28"/>
      <c r="IXQ822" s="28"/>
      <c r="IXR822" s="28"/>
      <c r="IXS822" s="28"/>
      <c r="IXT822" s="28"/>
      <c r="IXU822" s="28"/>
      <c r="IXV822" s="28"/>
      <c r="IXW822" s="28"/>
      <c r="IXX822" s="28"/>
      <c r="IXY822" s="28"/>
      <c r="IXZ822" s="28"/>
      <c r="IYA822" s="28"/>
      <c r="IYB822" s="28"/>
      <c r="IYC822" s="28"/>
      <c r="IYD822" s="28"/>
      <c r="IYE822" s="28"/>
      <c r="IYF822" s="28"/>
      <c r="IYG822" s="28"/>
      <c r="IYH822" s="28"/>
      <c r="IYI822" s="28"/>
      <c r="IYJ822" s="28"/>
      <c r="IYK822" s="28"/>
      <c r="IYL822" s="28"/>
      <c r="IYM822" s="28"/>
      <c r="IYN822" s="28"/>
      <c r="IYO822" s="28"/>
      <c r="IYP822" s="28"/>
      <c r="IYQ822" s="28"/>
      <c r="IYR822" s="28"/>
      <c r="IYS822" s="28"/>
      <c r="IYT822" s="28"/>
      <c r="IYU822" s="28"/>
      <c r="IYV822" s="28"/>
      <c r="IYW822" s="28"/>
      <c r="IYX822" s="28"/>
      <c r="IYY822" s="28"/>
      <c r="IYZ822" s="28"/>
      <c r="IZA822" s="28"/>
      <c r="IZB822" s="28"/>
      <c r="IZC822" s="28"/>
      <c r="IZD822" s="28"/>
      <c r="IZE822" s="28"/>
      <c r="IZF822" s="28"/>
      <c r="IZG822" s="28"/>
      <c r="IZH822" s="28"/>
      <c r="IZI822" s="28"/>
      <c r="IZJ822" s="28"/>
      <c r="IZK822" s="28"/>
      <c r="IZL822" s="28"/>
      <c r="IZM822" s="28"/>
      <c r="IZN822" s="28"/>
      <c r="IZO822" s="28"/>
      <c r="IZP822" s="28"/>
      <c r="IZQ822" s="28"/>
      <c r="IZR822" s="28"/>
      <c r="IZS822" s="28"/>
      <c r="IZT822" s="28"/>
      <c r="IZU822" s="28"/>
      <c r="IZV822" s="28"/>
      <c r="IZW822" s="28"/>
      <c r="IZX822" s="28"/>
      <c r="IZY822" s="28"/>
      <c r="IZZ822" s="28"/>
      <c r="JAA822" s="28"/>
      <c r="JAB822" s="28"/>
      <c r="JAC822" s="28"/>
      <c r="JAD822" s="28"/>
      <c r="JAE822" s="28"/>
      <c r="JAF822" s="28"/>
      <c r="JAG822" s="28"/>
      <c r="JAH822" s="28"/>
      <c r="JAI822" s="28"/>
      <c r="JAJ822" s="28"/>
      <c r="JAK822" s="28"/>
      <c r="JAL822" s="28"/>
      <c r="JAM822" s="28"/>
      <c r="JAN822" s="28"/>
      <c r="JAO822" s="28"/>
      <c r="JAP822" s="28"/>
      <c r="JAQ822" s="28"/>
      <c r="JAR822" s="28"/>
      <c r="JAS822" s="28"/>
      <c r="JAT822" s="28"/>
      <c r="JAU822" s="28"/>
      <c r="JAV822" s="28"/>
      <c r="JAW822" s="28"/>
      <c r="JAX822" s="28"/>
      <c r="JAY822" s="28"/>
      <c r="JAZ822" s="28"/>
      <c r="JBA822" s="28"/>
      <c r="JBB822" s="28"/>
      <c r="JBC822" s="28"/>
      <c r="JBD822" s="28"/>
      <c r="JBE822" s="28"/>
      <c r="JBF822" s="28"/>
      <c r="JBG822" s="28"/>
      <c r="JBH822" s="28"/>
      <c r="JBI822" s="28"/>
      <c r="JBJ822" s="28"/>
      <c r="JBK822" s="28"/>
      <c r="JBL822" s="28"/>
      <c r="JBM822" s="28"/>
      <c r="JBN822" s="28"/>
      <c r="JBO822" s="28"/>
      <c r="JBP822" s="28"/>
      <c r="JBQ822" s="28"/>
      <c r="JBR822" s="28"/>
      <c r="JBS822" s="28"/>
      <c r="JBT822" s="28"/>
      <c r="JBU822" s="28"/>
      <c r="JBV822" s="28"/>
      <c r="JBW822" s="28"/>
      <c r="JBX822" s="28"/>
      <c r="JBY822" s="28"/>
      <c r="JBZ822" s="28"/>
      <c r="JCA822" s="28"/>
      <c r="JCB822" s="28"/>
      <c r="JCC822" s="28"/>
      <c r="JCD822" s="28"/>
      <c r="JCE822" s="28"/>
      <c r="JCF822" s="28"/>
      <c r="JCG822" s="28"/>
      <c r="JCH822" s="28"/>
      <c r="JCI822" s="28"/>
      <c r="JCJ822" s="28"/>
      <c r="JCK822" s="28"/>
      <c r="JCL822" s="28"/>
      <c r="JCM822" s="28"/>
      <c r="JCN822" s="28"/>
      <c r="JCO822" s="28"/>
      <c r="JCP822" s="28"/>
      <c r="JCQ822" s="28"/>
      <c r="JCR822" s="28"/>
      <c r="JCS822" s="28"/>
      <c r="JCT822" s="28"/>
      <c r="JCU822" s="28"/>
      <c r="JCV822" s="28"/>
      <c r="JCW822" s="28"/>
      <c r="JCX822" s="28"/>
      <c r="JCY822" s="28"/>
      <c r="JCZ822" s="28"/>
      <c r="JDA822" s="28"/>
      <c r="JDB822" s="28"/>
      <c r="JDC822" s="28"/>
      <c r="JDD822" s="28"/>
      <c r="JDE822" s="28"/>
      <c r="JDF822" s="28"/>
      <c r="JDG822" s="28"/>
      <c r="JDH822" s="28"/>
      <c r="JDI822" s="28"/>
      <c r="JDJ822" s="28"/>
      <c r="JDK822" s="28"/>
      <c r="JDL822" s="28"/>
      <c r="JDM822" s="28"/>
      <c r="JDN822" s="28"/>
      <c r="JDO822" s="28"/>
      <c r="JDP822" s="28"/>
      <c r="JDQ822" s="28"/>
      <c r="JDR822" s="28"/>
      <c r="JDS822" s="28"/>
      <c r="JDT822" s="28"/>
      <c r="JDU822" s="28"/>
      <c r="JDV822" s="28"/>
      <c r="JDW822" s="28"/>
      <c r="JDX822" s="28"/>
      <c r="JDY822" s="28"/>
      <c r="JDZ822" s="28"/>
      <c r="JEA822" s="28"/>
      <c r="JEB822" s="28"/>
      <c r="JEC822" s="28"/>
      <c r="JED822" s="28"/>
      <c r="JEE822" s="28"/>
      <c r="JEF822" s="28"/>
      <c r="JEG822" s="28"/>
      <c r="JEH822" s="28"/>
      <c r="JEI822" s="28"/>
      <c r="JEJ822" s="28"/>
      <c r="JEK822" s="28"/>
      <c r="JEL822" s="28"/>
      <c r="JEM822" s="28"/>
      <c r="JEN822" s="28"/>
      <c r="JEO822" s="28"/>
      <c r="JEP822" s="28"/>
      <c r="JEQ822" s="28"/>
      <c r="JER822" s="28"/>
      <c r="JES822" s="28"/>
      <c r="JET822" s="28"/>
      <c r="JEU822" s="28"/>
      <c r="JEV822" s="28"/>
      <c r="JEW822" s="28"/>
      <c r="JEX822" s="28"/>
      <c r="JEY822" s="28"/>
      <c r="JEZ822" s="28"/>
      <c r="JFA822" s="28"/>
      <c r="JFB822" s="28"/>
      <c r="JFC822" s="28"/>
      <c r="JFD822" s="28"/>
      <c r="JFE822" s="28"/>
      <c r="JFF822" s="28"/>
      <c r="JFG822" s="28"/>
      <c r="JFH822" s="28"/>
      <c r="JFI822" s="28"/>
      <c r="JFJ822" s="28"/>
      <c r="JFK822" s="28"/>
      <c r="JFL822" s="28"/>
      <c r="JFM822" s="28"/>
      <c r="JFN822" s="28"/>
      <c r="JFO822" s="28"/>
      <c r="JFP822" s="28"/>
      <c r="JFQ822" s="28"/>
      <c r="JFR822" s="28"/>
      <c r="JFS822" s="28"/>
      <c r="JFT822" s="28"/>
      <c r="JFU822" s="28"/>
      <c r="JFV822" s="28"/>
      <c r="JFW822" s="28"/>
      <c r="JFX822" s="28"/>
      <c r="JFY822" s="28"/>
      <c r="JFZ822" s="28"/>
      <c r="JGA822" s="28"/>
      <c r="JGB822" s="28"/>
      <c r="JGC822" s="28"/>
      <c r="JGD822" s="28"/>
      <c r="JGE822" s="28"/>
      <c r="JGF822" s="28"/>
      <c r="JGG822" s="28"/>
      <c r="JGH822" s="28"/>
      <c r="JGI822" s="28"/>
      <c r="JGJ822" s="28"/>
      <c r="JGK822" s="28"/>
      <c r="JGL822" s="28"/>
      <c r="JGM822" s="28"/>
      <c r="JGN822" s="28"/>
      <c r="JGO822" s="28"/>
      <c r="JGP822" s="28"/>
      <c r="JGQ822" s="28"/>
      <c r="JGR822" s="28"/>
      <c r="JGS822" s="28"/>
      <c r="JGT822" s="28"/>
      <c r="JGU822" s="28"/>
      <c r="JGV822" s="28"/>
      <c r="JGW822" s="28"/>
      <c r="JGX822" s="28"/>
      <c r="JGY822" s="28"/>
      <c r="JGZ822" s="28"/>
      <c r="JHA822" s="28"/>
      <c r="JHB822" s="28"/>
      <c r="JHC822" s="28"/>
      <c r="JHD822" s="28"/>
      <c r="JHE822" s="28"/>
      <c r="JHF822" s="28"/>
      <c r="JHG822" s="28"/>
      <c r="JHH822" s="28"/>
      <c r="JHI822" s="28"/>
      <c r="JHJ822" s="28"/>
      <c r="JHK822" s="28"/>
      <c r="JHL822" s="28"/>
      <c r="JHM822" s="28"/>
      <c r="JHN822" s="28"/>
      <c r="JHO822" s="28"/>
      <c r="JHP822" s="28"/>
      <c r="JHQ822" s="28"/>
      <c r="JHR822" s="28"/>
      <c r="JHS822" s="28"/>
      <c r="JHT822" s="28"/>
      <c r="JHU822" s="28"/>
      <c r="JHV822" s="28"/>
      <c r="JHW822" s="28"/>
      <c r="JHX822" s="28"/>
      <c r="JHY822" s="28"/>
      <c r="JHZ822" s="28"/>
      <c r="JIA822" s="28"/>
      <c r="JIB822" s="28"/>
      <c r="JIC822" s="28"/>
      <c r="JID822" s="28"/>
      <c r="JIE822" s="28"/>
      <c r="JIF822" s="28"/>
      <c r="JIG822" s="28"/>
      <c r="JIH822" s="28"/>
      <c r="JII822" s="28"/>
      <c r="JIJ822" s="28"/>
      <c r="JIK822" s="28"/>
      <c r="JIL822" s="28"/>
      <c r="JIM822" s="28"/>
      <c r="JIN822" s="28"/>
      <c r="JIO822" s="28"/>
      <c r="JIP822" s="28"/>
      <c r="JIQ822" s="28"/>
      <c r="JIR822" s="28"/>
      <c r="JIS822" s="28"/>
      <c r="JIT822" s="28"/>
      <c r="JIU822" s="28"/>
      <c r="JIV822" s="28"/>
      <c r="JIW822" s="28"/>
      <c r="JIX822" s="28"/>
      <c r="JIY822" s="28"/>
      <c r="JIZ822" s="28"/>
      <c r="JJA822" s="28"/>
      <c r="JJB822" s="28"/>
      <c r="JJC822" s="28"/>
      <c r="JJD822" s="28"/>
      <c r="JJE822" s="28"/>
      <c r="JJF822" s="28"/>
      <c r="JJG822" s="28"/>
      <c r="JJH822" s="28"/>
      <c r="JJI822" s="28"/>
      <c r="JJJ822" s="28"/>
      <c r="JJK822" s="28"/>
      <c r="JJL822" s="28"/>
      <c r="JJM822" s="28"/>
      <c r="JJN822" s="28"/>
      <c r="JJO822" s="28"/>
      <c r="JJP822" s="28"/>
      <c r="JJQ822" s="28"/>
      <c r="JJR822" s="28"/>
      <c r="JJS822" s="28"/>
      <c r="JJT822" s="28"/>
      <c r="JJU822" s="28"/>
      <c r="JJV822" s="28"/>
      <c r="JJW822" s="28"/>
      <c r="JJX822" s="28"/>
      <c r="JJY822" s="28"/>
      <c r="JJZ822" s="28"/>
      <c r="JKA822" s="28"/>
      <c r="JKB822" s="28"/>
      <c r="JKC822" s="28"/>
      <c r="JKD822" s="28"/>
      <c r="JKE822" s="28"/>
      <c r="JKF822" s="28"/>
      <c r="JKG822" s="28"/>
      <c r="JKH822" s="28"/>
      <c r="JKI822" s="28"/>
      <c r="JKJ822" s="28"/>
      <c r="JKK822" s="28"/>
      <c r="JKL822" s="28"/>
      <c r="JKM822" s="28"/>
      <c r="JKN822" s="28"/>
      <c r="JKO822" s="28"/>
      <c r="JKP822" s="28"/>
      <c r="JKQ822" s="28"/>
      <c r="JKR822" s="28"/>
      <c r="JKS822" s="28"/>
      <c r="JKT822" s="28"/>
      <c r="JKU822" s="28"/>
      <c r="JKV822" s="28"/>
      <c r="JKW822" s="28"/>
      <c r="JKX822" s="28"/>
      <c r="JKY822" s="28"/>
      <c r="JKZ822" s="28"/>
      <c r="JLA822" s="28"/>
      <c r="JLB822" s="28"/>
      <c r="JLC822" s="28"/>
      <c r="JLD822" s="28"/>
      <c r="JLE822" s="28"/>
      <c r="JLF822" s="28"/>
      <c r="JLG822" s="28"/>
      <c r="JLH822" s="28"/>
      <c r="JLI822" s="28"/>
      <c r="JLJ822" s="28"/>
      <c r="JLK822" s="28"/>
      <c r="JLL822" s="28"/>
      <c r="JLM822" s="28"/>
      <c r="JLN822" s="28"/>
      <c r="JLO822" s="28"/>
      <c r="JLP822" s="28"/>
      <c r="JLQ822" s="28"/>
      <c r="JLR822" s="28"/>
      <c r="JLS822" s="28"/>
      <c r="JLT822" s="28"/>
      <c r="JLU822" s="28"/>
      <c r="JLV822" s="28"/>
      <c r="JLW822" s="28"/>
      <c r="JLX822" s="28"/>
      <c r="JLY822" s="28"/>
      <c r="JLZ822" s="28"/>
      <c r="JMA822" s="28"/>
      <c r="JMB822" s="28"/>
      <c r="JMC822" s="28"/>
      <c r="JMD822" s="28"/>
      <c r="JME822" s="28"/>
      <c r="JMF822" s="28"/>
      <c r="JMG822" s="28"/>
      <c r="JMH822" s="28"/>
      <c r="JMI822" s="28"/>
      <c r="JMJ822" s="28"/>
      <c r="JMK822" s="28"/>
      <c r="JML822" s="28"/>
      <c r="JMM822" s="28"/>
      <c r="JMN822" s="28"/>
      <c r="JMO822" s="28"/>
      <c r="JMP822" s="28"/>
      <c r="JMQ822" s="28"/>
      <c r="JMR822" s="28"/>
      <c r="JMS822" s="28"/>
      <c r="JMT822" s="28"/>
      <c r="JMU822" s="28"/>
      <c r="JMV822" s="28"/>
      <c r="JMW822" s="28"/>
      <c r="JMX822" s="28"/>
      <c r="JMY822" s="28"/>
      <c r="JMZ822" s="28"/>
      <c r="JNA822" s="28"/>
      <c r="JNB822" s="28"/>
      <c r="JNC822" s="28"/>
      <c r="JND822" s="28"/>
      <c r="JNE822" s="28"/>
      <c r="JNF822" s="28"/>
      <c r="JNG822" s="28"/>
      <c r="JNH822" s="28"/>
      <c r="JNI822" s="28"/>
      <c r="JNJ822" s="28"/>
      <c r="JNK822" s="28"/>
      <c r="JNL822" s="28"/>
      <c r="JNM822" s="28"/>
      <c r="JNN822" s="28"/>
      <c r="JNO822" s="28"/>
      <c r="JNP822" s="28"/>
      <c r="JNQ822" s="28"/>
      <c r="JNR822" s="28"/>
      <c r="JNS822" s="28"/>
      <c r="JNT822" s="28"/>
      <c r="JNU822" s="28"/>
      <c r="JNV822" s="28"/>
      <c r="JNW822" s="28"/>
      <c r="JNX822" s="28"/>
      <c r="JNY822" s="28"/>
      <c r="JNZ822" s="28"/>
      <c r="JOA822" s="28"/>
      <c r="JOB822" s="28"/>
      <c r="JOC822" s="28"/>
      <c r="JOD822" s="28"/>
      <c r="JOE822" s="28"/>
      <c r="JOF822" s="28"/>
      <c r="JOG822" s="28"/>
      <c r="JOH822" s="28"/>
      <c r="JOI822" s="28"/>
      <c r="JOJ822" s="28"/>
      <c r="JOK822" s="28"/>
      <c r="JOL822" s="28"/>
      <c r="JOM822" s="28"/>
      <c r="JON822" s="28"/>
      <c r="JOO822" s="28"/>
      <c r="JOP822" s="28"/>
      <c r="JOQ822" s="28"/>
      <c r="JOR822" s="28"/>
      <c r="JOS822" s="28"/>
      <c r="JOT822" s="28"/>
      <c r="JOU822" s="28"/>
      <c r="JOV822" s="28"/>
      <c r="JOW822" s="28"/>
      <c r="JOX822" s="28"/>
      <c r="JOY822" s="28"/>
      <c r="JOZ822" s="28"/>
      <c r="JPA822" s="28"/>
      <c r="JPB822" s="28"/>
      <c r="JPC822" s="28"/>
      <c r="JPD822" s="28"/>
      <c r="JPE822" s="28"/>
      <c r="JPF822" s="28"/>
      <c r="JPG822" s="28"/>
      <c r="JPH822" s="28"/>
      <c r="JPI822" s="28"/>
      <c r="JPJ822" s="28"/>
      <c r="JPK822" s="28"/>
      <c r="JPL822" s="28"/>
      <c r="JPM822" s="28"/>
      <c r="JPN822" s="28"/>
      <c r="JPO822" s="28"/>
      <c r="JPP822" s="28"/>
      <c r="JPQ822" s="28"/>
      <c r="JPR822" s="28"/>
      <c r="JPS822" s="28"/>
      <c r="JPT822" s="28"/>
      <c r="JPU822" s="28"/>
      <c r="JPV822" s="28"/>
      <c r="JPW822" s="28"/>
      <c r="JPX822" s="28"/>
      <c r="JPY822" s="28"/>
      <c r="JPZ822" s="28"/>
      <c r="JQA822" s="28"/>
      <c r="JQB822" s="28"/>
      <c r="JQC822" s="28"/>
      <c r="JQD822" s="28"/>
      <c r="JQE822" s="28"/>
      <c r="JQF822" s="28"/>
      <c r="JQG822" s="28"/>
      <c r="JQH822" s="28"/>
      <c r="JQI822" s="28"/>
      <c r="JQJ822" s="28"/>
      <c r="JQK822" s="28"/>
      <c r="JQL822" s="28"/>
      <c r="JQM822" s="28"/>
      <c r="JQN822" s="28"/>
      <c r="JQO822" s="28"/>
      <c r="JQP822" s="28"/>
      <c r="JQQ822" s="28"/>
      <c r="JQR822" s="28"/>
      <c r="JQS822" s="28"/>
      <c r="JQT822" s="28"/>
      <c r="JQU822" s="28"/>
      <c r="JQV822" s="28"/>
      <c r="JQW822" s="28"/>
      <c r="JQX822" s="28"/>
      <c r="JQY822" s="28"/>
      <c r="JQZ822" s="28"/>
      <c r="JRA822" s="28"/>
      <c r="JRB822" s="28"/>
      <c r="JRC822" s="28"/>
      <c r="JRD822" s="28"/>
      <c r="JRE822" s="28"/>
      <c r="JRF822" s="28"/>
      <c r="JRG822" s="28"/>
      <c r="JRH822" s="28"/>
      <c r="JRI822" s="28"/>
      <c r="JRJ822" s="28"/>
      <c r="JRK822" s="28"/>
      <c r="JRL822" s="28"/>
      <c r="JRM822" s="28"/>
      <c r="JRN822" s="28"/>
      <c r="JRO822" s="28"/>
      <c r="JRP822" s="28"/>
      <c r="JRQ822" s="28"/>
      <c r="JRR822" s="28"/>
      <c r="JRS822" s="28"/>
      <c r="JRT822" s="28"/>
      <c r="JRU822" s="28"/>
      <c r="JRV822" s="28"/>
      <c r="JRW822" s="28"/>
      <c r="JRX822" s="28"/>
      <c r="JRY822" s="28"/>
      <c r="JRZ822" s="28"/>
      <c r="JSA822" s="28"/>
      <c r="JSB822" s="28"/>
      <c r="JSC822" s="28"/>
      <c r="JSD822" s="28"/>
      <c r="JSE822" s="28"/>
      <c r="JSF822" s="28"/>
      <c r="JSG822" s="28"/>
      <c r="JSH822" s="28"/>
      <c r="JSI822" s="28"/>
      <c r="JSJ822" s="28"/>
      <c r="JSK822" s="28"/>
      <c r="JSL822" s="28"/>
      <c r="JSM822" s="28"/>
      <c r="JSN822" s="28"/>
      <c r="JSO822" s="28"/>
      <c r="JSP822" s="28"/>
      <c r="JSQ822" s="28"/>
      <c r="JSR822" s="28"/>
      <c r="JSS822" s="28"/>
      <c r="JST822" s="28"/>
      <c r="JSU822" s="28"/>
      <c r="JSV822" s="28"/>
      <c r="JSW822" s="28"/>
      <c r="JSX822" s="28"/>
      <c r="JSY822" s="28"/>
      <c r="JSZ822" s="28"/>
      <c r="JTA822" s="28"/>
      <c r="JTB822" s="28"/>
      <c r="JTC822" s="28"/>
      <c r="JTD822" s="28"/>
      <c r="JTE822" s="28"/>
      <c r="JTF822" s="28"/>
      <c r="JTG822" s="28"/>
      <c r="JTH822" s="28"/>
      <c r="JTI822" s="28"/>
      <c r="JTJ822" s="28"/>
      <c r="JTK822" s="28"/>
      <c r="JTL822" s="28"/>
      <c r="JTM822" s="28"/>
      <c r="JTN822" s="28"/>
      <c r="JTO822" s="28"/>
      <c r="JTP822" s="28"/>
      <c r="JTQ822" s="28"/>
      <c r="JTR822" s="28"/>
      <c r="JTS822" s="28"/>
      <c r="JTT822" s="28"/>
      <c r="JTU822" s="28"/>
      <c r="JTV822" s="28"/>
      <c r="JTW822" s="28"/>
      <c r="JTX822" s="28"/>
      <c r="JTY822" s="28"/>
      <c r="JTZ822" s="28"/>
      <c r="JUA822" s="28"/>
      <c r="JUB822" s="28"/>
      <c r="JUC822" s="28"/>
      <c r="JUD822" s="28"/>
      <c r="JUE822" s="28"/>
      <c r="JUF822" s="28"/>
      <c r="JUG822" s="28"/>
      <c r="JUH822" s="28"/>
      <c r="JUI822" s="28"/>
      <c r="JUJ822" s="28"/>
      <c r="JUK822" s="28"/>
      <c r="JUL822" s="28"/>
      <c r="JUM822" s="28"/>
      <c r="JUN822" s="28"/>
      <c r="JUO822" s="28"/>
      <c r="JUP822" s="28"/>
      <c r="JUQ822" s="28"/>
      <c r="JUR822" s="28"/>
      <c r="JUS822" s="28"/>
      <c r="JUT822" s="28"/>
      <c r="JUU822" s="28"/>
      <c r="JUV822" s="28"/>
      <c r="JUW822" s="28"/>
      <c r="JUX822" s="28"/>
      <c r="JUY822" s="28"/>
      <c r="JUZ822" s="28"/>
      <c r="JVA822" s="28"/>
      <c r="JVB822" s="28"/>
      <c r="JVC822" s="28"/>
      <c r="JVD822" s="28"/>
      <c r="JVE822" s="28"/>
      <c r="JVF822" s="28"/>
      <c r="JVG822" s="28"/>
      <c r="JVH822" s="28"/>
      <c r="JVI822" s="28"/>
      <c r="JVJ822" s="28"/>
      <c r="JVK822" s="28"/>
      <c r="JVL822" s="28"/>
      <c r="JVM822" s="28"/>
      <c r="JVN822" s="28"/>
      <c r="JVO822" s="28"/>
      <c r="JVP822" s="28"/>
      <c r="JVQ822" s="28"/>
      <c r="JVR822" s="28"/>
      <c r="JVS822" s="28"/>
      <c r="JVT822" s="28"/>
      <c r="JVU822" s="28"/>
      <c r="JVV822" s="28"/>
      <c r="JVW822" s="28"/>
      <c r="JVX822" s="28"/>
      <c r="JVY822" s="28"/>
      <c r="JVZ822" s="28"/>
      <c r="JWA822" s="28"/>
      <c r="JWB822" s="28"/>
      <c r="JWC822" s="28"/>
      <c r="JWD822" s="28"/>
      <c r="JWE822" s="28"/>
      <c r="JWF822" s="28"/>
      <c r="JWG822" s="28"/>
      <c r="JWH822" s="28"/>
      <c r="JWI822" s="28"/>
      <c r="JWJ822" s="28"/>
      <c r="JWK822" s="28"/>
      <c r="JWL822" s="28"/>
      <c r="JWM822" s="28"/>
      <c r="JWN822" s="28"/>
      <c r="JWO822" s="28"/>
      <c r="JWP822" s="28"/>
      <c r="JWQ822" s="28"/>
      <c r="JWR822" s="28"/>
      <c r="JWS822" s="28"/>
      <c r="JWT822" s="28"/>
      <c r="JWU822" s="28"/>
      <c r="JWV822" s="28"/>
      <c r="JWW822" s="28"/>
      <c r="JWX822" s="28"/>
      <c r="JWY822" s="28"/>
      <c r="JWZ822" s="28"/>
      <c r="JXA822" s="28"/>
      <c r="JXB822" s="28"/>
      <c r="JXC822" s="28"/>
      <c r="JXD822" s="28"/>
      <c r="JXE822" s="28"/>
      <c r="JXF822" s="28"/>
      <c r="JXG822" s="28"/>
      <c r="JXH822" s="28"/>
      <c r="JXI822" s="28"/>
      <c r="JXJ822" s="28"/>
      <c r="JXK822" s="28"/>
      <c r="JXL822" s="28"/>
      <c r="JXM822" s="28"/>
      <c r="JXN822" s="28"/>
      <c r="JXO822" s="28"/>
      <c r="JXP822" s="28"/>
      <c r="JXQ822" s="28"/>
      <c r="JXR822" s="28"/>
      <c r="JXS822" s="28"/>
      <c r="JXT822" s="28"/>
      <c r="JXU822" s="28"/>
      <c r="JXV822" s="28"/>
      <c r="JXW822" s="28"/>
      <c r="JXX822" s="28"/>
      <c r="JXY822" s="28"/>
      <c r="JXZ822" s="28"/>
      <c r="JYA822" s="28"/>
      <c r="JYB822" s="28"/>
      <c r="JYC822" s="28"/>
      <c r="JYD822" s="28"/>
      <c r="JYE822" s="28"/>
      <c r="JYF822" s="28"/>
      <c r="JYG822" s="28"/>
      <c r="JYH822" s="28"/>
      <c r="JYI822" s="28"/>
      <c r="JYJ822" s="28"/>
      <c r="JYK822" s="28"/>
      <c r="JYL822" s="28"/>
      <c r="JYM822" s="28"/>
      <c r="JYN822" s="28"/>
      <c r="JYO822" s="28"/>
      <c r="JYP822" s="28"/>
      <c r="JYQ822" s="28"/>
      <c r="JYR822" s="28"/>
      <c r="JYS822" s="28"/>
      <c r="JYT822" s="28"/>
      <c r="JYU822" s="28"/>
      <c r="JYV822" s="28"/>
      <c r="JYW822" s="28"/>
      <c r="JYX822" s="28"/>
      <c r="JYY822" s="28"/>
      <c r="JYZ822" s="28"/>
      <c r="JZA822" s="28"/>
      <c r="JZB822" s="28"/>
      <c r="JZC822" s="28"/>
      <c r="JZD822" s="28"/>
      <c r="JZE822" s="28"/>
      <c r="JZF822" s="28"/>
      <c r="JZG822" s="28"/>
      <c r="JZH822" s="28"/>
      <c r="JZI822" s="28"/>
      <c r="JZJ822" s="28"/>
      <c r="JZK822" s="28"/>
      <c r="JZL822" s="28"/>
      <c r="JZM822" s="28"/>
      <c r="JZN822" s="28"/>
      <c r="JZO822" s="28"/>
      <c r="JZP822" s="28"/>
      <c r="JZQ822" s="28"/>
      <c r="JZR822" s="28"/>
      <c r="JZS822" s="28"/>
      <c r="JZT822" s="28"/>
      <c r="JZU822" s="28"/>
      <c r="JZV822" s="28"/>
      <c r="JZW822" s="28"/>
      <c r="JZX822" s="28"/>
      <c r="JZY822" s="28"/>
      <c r="JZZ822" s="28"/>
      <c r="KAA822" s="28"/>
      <c r="KAB822" s="28"/>
      <c r="KAC822" s="28"/>
      <c r="KAD822" s="28"/>
      <c r="KAE822" s="28"/>
      <c r="KAF822" s="28"/>
      <c r="KAG822" s="28"/>
      <c r="KAH822" s="28"/>
      <c r="KAI822" s="28"/>
      <c r="KAJ822" s="28"/>
      <c r="KAK822" s="28"/>
      <c r="KAL822" s="28"/>
      <c r="KAM822" s="28"/>
      <c r="KAN822" s="28"/>
      <c r="KAO822" s="28"/>
      <c r="KAP822" s="28"/>
      <c r="KAQ822" s="28"/>
      <c r="KAR822" s="28"/>
      <c r="KAS822" s="28"/>
      <c r="KAT822" s="28"/>
      <c r="KAU822" s="28"/>
      <c r="KAV822" s="28"/>
      <c r="KAW822" s="28"/>
      <c r="KAX822" s="28"/>
      <c r="KAY822" s="28"/>
      <c r="KAZ822" s="28"/>
      <c r="KBA822" s="28"/>
      <c r="KBB822" s="28"/>
      <c r="KBC822" s="28"/>
      <c r="KBD822" s="28"/>
      <c r="KBE822" s="28"/>
      <c r="KBF822" s="28"/>
      <c r="KBG822" s="28"/>
      <c r="KBH822" s="28"/>
      <c r="KBI822" s="28"/>
      <c r="KBJ822" s="28"/>
      <c r="KBK822" s="28"/>
      <c r="KBL822" s="28"/>
      <c r="KBM822" s="28"/>
      <c r="KBN822" s="28"/>
      <c r="KBO822" s="28"/>
      <c r="KBP822" s="28"/>
      <c r="KBQ822" s="28"/>
      <c r="KBR822" s="28"/>
      <c r="KBS822" s="28"/>
      <c r="KBT822" s="28"/>
      <c r="KBU822" s="28"/>
      <c r="KBV822" s="28"/>
      <c r="KBW822" s="28"/>
      <c r="KBX822" s="28"/>
      <c r="KBY822" s="28"/>
      <c r="KBZ822" s="28"/>
      <c r="KCA822" s="28"/>
      <c r="KCB822" s="28"/>
      <c r="KCC822" s="28"/>
      <c r="KCD822" s="28"/>
      <c r="KCE822" s="28"/>
      <c r="KCF822" s="28"/>
      <c r="KCG822" s="28"/>
      <c r="KCH822" s="28"/>
      <c r="KCI822" s="28"/>
      <c r="KCJ822" s="28"/>
      <c r="KCK822" s="28"/>
      <c r="KCL822" s="28"/>
      <c r="KCM822" s="28"/>
      <c r="KCN822" s="28"/>
      <c r="KCO822" s="28"/>
      <c r="KCP822" s="28"/>
      <c r="KCQ822" s="28"/>
      <c r="KCR822" s="28"/>
      <c r="KCS822" s="28"/>
      <c r="KCT822" s="28"/>
      <c r="KCU822" s="28"/>
      <c r="KCV822" s="28"/>
      <c r="KCW822" s="28"/>
      <c r="KCX822" s="28"/>
      <c r="KCY822" s="28"/>
      <c r="KCZ822" s="28"/>
      <c r="KDA822" s="28"/>
      <c r="KDB822" s="28"/>
      <c r="KDC822" s="28"/>
      <c r="KDD822" s="28"/>
      <c r="KDE822" s="28"/>
      <c r="KDF822" s="28"/>
      <c r="KDG822" s="28"/>
      <c r="KDH822" s="28"/>
      <c r="KDI822" s="28"/>
      <c r="KDJ822" s="28"/>
      <c r="KDK822" s="28"/>
      <c r="KDL822" s="28"/>
      <c r="KDM822" s="28"/>
      <c r="KDN822" s="28"/>
      <c r="KDO822" s="28"/>
      <c r="KDP822" s="28"/>
      <c r="KDQ822" s="28"/>
      <c r="KDR822" s="28"/>
      <c r="KDS822" s="28"/>
      <c r="KDT822" s="28"/>
      <c r="KDU822" s="28"/>
      <c r="KDV822" s="28"/>
      <c r="KDW822" s="28"/>
      <c r="KDX822" s="28"/>
      <c r="KDY822" s="28"/>
      <c r="KDZ822" s="28"/>
      <c r="KEA822" s="28"/>
      <c r="KEB822" s="28"/>
      <c r="KEC822" s="28"/>
      <c r="KED822" s="28"/>
      <c r="KEE822" s="28"/>
      <c r="KEF822" s="28"/>
      <c r="KEG822" s="28"/>
      <c r="KEH822" s="28"/>
      <c r="KEI822" s="28"/>
      <c r="KEJ822" s="28"/>
      <c r="KEK822" s="28"/>
      <c r="KEL822" s="28"/>
      <c r="KEM822" s="28"/>
      <c r="KEN822" s="28"/>
      <c r="KEO822" s="28"/>
      <c r="KEP822" s="28"/>
      <c r="KEQ822" s="28"/>
      <c r="KER822" s="28"/>
      <c r="KES822" s="28"/>
      <c r="KET822" s="28"/>
      <c r="KEU822" s="28"/>
      <c r="KEV822" s="28"/>
      <c r="KEW822" s="28"/>
      <c r="KEX822" s="28"/>
      <c r="KEY822" s="28"/>
      <c r="KEZ822" s="28"/>
      <c r="KFA822" s="28"/>
      <c r="KFB822" s="28"/>
      <c r="KFC822" s="28"/>
      <c r="KFD822" s="28"/>
      <c r="KFE822" s="28"/>
      <c r="KFF822" s="28"/>
      <c r="KFG822" s="28"/>
      <c r="KFH822" s="28"/>
      <c r="KFI822" s="28"/>
      <c r="KFJ822" s="28"/>
      <c r="KFK822" s="28"/>
      <c r="KFL822" s="28"/>
      <c r="KFM822" s="28"/>
      <c r="KFN822" s="28"/>
      <c r="KFO822" s="28"/>
      <c r="KFP822" s="28"/>
      <c r="KFQ822" s="28"/>
      <c r="KFR822" s="28"/>
      <c r="KFS822" s="28"/>
      <c r="KFT822" s="28"/>
      <c r="KFU822" s="28"/>
      <c r="KFV822" s="28"/>
      <c r="KFW822" s="28"/>
      <c r="KFX822" s="28"/>
      <c r="KFY822" s="28"/>
      <c r="KFZ822" s="28"/>
      <c r="KGA822" s="28"/>
      <c r="KGB822" s="28"/>
      <c r="KGC822" s="28"/>
      <c r="KGD822" s="28"/>
      <c r="KGE822" s="28"/>
      <c r="KGF822" s="28"/>
      <c r="KGG822" s="28"/>
      <c r="KGH822" s="28"/>
      <c r="KGI822" s="28"/>
      <c r="KGJ822" s="28"/>
      <c r="KGK822" s="28"/>
      <c r="KGL822" s="28"/>
      <c r="KGM822" s="28"/>
      <c r="KGN822" s="28"/>
      <c r="KGO822" s="28"/>
      <c r="KGP822" s="28"/>
      <c r="KGQ822" s="28"/>
      <c r="KGR822" s="28"/>
      <c r="KGS822" s="28"/>
      <c r="KGT822" s="28"/>
      <c r="KGU822" s="28"/>
      <c r="KGV822" s="28"/>
      <c r="KGW822" s="28"/>
      <c r="KGX822" s="28"/>
      <c r="KGY822" s="28"/>
      <c r="KGZ822" s="28"/>
      <c r="KHA822" s="28"/>
      <c r="KHB822" s="28"/>
      <c r="KHC822" s="28"/>
      <c r="KHD822" s="28"/>
      <c r="KHE822" s="28"/>
      <c r="KHF822" s="28"/>
      <c r="KHG822" s="28"/>
      <c r="KHH822" s="28"/>
      <c r="KHI822" s="28"/>
      <c r="KHJ822" s="28"/>
      <c r="KHK822" s="28"/>
      <c r="KHL822" s="28"/>
      <c r="KHM822" s="28"/>
      <c r="KHN822" s="28"/>
      <c r="KHO822" s="28"/>
      <c r="KHP822" s="28"/>
      <c r="KHQ822" s="28"/>
      <c r="KHR822" s="28"/>
      <c r="KHS822" s="28"/>
      <c r="KHT822" s="28"/>
      <c r="KHU822" s="28"/>
      <c r="KHV822" s="28"/>
      <c r="KHW822" s="28"/>
      <c r="KHX822" s="28"/>
      <c r="KHY822" s="28"/>
      <c r="KHZ822" s="28"/>
      <c r="KIA822" s="28"/>
      <c r="KIB822" s="28"/>
      <c r="KIC822" s="28"/>
      <c r="KID822" s="28"/>
      <c r="KIE822" s="28"/>
      <c r="KIF822" s="28"/>
      <c r="KIG822" s="28"/>
      <c r="KIH822" s="28"/>
      <c r="KII822" s="28"/>
      <c r="KIJ822" s="28"/>
      <c r="KIK822" s="28"/>
      <c r="KIL822" s="28"/>
      <c r="KIM822" s="28"/>
      <c r="KIN822" s="28"/>
      <c r="KIO822" s="28"/>
      <c r="KIP822" s="28"/>
      <c r="KIQ822" s="28"/>
      <c r="KIR822" s="28"/>
      <c r="KIS822" s="28"/>
      <c r="KIT822" s="28"/>
      <c r="KIU822" s="28"/>
      <c r="KIV822" s="28"/>
      <c r="KIW822" s="28"/>
      <c r="KIX822" s="28"/>
      <c r="KIY822" s="28"/>
      <c r="KIZ822" s="28"/>
      <c r="KJA822" s="28"/>
      <c r="KJB822" s="28"/>
      <c r="KJC822" s="28"/>
      <c r="KJD822" s="28"/>
      <c r="KJE822" s="28"/>
      <c r="KJF822" s="28"/>
      <c r="KJG822" s="28"/>
      <c r="KJH822" s="28"/>
      <c r="KJI822" s="28"/>
      <c r="KJJ822" s="28"/>
      <c r="KJK822" s="28"/>
      <c r="KJL822" s="28"/>
      <c r="KJM822" s="28"/>
      <c r="KJN822" s="28"/>
      <c r="KJO822" s="28"/>
      <c r="KJP822" s="28"/>
      <c r="KJQ822" s="28"/>
      <c r="KJR822" s="28"/>
      <c r="KJS822" s="28"/>
      <c r="KJT822" s="28"/>
      <c r="KJU822" s="28"/>
      <c r="KJV822" s="28"/>
      <c r="KJW822" s="28"/>
      <c r="KJX822" s="28"/>
      <c r="KJY822" s="28"/>
      <c r="KJZ822" s="28"/>
      <c r="KKA822" s="28"/>
      <c r="KKB822" s="28"/>
      <c r="KKC822" s="28"/>
      <c r="KKD822" s="28"/>
      <c r="KKE822" s="28"/>
      <c r="KKF822" s="28"/>
      <c r="KKG822" s="28"/>
      <c r="KKH822" s="28"/>
      <c r="KKI822" s="28"/>
      <c r="KKJ822" s="28"/>
      <c r="KKK822" s="28"/>
      <c r="KKL822" s="28"/>
      <c r="KKM822" s="28"/>
      <c r="KKN822" s="28"/>
      <c r="KKO822" s="28"/>
      <c r="KKP822" s="28"/>
      <c r="KKQ822" s="28"/>
      <c r="KKR822" s="28"/>
      <c r="KKS822" s="28"/>
      <c r="KKT822" s="28"/>
      <c r="KKU822" s="28"/>
      <c r="KKV822" s="28"/>
      <c r="KKW822" s="28"/>
      <c r="KKX822" s="28"/>
      <c r="KKY822" s="28"/>
      <c r="KKZ822" s="28"/>
      <c r="KLA822" s="28"/>
      <c r="KLB822" s="28"/>
      <c r="KLC822" s="28"/>
      <c r="KLD822" s="28"/>
      <c r="KLE822" s="28"/>
      <c r="KLF822" s="28"/>
      <c r="KLG822" s="28"/>
      <c r="KLH822" s="28"/>
      <c r="KLI822" s="28"/>
      <c r="KLJ822" s="28"/>
      <c r="KLK822" s="28"/>
      <c r="KLL822" s="28"/>
      <c r="KLM822" s="28"/>
      <c r="KLN822" s="28"/>
      <c r="KLO822" s="28"/>
      <c r="KLP822" s="28"/>
      <c r="KLQ822" s="28"/>
      <c r="KLR822" s="28"/>
      <c r="KLS822" s="28"/>
      <c r="KLT822" s="28"/>
      <c r="KLU822" s="28"/>
      <c r="KLV822" s="28"/>
      <c r="KLW822" s="28"/>
      <c r="KLX822" s="28"/>
      <c r="KLY822" s="28"/>
      <c r="KLZ822" s="28"/>
      <c r="KMA822" s="28"/>
      <c r="KMB822" s="28"/>
      <c r="KMC822" s="28"/>
      <c r="KMD822" s="28"/>
      <c r="KME822" s="28"/>
      <c r="KMF822" s="28"/>
      <c r="KMG822" s="28"/>
      <c r="KMH822" s="28"/>
      <c r="KMI822" s="28"/>
      <c r="KMJ822" s="28"/>
      <c r="KMK822" s="28"/>
      <c r="KML822" s="28"/>
      <c r="KMM822" s="28"/>
      <c r="KMN822" s="28"/>
      <c r="KMO822" s="28"/>
      <c r="KMP822" s="28"/>
      <c r="KMQ822" s="28"/>
      <c r="KMR822" s="28"/>
      <c r="KMS822" s="28"/>
      <c r="KMT822" s="28"/>
      <c r="KMU822" s="28"/>
      <c r="KMV822" s="28"/>
      <c r="KMW822" s="28"/>
      <c r="KMX822" s="28"/>
      <c r="KMY822" s="28"/>
      <c r="KMZ822" s="28"/>
      <c r="KNA822" s="28"/>
      <c r="KNB822" s="28"/>
      <c r="KNC822" s="28"/>
      <c r="KND822" s="28"/>
      <c r="KNE822" s="28"/>
      <c r="KNF822" s="28"/>
      <c r="KNG822" s="28"/>
      <c r="KNH822" s="28"/>
      <c r="KNI822" s="28"/>
      <c r="KNJ822" s="28"/>
      <c r="KNK822" s="28"/>
      <c r="KNL822" s="28"/>
      <c r="KNM822" s="28"/>
      <c r="KNN822" s="28"/>
      <c r="KNO822" s="28"/>
      <c r="KNP822" s="28"/>
      <c r="KNQ822" s="28"/>
      <c r="KNR822" s="28"/>
      <c r="KNS822" s="28"/>
      <c r="KNT822" s="28"/>
      <c r="KNU822" s="28"/>
      <c r="KNV822" s="28"/>
      <c r="KNW822" s="28"/>
      <c r="KNX822" s="28"/>
      <c r="KNY822" s="28"/>
      <c r="KNZ822" s="28"/>
      <c r="KOA822" s="28"/>
      <c r="KOB822" s="28"/>
      <c r="KOC822" s="28"/>
      <c r="KOD822" s="28"/>
      <c r="KOE822" s="28"/>
      <c r="KOF822" s="28"/>
      <c r="KOG822" s="28"/>
      <c r="KOH822" s="28"/>
      <c r="KOI822" s="28"/>
      <c r="KOJ822" s="28"/>
      <c r="KOK822" s="28"/>
      <c r="KOL822" s="28"/>
      <c r="KOM822" s="28"/>
      <c r="KON822" s="28"/>
      <c r="KOO822" s="28"/>
      <c r="KOP822" s="28"/>
      <c r="KOQ822" s="28"/>
      <c r="KOR822" s="28"/>
      <c r="KOS822" s="28"/>
      <c r="KOT822" s="28"/>
      <c r="KOU822" s="28"/>
      <c r="KOV822" s="28"/>
      <c r="KOW822" s="28"/>
      <c r="KOX822" s="28"/>
      <c r="KOY822" s="28"/>
      <c r="KOZ822" s="28"/>
      <c r="KPA822" s="28"/>
      <c r="KPB822" s="28"/>
      <c r="KPC822" s="28"/>
      <c r="KPD822" s="28"/>
      <c r="KPE822" s="28"/>
      <c r="KPF822" s="28"/>
      <c r="KPG822" s="28"/>
      <c r="KPH822" s="28"/>
      <c r="KPI822" s="28"/>
      <c r="KPJ822" s="28"/>
      <c r="KPK822" s="28"/>
      <c r="KPL822" s="28"/>
      <c r="KPM822" s="28"/>
      <c r="KPN822" s="28"/>
      <c r="KPO822" s="28"/>
      <c r="KPP822" s="28"/>
      <c r="KPQ822" s="28"/>
      <c r="KPR822" s="28"/>
      <c r="KPS822" s="28"/>
      <c r="KPT822" s="28"/>
      <c r="KPU822" s="28"/>
      <c r="KPV822" s="28"/>
      <c r="KPW822" s="28"/>
      <c r="KPX822" s="28"/>
      <c r="KPY822" s="28"/>
      <c r="KPZ822" s="28"/>
      <c r="KQA822" s="28"/>
      <c r="KQB822" s="28"/>
      <c r="KQC822" s="28"/>
      <c r="KQD822" s="28"/>
      <c r="KQE822" s="28"/>
      <c r="KQF822" s="28"/>
      <c r="KQG822" s="28"/>
      <c r="KQH822" s="28"/>
      <c r="KQI822" s="28"/>
      <c r="KQJ822" s="28"/>
      <c r="KQK822" s="28"/>
      <c r="KQL822" s="28"/>
      <c r="KQM822" s="28"/>
      <c r="KQN822" s="28"/>
      <c r="KQO822" s="28"/>
      <c r="KQP822" s="28"/>
      <c r="KQQ822" s="28"/>
      <c r="KQR822" s="28"/>
      <c r="KQS822" s="28"/>
      <c r="KQT822" s="28"/>
      <c r="KQU822" s="28"/>
      <c r="KQV822" s="28"/>
      <c r="KQW822" s="28"/>
      <c r="KQX822" s="28"/>
      <c r="KQY822" s="28"/>
      <c r="KQZ822" s="28"/>
      <c r="KRA822" s="28"/>
      <c r="KRB822" s="28"/>
      <c r="KRC822" s="28"/>
      <c r="KRD822" s="28"/>
      <c r="KRE822" s="28"/>
      <c r="KRF822" s="28"/>
      <c r="KRG822" s="28"/>
      <c r="KRH822" s="28"/>
      <c r="KRI822" s="28"/>
      <c r="KRJ822" s="28"/>
      <c r="KRK822" s="28"/>
      <c r="KRL822" s="28"/>
      <c r="KRM822" s="28"/>
      <c r="KRN822" s="28"/>
      <c r="KRO822" s="28"/>
      <c r="KRP822" s="28"/>
      <c r="KRQ822" s="28"/>
      <c r="KRR822" s="28"/>
      <c r="KRS822" s="28"/>
      <c r="KRT822" s="28"/>
      <c r="KRU822" s="28"/>
      <c r="KRV822" s="28"/>
      <c r="KRW822" s="28"/>
      <c r="KRX822" s="28"/>
      <c r="KRY822" s="28"/>
      <c r="KRZ822" s="28"/>
      <c r="KSA822" s="28"/>
      <c r="KSB822" s="28"/>
      <c r="KSC822" s="28"/>
      <c r="KSD822" s="28"/>
      <c r="KSE822" s="28"/>
      <c r="KSF822" s="28"/>
      <c r="KSG822" s="28"/>
      <c r="KSH822" s="28"/>
      <c r="KSI822" s="28"/>
      <c r="KSJ822" s="28"/>
      <c r="KSK822" s="28"/>
      <c r="KSL822" s="28"/>
      <c r="KSM822" s="28"/>
      <c r="KSN822" s="28"/>
      <c r="KSO822" s="28"/>
      <c r="KSP822" s="28"/>
      <c r="KSQ822" s="28"/>
      <c r="KSR822" s="28"/>
      <c r="KSS822" s="28"/>
      <c r="KST822" s="28"/>
      <c r="KSU822" s="28"/>
      <c r="KSV822" s="28"/>
      <c r="KSW822" s="28"/>
      <c r="KSX822" s="28"/>
      <c r="KSY822" s="28"/>
      <c r="KSZ822" s="28"/>
      <c r="KTA822" s="28"/>
      <c r="KTB822" s="28"/>
      <c r="KTC822" s="28"/>
      <c r="KTD822" s="28"/>
      <c r="KTE822" s="28"/>
      <c r="KTF822" s="28"/>
      <c r="KTG822" s="28"/>
      <c r="KTH822" s="28"/>
      <c r="KTI822" s="28"/>
      <c r="KTJ822" s="28"/>
      <c r="KTK822" s="28"/>
      <c r="KTL822" s="28"/>
      <c r="KTM822" s="28"/>
      <c r="KTN822" s="28"/>
      <c r="KTO822" s="28"/>
      <c r="KTP822" s="28"/>
      <c r="KTQ822" s="28"/>
      <c r="KTR822" s="28"/>
      <c r="KTS822" s="28"/>
      <c r="KTT822" s="28"/>
      <c r="KTU822" s="28"/>
      <c r="KTV822" s="28"/>
      <c r="KTW822" s="28"/>
      <c r="KTX822" s="28"/>
      <c r="KTY822" s="28"/>
      <c r="KTZ822" s="28"/>
      <c r="KUA822" s="28"/>
      <c r="KUB822" s="28"/>
      <c r="KUC822" s="28"/>
      <c r="KUD822" s="28"/>
      <c r="KUE822" s="28"/>
      <c r="KUF822" s="28"/>
      <c r="KUG822" s="28"/>
      <c r="KUH822" s="28"/>
      <c r="KUI822" s="28"/>
      <c r="KUJ822" s="28"/>
      <c r="KUK822" s="28"/>
      <c r="KUL822" s="28"/>
      <c r="KUM822" s="28"/>
      <c r="KUN822" s="28"/>
      <c r="KUO822" s="28"/>
      <c r="KUP822" s="28"/>
      <c r="KUQ822" s="28"/>
      <c r="KUR822" s="28"/>
      <c r="KUS822" s="28"/>
      <c r="KUT822" s="28"/>
      <c r="KUU822" s="28"/>
      <c r="KUV822" s="28"/>
      <c r="KUW822" s="28"/>
      <c r="KUX822" s="28"/>
      <c r="KUY822" s="28"/>
      <c r="KUZ822" s="28"/>
      <c r="KVA822" s="28"/>
      <c r="KVB822" s="28"/>
      <c r="KVC822" s="28"/>
      <c r="KVD822" s="28"/>
      <c r="KVE822" s="28"/>
      <c r="KVF822" s="28"/>
      <c r="KVG822" s="28"/>
      <c r="KVH822" s="28"/>
      <c r="KVI822" s="28"/>
      <c r="KVJ822" s="28"/>
      <c r="KVK822" s="28"/>
      <c r="KVL822" s="28"/>
      <c r="KVM822" s="28"/>
      <c r="KVN822" s="28"/>
      <c r="KVO822" s="28"/>
      <c r="KVP822" s="28"/>
      <c r="KVQ822" s="28"/>
      <c r="KVR822" s="28"/>
      <c r="KVS822" s="28"/>
      <c r="KVT822" s="28"/>
      <c r="KVU822" s="28"/>
      <c r="KVV822" s="28"/>
      <c r="KVW822" s="28"/>
      <c r="KVX822" s="28"/>
      <c r="KVY822" s="28"/>
      <c r="KVZ822" s="28"/>
      <c r="KWA822" s="28"/>
      <c r="KWB822" s="28"/>
      <c r="KWC822" s="28"/>
      <c r="KWD822" s="28"/>
      <c r="KWE822" s="28"/>
      <c r="KWF822" s="28"/>
      <c r="KWG822" s="28"/>
      <c r="KWH822" s="28"/>
      <c r="KWI822" s="28"/>
      <c r="KWJ822" s="28"/>
      <c r="KWK822" s="28"/>
      <c r="KWL822" s="28"/>
      <c r="KWM822" s="28"/>
      <c r="KWN822" s="28"/>
      <c r="KWO822" s="28"/>
      <c r="KWP822" s="28"/>
      <c r="KWQ822" s="28"/>
      <c r="KWR822" s="28"/>
      <c r="KWS822" s="28"/>
      <c r="KWT822" s="28"/>
      <c r="KWU822" s="28"/>
      <c r="KWV822" s="28"/>
      <c r="KWW822" s="28"/>
      <c r="KWX822" s="28"/>
      <c r="KWY822" s="28"/>
      <c r="KWZ822" s="28"/>
      <c r="KXA822" s="28"/>
      <c r="KXB822" s="28"/>
      <c r="KXC822" s="28"/>
      <c r="KXD822" s="28"/>
      <c r="KXE822" s="28"/>
      <c r="KXF822" s="28"/>
      <c r="KXG822" s="28"/>
      <c r="KXH822" s="28"/>
      <c r="KXI822" s="28"/>
      <c r="KXJ822" s="28"/>
      <c r="KXK822" s="28"/>
      <c r="KXL822" s="28"/>
      <c r="KXM822" s="28"/>
      <c r="KXN822" s="28"/>
      <c r="KXO822" s="28"/>
      <c r="KXP822" s="28"/>
      <c r="KXQ822" s="28"/>
      <c r="KXR822" s="28"/>
      <c r="KXS822" s="28"/>
      <c r="KXT822" s="28"/>
      <c r="KXU822" s="28"/>
      <c r="KXV822" s="28"/>
      <c r="KXW822" s="28"/>
      <c r="KXX822" s="28"/>
      <c r="KXY822" s="28"/>
      <c r="KXZ822" s="28"/>
      <c r="KYA822" s="28"/>
      <c r="KYB822" s="28"/>
      <c r="KYC822" s="28"/>
      <c r="KYD822" s="28"/>
      <c r="KYE822" s="28"/>
      <c r="KYF822" s="28"/>
      <c r="KYG822" s="28"/>
      <c r="KYH822" s="28"/>
      <c r="KYI822" s="28"/>
      <c r="KYJ822" s="28"/>
      <c r="KYK822" s="28"/>
      <c r="KYL822" s="28"/>
      <c r="KYM822" s="28"/>
      <c r="KYN822" s="28"/>
      <c r="KYO822" s="28"/>
      <c r="KYP822" s="28"/>
      <c r="KYQ822" s="28"/>
      <c r="KYR822" s="28"/>
      <c r="KYS822" s="28"/>
      <c r="KYT822" s="28"/>
      <c r="KYU822" s="28"/>
      <c r="KYV822" s="28"/>
      <c r="KYW822" s="28"/>
      <c r="KYX822" s="28"/>
      <c r="KYY822" s="28"/>
      <c r="KYZ822" s="28"/>
      <c r="KZA822" s="28"/>
      <c r="KZB822" s="28"/>
      <c r="KZC822" s="28"/>
      <c r="KZD822" s="28"/>
      <c r="KZE822" s="28"/>
      <c r="KZF822" s="28"/>
      <c r="KZG822" s="28"/>
      <c r="KZH822" s="28"/>
      <c r="KZI822" s="28"/>
      <c r="KZJ822" s="28"/>
      <c r="KZK822" s="28"/>
      <c r="KZL822" s="28"/>
      <c r="KZM822" s="28"/>
      <c r="KZN822" s="28"/>
      <c r="KZO822" s="28"/>
      <c r="KZP822" s="28"/>
      <c r="KZQ822" s="28"/>
      <c r="KZR822" s="28"/>
      <c r="KZS822" s="28"/>
      <c r="KZT822" s="28"/>
      <c r="KZU822" s="28"/>
      <c r="KZV822" s="28"/>
      <c r="KZW822" s="28"/>
      <c r="KZX822" s="28"/>
      <c r="KZY822" s="28"/>
      <c r="KZZ822" s="28"/>
      <c r="LAA822" s="28"/>
      <c r="LAB822" s="28"/>
      <c r="LAC822" s="28"/>
      <c r="LAD822" s="28"/>
      <c r="LAE822" s="28"/>
      <c r="LAF822" s="28"/>
      <c r="LAG822" s="28"/>
      <c r="LAH822" s="28"/>
      <c r="LAI822" s="28"/>
      <c r="LAJ822" s="28"/>
      <c r="LAK822" s="28"/>
      <c r="LAL822" s="28"/>
      <c r="LAM822" s="28"/>
      <c r="LAN822" s="28"/>
      <c r="LAO822" s="28"/>
      <c r="LAP822" s="28"/>
      <c r="LAQ822" s="28"/>
      <c r="LAR822" s="28"/>
      <c r="LAS822" s="28"/>
      <c r="LAT822" s="28"/>
      <c r="LAU822" s="28"/>
      <c r="LAV822" s="28"/>
      <c r="LAW822" s="28"/>
      <c r="LAX822" s="28"/>
      <c r="LAY822" s="28"/>
      <c r="LAZ822" s="28"/>
      <c r="LBA822" s="28"/>
      <c r="LBB822" s="28"/>
      <c r="LBC822" s="28"/>
      <c r="LBD822" s="28"/>
      <c r="LBE822" s="28"/>
      <c r="LBF822" s="28"/>
      <c r="LBG822" s="28"/>
      <c r="LBH822" s="28"/>
      <c r="LBI822" s="28"/>
      <c r="LBJ822" s="28"/>
      <c r="LBK822" s="28"/>
      <c r="LBL822" s="28"/>
      <c r="LBM822" s="28"/>
      <c r="LBN822" s="28"/>
      <c r="LBO822" s="28"/>
      <c r="LBP822" s="28"/>
      <c r="LBQ822" s="28"/>
      <c r="LBR822" s="28"/>
      <c r="LBS822" s="28"/>
      <c r="LBT822" s="28"/>
      <c r="LBU822" s="28"/>
      <c r="LBV822" s="28"/>
      <c r="LBW822" s="28"/>
      <c r="LBX822" s="28"/>
      <c r="LBY822" s="28"/>
      <c r="LBZ822" s="28"/>
      <c r="LCA822" s="28"/>
      <c r="LCB822" s="28"/>
      <c r="LCC822" s="28"/>
      <c r="LCD822" s="28"/>
      <c r="LCE822" s="28"/>
      <c r="LCF822" s="28"/>
      <c r="LCG822" s="28"/>
      <c r="LCH822" s="28"/>
      <c r="LCI822" s="28"/>
      <c r="LCJ822" s="28"/>
      <c r="LCK822" s="28"/>
      <c r="LCL822" s="28"/>
      <c r="LCM822" s="28"/>
      <c r="LCN822" s="28"/>
      <c r="LCO822" s="28"/>
      <c r="LCP822" s="28"/>
      <c r="LCQ822" s="28"/>
      <c r="LCR822" s="28"/>
      <c r="LCS822" s="28"/>
      <c r="LCT822" s="28"/>
      <c r="LCU822" s="28"/>
      <c r="LCV822" s="28"/>
      <c r="LCW822" s="28"/>
      <c r="LCX822" s="28"/>
      <c r="LCY822" s="28"/>
      <c r="LCZ822" s="28"/>
      <c r="LDA822" s="28"/>
      <c r="LDB822" s="28"/>
      <c r="LDC822" s="28"/>
      <c r="LDD822" s="28"/>
      <c r="LDE822" s="28"/>
      <c r="LDF822" s="28"/>
      <c r="LDG822" s="28"/>
      <c r="LDH822" s="28"/>
      <c r="LDI822" s="28"/>
      <c r="LDJ822" s="28"/>
      <c r="LDK822" s="28"/>
      <c r="LDL822" s="28"/>
      <c r="LDM822" s="28"/>
      <c r="LDN822" s="28"/>
      <c r="LDO822" s="28"/>
      <c r="LDP822" s="28"/>
      <c r="LDQ822" s="28"/>
      <c r="LDR822" s="28"/>
      <c r="LDS822" s="28"/>
      <c r="LDT822" s="28"/>
      <c r="LDU822" s="28"/>
      <c r="LDV822" s="28"/>
      <c r="LDW822" s="28"/>
      <c r="LDX822" s="28"/>
      <c r="LDY822" s="28"/>
      <c r="LDZ822" s="28"/>
      <c r="LEA822" s="28"/>
      <c r="LEB822" s="28"/>
      <c r="LEC822" s="28"/>
      <c r="LED822" s="28"/>
      <c r="LEE822" s="28"/>
      <c r="LEF822" s="28"/>
      <c r="LEG822" s="28"/>
      <c r="LEH822" s="28"/>
      <c r="LEI822" s="28"/>
      <c r="LEJ822" s="28"/>
      <c r="LEK822" s="28"/>
      <c r="LEL822" s="28"/>
      <c r="LEM822" s="28"/>
      <c r="LEN822" s="28"/>
      <c r="LEO822" s="28"/>
      <c r="LEP822" s="28"/>
      <c r="LEQ822" s="28"/>
      <c r="LER822" s="28"/>
      <c r="LES822" s="28"/>
      <c r="LET822" s="28"/>
      <c r="LEU822" s="28"/>
      <c r="LEV822" s="28"/>
      <c r="LEW822" s="28"/>
      <c r="LEX822" s="28"/>
      <c r="LEY822" s="28"/>
      <c r="LEZ822" s="28"/>
      <c r="LFA822" s="28"/>
      <c r="LFB822" s="28"/>
      <c r="LFC822" s="28"/>
      <c r="LFD822" s="28"/>
      <c r="LFE822" s="28"/>
      <c r="LFF822" s="28"/>
      <c r="LFG822" s="28"/>
      <c r="LFH822" s="28"/>
      <c r="LFI822" s="28"/>
      <c r="LFJ822" s="28"/>
      <c r="LFK822" s="28"/>
      <c r="LFL822" s="28"/>
      <c r="LFM822" s="28"/>
      <c r="LFN822" s="28"/>
      <c r="LFO822" s="28"/>
      <c r="LFP822" s="28"/>
      <c r="LFQ822" s="28"/>
      <c r="LFR822" s="28"/>
      <c r="LFS822" s="28"/>
      <c r="LFT822" s="28"/>
      <c r="LFU822" s="28"/>
      <c r="LFV822" s="28"/>
      <c r="LFW822" s="28"/>
      <c r="LFX822" s="28"/>
      <c r="LFY822" s="28"/>
      <c r="LFZ822" s="28"/>
      <c r="LGA822" s="28"/>
      <c r="LGB822" s="28"/>
      <c r="LGC822" s="28"/>
      <c r="LGD822" s="28"/>
      <c r="LGE822" s="28"/>
      <c r="LGF822" s="28"/>
      <c r="LGG822" s="28"/>
      <c r="LGH822" s="28"/>
      <c r="LGI822" s="28"/>
      <c r="LGJ822" s="28"/>
      <c r="LGK822" s="28"/>
      <c r="LGL822" s="28"/>
      <c r="LGM822" s="28"/>
      <c r="LGN822" s="28"/>
      <c r="LGO822" s="28"/>
      <c r="LGP822" s="28"/>
      <c r="LGQ822" s="28"/>
      <c r="LGR822" s="28"/>
      <c r="LGS822" s="28"/>
      <c r="LGT822" s="28"/>
      <c r="LGU822" s="28"/>
      <c r="LGV822" s="28"/>
      <c r="LGW822" s="28"/>
      <c r="LGX822" s="28"/>
      <c r="LGY822" s="28"/>
      <c r="LGZ822" s="28"/>
      <c r="LHA822" s="28"/>
      <c r="LHB822" s="28"/>
      <c r="LHC822" s="28"/>
      <c r="LHD822" s="28"/>
      <c r="LHE822" s="28"/>
      <c r="LHF822" s="28"/>
      <c r="LHG822" s="28"/>
      <c r="LHH822" s="28"/>
      <c r="LHI822" s="28"/>
      <c r="LHJ822" s="28"/>
      <c r="LHK822" s="28"/>
      <c r="LHL822" s="28"/>
      <c r="LHM822" s="28"/>
      <c r="LHN822" s="28"/>
      <c r="LHO822" s="28"/>
      <c r="LHP822" s="28"/>
      <c r="LHQ822" s="28"/>
      <c r="LHR822" s="28"/>
      <c r="LHS822" s="28"/>
      <c r="LHT822" s="28"/>
      <c r="LHU822" s="28"/>
      <c r="LHV822" s="28"/>
      <c r="LHW822" s="28"/>
      <c r="LHX822" s="28"/>
      <c r="LHY822" s="28"/>
      <c r="LHZ822" s="28"/>
      <c r="LIA822" s="28"/>
      <c r="LIB822" s="28"/>
      <c r="LIC822" s="28"/>
      <c r="LID822" s="28"/>
      <c r="LIE822" s="28"/>
      <c r="LIF822" s="28"/>
      <c r="LIG822" s="28"/>
      <c r="LIH822" s="28"/>
      <c r="LII822" s="28"/>
      <c r="LIJ822" s="28"/>
      <c r="LIK822" s="28"/>
      <c r="LIL822" s="28"/>
      <c r="LIM822" s="28"/>
      <c r="LIN822" s="28"/>
      <c r="LIO822" s="28"/>
      <c r="LIP822" s="28"/>
      <c r="LIQ822" s="28"/>
      <c r="LIR822" s="28"/>
      <c r="LIS822" s="28"/>
      <c r="LIT822" s="28"/>
      <c r="LIU822" s="28"/>
      <c r="LIV822" s="28"/>
      <c r="LIW822" s="28"/>
      <c r="LIX822" s="28"/>
      <c r="LIY822" s="28"/>
      <c r="LIZ822" s="28"/>
      <c r="LJA822" s="28"/>
      <c r="LJB822" s="28"/>
      <c r="LJC822" s="28"/>
      <c r="LJD822" s="28"/>
      <c r="LJE822" s="28"/>
      <c r="LJF822" s="28"/>
      <c r="LJG822" s="28"/>
      <c r="LJH822" s="28"/>
      <c r="LJI822" s="28"/>
      <c r="LJJ822" s="28"/>
      <c r="LJK822" s="28"/>
      <c r="LJL822" s="28"/>
      <c r="LJM822" s="28"/>
      <c r="LJN822" s="28"/>
      <c r="LJO822" s="28"/>
      <c r="LJP822" s="28"/>
      <c r="LJQ822" s="28"/>
      <c r="LJR822" s="28"/>
      <c r="LJS822" s="28"/>
      <c r="LJT822" s="28"/>
      <c r="LJU822" s="28"/>
      <c r="LJV822" s="28"/>
      <c r="LJW822" s="28"/>
      <c r="LJX822" s="28"/>
      <c r="LJY822" s="28"/>
      <c r="LJZ822" s="28"/>
      <c r="LKA822" s="28"/>
      <c r="LKB822" s="28"/>
      <c r="LKC822" s="28"/>
      <c r="LKD822" s="28"/>
      <c r="LKE822" s="28"/>
      <c r="LKF822" s="28"/>
      <c r="LKG822" s="28"/>
      <c r="LKH822" s="28"/>
      <c r="LKI822" s="28"/>
      <c r="LKJ822" s="28"/>
      <c r="LKK822" s="28"/>
      <c r="LKL822" s="28"/>
      <c r="LKM822" s="28"/>
      <c r="LKN822" s="28"/>
      <c r="LKO822" s="28"/>
      <c r="LKP822" s="28"/>
      <c r="LKQ822" s="28"/>
      <c r="LKR822" s="28"/>
      <c r="LKS822" s="28"/>
      <c r="LKT822" s="28"/>
      <c r="LKU822" s="28"/>
      <c r="LKV822" s="28"/>
      <c r="LKW822" s="28"/>
      <c r="LKX822" s="28"/>
      <c r="LKY822" s="28"/>
      <c r="LKZ822" s="28"/>
      <c r="LLA822" s="28"/>
      <c r="LLB822" s="28"/>
      <c r="LLC822" s="28"/>
      <c r="LLD822" s="28"/>
      <c r="LLE822" s="28"/>
      <c r="LLF822" s="28"/>
      <c r="LLG822" s="28"/>
      <c r="LLH822" s="28"/>
      <c r="LLI822" s="28"/>
      <c r="LLJ822" s="28"/>
      <c r="LLK822" s="28"/>
      <c r="LLL822" s="28"/>
      <c r="LLM822" s="28"/>
      <c r="LLN822" s="28"/>
      <c r="LLO822" s="28"/>
      <c r="LLP822" s="28"/>
      <c r="LLQ822" s="28"/>
      <c r="LLR822" s="28"/>
      <c r="LLS822" s="28"/>
      <c r="LLT822" s="28"/>
      <c r="LLU822" s="28"/>
      <c r="LLV822" s="28"/>
      <c r="LLW822" s="28"/>
      <c r="LLX822" s="28"/>
      <c r="LLY822" s="28"/>
      <c r="LLZ822" s="28"/>
      <c r="LMA822" s="28"/>
      <c r="LMB822" s="28"/>
      <c r="LMC822" s="28"/>
      <c r="LMD822" s="28"/>
      <c r="LME822" s="28"/>
      <c r="LMF822" s="28"/>
      <c r="LMG822" s="28"/>
      <c r="LMH822" s="28"/>
      <c r="LMI822" s="28"/>
      <c r="LMJ822" s="28"/>
      <c r="LMK822" s="28"/>
      <c r="LML822" s="28"/>
      <c r="LMM822" s="28"/>
      <c r="LMN822" s="28"/>
      <c r="LMO822" s="28"/>
      <c r="LMP822" s="28"/>
      <c r="LMQ822" s="28"/>
      <c r="LMR822" s="28"/>
      <c r="LMS822" s="28"/>
      <c r="LMT822" s="28"/>
      <c r="LMU822" s="28"/>
      <c r="LMV822" s="28"/>
      <c r="LMW822" s="28"/>
      <c r="LMX822" s="28"/>
      <c r="LMY822" s="28"/>
      <c r="LMZ822" s="28"/>
      <c r="LNA822" s="28"/>
      <c r="LNB822" s="28"/>
      <c r="LNC822" s="28"/>
      <c r="LND822" s="28"/>
      <c r="LNE822" s="28"/>
      <c r="LNF822" s="28"/>
      <c r="LNG822" s="28"/>
      <c r="LNH822" s="28"/>
      <c r="LNI822" s="28"/>
      <c r="LNJ822" s="28"/>
      <c r="LNK822" s="28"/>
      <c r="LNL822" s="28"/>
      <c r="LNM822" s="28"/>
      <c r="LNN822" s="28"/>
      <c r="LNO822" s="28"/>
      <c r="LNP822" s="28"/>
      <c r="LNQ822" s="28"/>
      <c r="LNR822" s="28"/>
      <c r="LNS822" s="28"/>
      <c r="LNT822" s="28"/>
      <c r="LNU822" s="28"/>
      <c r="LNV822" s="28"/>
      <c r="LNW822" s="28"/>
      <c r="LNX822" s="28"/>
      <c r="LNY822" s="28"/>
      <c r="LNZ822" s="28"/>
      <c r="LOA822" s="28"/>
      <c r="LOB822" s="28"/>
      <c r="LOC822" s="28"/>
      <c r="LOD822" s="28"/>
      <c r="LOE822" s="28"/>
      <c r="LOF822" s="28"/>
      <c r="LOG822" s="28"/>
      <c r="LOH822" s="28"/>
      <c r="LOI822" s="28"/>
      <c r="LOJ822" s="28"/>
      <c r="LOK822" s="28"/>
      <c r="LOL822" s="28"/>
      <c r="LOM822" s="28"/>
      <c r="LON822" s="28"/>
      <c r="LOO822" s="28"/>
      <c r="LOP822" s="28"/>
      <c r="LOQ822" s="28"/>
      <c r="LOR822" s="28"/>
      <c r="LOS822" s="28"/>
      <c r="LOT822" s="28"/>
      <c r="LOU822" s="28"/>
      <c r="LOV822" s="28"/>
      <c r="LOW822" s="28"/>
      <c r="LOX822" s="28"/>
      <c r="LOY822" s="28"/>
      <c r="LOZ822" s="28"/>
      <c r="LPA822" s="28"/>
      <c r="LPB822" s="28"/>
      <c r="LPC822" s="28"/>
      <c r="LPD822" s="28"/>
      <c r="LPE822" s="28"/>
      <c r="LPF822" s="28"/>
      <c r="LPG822" s="28"/>
      <c r="LPH822" s="28"/>
      <c r="LPI822" s="28"/>
      <c r="LPJ822" s="28"/>
      <c r="LPK822" s="28"/>
      <c r="LPL822" s="28"/>
      <c r="LPM822" s="28"/>
      <c r="LPN822" s="28"/>
      <c r="LPO822" s="28"/>
      <c r="LPP822" s="28"/>
      <c r="LPQ822" s="28"/>
      <c r="LPR822" s="28"/>
      <c r="LPS822" s="28"/>
      <c r="LPT822" s="28"/>
      <c r="LPU822" s="28"/>
      <c r="LPV822" s="28"/>
      <c r="LPW822" s="28"/>
      <c r="LPX822" s="28"/>
      <c r="LPY822" s="28"/>
      <c r="LPZ822" s="28"/>
      <c r="LQA822" s="28"/>
      <c r="LQB822" s="28"/>
      <c r="LQC822" s="28"/>
      <c r="LQD822" s="28"/>
      <c r="LQE822" s="28"/>
      <c r="LQF822" s="28"/>
      <c r="LQG822" s="28"/>
      <c r="LQH822" s="28"/>
      <c r="LQI822" s="28"/>
      <c r="LQJ822" s="28"/>
      <c r="LQK822" s="28"/>
      <c r="LQL822" s="28"/>
      <c r="LQM822" s="28"/>
      <c r="LQN822" s="28"/>
      <c r="LQO822" s="28"/>
      <c r="LQP822" s="28"/>
      <c r="LQQ822" s="28"/>
      <c r="LQR822" s="28"/>
      <c r="LQS822" s="28"/>
      <c r="LQT822" s="28"/>
      <c r="LQU822" s="28"/>
      <c r="LQV822" s="28"/>
      <c r="LQW822" s="28"/>
      <c r="LQX822" s="28"/>
      <c r="LQY822" s="28"/>
      <c r="LQZ822" s="28"/>
      <c r="LRA822" s="28"/>
      <c r="LRB822" s="28"/>
      <c r="LRC822" s="28"/>
      <c r="LRD822" s="28"/>
      <c r="LRE822" s="28"/>
      <c r="LRF822" s="28"/>
      <c r="LRG822" s="28"/>
      <c r="LRH822" s="28"/>
      <c r="LRI822" s="28"/>
      <c r="LRJ822" s="28"/>
      <c r="LRK822" s="28"/>
      <c r="LRL822" s="28"/>
      <c r="LRM822" s="28"/>
      <c r="LRN822" s="28"/>
      <c r="LRO822" s="28"/>
      <c r="LRP822" s="28"/>
      <c r="LRQ822" s="28"/>
      <c r="LRR822" s="28"/>
      <c r="LRS822" s="28"/>
      <c r="LRT822" s="28"/>
      <c r="LRU822" s="28"/>
      <c r="LRV822" s="28"/>
      <c r="LRW822" s="28"/>
      <c r="LRX822" s="28"/>
      <c r="LRY822" s="28"/>
      <c r="LRZ822" s="28"/>
      <c r="LSA822" s="28"/>
      <c r="LSB822" s="28"/>
      <c r="LSC822" s="28"/>
      <c r="LSD822" s="28"/>
      <c r="LSE822" s="28"/>
      <c r="LSF822" s="28"/>
      <c r="LSG822" s="28"/>
      <c r="LSH822" s="28"/>
      <c r="LSI822" s="28"/>
      <c r="LSJ822" s="28"/>
      <c r="LSK822" s="28"/>
      <c r="LSL822" s="28"/>
      <c r="LSM822" s="28"/>
      <c r="LSN822" s="28"/>
      <c r="LSO822" s="28"/>
      <c r="LSP822" s="28"/>
      <c r="LSQ822" s="28"/>
      <c r="LSR822" s="28"/>
      <c r="LSS822" s="28"/>
      <c r="LST822" s="28"/>
      <c r="LSU822" s="28"/>
      <c r="LSV822" s="28"/>
      <c r="LSW822" s="28"/>
      <c r="LSX822" s="28"/>
      <c r="LSY822" s="28"/>
      <c r="LSZ822" s="28"/>
      <c r="LTA822" s="28"/>
      <c r="LTB822" s="28"/>
      <c r="LTC822" s="28"/>
      <c r="LTD822" s="28"/>
      <c r="LTE822" s="28"/>
      <c r="LTF822" s="28"/>
      <c r="LTG822" s="28"/>
      <c r="LTH822" s="28"/>
      <c r="LTI822" s="28"/>
      <c r="LTJ822" s="28"/>
      <c r="LTK822" s="28"/>
      <c r="LTL822" s="28"/>
      <c r="LTM822" s="28"/>
      <c r="LTN822" s="28"/>
      <c r="LTO822" s="28"/>
      <c r="LTP822" s="28"/>
      <c r="LTQ822" s="28"/>
      <c r="LTR822" s="28"/>
      <c r="LTS822" s="28"/>
      <c r="LTT822" s="28"/>
      <c r="LTU822" s="28"/>
      <c r="LTV822" s="28"/>
      <c r="LTW822" s="28"/>
      <c r="LTX822" s="28"/>
      <c r="LTY822" s="28"/>
      <c r="LTZ822" s="28"/>
      <c r="LUA822" s="28"/>
      <c r="LUB822" s="28"/>
      <c r="LUC822" s="28"/>
      <c r="LUD822" s="28"/>
      <c r="LUE822" s="28"/>
      <c r="LUF822" s="28"/>
      <c r="LUG822" s="28"/>
      <c r="LUH822" s="28"/>
      <c r="LUI822" s="28"/>
      <c r="LUJ822" s="28"/>
      <c r="LUK822" s="28"/>
      <c r="LUL822" s="28"/>
      <c r="LUM822" s="28"/>
      <c r="LUN822" s="28"/>
      <c r="LUO822" s="28"/>
      <c r="LUP822" s="28"/>
      <c r="LUQ822" s="28"/>
      <c r="LUR822" s="28"/>
      <c r="LUS822" s="28"/>
      <c r="LUT822" s="28"/>
      <c r="LUU822" s="28"/>
      <c r="LUV822" s="28"/>
      <c r="LUW822" s="28"/>
      <c r="LUX822" s="28"/>
      <c r="LUY822" s="28"/>
      <c r="LUZ822" s="28"/>
      <c r="LVA822" s="28"/>
      <c r="LVB822" s="28"/>
      <c r="LVC822" s="28"/>
      <c r="LVD822" s="28"/>
      <c r="LVE822" s="28"/>
      <c r="LVF822" s="28"/>
      <c r="LVG822" s="28"/>
      <c r="LVH822" s="28"/>
      <c r="LVI822" s="28"/>
      <c r="LVJ822" s="28"/>
      <c r="LVK822" s="28"/>
      <c r="LVL822" s="28"/>
      <c r="LVM822" s="28"/>
      <c r="LVN822" s="28"/>
      <c r="LVO822" s="28"/>
      <c r="LVP822" s="28"/>
      <c r="LVQ822" s="28"/>
      <c r="LVR822" s="28"/>
      <c r="LVS822" s="28"/>
      <c r="LVT822" s="28"/>
      <c r="LVU822" s="28"/>
      <c r="LVV822" s="28"/>
      <c r="LVW822" s="28"/>
      <c r="LVX822" s="28"/>
      <c r="LVY822" s="28"/>
      <c r="LVZ822" s="28"/>
      <c r="LWA822" s="28"/>
      <c r="LWB822" s="28"/>
      <c r="LWC822" s="28"/>
      <c r="LWD822" s="28"/>
      <c r="LWE822" s="28"/>
      <c r="LWF822" s="28"/>
      <c r="LWG822" s="28"/>
      <c r="LWH822" s="28"/>
      <c r="LWI822" s="28"/>
      <c r="LWJ822" s="28"/>
      <c r="LWK822" s="28"/>
      <c r="LWL822" s="28"/>
      <c r="LWM822" s="28"/>
      <c r="LWN822" s="28"/>
      <c r="LWO822" s="28"/>
      <c r="LWP822" s="28"/>
      <c r="LWQ822" s="28"/>
      <c r="LWR822" s="28"/>
      <c r="LWS822" s="28"/>
      <c r="LWT822" s="28"/>
      <c r="LWU822" s="28"/>
      <c r="LWV822" s="28"/>
      <c r="LWW822" s="28"/>
      <c r="LWX822" s="28"/>
      <c r="LWY822" s="28"/>
      <c r="LWZ822" s="28"/>
      <c r="LXA822" s="28"/>
      <c r="LXB822" s="28"/>
      <c r="LXC822" s="28"/>
      <c r="LXD822" s="28"/>
      <c r="LXE822" s="28"/>
      <c r="LXF822" s="28"/>
      <c r="LXG822" s="28"/>
      <c r="LXH822" s="28"/>
      <c r="LXI822" s="28"/>
      <c r="LXJ822" s="28"/>
      <c r="LXK822" s="28"/>
      <c r="LXL822" s="28"/>
      <c r="LXM822" s="28"/>
      <c r="LXN822" s="28"/>
      <c r="LXO822" s="28"/>
      <c r="LXP822" s="28"/>
      <c r="LXQ822" s="28"/>
      <c r="LXR822" s="28"/>
      <c r="LXS822" s="28"/>
      <c r="LXT822" s="28"/>
      <c r="LXU822" s="28"/>
      <c r="LXV822" s="28"/>
      <c r="LXW822" s="28"/>
      <c r="LXX822" s="28"/>
      <c r="LXY822" s="28"/>
      <c r="LXZ822" s="28"/>
      <c r="LYA822" s="28"/>
      <c r="LYB822" s="28"/>
      <c r="LYC822" s="28"/>
      <c r="LYD822" s="28"/>
      <c r="LYE822" s="28"/>
      <c r="LYF822" s="28"/>
      <c r="LYG822" s="28"/>
      <c r="LYH822" s="28"/>
      <c r="LYI822" s="28"/>
      <c r="LYJ822" s="28"/>
      <c r="LYK822" s="28"/>
      <c r="LYL822" s="28"/>
      <c r="LYM822" s="28"/>
      <c r="LYN822" s="28"/>
      <c r="LYO822" s="28"/>
      <c r="LYP822" s="28"/>
      <c r="LYQ822" s="28"/>
      <c r="LYR822" s="28"/>
      <c r="LYS822" s="28"/>
      <c r="LYT822" s="28"/>
      <c r="LYU822" s="28"/>
      <c r="LYV822" s="28"/>
      <c r="LYW822" s="28"/>
      <c r="LYX822" s="28"/>
      <c r="LYY822" s="28"/>
      <c r="LYZ822" s="28"/>
      <c r="LZA822" s="28"/>
      <c r="LZB822" s="28"/>
      <c r="LZC822" s="28"/>
      <c r="LZD822" s="28"/>
      <c r="LZE822" s="28"/>
      <c r="LZF822" s="28"/>
      <c r="LZG822" s="28"/>
      <c r="LZH822" s="28"/>
      <c r="LZI822" s="28"/>
      <c r="LZJ822" s="28"/>
      <c r="LZK822" s="28"/>
      <c r="LZL822" s="28"/>
      <c r="LZM822" s="28"/>
      <c r="LZN822" s="28"/>
      <c r="LZO822" s="28"/>
      <c r="LZP822" s="28"/>
      <c r="LZQ822" s="28"/>
      <c r="LZR822" s="28"/>
      <c r="LZS822" s="28"/>
      <c r="LZT822" s="28"/>
      <c r="LZU822" s="28"/>
      <c r="LZV822" s="28"/>
      <c r="LZW822" s="28"/>
      <c r="LZX822" s="28"/>
      <c r="LZY822" s="28"/>
      <c r="LZZ822" s="28"/>
      <c r="MAA822" s="28"/>
      <c r="MAB822" s="28"/>
      <c r="MAC822" s="28"/>
      <c r="MAD822" s="28"/>
      <c r="MAE822" s="28"/>
      <c r="MAF822" s="28"/>
      <c r="MAG822" s="28"/>
      <c r="MAH822" s="28"/>
      <c r="MAI822" s="28"/>
      <c r="MAJ822" s="28"/>
      <c r="MAK822" s="28"/>
      <c r="MAL822" s="28"/>
      <c r="MAM822" s="28"/>
      <c r="MAN822" s="28"/>
      <c r="MAO822" s="28"/>
      <c r="MAP822" s="28"/>
      <c r="MAQ822" s="28"/>
      <c r="MAR822" s="28"/>
      <c r="MAS822" s="28"/>
      <c r="MAT822" s="28"/>
      <c r="MAU822" s="28"/>
      <c r="MAV822" s="28"/>
      <c r="MAW822" s="28"/>
      <c r="MAX822" s="28"/>
      <c r="MAY822" s="28"/>
      <c r="MAZ822" s="28"/>
      <c r="MBA822" s="28"/>
      <c r="MBB822" s="28"/>
      <c r="MBC822" s="28"/>
      <c r="MBD822" s="28"/>
      <c r="MBE822" s="28"/>
      <c r="MBF822" s="28"/>
      <c r="MBG822" s="28"/>
      <c r="MBH822" s="28"/>
      <c r="MBI822" s="28"/>
      <c r="MBJ822" s="28"/>
      <c r="MBK822" s="28"/>
      <c r="MBL822" s="28"/>
      <c r="MBM822" s="28"/>
      <c r="MBN822" s="28"/>
      <c r="MBO822" s="28"/>
      <c r="MBP822" s="28"/>
      <c r="MBQ822" s="28"/>
      <c r="MBR822" s="28"/>
      <c r="MBS822" s="28"/>
      <c r="MBT822" s="28"/>
      <c r="MBU822" s="28"/>
      <c r="MBV822" s="28"/>
      <c r="MBW822" s="28"/>
      <c r="MBX822" s="28"/>
      <c r="MBY822" s="28"/>
      <c r="MBZ822" s="28"/>
      <c r="MCA822" s="28"/>
      <c r="MCB822" s="28"/>
      <c r="MCC822" s="28"/>
      <c r="MCD822" s="28"/>
      <c r="MCE822" s="28"/>
      <c r="MCF822" s="28"/>
      <c r="MCG822" s="28"/>
      <c r="MCH822" s="28"/>
      <c r="MCI822" s="28"/>
      <c r="MCJ822" s="28"/>
      <c r="MCK822" s="28"/>
      <c r="MCL822" s="28"/>
      <c r="MCM822" s="28"/>
      <c r="MCN822" s="28"/>
      <c r="MCO822" s="28"/>
      <c r="MCP822" s="28"/>
      <c r="MCQ822" s="28"/>
      <c r="MCR822" s="28"/>
      <c r="MCS822" s="28"/>
      <c r="MCT822" s="28"/>
      <c r="MCU822" s="28"/>
      <c r="MCV822" s="28"/>
      <c r="MCW822" s="28"/>
      <c r="MCX822" s="28"/>
      <c r="MCY822" s="28"/>
      <c r="MCZ822" s="28"/>
      <c r="MDA822" s="28"/>
      <c r="MDB822" s="28"/>
      <c r="MDC822" s="28"/>
      <c r="MDD822" s="28"/>
      <c r="MDE822" s="28"/>
      <c r="MDF822" s="28"/>
      <c r="MDG822" s="28"/>
      <c r="MDH822" s="28"/>
      <c r="MDI822" s="28"/>
      <c r="MDJ822" s="28"/>
      <c r="MDK822" s="28"/>
      <c r="MDL822" s="28"/>
      <c r="MDM822" s="28"/>
      <c r="MDN822" s="28"/>
      <c r="MDO822" s="28"/>
      <c r="MDP822" s="28"/>
      <c r="MDQ822" s="28"/>
      <c r="MDR822" s="28"/>
      <c r="MDS822" s="28"/>
      <c r="MDT822" s="28"/>
      <c r="MDU822" s="28"/>
      <c r="MDV822" s="28"/>
      <c r="MDW822" s="28"/>
      <c r="MDX822" s="28"/>
      <c r="MDY822" s="28"/>
      <c r="MDZ822" s="28"/>
      <c r="MEA822" s="28"/>
      <c r="MEB822" s="28"/>
      <c r="MEC822" s="28"/>
      <c r="MED822" s="28"/>
      <c r="MEE822" s="28"/>
      <c r="MEF822" s="28"/>
      <c r="MEG822" s="28"/>
      <c r="MEH822" s="28"/>
      <c r="MEI822" s="28"/>
      <c r="MEJ822" s="28"/>
      <c r="MEK822" s="28"/>
      <c r="MEL822" s="28"/>
      <c r="MEM822" s="28"/>
      <c r="MEN822" s="28"/>
      <c r="MEO822" s="28"/>
      <c r="MEP822" s="28"/>
      <c r="MEQ822" s="28"/>
      <c r="MER822" s="28"/>
      <c r="MES822" s="28"/>
      <c r="MET822" s="28"/>
      <c r="MEU822" s="28"/>
      <c r="MEV822" s="28"/>
      <c r="MEW822" s="28"/>
      <c r="MEX822" s="28"/>
      <c r="MEY822" s="28"/>
      <c r="MEZ822" s="28"/>
      <c r="MFA822" s="28"/>
      <c r="MFB822" s="28"/>
      <c r="MFC822" s="28"/>
      <c r="MFD822" s="28"/>
      <c r="MFE822" s="28"/>
      <c r="MFF822" s="28"/>
      <c r="MFG822" s="28"/>
      <c r="MFH822" s="28"/>
      <c r="MFI822" s="28"/>
      <c r="MFJ822" s="28"/>
      <c r="MFK822" s="28"/>
      <c r="MFL822" s="28"/>
      <c r="MFM822" s="28"/>
      <c r="MFN822" s="28"/>
      <c r="MFO822" s="28"/>
      <c r="MFP822" s="28"/>
      <c r="MFQ822" s="28"/>
      <c r="MFR822" s="28"/>
      <c r="MFS822" s="28"/>
      <c r="MFT822" s="28"/>
      <c r="MFU822" s="28"/>
      <c r="MFV822" s="28"/>
      <c r="MFW822" s="28"/>
      <c r="MFX822" s="28"/>
      <c r="MFY822" s="28"/>
      <c r="MFZ822" s="28"/>
      <c r="MGA822" s="28"/>
      <c r="MGB822" s="28"/>
      <c r="MGC822" s="28"/>
      <c r="MGD822" s="28"/>
      <c r="MGE822" s="28"/>
      <c r="MGF822" s="28"/>
      <c r="MGG822" s="28"/>
      <c r="MGH822" s="28"/>
      <c r="MGI822" s="28"/>
      <c r="MGJ822" s="28"/>
      <c r="MGK822" s="28"/>
      <c r="MGL822" s="28"/>
      <c r="MGM822" s="28"/>
      <c r="MGN822" s="28"/>
      <c r="MGO822" s="28"/>
      <c r="MGP822" s="28"/>
      <c r="MGQ822" s="28"/>
      <c r="MGR822" s="28"/>
      <c r="MGS822" s="28"/>
      <c r="MGT822" s="28"/>
      <c r="MGU822" s="28"/>
      <c r="MGV822" s="28"/>
      <c r="MGW822" s="28"/>
      <c r="MGX822" s="28"/>
      <c r="MGY822" s="28"/>
      <c r="MGZ822" s="28"/>
      <c r="MHA822" s="28"/>
      <c r="MHB822" s="28"/>
      <c r="MHC822" s="28"/>
      <c r="MHD822" s="28"/>
      <c r="MHE822" s="28"/>
      <c r="MHF822" s="28"/>
      <c r="MHG822" s="28"/>
      <c r="MHH822" s="28"/>
      <c r="MHI822" s="28"/>
      <c r="MHJ822" s="28"/>
      <c r="MHK822" s="28"/>
      <c r="MHL822" s="28"/>
      <c r="MHM822" s="28"/>
      <c r="MHN822" s="28"/>
      <c r="MHO822" s="28"/>
      <c r="MHP822" s="28"/>
      <c r="MHQ822" s="28"/>
      <c r="MHR822" s="28"/>
      <c r="MHS822" s="28"/>
      <c r="MHT822" s="28"/>
      <c r="MHU822" s="28"/>
      <c r="MHV822" s="28"/>
      <c r="MHW822" s="28"/>
      <c r="MHX822" s="28"/>
      <c r="MHY822" s="28"/>
      <c r="MHZ822" s="28"/>
      <c r="MIA822" s="28"/>
      <c r="MIB822" s="28"/>
      <c r="MIC822" s="28"/>
      <c r="MID822" s="28"/>
      <c r="MIE822" s="28"/>
      <c r="MIF822" s="28"/>
      <c r="MIG822" s="28"/>
      <c r="MIH822" s="28"/>
      <c r="MII822" s="28"/>
      <c r="MIJ822" s="28"/>
      <c r="MIK822" s="28"/>
      <c r="MIL822" s="28"/>
      <c r="MIM822" s="28"/>
      <c r="MIN822" s="28"/>
      <c r="MIO822" s="28"/>
      <c r="MIP822" s="28"/>
      <c r="MIQ822" s="28"/>
      <c r="MIR822" s="28"/>
      <c r="MIS822" s="28"/>
      <c r="MIT822" s="28"/>
      <c r="MIU822" s="28"/>
      <c r="MIV822" s="28"/>
      <c r="MIW822" s="28"/>
      <c r="MIX822" s="28"/>
      <c r="MIY822" s="28"/>
      <c r="MIZ822" s="28"/>
      <c r="MJA822" s="28"/>
      <c r="MJB822" s="28"/>
      <c r="MJC822" s="28"/>
      <c r="MJD822" s="28"/>
      <c r="MJE822" s="28"/>
      <c r="MJF822" s="28"/>
      <c r="MJG822" s="28"/>
      <c r="MJH822" s="28"/>
      <c r="MJI822" s="28"/>
      <c r="MJJ822" s="28"/>
      <c r="MJK822" s="28"/>
      <c r="MJL822" s="28"/>
      <c r="MJM822" s="28"/>
      <c r="MJN822" s="28"/>
      <c r="MJO822" s="28"/>
      <c r="MJP822" s="28"/>
      <c r="MJQ822" s="28"/>
      <c r="MJR822" s="28"/>
      <c r="MJS822" s="28"/>
      <c r="MJT822" s="28"/>
      <c r="MJU822" s="28"/>
      <c r="MJV822" s="28"/>
      <c r="MJW822" s="28"/>
      <c r="MJX822" s="28"/>
      <c r="MJY822" s="28"/>
      <c r="MJZ822" s="28"/>
      <c r="MKA822" s="28"/>
      <c r="MKB822" s="28"/>
      <c r="MKC822" s="28"/>
      <c r="MKD822" s="28"/>
      <c r="MKE822" s="28"/>
      <c r="MKF822" s="28"/>
      <c r="MKG822" s="28"/>
      <c r="MKH822" s="28"/>
      <c r="MKI822" s="28"/>
      <c r="MKJ822" s="28"/>
      <c r="MKK822" s="28"/>
      <c r="MKL822" s="28"/>
      <c r="MKM822" s="28"/>
      <c r="MKN822" s="28"/>
      <c r="MKO822" s="28"/>
      <c r="MKP822" s="28"/>
      <c r="MKQ822" s="28"/>
      <c r="MKR822" s="28"/>
      <c r="MKS822" s="28"/>
      <c r="MKT822" s="28"/>
      <c r="MKU822" s="28"/>
      <c r="MKV822" s="28"/>
      <c r="MKW822" s="28"/>
      <c r="MKX822" s="28"/>
      <c r="MKY822" s="28"/>
      <c r="MKZ822" s="28"/>
      <c r="MLA822" s="28"/>
      <c r="MLB822" s="28"/>
      <c r="MLC822" s="28"/>
      <c r="MLD822" s="28"/>
      <c r="MLE822" s="28"/>
      <c r="MLF822" s="28"/>
      <c r="MLG822" s="28"/>
      <c r="MLH822" s="28"/>
      <c r="MLI822" s="28"/>
      <c r="MLJ822" s="28"/>
      <c r="MLK822" s="28"/>
      <c r="MLL822" s="28"/>
      <c r="MLM822" s="28"/>
      <c r="MLN822" s="28"/>
      <c r="MLO822" s="28"/>
      <c r="MLP822" s="28"/>
      <c r="MLQ822" s="28"/>
      <c r="MLR822" s="28"/>
      <c r="MLS822" s="28"/>
      <c r="MLT822" s="28"/>
      <c r="MLU822" s="28"/>
      <c r="MLV822" s="28"/>
      <c r="MLW822" s="28"/>
      <c r="MLX822" s="28"/>
      <c r="MLY822" s="28"/>
      <c r="MLZ822" s="28"/>
      <c r="MMA822" s="28"/>
      <c r="MMB822" s="28"/>
      <c r="MMC822" s="28"/>
      <c r="MMD822" s="28"/>
      <c r="MME822" s="28"/>
      <c r="MMF822" s="28"/>
      <c r="MMG822" s="28"/>
      <c r="MMH822" s="28"/>
      <c r="MMI822" s="28"/>
      <c r="MMJ822" s="28"/>
      <c r="MMK822" s="28"/>
      <c r="MML822" s="28"/>
      <c r="MMM822" s="28"/>
      <c r="MMN822" s="28"/>
      <c r="MMO822" s="28"/>
      <c r="MMP822" s="28"/>
      <c r="MMQ822" s="28"/>
      <c r="MMR822" s="28"/>
      <c r="MMS822" s="28"/>
      <c r="MMT822" s="28"/>
      <c r="MMU822" s="28"/>
      <c r="MMV822" s="28"/>
      <c r="MMW822" s="28"/>
      <c r="MMX822" s="28"/>
      <c r="MMY822" s="28"/>
      <c r="MMZ822" s="28"/>
      <c r="MNA822" s="28"/>
      <c r="MNB822" s="28"/>
      <c r="MNC822" s="28"/>
      <c r="MND822" s="28"/>
      <c r="MNE822" s="28"/>
      <c r="MNF822" s="28"/>
      <c r="MNG822" s="28"/>
      <c r="MNH822" s="28"/>
      <c r="MNI822" s="28"/>
      <c r="MNJ822" s="28"/>
      <c r="MNK822" s="28"/>
      <c r="MNL822" s="28"/>
      <c r="MNM822" s="28"/>
      <c r="MNN822" s="28"/>
      <c r="MNO822" s="28"/>
      <c r="MNP822" s="28"/>
      <c r="MNQ822" s="28"/>
      <c r="MNR822" s="28"/>
      <c r="MNS822" s="28"/>
      <c r="MNT822" s="28"/>
      <c r="MNU822" s="28"/>
      <c r="MNV822" s="28"/>
      <c r="MNW822" s="28"/>
      <c r="MNX822" s="28"/>
      <c r="MNY822" s="28"/>
      <c r="MNZ822" s="28"/>
      <c r="MOA822" s="28"/>
      <c r="MOB822" s="28"/>
      <c r="MOC822" s="28"/>
      <c r="MOD822" s="28"/>
      <c r="MOE822" s="28"/>
      <c r="MOF822" s="28"/>
      <c r="MOG822" s="28"/>
      <c r="MOH822" s="28"/>
      <c r="MOI822" s="28"/>
      <c r="MOJ822" s="28"/>
      <c r="MOK822" s="28"/>
      <c r="MOL822" s="28"/>
      <c r="MOM822" s="28"/>
      <c r="MON822" s="28"/>
      <c r="MOO822" s="28"/>
      <c r="MOP822" s="28"/>
      <c r="MOQ822" s="28"/>
      <c r="MOR822" s="28"/>
      <c r="MOS822" s="28"/>
      <c r="MOT822" s="28"/>
      <c r="MOU822" s="28"/>
      <c r="MOV822" s="28"/>
      <c r="MOW822" s="28"/>
      <c r="MOX822" s="28"/>
      <c r="MOY822" s="28"/>
      <c r="MOZ822" s="28"/>
      <c r="MPA822" s="28"/>
      <c r="MPB822" s="28"/>
      <c r="MPC822" s="28"/>
      <c r="MPD822" s="28"/>
      <c r="MPE822" s="28"/>
      <c r="MPF822" s="28"/>
      <c r="MPG822" s="28"/>
      <c r="MPH822" s="28"/>
      <c r="MPI822" s="28"/>
      <c r="MPJ822" s="28"/>
      <c r="MPK822" s="28"/>
      <c r="MPL822" s="28"/>
      <c r="MPM822" s="28"/>
      <c r="MPN822" s="28"/>
      <c r="MPO822" s="28"/>
      <c r="MPP822" s="28"/>
      <c r="MPQ822" s="28"/>
      <c r="MPR822" s="28"/>
      <c r="MPS822" s="28"/>
      <c r="MPT822" s="28"/>
      <c r="MPU822" s="28"/>
      <c r="MPV822" s="28"/>
      <c r="MPW822" s="28"/>
      <c r="MPX822" s="28"/>
      <c r="MPY822" s="28"/>
      <c r="MPZ822" s="28"/>
      <c r="MQA822" s="28"/>
      <c r="MQB822" s="28"/>
      <c r="MQC822" s="28"/>
      <c r="MQD822" s="28"/>
      <c r="MQE822" s="28"/>
      <c r="MQF822" s="28"/>
      <c r="MQG822" s="28"/>
      <c r="MQH822" s="28"/>
      <c r="MQI822" s="28"/>
      <c r="MQJ822" s="28"/>
      <c r="MQK822" s="28"/>
      <c r="MQL822" s="28"/>
      <c r="MQM822" s="28"/>
      <c r="MQN822" s="28"/>
      <c r="MQO822" s="28"/>
      <c r="MQP822" s="28"/>
      <c r="MQQ822" s="28"/>
      <c r="MQR822" s="28"/>
      <c r="MQS822" s="28"/>
      <c r="MQT822" s="28"/>
      <c r="MQU822" s="28"/>
      <c r="MQV822" s="28"/>
      <c r="MQW822" s="28"/>
      <c r="MQX822" s="28"/>
      <c r="MQY822" s="28"/>
      <c r="MQZ822" s="28"/>
      <c r="MRA822" s="28"/>
      <c r="MRB822" s="28"/>
      <c r="MRC822" s="28"/>
      <c r="MRD822" s="28"/>
      <c r="MRE822" s="28"/>
      <c r="MRF822" s="28"/>
      <c r="MRG822" s="28"/>
      <c r="MRH822" s="28"/>
      <c r="MRI822" s="28"/>
      <c r="MRJ822" s="28"/>
      <c r="MRK822" s="28"/>
      <c r="MRL822" s="28"/>
      <c r="MRM822" s="28"/>
      <c r="MRN822" s="28"/>
      <c r="MRO822" s="28"/>
      <c r="MRP822" s="28"/>
      <c r="MRQ822" s="28"/>
      <c r="MRR822" s="28"/>
      <c r="MRS822" s="28"/>
      <c r="MRT822" s="28"/>
      <c r="MRU822" s="28"/>
      <c r="MRV822" s="28"/>
      <c r="MRW822" s="28"/>
      <c r="MRX822" s="28"/>
      <c r="MRY822" s="28"/>
      <c r="MRZ822" s="28"/>
      <c r="MSA822" s="28"/>
      <c r="MSB822" s="28"/>
      <c r="MSC822" s="28"/>
      <c r="MSD822" s="28"/>
      <c r="MSE822" s="28"/>
      <c r="MSF822" s="28"/>
      <c r="MSG822" s="28"/>
      <c r="MSH822" s="28"/>
      <c r="MSI822" s="28"/>
      <c r="MSJ822" s="28"/>
      <c r="MSK822" s="28"/>
      <c r="MSL822" s="28"/>
      <c r="MSM822" s="28"/>
      <c r="MSN822" s="28"/>
      <c r="MSO822" s="28"/>
      <c r="MSP822" s="28"/>
      <c r="MSQ822" s="28"/>
      <c r="MSR822" s="28"/>
      <c r="MSS822" s="28"/>
      <c r="MST822" s="28"/>
      <c r="MSU822" s="28"/>
      <c r="MSV822" s="28"/>
      <c r="MSW822" s="28"/>
      <c r="MSX822" s="28"/>
      <c r="MSY822" s="28"/>
      <c r="MSZ822" s="28"/>
      <c r="MTA822" s="28"/>
      <c r="MTB822" s="28"/>
      <c r="MTC822" s="28"/>
      <c r="MTD822" s="28"/>
      <c r="MTE822" s="28"/>
      <c r="MTF822" s="28"/>
      <c r="MTG822" s="28"/>
      <c r="MTH822" s="28"/>
      <c r="MTI822" s="28"/>
      <c r="MTJ822" s="28"/>
      <c r="MTK822" s="28"/>
      <c r="MTL822" s="28"/>
      <c r="MTM822" s="28"/>
      <c r="MTN822" s="28"/>
      <c r="MTO822" s="28"/>
      <c r="MTP822" s="28"/>
      <c r="MTQ822" s="28"/>
      <c r="MTR822" s="28"/>
      <c r="MTS822" s="28"/>
      <c r="MTT822" s="28"/>
      <c r="MTU822" s="28"/>
      <c r="MTV822" s="28"/>
      <c r="MTW822" s="28"/>
      <c r="MTX822" s="28"/>
      <c r="MTY822" s="28"/>
      <c r="MTZ822" s="28"/>
      <c r="MUA822" s="28"/>
      <c r="MUB822" s="28"/>
      <c r="MUC822" s="28"/>
      <c r="MUD822" s="28"/>
      <c r="MUE822" s="28"/>
      <c r="MUF822" s="28"/>
      <c r="MUG822" s="28"/>
      <c r="MUH822" s="28"/>
      <c r="MUI822" s="28"/>
      <c r="MUJ822" s="28"/>
      <c r="MUK822" s="28"/>
      <c r="MUL822" s="28"/>
      <c r="MUM822" s="28"/>
      <c r="MUN822" s="28"/>
      <c r="MUO822" s="28"/>
      <c r="MUP822" s="28"/>
      <c r="MUQ822" s="28"/>
      <c r="MUR822" s="28"/>
      <c r="MUS822" s="28"/>
      <c r="MUT822" s="28"/>
      <c r="MUU822" s="28"/>
      <c r="MUV822" s="28"/>
      <c r="MUW822" s="28"/>
      <c r="MUX822" s="28"/>
      <c r="MUY822" s="28"/>
      <c r="MUZ822" s="28"/>
      <c r="MVA822" s="28"/>
      <c r="MVB822" s="28"/>
      <c r="MVC822" s="28"/>
      <c r="MVD822" s="28"/>
      <c r="MVE822" s="28"/>
      <c r="MVF822" s="28"/>
      <c r="MVG822" s="28"/>
      <c r="MVH822" s="28"/>
      <c r="MVI822" s="28"/>
      <c r="MVJ822" s="28"/>
      <c r="MVK822" s="28"/>
      <c r="MVL822" s="28"/>
      <c r="MVM822" s="28"/>
      <c r="MVN822" s="28"/>
      <c r="MVO822" s="28"/>
      <c r="MVP822" s="28"/>
      <c r="MVQ822" s="28"/>
      <c r="MVR822" s="28"/>
      <c r="MVS822" s="28"/>
      <c r="MVT822" s="28"/>
      <c r="MVU822" s="28"/>
      <c r="MVV822" s="28"/>
      <c r="MVW822" s="28"/>
      <c r="MVX822" s="28"/>
      <c r="MVY822" s="28"/>
      <c r="MVZ822" s="28"/>
      <c r="MWA822" s="28"/>
      <c r="MWB822" s="28"/>
      <c r="MWC822" s="28"/>
      <c r="MWD822" s="28"/>
      <c r="MWE822" s="28"/>
      <c r="MWF822" s="28"/>
      <c r="MWG822" s="28"/>
      <c r="MWH822" s="28"/>
      <c r="MWI822" s="28"/>
      <c r="MWJ822" s="28"/>
      <c r="MWK822" s="28"/>
      <c r="MWL822" s="28"/>
      <c r="MWM822" s="28"/>
      <c r="MWN822" s="28"/>
      <c r="MWO822" s="28"/>
      <c r="MWP822" s="28"/>
      <c r="MWQ822" s="28"/>
      <c r="MWR822" s="28"/>
      <c r="MWS822" s="28"/>
      <c r="MWT822" s="28"/>
      <c r="MWU822" s="28"/>
      <c r="MWV822" s="28"/>
      <c r="MWW822" s="28"/>
      <c r="MWX822" s="28"/>
      <c r="MWY822" s="28"/>
      <c r="MWZ822" s="28"/>
      <c r="MXA822" s="28"/>
      <c r="MXB822" s="28"/>
      <c r="MXC822" s="28"/>
      <c r="MXD822" s="28"/>
      <c r="MXE822" s="28"/>
      <c r="MXF822" s="28"/>
      <c r="MXG822" s="28"/>
      <c r="MXH822" s="28"/>
      <c r="MXI822" s="28"/>
      <c r="MXJ822" s="28"/>
      <c r="MXK822" s="28"/>
      <c r="MXL822" s="28"/>
      <c r="MXM822" s="28"/>
      <c r="MXN822" s="28"/>
      <c r="MXO822" s="28"/>
      <c r="MXP822" s="28"/>
      <c r="MXQ822" s="28"/>
      <c r="MXR822" s="28"/>
      <c r="MXS822" s="28"/>
      <c r="MXT822" s="28"/>
      <c r="MXU822" s="28"/>
      <c r="MXV822" s="28"/>
      <c r="MXW822" s="28"/>
      <c r="MXX822" s="28"/>
      <c r="MXY822" s="28"/>
      <c r="MXZ822" s="28"/>
      <c r="MYA822" s="28"/>
      <c r="MYB822" s="28"/>
      <c r="MYC822" s="28"/>
      <c r="MYD822" s="28"/>
      <c r="MYE822" s="28"/>
      <c r="MYF822" s="28"/>
      <c r="MYG822" s="28"/>
      <c r="MYH822" s="28"/>
      <c r="MYI822" s="28"/>
      <c r="MYJ822" s="28"/>
      <c r="MYK822" s="28"/>
      <c r="MYL822" s="28"/>
      <c r="MYM822" s="28"/>
      <c r="MYN822" s="28"/>
      <c r="MYO822" s="28"/>
      <c r="MYP822" s="28"/>
      <c r="MYQ822" s="28"/>
      <c r="MYR822" s="28"/>
      <c r="MYS822" s="28"/>
      <c r="MYT822" s="28"/>
      <c r="MYU822" s="28"/>
      <c r="MYV822" s="28"/>
      <c r="MYW822" s="28"/>
      <c r="MYX822" s="28"/>
      <c r="MYY822" s="28"/>
      <c r="MYZ822" s="28"/>
      <c r="MZA822" s="28"/>
      <c r="MZB822" s="28"/>
      <c r="MZC822" s="28"/>
      <c r="MZD822" s="28"/>
      <c r="MZE822" s="28"/>
      <c r="MZF822" s="28"/>
      <c r="MZG822" s="28"/>
      <c r="MZH822" s="28"/>
      <c r="MZI822" s="28"/>
      <c r="MZJ822" s="28"/>
      <c r="MZK822" s="28"/>
      <c r="MZL822" s="28"/>
      <c r="MZM822" s="28"/>
      <c r="MZN822" s="28"/>
      <c r="MZO822" s="28"/>
      <c r="MZP822" s="28"/>
      <c r="MZQ822" s="28"/>
      <c r="MZR822" s="28"/>
      <c r="MZS822" s="28"/>
      <c r="MZT822" s="28"/>
      <c r="MZU822" s="28"/>
      <c r="MZV822" s="28"/>
      <c r="MZW822" s="28"/>
      <c r="MZX822" s="28"/>
      <c r="MZY822" s="28"/>
      <c r="MZZ822" s="28"/>
      <c r="NAA822" s="28"/>
      <c r="NAB822" s="28"/>
      <c r="NAC822" s="28"/>
      <c r="NAD822" s="28"/>
      <c r="NAE822" s="28"/>
      <c r="NAF822" s="28"/>
      <c r="NAG822" s="28"/>
      <c r="NAH822" s="28"/>
      <c r="NAI822" s="28"/>
      <c r="NAJ822" s="28"/>
      <c r="NAK822" s="28"/>
      <c r="NAL822" s="28"/>
      <c r="NAM822" s="28"/>
      <c r="NAN822" s="28"/>
      <c r="NAO822" s="28"/>
      <c r="NAP822" s="28"/>
      <c r="NAQ822" s="28"/>
      <c r="NAR822" s="28"/>
      <c r="NAS822" s="28"/>
      <c r="NAT822" s="28"/>
      <c r="NAU822" s="28"/>
      <c r="NAV822" s="28"/>
      <c r="NAW822" s="28"/>
      <c r="NAX822" s="28"/>
      <c r="NAY822" s="28"/>
      <c r="NAZ822" s="28"/>
      <c r="NBA822" s="28"/>
      <c r="NBB822" s="28"/>
      <c r="NBC822" s="28"/>
      <c r="NBD822" s="28"/>
      <c r="NBE822" s="28"/>
      <c r="NBF822" s="28"/>
      <c r="NBG822" s="28"/>
      <c r="NBH822" s="28"/>
      <c r="NBI822" s="28"/>
      <c r="NBJ822" s="28"/>
      <c r="NBK822" s="28"/>
      <c r="NBL822" s="28"/>
      <c r="NBM822" s="28"/>
      <c r="NBN822" s="28"/>
      <c r="NBO822" s="28"/>
      <c r="NBP822" s="28"/>
      <c r="NBQ822" s="28"/>
      <c r="NBR822" s="28"/>
      <c r="NBS822" s="28"/>
      <c r="NBT822" s="28"/>
      <c r="NBU822" s="28"/>
      <c r="NBV822" s="28"/>
      <c r="NBW822" s="28"/>
      <c r="NBX822" s="28"/>
      <c r="NBY822" s="28"/>
      <c r="NBZ822" s="28"/>
      <c r="NCA822" s="28"/>
      <c r="NCB822" s="28"/>
      <c r="NCC822" s="28"/>
      <c r="NCD822" s="28"/>
      <c r="NCE822" s="28"/>
      <c r="NCF822" s="28"/>
      <c r="NCG822" s="28"/>
      <c r="NCH822" s="28"/>
      <c r="NCI822" s="28"/>
      <c r="NCJ822" s="28"/>
      <c r="NCK822" s="28"/>
      <c r="NCL822" s="28"/>
      <c r="NCM822" s="28"/>
      <c r="NCN822" s="28"/>
      <c r="NCO822" s="28"/>
      <c r="NCP822" s="28"/>
      <c r="NCQ822" s="28"/>
      <c r="NCR822" s="28"/>
      <c r="NCS822" s="28"/>
      <c r="NCT822" s="28"/>
      <c r="NCU822" s="28"/>
      <c r="NCV822" s="28"/>
      <c r="NCW822" s="28"/>
      <c r="NCX822" s="28"/>
      <c r="NCY822" s="28"/>
      <c r="NCZ822" s="28"/>
      <c r="NDA822" s="28"/>
      <c r="NDB822" s="28"/>
      <c r="NDC822" s="28"/>
      <c r="NDD822" s="28"/>
      <c r="NDE822" s="28"/>
      <c r="NDF822" s="28"/>
      <c r="NDG822" s="28"/>
      <c r="NDH822" s="28"/>
      <c r="NDI822" s="28"/>
      <c r="NDJ822" s="28"/>
      <c r="NDK822" s="28"/>
      <c r="NDL822" s="28"/>
      <c r="NDM822" s="28"/>
      <c r="NDN822" s="28"/>
      <c r="NDO822" s="28"/>
      <c r="NDP822" s="28"/>
      <c r="NDQ822" s="28"/>
      <c r="NDR822" s="28"/>
      <c r="NDS822" s="28"/>
      <c r="NDT822" s="28"/>
      <c r="NDU822" s="28"/>
      <c r="NDV822" s="28"/>
      <c r="NDW822" s="28"/>
      <c r="NDX822" s="28"/>
      <c r="NDY822" s="28"/>
      <c r="NDZ822" s="28"/>
      <c r="NEA822" s="28"/>
      <c r="NEB822" s="28"/>
      <c r="NEC822" s="28"/>
      <c r="NED822" s="28"/>
      <c r="NEE822" s="28"/>
      <c r="NEF822" s="28"/>
      <c r="NEG822" s="28"/>
      <c r="NEH822" s="28"/>
      <c r="NEI822" s="28"/>
      <c r="NEJ822" s="28"/>
      <c r="NEK822" s="28"/>
      <c r="NEL822" s="28"/>
      <c r="NEM822" s="28"/>
      <c r="NEN822" s="28"/>
      <c r="NEO822" s="28"/>
      <c r="NEP822" s="28"/>
      <c r="NEQ822" s="28"/>
      <c r="NER822" s="28"/>
      <c r="NES822" s="28"/>
      <c r="NET822" s="28"/>
      <c r="NEU822" s="28"/>
      <c r="NEV822" s="28"/>
      <c r="NEW822" s="28"/>
      <c r="NEX822" s="28"/>
      <c r="NEY822" s="28"/>
      <c r="NEZ822" s="28"/>
      <c r="NFA822" s="28"/>
      <c r="NFB822" s="28"/>
      <c r="NFC822" s="28"/>
      <c r="NFD822" s="28"/>
      <c r="NFE822" s="28"/>
      <c r="NFF822" s="28"/>
      <c r="NFG822" s="28"/>
      <c r="NFH822" s="28"/>
      <c r="NFI822" s="28"/>
      <c r="NFJ822" s="28"/>
      <c r="NFK822" s="28"/>
      <c r="NFL822" s="28"/>
      <c r="NFM822" s="28"/>
      <c r="NFN822" s="28"/>
      <c r="NFO822" s="28"/>
      <c r="NFP822" s="28"/>
      <c r="NFQ822" s="28"/>
      <c r="NFR822" s="28"/>
      <c r="NFS822" s="28"/>
      <c r="NFT822" s="28"/>
      <c r="NFU822" s="28"/>
      <c r="NFV822" s="28"/>
      <c r="NFW822" s="28"/>
      <c r="NFX822" s="28"/>
      <c r="NFY822" s="28"/>
      <c r="NFZ822" s="28"/>
      <c r="NGA822" s="28"/>
      <c r="NGB822" s="28"/>
      <c r="NGC822" s="28"/>
      <c r="NGD822" s="28"/>
      <c r="NGE822" s="28"/>
      <c r="NGF822" s="28"/>
      <c r="NGG822" s="28"/>
      <c r="NGH822" s="28"/>
      <c r="NGI822" s="28"/>
      <c r="NGJ822" s="28"/>
      <c r="NGK822" s="28"/>
      <c r="NGL822" s="28"/>
      <c r="NGM822" s="28"/>
      <c r="NGN822" s="28"/>
      <c r="NGO822" s="28"/>
      <c r="NGP822" s="28"/>
      <c r="NGQ822" s="28"/>
      <c r="NGR822" s="28"/>
      <c r="NGS822" s="28"/>
      <c r="NGT822" s="28"/>
      <c r="NGU822" s="28"/>
      <c r="NGV822" s="28"/>
      <c r="NGW822" s="28"/>
      <c r="NGX822" s="28"/>
      <c r="NGY822" s="28"/>
      <c r="NGZ822" s="28"/>
      <c r="NHA822" s="28"/>
      <c r="NHB822" s="28"/>
      <c r="NHC822" s="28"/>
      <c r="NHD822" s="28"/>
      <c r="NHE822" s="28"/>
      <c r="NHF822" s="28"/>
      <c r="NHG822" s="28"/>
      <c r="NHH822" s="28"/>
      <c r="NHI822" s="28"/>
      <c r="NHJ822" s="28"/>
      <c r="NHK822" s="28"/>
      <c r="NHL822" s="28"/>
      <c r="NHM822" s="28"/>
      <c r="NHN822" s="28"/>
      <c r="NHO822" s="28"/>
      <c r="NHP822" s="28"/>
      <c r="NHQ822" s="28"/>
      <c r="NHR822" s="28"/>
      <c r="NHS822" s="28"/>
      <c r="NHT822" s="28"/>
      <c r="NHU822" s="28"/>
      <c r="NHV822" s="28"/>
      <c r="NHW822" s="28"/>
      <c r="NHX822" s="28"/>
      <c r="NHY822" s="28"/>
      <c r="NHZ822" s="28"/>
      <c r="NIA822" s="28"/>
      <c r="NIB822" s="28"/>
      <c r="NIC822" s="28"/>
      <c r="NID822" s="28"/>
      <c r="NIE822" s="28"/>
      <c r="NIF822" s="28"/>
      <c r="NIG822" s="28"/>
      <c r="NIH822" s="28"/>
      <c r="NII822" s="28"/>
      <c r="NIJ822" s="28"/>
      <c r="NIK822" s="28"/>
      <c r="NIL822" s="28"/>
      <c r="NIM822" s="28"/>
      <c r="NIN822" s="28"/>
      <c r="NIO822" s="28"/>
      <c r="NIP822" s="28"/>
      <c r="NIQ822" s="28"/>
      <c r="NIR822" s="28"/>
      <c r="NIS822" s="28"/>
      <c r="NIT822" s="28"/>
      <c r="NIU822" s="28"/>
      <c r="NIV822" s="28"/>
      <c r="NIW822" s="28"/>
      <c r="NIX822" s="28"/>
      <c r="NIY822" s="28"/>
      <c r="NIZ822" s="28"/>
      <c r="NJA822" s="28"/>
      <c r="NJB822" s="28"/>
      <c r="NJC822" s="28"/>
      <c r="NJD822" s="28"/>
      <c r="NJE822" s="28"/>
      <c r="NJF822" s="28"/>
      <c r="NJG822" s="28"/>
      <c r="NJH822" s="28"/>
      <c r="NJI822" s="28"/>
      <c r="NJJ822" s="28"/>
      <c r="NJK822" s="28"/>
      <c r="NJL822" s="28"/>
      <c r="NJM822" s="28"/>
      <c r="NJN822" s="28"/>
      <c r="NJO822" s="28"/>
      <c r="NJP822" s="28"/>
      <c r="NJQ822" s="28"/>
      <c r="NJR822" s="28"/>
      <c r="NJS822" s="28"/>
      <c r="NJT822" s="28"/>
      <c r="NJU822" s="28"/>
      <c r="NJV822" s="28"/>
      <c r="NJW822" s="28"/>
      <c r="NJX822" s="28"/>
      <c r="NJY822" s="28"/>
      <c r="NJZ822" s="28"/>
      <c r="NKA822" s="28"/>
      <c r="NKB822" s="28"/>
      <c r="NKC822" s="28"/>
      <c r="NKD822" s="28"/>
      <c r="NKE822" s="28"/>
      <c r="NKF822" s="28"/>
      <c r="NKG822" s="28"/>
      <c r="NKH822" s="28"/>
      <c r="NKI822" s="28"/>
      <c r="NKJ822" s="28"/>
      <c r="NKK822" s="28"/>
      <c r="NKL822" s="28"/>
      <c r="NKM822" s="28"/>
      <c r="NKN822" s="28"/>
      <c r="NKO822" s="28"/>
      <c r="NKP822" s="28"/>
      <c r="NKQ822" s="28"/>
      <c r="NKR822" s="28"/>
      <c r="NKS822" s="28"/>
      <c r="NKT822" s="28"/>
      <c r="NKU822" s="28"/>
      <c r="NKV822" s="28"/>
      <c r="NKW822" s="28"/>
      <c r="NKX822" s="28"/>
      <c r="NKY822" s="28"/>
      <c r="NKZ822" s="28"/>
      <c r="NLA822" s="28"/>
      <c r="NLB822" s="28"/>
      <c r="NLC822" s="28"/>
      <c r="NLD822" s="28"/>
      <c r="NLE822" s="28"/>
      <c r="NLF822" s="28"/>
      <c r="NLG822" s="28"/>
      <c r="NLH822" s="28"/>
      <c r="NLI822" s="28"/>
      <c r="NLJ822" s="28"/>
      <c r="NLK822" s="28"/>
      <c r="NLL822" s="28"/>
      <c r="NLM822" s="28"/>
      <c r="NLN822" s="28"/>
      <c r="NLO822" s="28"/>
      <c r="NLP822" s="28"/>
      <c r="NLQ822" s="28"/>
      <c r="NLR822" s="28"/>
      <c r="NLS822" s="28"/>
      <c r="NLT822" s="28"/>
      <c r="NLU822" s="28"/>
      <c r="NLV822" s="28"/>
      <c r="NLW822" s="28"/>
      <c r="NLX822" s="28"/>
      <c r="NLY822" s="28"/>
      <c r="NLZ822" s="28"/>
      <c r="NMA822" s="28"/>
      <c r="NMB822" s="28"/>
      <c r="NMC822" s="28"/>
      <c r="NMD822" s="28"/>
      <c r="NME822" s="28"/>
      <c r="NMF822" s="28"/>
      <c r="NMG822" s="28"/>
      <c r="NMH822" s="28"/>
      <c r="NMI822" s="28"/>
      <c r="NMJ822" s="28"/>
      <c r="NMK822" s="28"/>
      <c r="NML822" s="28"/>
      <c r="NMM822" s="28"/>
      <c r="NMN822" s="28"/>
      <c r="NMO822" s="28"/>
      <c r="NMP822" s="28"/>
      <c r="NMQ822" s="28"/>
      <c r="NMR822" s="28"/>
      <c r="NMS822" s="28"/>
      <c r="NMT822" s="28"/>
      <c r="NMU822" s="28"/>
      <c r="NMV822" s="28"/>
      <c r="NMW822" s="28"/>
      <c r="NMX822" s="28"/>
      <c r="NMY822" s="28"/>
      <c r="NMZ822" s="28"/>
      <c r="NNA822" s="28"/>
      <c r="NNB822" s="28"/>
      <c r="NNC822" s="28"/>
      <c r="NND822" s="28"/>
      <c r="NNE822" s="28"/>
      <c r="NNF822" s="28"/>
      <c r="NNG822" s="28"/>
      <c r="NNH822" s="28"/>
      <c r="NNI822" s="28"/>
      <c r="NNJ822" s="28"/>
      <c r="NNK822" s="28"/>
      <c r="NNL822" s="28"/>
      <c r="NNM822" s="28"/>
      <c r="NNN822" s="28"/>
      <c r="NNO822" s="28"/>
      <c r="NNP822" s="28"/>
      <c r="NNQ822" s="28"/>
      <c r="NNR822" s="28"/>
      <c r="NNS822" s="28"/>
      <c r="NNT822" s="28"/>
      <c r="NNU822" s="28"/>
      <c r="NNV822" s="28"/>
      <c r="NNW822" s="28"/>
      <c r="NNX822" s="28"/>
      <c r="NNY822" s="28"/>
      <c r="NNZ822" s="28"/>
      <c r="NOA822" s="28"/>
      <c r="NOB822" s="28"/>
      <c r="NOC822" s="28"/>
      <c r="NOD822" s="28"/>
      <c r="NOE822" s="28"/>
      <c r="NOF822" s="28"/>
      <c r="NOG822" s="28"/>
      <c r="NOH822" s="28"/>
      <c r="NOI822" s="28"/>
      <c r="NOJ822" s="28"/>
      <c r="NOK822" s="28"/>
      <c r="NOL822" s="28"/>
      <c r="NOM822" s="28"/>
      <c r="NON822" s="28"/>
      <c r="NOO822" s="28"/>
      <c r="NOP822" s="28"/>
      <c r="NOQ822" s="28"/>
      <c r="NOR822" s="28"/>
      <c r="NOS822" s="28"/>
      <c r="NOT822" s="28"/>
      <c r="NOU822" s="28"/>
      <c r="NOV822" s="28"/>
      <c r="NOW822" s="28"/>
      <c r="NOX822" s="28"/>
      <c r="NOY822" s="28"/>
      <c r="NOZ822" s="28"/>
      <c r="NPA822" s="28"/>
      <c r="NPB822" s="28"/>
      <c r="NPC822" s="28"/>
      <c r="NPD822" s="28"/>
      <c r="NPE822" s="28"/>
      <c r="NPF822" s="28"/>
      <c r="NPG822" s="28"/>
      <c r="NPH822" s="28"/>
      <c r="NPI822" s="28"/>
      <c r="NPJ822" s="28"/>
      <c r="NPK822" s="28"/>
      <c r="NPL822" s="28"/>
      <c r="NPM822" s="28"/>
      <c r="NPN822" s="28"/>
      <c r="NPO822" s="28"/>
      <c r="NPP822" s="28"/>
      <c r="NPQ822" s="28"/>
      <c r="NPR822" s="28"/>
      <c r="NPS822" s="28"/>
      <c r="NPT822" s="28"/>
      <c r="NPU822" s="28"/>
      <c r="NPV822" s="28"/>
      <c r="NPW822" s="28"/>
      <c r="NPX822" s="28"/>
      <c r="NPY822" s="28"/>
      <c r="NPZ822" s="28"/>
      <c r="NQA822" s="28"/>
      <c r="NQB822" s="28"/>
      <c r="NQC822" s="28"/>
      <c r="NQD822" s="28"/>
      <c r="NQE822" s="28"/>
      <c r="NQF822" s="28"/>
      <c r="NQG822" s="28"/>
      <c r="NQH822" s="28"/>
      <c r="NQI822" s="28"/>
      <c r="NQJ822" s="28"/>
      <c r="NQK822" s="28"/>
      <c r="NQL822" s="28"/>
      <c r="NQM822" s="28"/>
      <c r="NQN822" s="28"/>
      <c r="NQO822" s="28"/>
      <c r="NQP822" s="28"/>
      <c r="NQQ822" s="28"/>
      <c r="NQR822" s="28"/>
      <c r="NQS822" s="28"/>
      <c r="NQT822" s="28"/>
      <c r="NQU822" s="28"/>
      <c r="NQV822" s="28"/>
      <c r="NQW822" s="28"/>
      <c r="NQX822" s="28"/>
      <c r="NQY822" s="28"/>
      <c r="NQZ822" s="28"/>
      <c r="NRA822" s="28"/>
      <c r="NRB822" s="28"/>
      <c r="NRC822" s="28"/>
      <c r="NRD822" s="28"/>
      <c r="NRE822" s="28"/>
      <c r="NRF822" s="28"/>
      <c r="NRG822" s="28"/>
      <c r="NRH822" s="28"/>
      <c r="NRI822" s="28"/>
      <c r="NRJ822" s="28"/>
      <c r="NRK822" s="28"/>
      <c r="NRL822" s="28"/>
      <c r="NRM822" s="28"/>
      <c r="NRN822" s="28"/>
      <c r="NRO822" s="28"/>
      <c r="NRP822" s="28"/>
      <c r="NRQ822" s="28"/>
      <c r="NRR822" s="28"/>
      <c r="NRS822" s="28"/>
      <c r="NRT822" s="28"/>
      <c r="NRU822" s="28"/>
      <c r="NRV822" s="28"/>
      <c r="NRW822" s="28"/>
      <c r="NRX822" s="28"/>
      <c r="NRY822" s="28"/>
      <c r="NRZ822" s="28"/>
      <c r="NSA822" s="28"/>
      <c r="NSB822" s="28"/>
      <c r="NSC822" s="28"/>
      <c r="NSD822" s="28"/>
      <c r="NSE822" s="28"/>
      <c r="NSF822" s="28"/>
      <c r="NSG822" s="28"/>
      <c r="NSH822" s="28"/>
      <c r="NSI822" s="28"/>
      <c r="NSJ822" s="28"/>
      <c r="NSK822" s="28"/>
      <c r="NSL822" s="28"/>
      <c r="NSM822" s="28"/>
      <c r="NSN822" s="28"/>
      <c r="NSO822" s="28"/>
      <c r="NSP822" s="28"/>
      <c r="NSQ822" s="28"/>
      <c r="NSR822" s="28"/>
      <c r="NSS822" s="28"/>
      <c r="NST822" s="28"/>
      <c r="NSU822" s="28"/>
      <c r="NSV822" s="28"/>
      <c r="NSW822" s="28"/>
      <c r="NSX822" s="28"/>
      <c r="NSY822" s="28"/>
      <c r="NSZ822" s="28"/>
      <c r="NTA822" s="28"/>
      <c r="NTB822" s="28"/>
      <c r="NTC822" s="28"/>
      <c r="NTD822" s="28"/>
      <c r="NTE822" s="28"/>
      <c r="NTF822" s="28"/>
      <c r="NTG822" s="28"/>
      <c r="NTH822" s="28"/>
      <c r="NTI822" s="28"/>
      <c r="NTJ822" s="28"/>
      <c r="NTK822" s="28"/>
      <c r="NTL822" s="28"/>
      <c r="NTM822" s="28"/>
      <c r="NTN822" s="28"/>
      <c r="NTO822" s="28"/>
      <c r="NTP822" s="28"/>
      <c r="NTQ822" s="28"/>
      <c r="NTR822" s="28"/>
      <c r="NTS822" s="28"/>
      <c r="NTT822" s="28"/>
      <c r="NTU822" s="28"/>
      <c r="NTV822" s="28"/>
      <c r="NTW822" s="28"/>
      <c r="NTX822" s="28"/>
      <c r="NTY822" s="28"/>
      <c r="NTZ822" s="28"/>
      <c r="NUA822" s="28"/>
      <c r="NUB822" s="28"/>
      <c r="NUC822" s="28"/>
      <c r="NUD822" s="28"/>
      <c r="NUE822" s="28"/>
      <c r="NUF822" s="28"/>
      <c r="NUG822" s="28"/>
      <c r="NUH822" s="28"/>
      <c r="NUI822" s="28"/>
      <c r="NUJ822" s="28"/>
      <c r="NUK822" s="28"/>
      <c r="NUL822" s="28"/>
      <c r="NUM822" s="28"/>
      <c r="NUN822" s="28"/>
      <c r="NUO822" s="28"/>
      <c r="NUP822" s="28"/>
      <c r="NUQ822" s="28"/>
      <c r="NUR822" s="28"/>
      <c r="NUS822" s="28"/>
      <c r="NUT822" s="28"/>
      <c r="NUU822" s="28"/>
      <c r="NUV822" s="28"/>
      <c r="NUW822" s="28"/>
      <c r="NUX822" s="28"/>
      <c r="NUY822" s="28"/>
      <c r="NUZ822" s="28"/>
      <c r="NVA822" s="28"/>
      <c r="NVB822" s="28"/>
      <c r="NVC822" s="28"/>
      <c r="NVD822" s="28"/>
      <c r="NVE822" s="28"/>
      <c r="NVF822" s="28"/>
      <c r="NVG822" s="28"/>
      <c r="NVH822" s="28"/>
      <c r="NVI822" s="28"/>
      <c r="NVJ822" s="28"/>
      <c r="NVK822" s="28"/>
      <c r="NVL822" s="28"/>
      <c r="NVM822" s="28"/>
      <c r="NVN822" s="28"/>
      <c r="NVO822" s="28"/>
      <c r="NVP822" s="28"/>
      <c r="NVQ822" s="28"/>
      <c r="NVR822" s="28"/>
      <c r="NVS822" s="28"/>
      <c r="NVT822" s="28"/>
      <c r="NVU822" s="28"/>
      <c r="NVV822" s="28"/>
      <c r="NVW822" s="28"/>
      <c r="NVX822" s="28"/>
      <c r="NVY822" s="28"/>
      <c r="NVZ822" s="28"/>
      <c r="NWA822" s="28"/>
      <c r="NWB822" s="28"/>
      <c r="NWC822" s="28"/>
      <c r="NWD822" s="28"/>
      <c r="NWE822" s="28"/>
      <c r="NWF822" s="28"/>
      <c r="NWG822" s="28"/>
      <c r="NWH822" s="28"/>
      <c r="NWI822" s="28"/>
      <c r="NWJ822" s="28"/>
      <c r="NWK822" s="28"/>
      <c r="NWL822" s="28"/>
      <c r="NWM822" s="28"/>
      <c r="NWN822" s="28"/>
      <c r="NWO822" s="28"/>
      <c r="NWP822" s="28"/>
      <c r="NWQ822" s="28"/>
      <c r="NWR822" s="28"/>
      <c r="NWS822" s="28"/>
      <c r="NWT822" s="28"/>
      <c r="NWU822" s="28"/>
      <c r="NWV822" s="28"/>
      <c r="NWW822" s="28"/>
      <c r="NWX822" s="28"/>
      <c r="NWY822" s="28"/>
      <c r="NWZ822" s="28"/>
      <c r="NXA822" s="28"/>
      <c r="NXB822" s="28"/>
      <c r="NXC822" s="28"/>
      <c r="NXD822" s="28"/>
      <c r="NXE822" s="28"/>
      <c r="NXF822" s="28"/>
      <c r="NXG822" s="28"/>
      <c r="NXH822" s="28"/>
      <c r="NXI822" s="28"/>
      <c r="NXJ822" s="28"/>
      <c r="NXK822" s="28"/>
      <c r="NXL822" s="28"/>
      <c r="NXM822" s="28"/>
      <c r="NXN822" s="28"/>
      <c r="NXO822" s="28"/>
      <c r="NXP822" s="28"/>
      <c r="NXQ822" s="28"/>
      <c r="NXR822" s="28"/>
      <c r="NXS822" s="28"/>
      <c r="NXT822" s="28"/>
      <c r="NXU822" s="28"/>
      <c r="NXV822" s="28"/>
      <c r="NXW822" s="28"/>
      <c r="NXX822" s="28"/>
      <c r="NXY822" s="28"/>
      <c r="NXZ822" s="28"/>
      <c r="NYA822" s="28"/>
      <c r="NYB822" s="28"/>
      <c r="NYC822" s="28"/>
      <c r="NYD822" s="28"/>
      <c r="NYE822" s="28"/>
      <c r="NYF822" s="28"/>
      <c r="NYG822" s="28"/>
      <c r="NYH822" s="28"/>
      <c r="NYI822" s="28"/>
      <c r="NYJ822" s="28"/>
      <c r="NYK822" s="28"/>
      <c r="NYL822" s="28"/>
      <c r="NYM822" s="28"/>
      <c r="NYN822" s="28"/>
      <c r="NYO822" s="28"/>
      <c r="NYP822" s="28"/>
      <c r="NYQ822" s="28"/>
      <c r="NYR822" s="28"/>
      <c r="NYS822" s="28"/>
      <c r="NYT822" s="28"/>
      <c r="NYU822" s="28"/>
      <c r="NYV822" s="28"/>
      <c r="NYW822" s="28"/>
      <c r="NYX822" s="28"/>
      <c r="NYY822" s="28"/>
      <c r="NYZ822" s="28"/>
      <c r="NZA822" s="28"/>
      <c r="NZB822" s="28"/>
      <c r="NZC822" s="28"/>
      <c r="NZD822" s="28"/>
      <c r="NZE822" s="28"/>
      <c r="NZF822" s="28"/>
      <c r="NZG822" s="28"/>
      <c r="NZH822" s="28"/>
      <c r="NZI822" s="28"/>
      <c r="NZJ822" s="28"/>
      <c r="NZK822" s="28"/>
      <c r="NZL822" s="28"/>
      <c r="NZM822" s="28"/>
      <c r="NZN822" s="28"/>
      <c r="NZO822" s="28"/>
      <c r="NZP822" s="28"/>
      <c r="NZQ822" s="28"/>
      <c r="NZR822" s="28"/>
      <c r="NZS822" s="28"/>
      <c r="NZT822" s="28"/>
      <c r="NZU822" s="28"/>
      <c r="NZV822" s="28"/>
      <c r="NZW822" s="28"/>
      <c r="NZX822" s="28"/>
      <c r="NZY822" s="28"/>
      <c r="NZZ822" s="28"/>
      <c r="OAA822" s="28"/>
      <c r="OAB822" s="28"/>
      <c r="OAC822" s="28"/>
      <c r="OAD822" s="28"/>
      <c r="OAE822" s="28"/>
      <c r="OAF822" s="28"/>
      <c r="OAG822" s="28"/>
      <c r="OAH822" s="28"/>
      <c r="OAI822" s="28"/>
      <c r="OAJ822" s="28"/>
      <c r="OAK822" s="28"/>
      <c r="OAL822" s="28"/>
      <c r="OAM822" s="28"/>
      <c r="OAN822" s="28"/>
      <c r="OAO822" s="28"/>
      <c r="OAP822" s="28"/>
      <c r="OAQ822" s="28"/>
      <c r="OAR822" s="28"/>
      <c r="OAS822" s="28"/>
      <c r="OAT822" s="28"/>
      <c r="OAU822" s="28"/>
      <c r="OAV822" s="28"/>
      <c r="OAW822" s="28"/>
      <c r="OAX822" s="28"/>
      <c r="OAY822" s="28"/>
      <c r="OAZ822" s="28"/>
      <c r="OBA822" s="28"/>
      <c r="OBB822" s="28"/>
      <c r="OBC822" s="28"/>
      <c r="OBD822" s="28"/>
      <c r="OBE822" s="28"/>
      <c r="OBF822" s="28"/>
      <c r="OBG822" s="28"/>
      <c r="OBH822" s="28"/>
      <c r="OBI822" s="28"/>
      <c r="OBJ822" s="28"/>
      <c r="OBK822" s="28"/>
      <c r="OBL822" s="28"/>
      <c r="OBM822" s="28"/>
      <c r="OBN822" s="28"/>
      <c r="OBO822" s="28"/>
      <c r="OBP822" s="28"/>
      <c r="OBQ822" s="28"/>
      <c r="OBR822" s="28"/>
      <c r="OBS822" s="28"/>
      <c r="OBT822" s="28"/>
      <c r="OBU822" s="28"/>
      <c r="OBV822" s="28"/>
      <c r="OBW822" s="28"/>
      <c r="OBX822" s="28"/>
      <c r="OBY822" s="28"/>
      <c r="OBZ822" s="28"/>
      <c r="OCA822" s="28"/>
      <c r="OCB822" s="28"/>
      <c r="OCC822" s="28"/>
      <c r="OCD822" s="28"/>
      <c r="OCE822" s="28"/>
      <c r="OCF822" s="28"/>
      <c r="OCG822" s="28"/>
      <c r="OCH822" s="28"/>
      <c r="OCI822" s="28"/>
      <c r="OCJ822" s="28"/>
      <c r="OCK822" s="28"/>
      <c r="OCL822" s="28"/>
      <c r="OCM822" s="28"/>
      <c r="OCN822" s="28"/>
      <c r="OCO822" s="28"/>
      <c r="OCP822" s="28"/>
      <c r="OCQ822" s="28"/>
      <c r="OCR822" s="28"/>
      <c r="OCS822" s="28"/>
      <c r="OCT822" s="28"/>
      <c r="OCU822" s="28"/>
      <c r="OCV822" s="28"/>
      <c r="OCW822" s="28"/>
      <c r="OCX822" s="28"/>
      <c r="OCY822" s="28"/>
      <c r="OCZ822" s="28"/>
      <c r="ODA822" s="28"/>
      <c r="ODB822" s="28"/>
      <c r="ODC822" s="28"/>
      <c r="ODD822" s="28"/>
      <c r="ODE822" s="28"/>
      <c r="ODF822" s="28"/>
      <c r="ODG822" s="28"/>
      <c r="ODH822" s="28"/>
      <c r="ODI822" s="28"/>
      <c r="ODJ822" s="28"/>
      <c r="ODK822" s="28"/>
      <c r="ODL822" s="28"/>
      <c r="ODM822" s="28"/>
      <c r="ODN822" s="28"/>
      <c r="ODO822" s="28"/>
      <c r="ODP822" s="28"/>
      <c r="ODQ822" s="28"/>
      <c r="ODR822" s="28"/>
      <c r="ODS822" s="28"/>
      <c r="ODT822" s="28"/>
      <c r="ODU822" s="28"/>
      <c r="ODV822" s="28"/>
      <c r="ODW822" s="28"/>
      <c r="ODX822" s="28"/>
      <c r="ODY822" s="28"/>
      <c r="ODZ822" s="28"/>
      <c r="OEA822" s="28"/>
      <c r="OEB822" s="28"/>
      <c r="OEC822" s="28"/>
      <c r="OED822" s="28"/>
      <c r="OEE822" s="28"/>
      <c r="OEF822" s="28"/>
      <c r="OEG822" s="28"/>
      <c r="OEH822" s="28"/>
      <c r="OEI822" s="28"/>
      <c r="OEJ822" s="28"/>
      <c r="OEK822" s="28"/>
      <c r="OEL822" s="28"/>
      <c r="OEM822" s="28"/>
      <c r="OEN822" s="28"/>
      <c r="OEO822" s="28"/>
      <c r="OEP822" s="28"/>
      <c r="OEQ822" s="28"/>
      <c r="OER822" s="28"/>
      <c r="OES822" s="28"/>
      <c r="OET822" s="28"/>
      <c r="OEU822" s="28"/>
      <c r="OEV822" s="28"/>
      <c r="OEW822" s="28"/>
      <c r="OEX822" s="28"/>
      <c r="OEY822" s="28"/>
      <c r="OEZ822" s="28"/>
      <c r="OFA822" s="28"/>
      <c r="OFB822" s="28"/>
      <c r="OFC822" s="28"/>
      <c r="OFD822" s="28"/>
      <c r="OFE822" s="28"/>
      <c r="OFF822" s="28"/>
      <c r="OFG822" s="28"/>
      <c r="OFH822" s="28"/>
      <c r="OFI822" s="28"/>
      <c r="OFJ822" s="28"/>
      <c r="OFK822" s="28"/>
      <c r="OFL822" s="28"/>
      <c r="OFM822" s="28"/>
      <c r="OFN822" s="28"/>
      <c r="OFO822" s="28"/>
      <c r="OFP822" s="28"/>
      <c r="OFQ822" s="28"/>
      <c r="OFR822" s="28"/>
      <c r="OFS822" s="28"/>
      <c r="OFT822" s="28"/>
      <c r="OFU822" s="28"/>
      <c r="OFV822" s="28"/>
      <c r="OFW822" s="28"/>
      <c r="OFX822" s="28"/>
      <c r="OFY822" s="28"/>
      <c r="OFZ822" s="28"/>
      <c r="OGA822" s="28"/>
      <c r="OGB822" s="28"/>
      <c r="OGC822" s="28"/>
      <c r="OGD822" s="28"/>
      <c r="OGE822" s="28"/>
      <c r="OGF822" s="28"/>
      <c r="OGG822" s="28"/>
      <c r="OGH822" s="28"/>
      <c r="OGI822" s="28"/>
      <c r="OGJ822" s="28"/>
      <c r="OGK822" s="28"/>
      <c r="OGL822" s="28"/>
      <c r="OGM822" s="28"/>
      <c r="OGN822" s="28"/>
      <c r="OGO822" s="28"/>
      <c r="OGP822" s="28"/>
      <c r="OGQ822" s="28"/>
      <c r="OGR822" s="28"/>
      <c r="OGS822" s="28"/>
      <c r="OGT822" s="28"/>
      <c r="OGU822" s="28"/>
      <c r="OGV822" s="28"/>
      <c r="OGW822" s="28"/>
      <c r="OGX822" s="28"/>
      <c r="OGY822" s="28"/>
      <c r="OGZ822" s="28"/>
      <c r="OHA822" s="28"/>
      <c r="OHB822" s="28"/>
      <c r="OHC822" s="28"/>
      <c r="OHD822" s="28"/>
      <c r="OHE822" s="28"/>
      <c r="OHF822" s="28"/>
      <c r="OHG822" s="28"/>
      <c r="OHH822" s="28"/>
      <c r="OHI822" s="28"/>
      <c r="OHJ822" s="28"/>
      <c r="OHK822" s="28"/>
      <c r="OHL822" s="28"/>
      <c r="OHM822" s="28"/>
      <c r="OHN822" s="28"/>
      <c r="OHO822" s="28"/>
      <c r="OHP822" s="28"/>
      <c r="OHQ822" s="28"/>
      <c r="OHR822" s="28"/>
      <c r="OHS822" s="28"/>
      <c r="OHT822" s="28"/>
      <c r="OHU822" s="28"/>
      <c r="OHV822" s="28"/>
      <c r="OHW822" s="28"/>
      <c r="OHX822" s="28"/>
      <c r="OHY822" s="28"/>
      <c r="OHZ822" s="28"/>
      <c r="OIA822" s="28"/>
      <c r="OIB822" s="28"/>
      <c r="OIC822" s="28"/>
      <c r="OID822" s="28"/>
      <c r="OIE822" s="28"/>
      <c r="OIF822" s="28"/>
      <c r="OIG822" s="28"/>
      <c r="OIH822" s="28"/>
      <c r="OII822" s="28"/>
      <c r="OIJ822" s="28"/>
      <c r="OIK822" s="28"/>
      <c r="OIL822" s="28"/>
      <c r="OIM822" s="28"/>
      <c r="OIN822" s="28"/>
      <c r="OIO822" s="28"/>
      <c r="OIP822" s="28"/>
      <c r="OIQ822" s="28"/>
      <c r="OIR822" s="28"/>
      <c r="OIS822" s="28"/>
      <c r="OIT822" s="28"/>
      <c r="OIU822" s="28"/>
      <c r="OIV822" s="28"/>
      <c r="OIW822" s="28"/>
      <c r="OIX822" s="28"/>
      <c r="OIY822" s="28"/>
      <c r="OIZ822" s="28"/>
      <c r="OJA822" s="28"/>
      <c r="OJB822" s="28"/>
      <c r="OJC822" s="28"/>
      <c r="OJD822" s="28"/>
      <c r="OJE822" s="28"/>
      <c r="OJF822" s="28"/>
      <c r="OJG822" s="28"/>
      <c r="OJH822" s="28"/>
      <c r="OJI822" s="28"/>
      <c r="OJJ822" s="28"/>
      <c r="OJK822" s="28"/>
      <c r="OJL822" s="28"/>
      <c r="OJM822" s="28"/>
      <c r="OJN822" s="28"/>
      <c r="OJO822" s="28"/>
      <c r="OJP822" s="28"/>
      <c r="OJQ822" s="28"/>
      <c r="OJR822" s="28"/>
      <c r="OJS822" s="28"/>
      <c r="OJT822" s="28"/>
      <c r="OJU822" s="28"/>
      <c r="OJV822" s="28"/>
      <c r="OJW822" s="28"/>
      <c r="OJX822" s="28"/>
      <c r="OJY822" s="28"/>
      <c r="OJZ822" s="28"/>
      <c r="OKA822" s="28"/>
      <c r="OKB822" s="28"/>
      <c r="OKC822" s="28"/>
      <c r="OKD822" s="28"/>
      <c r="OKE822" s="28"/>
      <c r="OKF822" s="28"/>
      <c r="OKG822" s="28"/>
      <c r="OKH822" s="28"/>
      <c r="OKI822" s="28"/>
      <c r="OKJ822" s="28"/>
      <c r="OKK822" s="28"/>
      <c r="OKL822" s="28"/>
      <c r="OKM822" s="28"/>
      <c r="OKN822" s="28"/>
      <c r="OKO822" s="28"/>
      <c r="OKP822" s="28"/>
      <c r="OKQ822" s="28"/>
      <c r="OKR822" s="28"/>
      <c r="OKS822" s="28"/>
      <c r="OKT822" s="28"/>
      <c r="OKU822" s="28"/>
      <c r="OKV822" s="28"/>
      <c r="OKW822" s="28"/>
      <c r="OKX822" s="28"/>
      <c r="OKY822" s="28"/>
      <c r="OKZ822" s="28"/>
      <c r="OLA822" s="28"/>
      <c r="OLB822" s="28"/>
      <c r="OLC822" s="28"/>
      <c r="OLD822" s="28"/>
      <c r="OLE822" s="28"/>
      <c r="OLF822" s="28"/>
      <c r="OLG822" s="28"/>
      <c r="OLH822" s="28"/>
      <c r="OLI822" s="28"/>
      <c r="OLJ822" s="28"/>
      <c r="OLK822" s="28"/>
      <c r="OLL822" s="28"/>
      <c r="OLM822" s="28"/>
      <c r="OLN822" s="28"/>
      <c r="OLO822" s="28"/>
      <c r="OLP822" s="28"/>
      <c r="OLQ822" s="28"/>
      <c r="OLR822" s="28"/>
      <c r="OLS822" s="28"/>
      <c r="OLT822" s="28"/>
      <c r="OLU822" s="28"/>
      <c r="OLV822" s="28"/>
      <c r="OLW822" s="28"/>
      <c r="OLX822" s="28"/>
      <c r="OLY822" s="28"/>
      <c r="OLZ822" s="28"/>
      <c r="OMA822" s="28"/>
      <c r="OMB822" s="28"/>
      <c r="OMC822" s="28"/>
      <c r="OMD822" s="28"/>
      <c r="OME822" s="28"/>
      <c r="OMF822" s="28"/>
      <c r="OMG822" s="28"/>
      <c r="OMH822" s="28"/>
      <c r="OMI822" s="28"/>
      <c r="OMJ822" s="28"/>
      <c r="OMK822" s="28"/>
      <c r="OML822" s="28"/>
      <c r="OMM822" s="28"/>
      <c r="OMN822" s="28"/>
      <c r="OMO822" s="28"/>
      <c r="OMP822" s="28"/>
      <c r="OMQ822" s="28"/>
      <c r="OMR822" s="28"/>
      <c r="OMS822" s="28"/>
      <c r="OMT822" s="28"/>
      <c r="OMU822" s="28"/>
      <c r="OMV822" s="28"/>
      <c r="OMW822" s="28"/>
      <c r="OMX822" s="28"/>
      <c r="OMY822" s="28"/>
      <c r="OMZ822" s="28"/>
      <c r="ONA822" s="28"/>
      <c r="ONB822" s="28"/>
      <c r="ONC822" s="28"/>
      <c r="OND822" s="28"/>
      <c r="ONE822" s="28"/>
      <c r="ONF822" s="28"/>
      <c r="ONG822" s="28"/>
      <c r="ONH822" s="28"/>
      <c r="ONI822" s="28"/>
      <c r="ONJ822" s="28"/>
      <c r="ONK822" s="28"/>
      <c r="ONL822" s="28"/>
      <c r="ONM822" s="28"/>
      <c r="ONN822" s="28"/>
      <c r="ONO822" s="28"/>
      <c r="ONP822" s="28"/>
      <c r="ONQ822" s="28"/>
      <c r="ONR822" s="28"/>
      <c r="ONS822" s="28"/>
      <c r="ONT822" s="28"/>
      <c r="ONU822" s="28"/>
      <c r="ONV822" s="28"/>
      <c r="ONW822" s="28"/>
      <c r="ONX822" s="28"/>
      <c r="ONY822" s="28"/>
      <c r="ONZ822" s="28"/>
      <c r="OOA822" s="28"/>
      <c r="OOB822" s="28"/>
      <c r="OOC822" s="28"/>
      <c r="OOD822" s="28"/>
      <c r="OOE822" s="28"/>
      <c r="OOF822" s="28"/>
      <c r="OOG822" s="28"/>
      <c r="OOH822" s="28"/>
      <c r="OOI822" s="28"/>
      <c r="OOJ822" s="28"/>
      <c r="OOK822" s="28"/>
      <c r="OOL822" s="28"/>
      <c r="OOM822" s="28"/>
      <c r="OON822" s="28"/>
      <c r="OOO822" s="28"/>
      <c r="OOP822" s="28"/>
      <c r="OOQ822" s="28"/>
      <c r="OOR822" s="28"/>
      <c r="OOS822" s="28"/>
      <c r="OOT822" s="28"/>
      <c r="OOU822" s="28"/>
      <c r="OOV822" s="28"/>
      <c r="OOW822" s="28"/>
      <c r="OOX822" s="28"/>
      <c r="OOY822" s="28"/>
      <c r="OOZ822" s="28"/>
      <c r="OPA822" s="28"/>
      <c r="OPB822" s="28"/>
      <c r="OPC822" s="28"/>
      <c r="OPD822" s="28"/>
      <c r="OPE822" s="28"/>
      <c r="OPF822" s="28"/>
      <c r="OPG822" s="28"/>
      <c r="OPH822" s="28"/>
      <c r="OPI822" s="28"/>
      <c r="OPJ822" s="28"/>
      <c r="OPK822" s="28"/>
      <c r="OPL822" s="28"/>
      <c r="OPM822" s="28"/>
      <c r="OPN822" s="28"/>
      <c r="OPO822" s="28"/>
      <c r="OPP822" s="28"/>
      <c r="OPQ822" s="28"/>
      <c r="OPR822" s="28"/>
      <c r="OPS822" s="28"/>
      <c r="OPT822" s="28"/>
      <c r="OPU822" s="28"/>
      <c r="OPV822" s="28"/>
      <c r="OPW822" s="28"/>
      <c r="OPX822" s="28"/>
      <c r="OPY822" s="28"/>
      <c r="OPZ822" s="28"/>
      <c r="OQA822" s="28"/>
      <c r="OQB822" s="28"/>
      <c r="OQC822" s="28"/>
      <c r="OQD822" s="28"/>
      <c r="OQE822" s="28"/>
      <c r="OQF822" s="28"/>
      <c r="OQG822" s="28"/>
      <c r="OQH822" s="28"/>
      <c r="OQI822" s="28"/>
      <c r="OQJ822" s="28"/>
      <c r="OQK822" s="28"/>
      <c r="OQL822" s="28"/>
      <c r="OQM822" s="28"/>
      <c r="OQN822" s="28"/>
      <c r="OQO822" s="28"/>
      <c r="OQP822" s="28"/>
      <c r="OQQ822" s="28"/>
      <c r="OQR822" s="28"/>
      <c r="OQS822" s="28"/>
      <c r="OQT822" s="28"/>
      <c r="OQU822" s="28"/>
      <c r="OQV822" s="28"/>
      <c r="OQW822" s="28"/>
      <c r="OQX822" s="28"/>
      <c r="OQY822" s="28"/>
      <c r="OQZ822" s="28"/>
      <c r="ORA822" s="28"/>
      <c r="ORB822" s="28"/>
      <c r="ORC822" s="28"/>
      <c r="ORD822" s="28"/>
      <c r="ORE822" s="28"/>
      <c r="ORF822" s="28"/>
      <c r="ORG822" s="28"/>
      <c r="ORH822" s="28"/>
      <c r="ORI822" s="28"/>
      <c r="ORJ822" s="28"/>
      <c r="ORK822" s="28"/>
      <c r="ORL822" s="28"/>
      <c r="ORM822" s="28"/>
      <c r="ORN822" s="28"/>
      <c r="ORO822" s="28"/>
      <c r="ORP822" s="28"/>
      <c r="ORQ822" s="28"/>
      <c r="ORR822" s="28"/>
      <c r="ORS822" s="28"/>
      <c r="ORT822" s="28"/>
      <c r="ORU822" s="28"/>
      <c r="ORV822" s="28"/>
      <c r="ORW822" s="28"/>
      <c r="ORX822" s="28"/>
      <c r="ORY822" s="28"/>
      <c r="ORZ822" s="28"/>
      <c r="OSA822" s="28"/>
      <c r="OSB822" s="28"/>
      <c r="OSC822" s="28"/>
      <c r="OSD822" s="28"/>
      <c r="OSE822" s="28"/>
      <c r="OSF822" s="28"/>
      <c r="OSG822" s="28"/>
      <c r="OSH822" s="28"/>
      <c r="OSI822" s="28"/>
      <c r="OSJ822" s="28"/>
      <c r="OSK822" s="28"/>
      <c r="OSL822" s="28"/>
      <c r="OSM822" s="28"/>
      <c r="OSN822" s="28"/>
      <c r="OSO822" s="28"/>
      <c r="OSP822" s="28"/>
      <c r="OSQ822" s="28"/>
      <c r="OSR822" s="28"/>
      <c r="OSS822" s="28"/>
      <c r="OST822" s="28"/>
      <c r="OSU822" s="28"/>
      <c r="OSV822" s="28"/>
      <c r="OSW822" s="28"/>
      <c r="OSX822" s="28"/>
      <c r="OSY822" s="28"/>
      <c r="OSZ822" s="28"/>
      <c r="OTA822" s="28"/>
      <c r="OTB822" s="28"/>
      <c r="OTC822" s="28"/>
      <c r="OTD822" s="28"/>
      <c r="OTE822" s="28"/>
      <c r="OTF822" s="28"/>
      <c r="OTG822" s="28"/>
      <c r="OTH822" s="28"/>
      <c r="OTI822" s="28"/>
      <c r="OTJ822" s="28"/>
      <c r="OTK822" s="28"/>
      <c r="OTL822" s="28"/>
      <c r="OTM822" s="28"/>
      <c r="OTN822" s="28"/>
      <c r="OTO822" s="28"/>
      <c r="OTP822" s="28"/>
      <c r="OTQ822" s="28"/>
      <c r="OTR822" s="28"/>
      <c r="OTS822" s="28"/>
      <c r="OTT822" s="28"/>
      <c r="OTU822" s="28"/>
      <c r="OTV822" s="28"/>
      <c r="OTW822" s="28"/>
      <c r="OTX822" s="28"/>
      <c r="OTY822" s="28"/>
      <c r="OTZ822" s="28"/>
      <c r="OUA822" s="28"/>
      <c r="OUB822" s="28"/>
      <c r="OUC822" s="28"/>
      <c r="OUD822" s="28"/>
      <c r="OUE822" s="28"/>
      <c r="OUF822" s="28"/>
      <c r="OUG822" s="28"/>
      <c r="OUH822" s="28"/>
      <c r="OUI822" s="28"/>
      <c r="OUJ822" s="28"/>
      <c r="OUK822" s="28"/>
      <c r="OUL822" s="28"/>
      <c r="OUM822" s="28"/>
      <c r="OUN822" s="28"/>
      <c r="OUO822" s="28"/>
      <c r="OUP822" s="28"/>
      <c r="OUQ822" s="28"/>
      <c r="OUR822" s="28"/>
      <c r="OUS822" s="28"/>
      <c r="OUT822" s="28"/>
      <c r="OUU822" s="28"/>
      <c r="OUV822" s="28"/>
      <c r="OUW822" s="28"/>
      <c r="OUX822" s="28"/>
      <c r="OUY822" s="28"/>
      <c r="OUZ822" s="28"/>
      <c r="OVA822" s="28"/>
      <c r="OVB822" s="28"/>
      <c r="OVC822" s="28"/>
      <c r="OVD822" s="28"/>
      <c r="OVE822" s="28"/>
      <c r="OVF822" s="28"/>
      <c r="OVG822" s="28"/>
      <c r="OVH822" s="28"/>
      <c r="OVI822" s="28"/>
      <c r="OVJ822" s="28"/>
      <c r="OVK822" s="28"/>
      <c r="OVL822" s="28"/>
      <c r="OVM822" s="28"/>
      <c r="OVN822" s="28"/>
      <c r="OVO822" s="28"/>
      <c r="OVP822" s="28"/>
      <c r="OVQ822" s="28"/>
      <c r="OVR822" s="28"/>
      <c r="OVS822" s="28"/>
      <c r="OVT822" s="28"/>
      <c r="OVU822" s="28"/>
      <c r="OVV822" s="28"/>
      <c r="OVW822" s="28"/>
      <c r="OVX822" s="28"/>
      <c r="OVY822" s="28"/>
      <c r="OVZ822" s="28"/>
      <c r="OWA822" s="28"/>
      <c r="OWB822" s="28"/>
      <c r="OWC822" s="28"/>
      <c r="OWD822" s="28"/>
      <c r="OWE822" s="28"/>
      <c r="OWF822" s="28"/>
      <c r="OWG822" s="28"/>
      <c r="OWH822" s="28"/>
      <c r="OWI822" s="28"/>
      <c r="OWJ822" s="28"/>
      <c r="OWK822" s="28"/>
      <c r="OWL822" s="28"/>
      <c r="OWM822" s="28"/>
      <c r="OWN822" s="28"/>
      <c r="OWO822" s="28"/>
      <c r="OWP822" s="28"/>
      <c r="OWQ822" s="28"/>
      <c r="OWR822" s="28"/>
      <c r="OWS822" s="28"/>
      <c r="OWT822" s="28"/>
      <c r="OWU822" s="28"/>
      <c r="OWV822" s="28"/>
      <c r="OWW822" s="28"/>
      <c r="OWX822" s="28"/>
      <c r="OWY822" s="28"/>
      <c r="OWZ822" s="28"/>
      <c r="OXA822" s="28"/>
      <c r="OXB822" s="28"/>
      <c r="OXC822" s="28"/>
      <c r="OXD822" s="28"/>
      <c r="OXE822" s="28"/>
      <c r="OXF822" s="28"/>
      <c r="OXG822" s="28"/>
      <c r="OXH822" s="28"/>
      <c r="OXI822" s="28"/>
      <c r="OXJ822" s="28"/>
      <c r="OXK822" s="28"/>
      <c r="OXL822" s="28"/>
      <c r="OXM822" s="28"/>
      <c r="OXN822" s="28"/>
      <c r="OXO822" s="28"/>
      <c r="OXP822" s="28"/>
      <c r="OXQ822" s="28"/>
      <c r="OXR822" s="28"/>
      <c r="OXS822" s="28"/>
      <c r="OXT822" s="28"/>
      <c r="OXU822" s="28"/>
      <c r="OXV822" s="28"/>
      <c r="OXW822" s="28"/>
      <c r="OXX822" s="28"/>
      <c r="OXY822" s="28"/>
      <c r="OXZ822" s="28"/>
      <c r="OYA822" s="28"/>
      <c r="OYB822" s="28"/>
      <c r="OYC822" s="28"/>
      <c r="OYD822" s="28"/>
      <c r="OYE822" s="28"/>
      <c r="OYF822" s="28"/>
      <c r="OYG822" s="28"/>
      <c r="OYH822" s="28"/>
      <c r="OYI822" s="28"/>
      <c r="OYJ822" s="28"/>
      <c r="OYK822" s="28"/>
      <c r="OYL822" s="28"/>
      <c r="OYM822" s="28"/>
      <c r="OYN822" s="28"/>
      <c r="OYO822" s="28"/>
      <c r="OYP822" s="28"/>
      <c r="OYQ822" s="28"/>
      <c r="OYR822" s="28"/>
      <c r="OYS822" s="28"/>
      <c r="OYT822" s="28"/>
      <c r="OYU822" s="28"/>
      <c r="OYV822" s="28"/>
      <c r="OYW822" s="28"/>
      <c r="OYX822" s="28"/>
      <c r="OYY822" s="28"/>
      <c r="OYZ822" s="28"/>
      <c r="OZA822" s="28"/>
      <c r="OZB822" s="28"/>
      <c r="OZC822" s="28"/>
      <c r="OZD822" s="28"/>
      <c r="OZE822" s="28"/>
      <c r="OZF822" s="28"/>
      <c r="OZG822" s="28"/>
      <c r="OZH822" s="28"/>
      <c r="OZI822" s="28"/>
      <c r="OZJ822" s="28"/>
      <c r="OZK822" s="28"/>
      <c r="OZL822" s="28"/>
      <c r="OZM822" s="28"/>
      <c r="OZN822" s="28"/>
      <c r="OZO822" s="28"/>
      <c r="OZP822" s="28"/>
      <c r="OZQ822" s="28"/>
      <c r="OZR822" s="28"/>
      <c r="OZS822" s="28"/>
      <c r="OZT822" s="28"/>
      <c r="OZU822" s="28"/>
      <c r="OZV822" s="28"/>
      <c r="OZW822" s="28"/>
      <c r="OZX822" s="28"/>
      <c r="OZY822" s="28"/>
      <c r="OZZ822" s="28"/>
      <c r="PAA822" s="28"/>
      <c r="PAB822" s="28"/>
      <c r="PAC822" s="28"/>
      <c r="PAD822" s="28"/>
      <c r="PAE822" s="28"/>
      <c r="PAF822" s="28"/>
      <c r="PAG822" s="28"/>
      <c r="PAH822" s="28"/>
      <c r="PAI822" s="28"/>
      <c r="PAJ822" s="28"/>
      <c r="PAK822" s="28"/>
      <c r="PAL822" s="28"/>
      <c r="PAM822" s="28"/>
      <c r="PAN822" s="28"/>
      <c r="PAO822" s="28"/>
      <c r="PAP822" s="28"/>
      <c r="PAQ822" s="28"/>
      <c r="PAR822" s="28"/>
      <c r="PAS822" s="28"/>
      <c r="PAT822" s="28"/>
      <c r="PAU822" s="28"/>
      <c r="PAV822" s="28"/>
      <c r="PAW822" s="28"/>
      <c r="PAX822" s="28"/>
      <c r="PAY822" s="28"/>
      <c r="PAZ822" s="28"/>
      <c r="PBA822" s="28"/>
      <c r="PBB822" s="28"/>
      <c r="PBC822" s="28"/>
      <c r="PBD822" s="28"/>
      <c r="PBE822" s="28"/>
      <c r="PBF822" s="28"/>
      <c r="PBG822" s="28"/>
      <c r="PBH822" s="28"/>
      <c r="PBI822" s="28"/>
      <c r="PBJ822" s="28"/>
      <c r="PBK822" s="28"/>
      <c r="PBL822" s="28"/>
      <c r="PBM822" s="28"/>
      <c r="PBN822" s="28"/>
      <c r="PBO822" s="28"/>
      <c r="PBP822" s="28"/>
      <c r="PBQ822" s="28"/>
      <c r="PBR822" s="28"/>
      <c r="PBS822" s="28"/>
      <c r="PBT822" s="28"/>
      <c r="PBU822" s="28"/>
      <c r="PBV822" s="28"/>
      <c r="PBW822" s="28"/>
      <c r="PBX822" s="28"/>
      <c r="PBY822" s="28"/>
      <c r="PBZ822" s="28"/>
      <c r="PCA822" s="28"/>
      <c r="PCB822" s="28"/>
      <c r="PCC822" s="28"/>
      <c r="PCD822" s="28"/>
      <c r="PCE822" s="28"/>
      <c r="PCF822" s="28"/>
      <c r="PCG822" s="28"/>
      <c r="PCH822" s="28"/>
      <c r="PCI822" s="28"/>
      <c r="PCJ822" s="28"/>
      <c r="PCK822" s="28"/>
      <c r="PCL822" s="28"/>
      <c r="PCM822" s="28"/>
      <c r="PCN822" s="28"/>
      <c r="PCO822" s="28"/>
      <c r="PCP822" s="28"/>
      <c r="PCQ822" s="28"/>
      <c r="PCR822" s="28"/>
      <c r="PCS822" s="28"/>
      <c r="PCT822" s="28"/>
      <c r="PCU822" s="28"/>
      <c r="PCV822" s="28"/>
      <c r="PCW822" s="28"/>
      <c r="PCX822" s="28"/>
      <c r="PCY822" s="28"/>
      <c r="PCZ822" s="28"/>
      <c r="PDA822" s="28"/>
      <c r="PDB822" s="28"/>
      <c r="PDC822" s="28"/>
      <c r="PDD822" s="28"/>
      <c r="PDE822" s="28"/>
      <c r="PDF822" s="28"/>
      <c r="PDG822" s="28"/>
      <c r="PDH822" s="28"/>
      <c r="PDI822" s="28"/>
      <c r="PDJ822" s="28"/>
      <c r="PDK822" s="28"/>
      <c r="PDL822" s="28"/>
      <c r="PDM822" s="28"/>
      <c r="PDN822" s="28"/>
      <c r="PDO822" s="28"/>
      <c r="PDP822" s="28"/>
      <c r="PDQ822" s="28"/>
      <c r="PDR822" s="28"/>
      <c r="PDS822" s="28"/>
      <c r="PDT822" s="28"/>
      <c r="PDU822" s="28"/>
      <c r="PDV822" s="28"/>
      <c r="PDW822" s="28"/>
      <c r="PDX822" s="28"/>
      <c r="PDY822" s="28"/>
      <c r="PDZ822" s="28"/>
      <c r="PEA822" s="28"/>
      <c r="PEB822" s="28"/>
      <c r="PEC822" s="28"/>
      <c r="PED822" s="28"/>
      <c r="PEE822" s="28"/>
      <c r="PEF822" s="28"/>
      <c r="PEG822" s="28"/>
      <c r="PEH822" s="28"/>
      <c r="PEI822" s="28"/>
      <c r="PEJ822" s="28"/>
      <c r="PEK822" s="28"/>
      <c r="PEL822" s="28"/>
      <c r="PEM822" s="28"/>
      <c r="PEN822" s="28"/>
      <c r="PEO822" s="28"/>
      <c r="PEP822" s="28"/>
      <c r="PEQ822" s="28"/>
      <c r="PER822" s="28"/>
      <c r="PES822" s="28"/>
      <c r="PET822" s="28"/>
      <c r="PEU822" s="28"/>
      <c r="PEV822" s="28"/>
      <c r="PEW822" s="28"/>
      <c r="PEX822" s="28"/>
      <c r="PEY822" s="28"/>
      <c r="PEZ822" s="28"/>
      <c r="PFA822" s="28"/>
      <c r="PFB822" s="28"/>
      <c r="PFC822" s="28"/>
      <c r="PFD822" s="28"/>
      <c r="PFE822" s="28"/>
      <c r="PFF822" s="28"/>
      <c r="PFG822" s="28"/>
      <c r="PFH822" s="28"/>
      <c r="PFI822" s="28"/>
      <c r="PFJ822" s="28"/>
      <c r="PFK822" s="28"/>
      <c r="PFL822" s="28"/>
      <c r="PFM822" s="28"/>
      <c r="PFN822" s="28"/>
      <c r="PFO822" s="28"/>
      <c r="PFP822" s="28"/>
      <c r="PFQ822" s="28"/>
      <c r="PFR822" s="28"/>
      <c r="PFS822" s="28"/>
      <c r="PFT822" s="28"/>
      <c r="PFU822" s="28"/>
      <c r="PFV822" s="28"/>
      <c r="PFW822" s="28"/>
      <c r="PFX822" s="28"/>
      <c r="PFY822" s="28"/>
      <c r="PFZ822" s="28"/>
      <c r="PGA822" s="28"/>
      <c r="PGB822" s="28"/>
      <c r="PGC822" s="28"/>
      <c r="PGD822" s="28"/>
      <c r="PGE822" s="28"/>
      <c r="PGF822" s="28"/>
      <c r="PGG822" s="28"/>
      <c r="PGH822" s="28"/>
      <c r="PGI822" s="28"/>
      <c r="PGJ822" s="28"/>
      <c r="PGK822" s="28"/>
      <c r="PGL822" s="28"/>
      <c r="PGM822" s="28"/>
      <c r="PGN822" s="28"/>
      <c r="PGO822" s="28"/>
      <c r="PGP822" s="28"/>
      <c r="PGQ822" s="28"/>
      <c r="PGR822" s="28"/>
      <c r="PGS822" s="28"/>
      <c r="PGT822" s="28"/>
      <c r="PGU822" s="28"/>
      <c r="PGV822" s="28"/>
      <c r="PGW822" s="28"/>
      <c r="PGX822" s="28"/>
      <c r="PGY822" s="28"/>
      <c r="PGZ822" s="28"/>
      <c r="PHA822" s="28"/>
      <c r="PHB822" s="28"/>
      <c r="PHC822" s="28"/>
      <c r="PHD822" s="28"/>
      <c r="PHE822" s="28"/>
      <c r="PHF822" s="28"/>
      <c r="PHG822" s="28"/>
      <c r="PHH822" s="28"/>
      <c r="PHI822" s="28"/>
      <c r="PHJ822" s="28"/>
      <c r="PHK822" s="28"/>
      <c r="PHL822" s="28"/>
      <c r="PHM822" s="28"/>
      <c r="PHN822" s="28"/>
      <c r="PHO822" s="28"/>
      <c r="PHP822" s="28"/>
      <c r="PHQ822" s="28"/>
      <c r="PHR822" s="28"/>
      <c r="PHS822" s="28"/>
      <c r="PHT822" s="28"/>
      <c r="PHU822" s="28"/>
      <c r="PHV822" s="28"/>
      <c r="PHW822" s="28"/>
      <c r="PHX822" s="28"/>
      <c r="PHY822" s="28"/>
      <c r="PHZ822" s="28"/>
      <c r="PIA822" s="28"/>
      <c r="PIB822" s="28"/>
      <c r="PIC822" s="28"/>
      <c r="PID822" s="28"/>
      <c r="PIE822" s="28"/>
      <c r="PIF822" s="28"/>
      <c r="PIG822" s="28"/>
      <c r="PIH822" s="28"/>
      <c r="PII822" s="28"/>
      <c r="PIJ822" s="28"/>
      <c r="PIK822" s="28"/>
      <c r="PIL822" s="28"/>
      <c r="PIM822" s="28"/>
      <c r="PIN822" s="28"/>
      <c r="PIO822" s="28"/>
      <c r="PIP822" s="28"/>
      <c r="PIQ822" s="28"/>
      <c r="PIR822" s="28"/>
      <c r="PIS822" s="28"/>
      <c r="PIT822" s="28"/>
      <c r="PIU822" s="28"/>
      <c r="PIV822" s="28"/>
      <c r="PIW822" s="28"/>
      <c r="PIX822" s="28"/>
      <c r="PIY822" s="28"/>
      <c r="PIZ822" s="28"/>
      <c r="PJA822" s="28"/>
      <c r="PJB822" s="28"/>
      <c r="PJC822" s="28"/>
      <c r="PJD822" s="28"/>
      <c r="PJE822" s="28"/>
      <c r="PJF822" s="28"/>
      <c r="PJG822" s="28"/>
      <c r="PJH822" s="28"/>
      <c r="PJI822" s="28"/>
      <c r="PJJ822" s="28"/>
      <c r="PJK822" s="28"/>
      <c r="PJL822" s="28"/>
      <c r="PJM822" s="28"/>
      <c r="PJN822" s="28"/>
      <c r="PJO822" s="28"/>
      <c r="PJP822" s="28"/>
      <c r="PJQ822" s="28"/>
      <c r="PJR822" s="28"/>
      <c r="PJS822" s="28"/>
      <c r="PJT822" s="28"/>
      <c r="PJU822" s="28"/>
      <c r="PJV822" s="28"/>
      <c r="PJW822" s="28"/>
      <c r="PJX822" s="28"/>
      <c r="PJY822" s="28"/>
      <c r="PJZ822" s="28"/>
      <c r="PKA822" s="28"/>
      <c r="PKB822" s="28"/>
      <c r="PKC822" s="28"/>
      <c r="PKD822" s="28"/>
      <c r="PKE822" s="28"/>
      <c r="PKF822" s="28"/>
      <c r="PKG822" s="28"/>
      <c r="PKH822" s="28"/>
      <c r="PKI822" s="28"/>
      <c r="PKJ822" s="28"/>
      <c r="PKK822" s="28"/>
      <c r="PKL822" s="28"/>
      <c r="PKM822" s="28"/>
      <c r="PKN822" s="28"/>
      <c r="PKO822" s="28"/>
      <c r="PKP822" s="28"/>
      <c r="PKQ822" s="28"/>
      <c r="PKR822" s="28"/>
      <c r="PKS822" s="28"/>
      <c r="PKT822" s="28"/>
      <c r="PKU822" s="28"/>
      <c r="PKV822" s="28"/>
      <c r="PKW822" s="28"/>
      <c r="PKX822" s="28"/>
      <c r="PKY822" s="28"/>
      <c r="PKZ822" s="28"/>
      <c r="PLA822" s="28"/>
      <c r="PLB822" s="28"/>
      <c r="PLC822" s="28"/>
      <c r="PLD822" s="28"/>
      <c r="PLE822" s="28"/>
      <c r="PLF822" s="28"/>
      <c r="PLG822" s="28"/>
      <c r="PLH822" s="28"/>
      <c r="PLI822" s="28"/>
      <c r="PLJ822" s="28"/>
      <c r="PLK822" s="28"/>
      <c r="PLL822" s="28"/>
      <c r="PLM822" s="28"/>
      <c r="PLN822" s="28"/>
      <c r="PLO822" s="28"/>
      <c r="PLP822" s="28"/>
      <c r="PLQ822" s="28"/>
      <c r="PLR822" s="28"/>
      <c r="PLS822" s="28"/>
      <c r="PLT822" s="28"/>
      <c r="PLU822" s="28"/>
      <c r="PLV822" s="28"/>
      <c r="PLW822" s="28"/>
      <c r="PLX822" s="28"/>
      <c r="PLY822" s="28"/>
      <c r="PLZ822" s="28"/>
      <c r="PMA822" s="28"/>
      <c r="PMB822" s="28"/>
      <c r="PMC822" s="28"/>
      <c r="PMD822" s="28"/>
      <c r="PME822" s="28"/>
      <c r="PMF822" s="28"/>
      <c r="PMG822" s="28"/>
      <c r="PMH822" s="28"/>
      <c r="PMI822" s="28"/>
      <c r="PMJ822" s="28"/>
      <c r="PMK822" s="28"/>
      <c r="PML822" s="28"/>
      <c r="PMM822" s="28"/>
      <c r="PMN822" s="28"/>
      <c r="PMO822" s="28"/>
      <c r="PMP822" s="28"/>
      <c r="PMQ822" s="28"/>
      <c r="PMR822" s="28"/>
      <c r="PMS822" s="28"/>
      <c r="PMT822" s="28"/>
      <c r="PMU822" s="28"/>
      <c r="PMV822" s="28"/>
      <c r="PMW822" s="28"/>
      <c r="PMX822" s="28"/>
      <c r="PMY822" s="28"/>
      <c r="PMZ822" s="28"/>
      <c r="PNA822" s="28"/>
      <c r="PNB822" s="28"/>
      <c r="PNC822" s="28"/>
      <c r="PND822" s="28"/>
      <c r="PNE822" s="28"/>
      <c r="PNF822" s="28"/>
      <c r="PNG822" s="28"/>
      <c r="PNH822" s="28"/>
      <c r="PNI822" s="28"/>
      <c r="PNJ822" s="28"/>
      <c r="PNK822" s="28"/>
      <c r="PNL822" s="28"/>
      <c r="PNM822" s="28"/>
      <c r="PNN822" s="28"/>
      <c r="PNO822" s="28"/>
      <c r="PNP822" s="28"/>
      <c r="PNQ822" s="28"/>
      <c r="PNR822" s="28"/>
      <c r="PNS822" s="28"/>
      <c r="PNT822" s="28"/>
      <c r="PNU822" s="28"/>
      <c r="PNV822" s="28"/>
      <c r="PNW822" s="28"/>
      <c r="PNX822" s="28"/>
      <c r="PNY822" s="28"/>
      <c r="PNZ822" s="28"/>
      <c r="POA822" s="28"/>
      <c r="POB822" s="28"/>
      <c r="POC822" s="28"/>
      <c r="POD822" s="28"/>
      <c r="POE822" s="28"/>
      <c r="POF822" s="28"/>
      <c r="POG822" s="28"/>
      <c r="POH822" s="28"/>
      <c r="POI822" s="28"/>
      <c r="POJ822" s="28"/>
      <c r="POK822" s="28"/>
      <c r="POL822" s="28"/>
      <c r="POM822" s="28"/>
      <c r="PON822" s="28"/>
      <c r="POO822" s="28"/>
      <c r="POP822" s="28"/>
      <c r="POQ822" s="28"/>
      <c r="POR822" s="28"/>
      <c r="POS822" s="28"/>
      <c r="POT822" s="28"/>
      <c r="POU822" s="28"/>
      <c r="POV822" s="28"/>
      <c r="POW822" s="28"/>
      <c r="POX822" s="28"/>
      <c r="POY822" s="28"/>
      <c r="POZ822" s="28"/>
      <c r="PPA822" s="28"/>
      <c r="PPB822" s="28"/>
      <c r="PPC822" s="28"/>
      <c r="PPD822" s="28"/>
      <c r="PPE822" s="28"/>
      <c r="PPF822" s="28"/>
      <c r="PPG822" s="28"/>
      <c r="PPH822" s="28"/>
      <c r="PPI822" s="28"/>
      <c r="PPJ822" s="28"/>
      <c r="PPK822" s="28"/>
      <c r="PPL822" s="28"/>
      <c r="PPM822" s="28"/>
      <c r="PPN822" s="28"/>
      <c r="PPO822" s="28"/>
      <c r="PPP822" s="28"/>
      <c r="PPQ822" s="28"/>
      <c r="PPR822" s="28"/>
      <c r="PPS822" s="28"/>
      <c r="PPT822" s="28"/>
      <c r="PPU822" s="28"/>
      <c r="PPV822" s="28"/>
      <c r="PPW822" s="28"/>
      <c r="PPX822" s="28"/>
      <c r="PPY822" s="28"/>
      <c r="PPZ822" s="28"/>
      <c r="PQA822" s="28"/>
      <c r="PQB822" s="28"/>
      <c r="PQC822" s="28"/>
      <c r="PQD822" s="28"/>
      <c r="PQE822" s="28"/>
      <c r="PQF822" s="28"/>
      <c r="PQG822" s="28"/>
      <c r="PQH822" s="28"/>
      <c r="PQI822" s="28"/>
      <c r="PQJ822" s="28"/>
      <c r="PQK822" s="28"/>
      <c r="PQL822" s="28"/>
      <c r="PQM822" s="28"/>
      <c r="PQN822" s="28"/>
      <c r="PQO822" s="28"/>
      <c r="PQP822" s="28"/>
      <c r="PQQ822" s="28"/>
      <c r="PQR822" s="28"/>
      <c r="PQS822" s="28"/>
      <c r="PQT822" s="28"/>
      <c r="PQU822" s="28"/>
      <c r="PQV822" s="28"/>
      <c r="PQW822" s="28"/>
      <c r="PQX822" s="28"/>
      <c r="PQY822" s="28"/>
      <c r="PQZ822" s="28"/>
      <c r="PRA822" s="28"/>
      <c r="PRB822" s="28"/>
      <c r="PRC822" s="28"/>
      <c r="PRD822" s="28"/>
      <c r="PRE822" s="28"/>
      <c r="PRF822" s="28"/>
      <c r="PRG822" s="28"/>
      <c r="PRH822" s="28"/>
      <c r="PRI822" s="28"/>
      <c r="PRJ822" s="28"/>
      <c r="PRK822" s="28"/>
      <c r="PRL822" s="28"/>
      <c r="PRM822" s="28"/>
      <c r="PRN822" s="28"/>
      <c r="PRO822" s="28"/>
      <c r="PRP822" s="28"/>
      <c r="PRQ822" s="28"/>
      <c r="PRR822" s="28"/>
      <c r="PRS822" s="28"/>
      <c r="PRT822" s="28"/>
      <c r="PRU822" s="28"/>
      <c r="PRV822" s="28"/>
      <c r="PRW822" s="28"/>
      <c r="PRX822" s="28"/>
      <c r="PRY822" s="28"/>
      <c r="PRZ822" s="28"/>
      <c r="PSA822" s="28"/>
      <c r="PSB822" s="28"/>
      <c r="PSC822" s="28"/>
      <c r="PSD822" s="28"/>
      <c r="PSE822" s="28"/>
      <c r="PSF822" s="28"/>
      <c r="PSG822" s="28"/>
      <c r="PSH822" s="28"/>
      <c r="PSI822" s="28"/>
      <c r="PSJ822" s="28"/>
      <c r="PSK822" s="28"/>
      <c r="PSL822" s="28"/>
      <c r="PSM822" s="28"/>
      <c r="PSN822" s="28"/>
      <c r="PSO822" s="28"/>
      <c r="PSP822" s="28"/>
      <c r="PSQ822" s="28"/>
      <c r="PSR822" s="28"/>
      <c r="PSS822" s="28"/>
      <c r="PST822" s="28"/>
      <c r="PSU822" s="28"/>
      <c r="PSV822" s="28"/>
      <c r="PSW822" s="28"/>
      <c r="PSX822" s="28"/>
      <c r="PSY822" s="28"/>
      <c r="PSZ822" s="28"/>
      <c r="PTA822" s="28"/>
      <c r="PTB822" s="28"/>
      <c r="PTC822" s="28"/>
      <c r="PTD822" s="28"/>
      <c r="PTE822" s="28"/>
      <c r="PTF822" s="28"/>
      <c r="PTG822" s="28"/>
      <c r="PTH822" s="28"/>
      <c r="PTI822" s="28"/>
      <c r="PTJ822" s="28"/>
      <c r="PTK822" s="28"/>
      <c r="PTL822" s="28"/>
      <c r="PTM822" s="28"/>
      <c r="PTN822" s="28"/>
      <c r="PTO822" s="28"/>
      <c r="PTP822" s="28"/>
      <c r="PTQ822" s="28"/>
      <c r="PTR822" s="28"/>
      <c r="PTS822" s="28"/>
      <c r="PTT822" s="28"/>
      <c r="PTU822" s="28"/>
      <c r="PTV822" s="28"/>
      <c r="PTW822" s="28"/>
      <c r="PTX822" s="28"/>
      <c r="PTY822" s="28"/>
      <c r="PTZ822" s="28"/>
      <c r="PUA822" s="28"/>
      <c r="PUB822" s="28"/>
      <c r="PUC822" s="28"/>
      <c r="PUD822" s="28"/>
      <c r="PUE822" s="28"/>
      <c r="PUF822" s="28"/>
      <c r="PUG822" s="28"/>
      <c r="PUH822" s="28"/>
      <c r="PUI822" s="28"/>
      <c r="PUJ822" s="28"/>
      <c r="PUK822" s="28"/>
      <c r="PUL822" s="28"/>
      <c r="PUM822" s="28"/>
      <c r="PUN822" s="28"/>
      <c r="PUO822" s="28"/>
      <c r="PUP822" s="28"/>
      <c r="PUQ822" s="28"/>
      <c r="PUR822" s="28"/>
      <c r="PUS822" s="28"/>
      <c r="PUT822" s="28"/>
      <c r="PUU822" s="28"/>
      <c r="PUV822" s="28"/>
      <c r="PUW822" s="28"/>
      <c r="PUX822" s="28"/>
      <c r="PUY822" s="28"/>
      <c r="PUZ822" s="28"/>
      <c r="PVA822" s="28"/>
      <c r="PVB822" s="28"/>
      <c r="PVC822" s="28"/>
      <c r="PVD822" s="28"/>
      <c r="PVE822" s="28"/>
      <c r="PVF822" s="28"/>
      <c r="PVG822" s="28"/>
      <c r="PVH822" s="28"/>
      <c r="PVI822" s="28"/>
      <c r="PVJ822" s="28"/>
      <c r="PVK822" s="28"/>
      <c r="PVL822" s="28"/>
      <c r="PVM822" s="28"/>
      <c r="PVN822" s="28"/>
      <c r="PVO822" s="28"/>
      <c r="PVP822" s="28"/>
      <c r="PVQ822" s="28"/>
      <c r="PVR822" s="28"/>
      <c r="PVS822" s="28"/>
      <c r="PVT822" s="28"/>
      <c r="PVU822" s="28"/>
      <c r="PVV822" s="28"/>
      <c r="PVW822" s="28"/>
      <c r="PVX822" s="28"/>
      <c r="PVY822" s="28"/>
      <c r="PVZ822" s="28"/>
      <c r="PWA822" s="28"/>
      <c r="PWB822" s="28"/>
      <c r="PWC822" s="28"/>
      <c r="PWD822" s="28"/>
      <c r="PWE822" s="28"/>
      <c r="PWF822" s="28"/>
      <c r="PWG822" s="28"/>
      <c r="PWH822" s="28"/>
      <c r="PWI822" s="28"/>
      <c r="PWJ822" s="28"/>
      <c r="PWK822" s="28"/>
      <c r="PWL822" s="28"/>
      <c r="PWM822" s="28"/>
      <c r="PWN822" s="28"/>
      <c r="PWO822" s="28"/>
      <c r="PWP822" s="28"/>
      <c r="PWQ822" s="28"/>
      <c r="PWR822" s="28"/>
      <c r="PWS822" s="28"/>
      <c r="PWT822" s="28"/>
      <c r="PWU822" s="28"/>
      <c r="PWV822" s="28"/>
      <c r="PWW822" s="28"/>
      <c r="PWX822" s="28"/>
      <c r="PWY822" s="28"/>
      <c r="PWZ822" s="28"/>
      <c r="PXA822" s="28"/>
      <c r="PXB822" s="28"/>
      <c r="PXC822" s="28"/>
      <c r="PXD822" s="28"/>
      <c r="PXE822" s="28"/>
      <c r="PXF822" s="28"/>
      <c r="PXG822" s="28"/>
      <c r="PXH822" s="28"/>
      <c r="PXI822" s="28"/>
      <c r="PXJ822" s="28"/>
      <c r="PXK822" s="28"/>
      <c r="PXL822" s="28"/>
      <c r="PXM822" s="28"/>
      <c r="PXN822" s="28"/>
      <c r="PXO822" s="28"/>
      <c r="PXP822" s="28"/>
      <c r="PXQ822" s="28"/>
      <c r="PXR822" s="28"/>
      <c r="PXS822" s="28"/>
      <c r="PXT822" s="28"/>
      <c r="PXU822" s="28"/>
      <c r="PXV822" s="28"/>
      <c r="PXW822" s="28"/>
      <c r="PXX822" s="28"/>
      <c r="PXY822" s="28"/>
      <c r="PXZ822" s="28"/>
      <c r="PYA822" s="28"/>
      <c r="PYB822" s="28"/>
      <c r="PYC822" s="28"/>
      <c r="PYD822" s="28"/>
      <c r="PYE822" s="28"/>
      <c r="PYF822" s="28"/>
      <c r="PYG822" s="28"/>
      <c r="PYH822" s="28"/>
      <c r="PYI822" s="28"/>
      <c r="PYJ822" s="28"/>
      <c r="PYK822" s="28"/>
      <c r="PYL822" s="28"/>
      <c r="PYM822" s="28"/>
      <c r="PYN822" s="28"/>
      <c r="PYO822" s="28"/>
      <c r="PYP822" s="28"/>
      <c r="PYQ822" s="28"/>
      <c r="PYR822" s="28"/>
      <c r="PYS822" s="28"/>
      <c r="PYT822" s="28"/>
      <c r="PYU822" s="28"/>
      <c r="PYV822" s="28"/>
      <c r="PYW822" s="28"/>
      <c r="PYX822" s="28"/>
      <c r="PYY822" s="28"/>
      <c r="PYZ822" s="28"/>
      <c r="PZA822" s="28"/>
      <c r="PZB822" s="28"/>
      <c r="PZC822" s="28"/>
      <c r="PZD822" s="28"/>
      <c r="PZE822" s="28"/>
      <c r="PZF822" s="28"/>
      <c r="PZG822" s="28"/>
      <c r="PZH822" s="28"/>
      <c r="PZI822" s="28"/>
      <c r="PZJ822" s="28"/>
      <c r="PZK822" s="28"/>
      <c r="PZL822" s="28"/>
      <c r="PZM822" s="28"/>
      <c r="PZN822" s="28"/>
      <c r="PZO822" s="28"/>
      <c r="PZP822" s="28"/>
      <c r="PZQ822" s="28"/>
      <c r="PZR822" s="28"/>
      <c r="PZS822" s="28"/>
      <c r="PZT822" s="28"/>
      <c r="PZU822" s="28"/>
      <c r="PZV822" s="28"/>
      <c r="PZW822" s="28"/>
      <c r="PZX822" s="28"/>
      <c r="PZY822" s="28"/>
      <c r="PZZ822" s="28"/>
      <c r="QAA822" s="28"/>
      <c r="QAB822" s="28"/>
      <c r="QAC822" s="28"/>
      <c r="QAD822" s="28"/>
      <c r="QAE822" s="28"/>
      <c r="QAF822" s="28"/>
      <c r="QAG822" s="28"/>
      <c r="QAH822" s="28"/>
      <c r="QAI822" s="28"/>
      <c r="QAJ822" s="28"/>
      <c r="QAK822" s="28"/>
      <c r="QAL822" s="28"/>
      <c r="QAM822" s="28"/>
      <c r="QAN822" s="28"/>
      <c r="QAO822" s="28"/>
      <c r="QAP822" s="28"/>
      <c r="QAQ822" s="28"/>
      <c r="QAR822" s="28"/>
      <c r="QAS822" s="28"/>
      <c r="QAT822" s="28"/>
      <c r="QAU822" s="28"/>
      <c r="QAV822" s="28"/>
      <c r="QAW822" s="28"/>
      <c r="QAX822" s="28"/>
      <c r="QAY822" s="28"/>
      <c r="QAZ822" s="28"/>
      <c r="QBA822" s="28"/>
      <c r="QBB822" s="28"/>
      <c r="QBC822" s="28"/>
      <c r="QBD822" s="28"/>
      <c r="QBE822" s="28"/>
      <c r="QBF822" s="28"/>
      <c r="QBG822" s="28"/>
      <c r="QBH822" s="28"/>
      <c r="QBI822" s="28"/>
      <c r="QBJ822" s="28"/>
      <c r="QBK822" s="28"/>
      <c r="QBL822" s="28"/>
      <c r="QBM822" s="28"/>
      <c r="QBN822" s="28"/>
      <c r="QBO822" s="28"/>
      <c r="QBP822" s="28"/>
      <c r="QBQ822" s="28"/>
      <c r="QBR822" s="28"/>
      <c r="QBS822" s="28"/>
      <c r="QBT822" s="28"/>
      <c r="QBU822" s="28"/>
      <c r="QBV822" s="28"/>
      <c r="QBW822" s="28"/>
      <c r="QBX822" s="28"/>
      <c r="QBY822" s="28"/>
      <c r="QBZ822" s="28"/>
      <c r="QCA822" s="28"/>
      <c r="QCB822" s="28"/>
      <c r="QCC822" s="28"/>
      <c r="QCD822" s="28"/>
      <c r="QCE822" s="28"/>
      <c r="QCF822" s="28"/>
      <c r="QCG822" s="28"/>
      <c r="QCH822" s="28"/>
      <c r="QCI822" s="28"/>
      <c r="QCJ822" s="28"/>
      <c r="QCK822" s="28"/>
      <c r="QCL822" s="28"/>
      <c r="QCM822" s="28"/>
      <c r="QCN822" s="28"/>
      <c r="QCO822" s="28"/>
      <c r="QCP822" s="28"/>
      <c r="QCQ822" s="28"/>
      <c r="QCR822" s="28"/>
      <c r="QCS822" s="28"/>
      <c r="QCT822" s="28"/>
      <c r="QCU822" s="28"/>
      <c r="QCV822" s="28"/>
      <c r="QCW822" s="28"/>
      <c r="QCX822" s="28"/>
      <c r="QCY822" s="28"/>
      <c r="QCZ822" s="28"/>
      <c r="QDA822" s="28"/>
      <c r="QDB822" s="28"/>
      <c r="QDC822" s="28"/>
      <c r="QDD822" s="28"/>
      <c r="QDE822" s="28"/>
      <c r="QDF822" s="28"/>
      <c r="QDG822" s="28"/>
      <c r="QDH822" s="28"/>
      <c r="QDI822" s="28"/>
      <c r="QDJ822" s="28"/>
      <c r="QDK822" s="28"/>
      <c r="QDL822" s="28"/>
      <c r="QDM822" s="28"/>
      <c r="QDN822" s="28"/>
      <c r="QDO822" s="28"/>
      <c r="QDP822" s="28"/>
      <c r="QDQ822" s="28"/>
      <c r="QDR822" s="28"/>
      <c r="QDS822" s="28"/>
      <c r="QDT822" s="28"/>
      <c r="QDU822" s="28"/>
      <c r="QDV822" s="28"/>
      <c r="QDW822" s="28"/>
      <c r="QDX822" s="28"/>
      <c r="QDY822" s="28"/>
      <c r="QDZ822" s="28"/>
      <c r="QEA822" s="28"/>
      <c r="QEB822" s="28"/>
      <c r="QEC822" s="28"/>
      <c r="QED822" s="28"/>
      <c r="QEE822" s="28"/>
      <c r="QEF822" s="28"/>
      <c r="QEG822" s="28"/>
      <c r="QEH822" s="28"/>
      <c r="QEI822" s="28"/>
      <c r="QEJ822" s="28"/>
      <c r="QEK822" s="28"/>
      <c r="QEL822" s="28"/>
      <c r="QEM822" s="28"/>
      <c r="QEN822" s="28"/>
      <c r="QEO822" s="28"/>
      <c r="QEP822" s="28"/>
      <c r="QEQ822" s="28"/>
      <c r="QER822" s="28"/>
      <c r="QES822" s="28"/>
      <c r="QET822" s="28"/>
      <c r="QEU822" s="28"/>
      <c r="QEV822" s="28"/>
      <c r="QEW822" s="28"/>
      <c r="QEX822" s="28"/>
      <c r="QEY822" s="28"/>
      <c r="QEZ822" s="28"/>
      <c r="QFA822" s="28"/>
      <c r="QFB822" s="28"/>
      <c r="QFC822" s="28"/>
      <c r="QFD822" s="28"/>
      <c r="QFE822" s="28"/>
      <c r="QFF822" s="28"/>
      <c r="QFG822" s="28"/>
      <c r="QFH822" s="28"/>
      <c r="QFI822" s="28"/>
      <c r="QFJ822" s="28"/>
      <c r="QFK822" s="28"/>
      <c r="QFL822" s="28"/>
      <c r="QFM822" s="28"/>
      <c r="QFN822" s="28"/>
      <c r="QFO822" s="28"/>
      <c r="QFP822" s="28"/>
      <c r="QFQ822" s="28"/>
      <c r="QFR822" s="28"/>
      <c r="QFS822" s="28"/>
      <c r="QFT822" s="28"/>
      <c r="QFU822" s="28"/>
      <c r="QFV822" s="28"/>
      <c r="QFW822" s="28"/>
      <c r="QFX822" s="28"/>
      <c r="QFY822" s="28"/>
      <c r="QFZ822" s="28"/>
      <c r="QGA822" s="28"/>
      <c r="QGB822" s="28"/>
      <c r="QGC822" s="28"/>
      <c r="QGD822" s="28"/>
      <c r="QGE822" s="28"/>
      <c r="QGF822" s="28"/>
      <c r="QGG822" s="28"/>
      <c r="QGH822" s="28"/>
      <c r="QGI822" s="28"/>
      <c r="QGJ822" s="28"/>
      <c r="QGK822" s="28"/>
      <c r="QGL822" s="28"/>
      <c r="QGM822" s="28"/>
      <c r="QGN822" s="28"/>
      <c r="QGO822" s="28"/>
      <c r="QGP822" s="28"/>
      <c r="QGQ822" s="28"/>
      <c r="QGR822" s="28"/>
      <c r="QGS822" s="28"/>
      <c r="QGT822" s="28"/>
      <c r="QGU822" s="28"/>
      <c r="QGV822" s="28"/>
      <c r="QGW822" s="28"/>
      <c r="QGX822" s="28"/>
      <c r="QGY822" s="28"/>
      <c r="QGZ822" s="28"/>
      <c r="QHA822" s="28"/>
      <c r="QHB822" s="28"/>
      <c r="QHC822" s="28"/>
      <c r="QHD822" s="28"/>
      <c r="QHE822" s="28"/>
      <c r="QHF822" s="28"/>
      <c r="QHG822" s="28"/>
      <c r="QHH822" s="28"/>
      <c r="QHI822" s="28"/>
      <c r="QHJ822" s="28"/>
      <c r="QHK822" s="28"/>
      <c r="QHL822" s="28"/>
      <c r="QHM822" s="28"/>
      <c r="QHN822" s="28"/>
      <c r="QHO822" s="28"/>
      <c r="QHP822" s="28"/>
      <c r="QHQ822" s="28"/>
      <c r="QHR822" s="28"/>
      <c r="QHS822" s="28"/>
      <c r="QHT822" s="28"/>
      <c r="QHU822" s="28"/>
      <c r="QHV822" s="28"/>
      <c r="QHW822" s="28"/>
      <c r="QHX822" s="28"/>
      <c r="QHY822" s="28"/>
      <c r="QHZ822" s="28"/>
      <c r="QIA822" s="28"/>
      <c r="QIB822" s="28"/>
      <c r="QIC822" s="28"/>
      <c r="QID822" s="28"/>
      <c r="QIE822" s="28"/>
      <c r="QIF822" s="28"/>
      <c r="QIG822" s="28"/>
      <c r="QIH822" s="28"/>
      <c r="QII822" s="28"/>
      <c r="QIJ822" s="28"/>
      <c r="QIK822" s="28"/>
      <c r="QIL822" s="28"/>
      <c r="QIM822" s="28"/>
      <c r="QIN822" s="28"/>
      <c r="QIO822" s="28"/>
      <c r="QIP822" s="28"/>
      <c r="QIQ822" s="28"/>
      <c r="QIR822" s="28"/>
      <c r="QIS822" s="28"/>
      <c r="QIT822" s="28"/>
      <c r="QIU822" s="28"/>
      <c r="QIV822" s="28"/>
      <c r="QIW822" s="28"/>
      <c r="QIX822" s="28"/>
      <c r="QIY822" s="28"/>
      <c r="QIZ822" s="28"/>
      <c r="QJA822" s="28"/>
      <c r="QJB822" s="28"/>
      <c r="QJC822" s="28"/>
      <c r="QJD822" s="28"/>
      <c r="QJE822" s="28"/>
      <c r="QJF822" s="28"/>
      <c r="QJG822" s="28"/>
      <c r="QJH822" s="28"/>
      <c r="QJI822" s="28"/>
      <c r="QJJ822" s="28"/>
      <c r="QJK822" s="28"/>
      <c r="QJL822" s="28"/>
      <c r="QJM822" s="28"/>
      <c r="QJN822" s="28"/>
      <c r="QJO822" s="28"/>
      <c r="QJP822" s="28"/>
      <c r="QJQ822" s="28"/>
      <c r="QJR822" s="28"/>
      <c r="QJS822" s="28"/>
      <c r="QJT822" s="28"/>
      <c r="QJU822" s="28"/>
      <c r="QJV822" s="28"/>
      <c r="QJW822" s="28"/>
      <c r="QJX822" s="28"/>
      <c r="QJY822" s="28"/>
      <c r="QJZ822" s="28"/>
      <c r="QKA822" s="28"/>
      <c r="QKB822" s="28"/>
      <c r="QKC822" s="28"/>
      <c r="QKD822" s="28"/>
      <c r="QKE822" s="28"/>
      <c r="QKF822" s="28"/>
      <c r="QKG822" s="28"/>
      <c r="QKH822" s="28"/>
      <c r="QKI822" s="28"/>
      <c r="QKJ822" s="28"/>
      <c r="QKK822" s="28"/>
      <c r="QKL822" s="28"/>
      <c r="QKM822" s="28"/>
      <c r="QKN822" s="28"/>
      <c r="QKO822" s="28"/>
      <c r="QKP822" s="28"/>
      <c r="QKQ822" s="28"/>
      <c r="QKR822" s="28"/>
      <c r="QKS822" s="28"/>
      <c r="QKT822" s="28"/>
      <c r="QKU822" s="28"/>
      <c r="QKV822" s="28"/>
      <c r="QKW822" s="28"/>
      <c r="QKX822" s="28"/>
      <c r="QKY822" s="28"/>
      <c r="QKZ822" s="28"/>
      <c r="QLA822" s="28"/>
      <c r="QLB822" s="28"/>
      <c r="QLC822" s="28"/>
      <c r="QLD822" s="28"/>
      <c r="QLE822" s="28"/>
      <c r="QLF822" s="28"/>
      <c r="QLG822" s="28"/>
      <c r="QLH822" s="28"/>
      <c r="QLI822" s="28"/>
      <c r="QLJ822" s="28"/>
      <c r="QLK822" s="28"/>
      <c r="QLL822" s="28"/>
      <c r="QLM822" s="28"/>
      <c r="QLN822" s="28"/>
      <c r="QLO822" s="28"/>
      <c r="QLP822" s="28"/>
      <c r="QLQ822" s="28"/>
      <c r="QLR822" s="28"/>
      <c r="QLS822" s="28"/>
      <c r="QLT822" s="28"/>
      <c r="QLU822" s="28"/>
      <c r="QLV822" s="28"/>
      <c r="QLW822" s="28"/>
      <c r="QLX822" s="28"/>
      <c r="QLY822" s="28"/>
      <c r="QLZ822" s="28"/>
      <c r="QMA822" s="28"/>
      <c r="QMB822" s="28"/>
      <c r="QMC822" s="28"/>
      <c r="QMD822" s="28"/>
      <c r="QME822" s="28"/>
      <c r="QMF822" s="28"/>
      <c r="QMG822" s="28"/>
      <c r="QMH822" s="28"/>
      <c r="QMI822" s="28"/>
      <c r="QMJ822" s="28"/>
      <c r="QMK822" s="28"/>
      <c r="QML822" s="28"/>
      <c r="QMM822" s="28"/>
      <c r="QMN822" s="28"/>
      <c r="QMO822" s="28"/>
      <c r="QMP822" s="28"/>
      <c r="QMQ822" s="28"/>
      <c r="QMR822" s="28"/>
      <c r="QMS822" s="28"/>
      <c r="QMT822" s="28"/>
      <c r="QMU822" s="28"/>
      <c r="QMV822" s="28"/>
      <c r="QMW822" s="28"/>
      <c r="QMX822" s="28"/>
      <c r="QMY822" s="28"/>
      <c r="QMZ822" s="28"/>
      <c r="QNA822" s="28"/>
      <c r="QNB822" s="28"/>
      <c r="QNC822" s="28"/>
      <c r="QND822" s="28"/>
      <c r="QNE822" s="28"/>
      <c r="QNF822" s="28"/>
      <c r="QNG822" s="28"/>
      <c r="QNH822" s="28"/>
      <c r="QNI822" s="28"/>
      <c r="QNJ822" s="28"/>
      <c r="QNK822" s="28"/>
      <c r="QNL822" s="28"/>
      <c r="QNM822" s="28"/>
      <c r="QNN822" s="28"/>
      <c r="QNO822" s="28"/>
      <c r="QNP822" s="28"/>
      <c r="QNQ822" s="28"/>
      <c r="QNR822" s="28"/>
      <c r="QNS822" s="28"/>
      <c r="QNT822" s="28"/>
      <c r="QNU822" s="28"/>
      <c r="QNV822" s="28"/>
      <c r="QNW822" s="28"/>
      <c r="QNX822" s="28"/>
      <c r="QNY822" s="28"/>
      <c r="QNZ822" s="28"/>
      <c r="QOA822" s="28"/>
      <c r="QOB822" s="28"/>
      <c r="QOC822" s="28"/>
      <c r="QOD822" s="28"/>
      <c r="QOE822" s="28"/>
      <c r="QOF822" s="28"/>
      <c r="QOG822" s="28"/>
      <c r="QOH822" s="28"/>
      <c r="QOI822" s="28"/>
      <c r="QOJ822" s="28"/>
      <c r="QOK822" s="28"/>
      <c r="QOL822" s="28"/>
      <c r="QOM822" s="28"/>
      <c r="QON822" s="28"/>
      <c r="QOO822" s="28"/>
      <c r="QOP822" s="28"/>
      <c r="QOQ822" s="28"/>
      <c r="QOR822" s="28"/>
      <c r="QOS822" s="28"/>
      <c r="QOT822" s="28"/>
      <c r="QOU822" s="28"/>
      <c r="QOV822" s="28"/>
      <c r="QOW822" s="28"/>
      <c r="QOX822" s="28"/>
      <c r="QOY822" s="28"/>
      <c r="QOZ822" s="28"/>
      <c r="QPA822" s="28"/>
      <c r="QPB822" s="28"/>
      <c r="QPC822" s="28"/>
      <c r="QPD822" s="28"/>
      <c r="QPE822" s="28"/>
      <c r="QPF822" s="28"/>
      <c r="QPG822" s="28"/>
      <c r="QPH822" s="28"/>
      <c r="QPI822" s="28"/>
      <c r="QPJ822" s="28"/>
      <c r="QPK822" s="28"/>
      <c r="QPL822" s="28"/>
      <c r="QPM822" s="28"/>
      <c r="QPN822" s="28"/>
      <c r="QPO822" s="28"/>
      <c r="QPP822" s="28"/>
      <c r="QPQ822" s="28"/>
      <c r="QPR822" s="28"/>
      <c r="QPS822" s="28"/>
      <c r="QPT822" s="28"/>
      <c r="QPU822" s="28"/>
      <c r="QPV822" s="28"/>
      <c r="QPW822" s="28"/>
      <c r="QPX822" s="28"/>
      <c r="QPY822" s="28"/>
      <c r="QPZ822" s="28"/>
      <c r="QQA822" s="28"/>
      <c r="QQB822" s="28"/>
      <c r="QQC822" s="28"/>
      <c r="QQD822" s="28"/>
      <c r="QQE822" s="28"/>
      <c r="QQF822" s="28"/>
      <c r="QQG822" s="28"/>
      <c r="QQH822" s="28"/>
      <c r="QQI822" s="28"/>
      <c r="QQJ822" s="28"/>
      <c r="QQK822" s="28"/>
      <c r="QQL822" s="28"/>
      <c r="QQM822" s="28"/>
      <c r="QQN822" s="28"/>
      <c r="QQO822" s="28"/>
      <c r="QQP822" s="28"/>
      <c r="QQQ822" s="28"/>
      <c r="QQR822" s="28"/>
      <c r="QQS822" s="28"/>
      <c r="QQT822" s="28"/>
      <c r="QQU822" s="28"/>
      <c r="QQV822" s="28"/>
      <c r="QQW822" s="28"/>
      <c r="QQX822" s="28"/>
      <c r="QQY822" s="28"/>
      <c r="QQZ822" s="28"/>
      <c r="QRA822" s="28"/>
      <c r="QRB822" s="28"/>
      <c r="QRC822" s="28"/>
      <c r="QRD822" s="28"/>
      <c r="QRE822" s="28"/>
      <c r="QRF822" s="28"/>
      <c r="QRG822" s="28"/>
      <c r="QRH822" s="28"/>
      <c r="QRI822" s="28"/>
      <c r="QRJ822" s="28"/>
      <c r="QRK822" s="28"/>
      <c r="QRL822" s="28"/>
      <c r="QRM822" s="28"/>
      <c r="QRN822" s="28"/>
      <c r="QRO822" s="28"/>
      <c r="QRP822" s="28"/>
      <c r="QRQ822" s="28"/>
      <c r="QRR822" s="28"/>
      <c r="QRS822" s="28"/>
      <c r="QRT822" s="28"/>
      <c r="QRU822" s="28"/>
      <c r="QRV822" s="28"/>
      <c r="QRW822" s="28"/>
      <c r="QRX822" s="28"/>
      <c r="QRY822" s="28"/>
      <c r="QRZ822" s="28"/>
      <c r="QSA822" s="28"/>
      <c r="QSB822" s="28"/>
      <c r="QSC822" s="28"/>
      <c r="QSD822" s="28"/>
      <c r="QSE822" s="28"/>
      <c r="QSF822" s="28"/>
      <c r="QSG822" s="28"/>
      <c r="QSH822" s="28"/>
      <c r="QSI822" s="28"/>
      <c r="QSJ822" s="28"/>
      <c r="QSK822" s="28"/>
      <c r="QSL822" s="28"/>
      <c r="QSM822" s="28"/>
      <c r="QSN822" s="28"/>
      <c r="QSO822" s="28"/>
      <c r="QSP822" s="28"/>
      <c r="QSQ822" s="28"/>
      <c r="QSR822" s="28"/>
      <c r="QSS822" s="28"/>
      <c r="QST822" s="28"/>
      <c r="QSU822" s="28"/>
      <c r="QSV822" s="28"/>
      <c r="QSW822" s="28"/>
      <c r="QSX822" s="28"/>
      <c r="QSY822" s="28"/>
      <c r="QSZ822" s="28"/>
      <c r="QTA822" s="28"/>
      <c r="QTB822" s="28"/>
      <c r="QTC822" s="28"/>
      <c r="QTD822" s="28"/>
      <c r="QTE822" s="28"/>
      <c r="QTF822" s="28"/>
      <c r="QTG822" s="28"/>
      <c r="QTH822" s="28"/>
      <c r="QTI822" s="28"/>
      <c r="QTJ822" s="28"/>
      <c r="QTK822" s="28"/>
      <c r="QTL822" s="28"/>
      <c r="QTM822" s="28"/>
      <c r="QTN822" s="28"/>
      <c r="QTO822" s="28"/>
      <c r="QTP822" s="28"/>
      <c r="QTQ822" s="28"/>
      <c r="QTR822" s="28"/>
      <c r="QTS822" s="28"/>
      <c r="QTT822" s="28"/>
      <c r="QTU822" s="28"/>
      <c r="QTV822" s="28"/>
      <c r="QTW822" s="28"/>
      <c r="QTX822" s="28"/>
      <c r="QTY822" s="28"/>
      <c r="QTZ822" s="28"/>
      <c r="QUA822" s="28"/>
      <c r="QUB822" s="28"/>
      <c r="QUC822" s="28"/>
      <c r="QUD822" s="28"/>
      <c r="QUE822" s="28"/>
      <c r="QUF822" s="28"/>
      <c r="QUG822" s="28"/>
      <c r="QUH822" s="28"/>
      <c r="QUI822" s="28"/>
      <c r="QUJ822" s="28"/>
      <c r="QUK822" s="28"/>
      <c r="QUL822" s="28"/>
      <c r="QUM822" s="28"/>
      <c r="QUN822" s="28"/>
      <c r="QUO822" s="28"/>
      <c r="QUP822" s="28"/>
      <c r="QUQ822" s="28"/>
      <c r="QUR822" s="28"/>
      <c r="QUS822" s="28"/>
      <c r="QUT822" s="28"/>
      <c r="QUU822" s="28"/>
      <c r="QUV822" s="28"/>
      <c r="QUW822" s="28"/>
      <c r="QUX822" s="28"/>
      <c r="QUY822" s="28"/>
      <c r="QUZ822" s="28"/>
      <c r="QVA822" s="28"/>
      <c r="QVB822" s="28"/>
      <c r="QVC822" s="28"/>
      <c r="QVD822" s="28"/>
      <c r="QVE822" s="28"/>
      <c r="QVF822" s="28"/>
      <c r="QVG822" s="28"/>
      <c r="QVH822" s="28"/>
      <c r="QVI822" s="28"/>
      <c r="QVJ822" s="28"/>
      <c r="QVK822" s="28"/>
      <c r="QVL822" s="28"/>
      <c r="QVM822" s="28"/>
      <c r="QVN822" s="28"/>
      <c r="QVO822" s="28"/>
      <c r="QVP822" s="28"/>
      <c r="QVQ822" s="28"/>
      <c r="QVR822" s="28"/>
      <c r="QVS822" s="28"/>
      <c r="QVT822" s="28"/>
      <c r="QVU822" s="28"/>
      <c r="QVV822" s="28"/>
      <c r="QVW822" s="28"/>
      <c r="QVX822" s="28"/>
      <c r="QVY822" s="28"/>
      <c r="QVZ822" s="28"/>
      <c r="QWA822" s="28"/>
      <c r="QWB822" s="28"/>
      <c r="QWC822" s="28"/>
      <c r="QWD822" s="28"/>
      <c r="QWE822" s="28"/>
      <c r="QWF822" s="28"/>
      <c r="QWG822" s="28"/>
      <c r="QWH822" s="28"/>
      <c r="QWI822" s="28"/>
      <c r="QWJ822" s="28"/>
      <c r="QWK822" s="28"/>
      <c r="QWL822" s="28"/>
      <c r="QWM822" s="28"/>
      <c r="QWN822" s="28"/>
      <c r="QWO822" s="28"/>
      <c r="QWP822" s="28"/>
      <c r="QWQ822" s="28"/>
      <c r="QWR822" s="28"/>
      <c r="QWS822" s="28"/>
      <c r="QWT822" s="28"/>
      <c r="QWU822" s="28"/>
      <c r="QWV822" s="28"/>
      <c r="QWW822" s="28"/>
      <c r="QWX822" s="28"/>
      <c r="QWY822" s="28"/>
      <c r="QWZ822" s="28"/>
      <c r="QXA822" s="28"/>
      <c r="QXB822" s="28"/>
      <c r="QXC822" s="28"/>
      <c r="QXD822" s="28"/>
      <c r="QXE822" s="28"/>
      <c r="QXF822" s="28"/>
      <c r="QXG822" s="28"/>
      <c r="QXH822" s="28"/>
      <c r="QXI822" s="28"/>
      <c r="QXJ822" s="28"/>
      <c r="QXK822" s="28"/>
      <c r="QXL822" s="28"/>
      <c r="QXM822" s="28"/>
      <c r="QXN822" s="28"/>
      <c r="QXO822" s="28"/>
      <c r="QXP822" s="28"/>
      <c r="QXQ822" s="28"/>
      <c r="QXR822" s="28"/>
      <c r="QXS822" s="28"/>
      <c r="QXT822" s="28"/>
      <c r="QXU822" s="28"/>
      <c r="QXV822" s="28"/>
      <c r="QXW822" s="28"/>
      <c r="QXX822" s="28"/>
      <c r="QXY822" s="28"/>
      <c r="QXZ822" s="28"/>
      <c r="QYA822" s="28"/>
      <c r="QYB822" s="28"/>
      <c r="QYC822" s="28"/>
      <c r="QYD822" s="28"/>
      <c r="QYE822" s="28"/>
      <c r="QYF822" s="28"/>
      <c r="QYG822" s="28"/>
      <c r="QYH822" s="28"/>
      <c r="QYI822" s="28"/>
      <c r="QYJ822" s="28"/>
      <c r="QYK822" s="28"/>
      <c r="QYL822" s="28"/>
      <c r="QYM822" s="28"/>
      <c r="QYN822" s="28"/>
      <c r="QYO822" s="28"/>
      <c r="QYP822" s="28"/>
      <c r="QYQ822" s="28"/>
      <c r="QYR822" s="28"/>
      <c r="QYS822" s="28"/>
      <c r="QYT822" s="28"/>
      <c r="QYU822" s="28"/>
      <c r="QYV822" s="28"/>
      <c r="QYW822" s="28"/>
      <c r="QYX822" s="28"/>
      <c r="QYY822" s="28"/>
      <c r="QYZ822" s="28"/>
      <c r="QZA822" s="28"/>
      <c r="QZB822" s="28"/>
      <c r="QZC822" s="28"/>
      <c r="QZD822" s="28"/>
      <c r="QZE822" s="28"/>
      <c r="QZF822" s="28"/>
      <c r="QZG822" s="28"/>
      <c r="QZH822" s="28"/>
      <c r="QZI822" s="28"/>
      <c r="QZJ822" s="28"/>
      <c r="QZK822" s="28"/>
      <c r="QZL822" s="28"/>
      <c r="QZM822" s="28"/>
      <c r="QZN822" s="28"/>
      <c r="QZO822" s="28"/>
      <c r="QZP822" s="28"/>
      <c r="QZQ822" s="28"/>
      <c r="QZR822" s="28"/>
      <c r="QZS822" s="28"/>
      <c r="QZT822" s="28"/>
      <c r="QZU822" s="28"/>
      <c r="QZV822" s="28"/>
      <c r="QZW822" s="28"/>
      <c r="QZX822" s="28"/>
      <c r="QZY822" s="28"/>
      <c r="QZZ822" s="28"/>
      <c r="RAA822" s="28"/>
      <c r="RAB822" s="28"/>
      <c r="RAC822" s="28"/>
      <c r="RAD822" s="28"/>
      <c r="RAE822" s="28"/>
      <c r="RAF822" s="28"/>
      <c r="RAG822" s="28"/>
      <c r="RAH822" s="28"/>
      <c r="RAI822" s="28"/>
      <c r="RAJ822" s="28"/>
      <c r="RAK822" s="28"/>
      <c r="RAL822" s="28"/>
      <c r="RAM822" s="28"/>
      <c r="RAN822" s="28"/>
      <c r="RAO822" s="28"/>
      <c r="RAP822" s="28"/>
      <c r="RAQ822" s="28"/>
      <c r="RAR822" s="28"/>
      <c r="RAS822" s="28"/>
      <c r="RAT822" s="28"/>
      <c r="RAU822" s="28"/>
      <c r="RAV822" s="28"/>
      <c r="RAW822" s="28"/>
      <c r="RAX822" s="28"/>
      <c r="RAY822" s="28"/>
      <c r="RAZ822" s="28"/>
      <c r="RBA822" s="28"/>
      <c r="RBB822" s="28"/>
      <c r="RBC822" s="28"/>
      <c r="RBD822" s="28"/>
      <c r="RBE822" s="28"/>
      <c r="RBF822" s="28"/>
      <c r="RBG822" s="28"/>
      <c r="RBH822" s="28"/>
      <c r="RBI822" s="28"/>
      <c r="RBJ822" s="28"/>
      <c r="RBK822" s="28"/>
      <c r="RBL822" s="28"/>
      <c r="RBM822" s="28"/>
      <c r="RBN822" s="28"/>
      <c r="RBO822" s="28"/>
      <c r="RBP822" s="28"/>
      <c r="RBQ822" s="28"/>
      <c r="RBR822" s="28"/>
      <c r="RBS822" s="28"/>
      <c r="RBT822" s="28"/>
      <c r="RBU822" s="28"/>
      <c r="RBV822" s="28"/>
      <c r="RBW822" s="28"/>
      <c r="RBX822" s="28"/>
      <c r="RBY822" s="28"/>
      <c r="RBZ822" s="28"/>
      <c r="RCA822" s="28"/>
      <c r="RCB822" s="28"/>
      <c r="RCC822" s="28"/>
      <c r="RCD822" s="28"/>
      <c r="RCE822" s="28"/>
      <c r="RCF822" s="28"/>
      <c r="RCG822" s="28"/>
      <c r="RCH822" s="28"/>
      <c r="RCI822" s="28"/>
      <c r="RCJ822" s="28"/>
      <c r="RCK822" s="28"/>
      <c r="RCL822" s="28"/>
      <c r="RCM822" s="28"/>
      <c r="RCN822" s="28"/>
      <c r="RCO822" s="28"/>
      <c r="RCP822" s="28"/>
      <c r="RCQ822" s="28"/>
      <c r="RCR822" s="28"/>
      <c r="RCS822" s="28"/>
      <c r="RCT822" s="28"/>
      <c r="RCU822" s="28"/>
      <c r="RCV822" s="28"/>
      <c r="RCW822" s="28"/>
      <c r="RCX822" s="28"/>
      <c r="RCY822" s="28"/>
      <c r="RCZ822" s="28"/>
      <c r="RDA822" s="28"/>
      <c r="RDB822" s="28"/>
      <c r="RDC822" s="28"/>
      <c r="RDD822" s="28"/>
      <c r="RDE822" s="28"/>
      <c r="RDF822" s="28"/>
      <c r="RDG822" s="28"/>
      <c r="RDH822" s="28"/>
      <c r="RDI822" s="28"/>
      <c r="RDJ822" s="28"/>
      <c r="RDK822" s="28"/>
      <c r="RDL822" s="28"/>
      <c r="RDM822" s="28"/>
      <c r="RDN822" s="28"/>
      <c r="RDO822" s="28"/>
      <c r="RDP822" s="28"/>
      <c r="RDQ822" s="28"/>
      <c r="RDR822" s="28"/>
      <c r="RDS822" s="28"/>
      <c r="RDT822" s="28"/>
      <c r="RDU822" s="28"/>
      <c r="RDV822" s="28"/>
      <c r="RDW822" s="28"/>
      <c r="RDX822" s="28"/>
      <c r="RDY822" s="28"/>
      <c r="RDZ822" s="28"/>
      <c r="REA822" s="28"/>
      <c r="REB822" s="28"/>
      <c r="REC822" s="28"/>
      <c r="RED822" s="28"/>
      <c r="REE822" s="28"/>
      <c r="REF822" s="28"/>
      <c r="REG822" s="28"/>
      <c r="REH822" s="28"/>
      <c r="REI822" s="28"/>
      <c r="REJ822" s="28"/>
      <c r="REK822" s="28"/>
      <c r="REL822" s="28"/>
      <c r="REM822" s="28"/>
      <c r="REN822" s="28"/>
      <c r="REO822" s="28"/>
      <c r="REP822" s="28"/>
      <c r="REQ822" s="28"/>
      <c r="RER822" s="28"/>
      <c r="RES822" s="28"/>
      <c r="RET822" s="28"/>
      <c r="REU822" s="28"/>
      <c r="REV822" s="28"/>
      <c r="REW822" s="28"/>
      <c r="REX822" s="28"/>
      <c r="REY822" s="28"/>
      <c r="REZ822" s="28"/>
      <c r="RFA822" s="28"/>
      <c r="RFB822" s="28"/>
      <c r="RFC822" s="28"/>
      <c r="RFD822" s="28"/>
      <c r="RFE822" s="28"/>
      <c r="RFF822" s="28"/>
      <c r="RFG822" s="28"/>
      <c r="RFH822" s="28"/>
      <c r="RFI822" s="28"/>
      <c r="RFJ822" s="28"/>
      <c r="RFK822" s="28"/>
      <c r="RFL822" s="28"/>
      <c r="RFM822" s="28"/>
      <c r="RFN822" s="28"/>
      <c r="RFO822" s="28"/>
      <c r="RFP822" s="28"/>
      <c r="RFQ822" s="28"/>
      <c r="RFR822" s="28"/>
      <c r="RFS822" s="28"/>
      <c r="RFT822" s="28"/>
      <c r="RFU822" s="28"/>
      <c r="RFV822" s="28"/>
      <c r="RFW822" s="28"/>
      <c r="RFX822" s="28"/>
      <c r="RFY822" s="28"/>
      <c r="RFZ822" s="28"/>
      <c r="RGA822" s="28"/>
      <c r="RGB822" s="28"/>
      <c r="RGC822" s="28"/>
      <c r="RGD822" s="28"/>
      <c r="RGE822" s="28"/>
      <c r="RGF822" s="28"/>
      <c r="RGG822" s="28"/>
      <c r="RGH822" s="28"/>
      <c r="RGI822" s="28"/>
      <c r="RGJ822" s="28"/>
      <c r="RGK822" s="28"/>
      <c r="RGL822" s="28"/>
      <c r="RGM822" s="28"/>
      <c r="RGN822" s="28"/>
      <c r="RGO822" s="28"/>
      <c r="RGP822" s="28"/>
      <c r="RGQ822" s="28"/>
      <c r="RGR822" s="28"/>
      <c r="RGS822" s="28"/>
      <c r="RGT822" s="28"/>
      <c r="RGU822" s="28"/>
      <c r="RGV822" s="28"/>
      <c r="RGW822" s="28"/>
      <c r="RGX822" s="28"/>
      <c r="RGY822" s="28"/>
      <c r="RGZ822" s="28"/>
      <c r="RHA822" s="28"/>
      <c r="RHB822" s="28"/>
      <c r="RHC822" s="28"/>
      <c r="RHD822" s="28"/>
      <c r="RHE822" s="28"/>
      <c r="RHF822" s="28"/>
      <c r="RHG822" s="28"/>
      <c r="RHH822" s="28"/>
      <c r="RHI822" s="28"/>
      <c r="RHJ822" s="28"/>
      <c r="RHK822" s="28"/>
      <c r="RHL822" s="28"/>
      <c r="RHM822" s="28"/>
      <c r="RHN822" s="28"/>
      <c r="RHO822" s="28"/>
      <c r="RHP822" s="28"/>
      <c r="RHQ822" s="28"/>
      <c r="RHR822" s="28"/>
      <c r="RHS822" s="28"/>
      <c r="RHT822" s="28"/>
      <c r="RHU822" s="28"/>
      <c r="RHV822" s="28"/>
      <c r="RHW822" s="28"/>
      <c r="RHX822" s="28"/>
      <c r="RHY822" s="28"/>
      <c r="RHZ822" s="28"/>
      <c r="RIA822" s="28"/>
      <c r="RIB822" s="28"/>
      <c r="RIC822" s="28"/>
      <c r="RID822" s="28"/>
      <c r="RIE822" s="28"/>
      <c r="RIF822" s="28"/>
      <c r="RIG822" s="28"/>
      <c r="RIH822" s="28"/>
      <c r="RII822" s="28"/>
      <c r="RIJ822" s="28"/>
      <c r="RIK822" s="28"/>
      <c r="RIL822" s="28"/>
      <c r="RIM822" s="28"/>
      <c r="RIN822" s="28"/>
      <c r="RIO822" s="28"/>
      <c r="RIP822" s="28"/>
      <c r="RIQ822" s="28"/>
      <c r="RIR822" s="28"/>
      <c r="RIS822" s="28"/>
      <c r="RIT822" s="28"/>
      <c r="RIU822" s="28"/>
      <c r="RIV822" s="28"/>
      <c r="RIW822" s="28"/>
      <c r="RIX822" s="28"/>
      <c r="RIY822" s="28"/>
      <c r="RIZ822" s="28"/>
      <c r="RJA822" s="28"/>
      <c r="RJB822" s="28"/>
      <c r="RJC822" s="28"/>
      <c r="RJD822" s="28"/>
      <c r="RJE822" s="28"/>
      <c r="RJF822" s="28"/>
      <c r="RJG822" s="28"/>
      <c r="RJH822" s="28"/>
      <c r="RJI822" s="28"/>
      <c r="RJJ822" s="28"/>
      <c r="RJK822" s="28"/>
      <c r="RJL822" s="28"/>
      <c r="RJM822" s="28"/>
      <c r="RJN822" s="28"/>
      <c r="RJO822" s="28"/>
      <c r="RJP822" s="28"/>
      <c r="RJQ822" s="28"/>
      <c r="RJR822" s="28"/>
      <c r="RJS822" s="28"/>
      <c r="RJT822" s="28"/>
      <c r="RJU822" s="28"/>
      <c r="RJV822" s="28"/>
      <c r="RJW822" s="28"/>
      <c r="RJX822" s="28"/>
      <c r="RJY822" s="28"/>
      <c r="RJZ822" s="28"/>
      <c r="RKA822" s="28"/>
      <c r="RKB822" s="28"/>
      <c r="RKC822" s="28"/>
      <c r="RKD822" s="28"/>
      <c r="RKE822" s="28"/>
      <c r="RKF822" s="28"/>
      <c r="RKG822" s="28"/>
      <c r="RKH822" s="28"/>
      <c r="RKI822" s="28"/>
      <c r="RKJ822" s="28"/>
      <c r="RKK822" s="28"/>
      <c r="RKL822" s="28"/>
      <c r="RKM822" s="28"/>
      <c r="RKN822" s="28"/>
      <c r="RKO822" s="28"/>
      <c r="RKP822" s="28"/>
      <c r="RKQ822" s="28"/>
      <c r="RKR822" s="28"/>
      <c r="RKS822" s="28"/>
      <c r="RKT822" s="28"/>
      <c r="RKU822" s="28"/>
      <c r="RKV822" s="28"/>
      <c r="RKW822" s="28"/>
      <c r="RKX822" s="28"/>
      <c r="RKY822" s="28"/>
      <c r="RKZ822" s="28"/>
      <c r="RLA822" s="28"/>
      <c r="RLB822" s="28"/>
      <c r="RLC822" s="28"/>
      <c r="RLD822" s="28"/>
      <c r="RLE822" s="28"/>
      <c r="RLF822" s="28"/>
      <c r="RLG822" s="28"/>
      <c r="RLH822" s="28"/>
      <c r="RLI822" s="28"/>
      <c r="RLJ822" s="28"/>
      <c r="RLK822" s="28"/>
      <c r="RLL822" s="28"/>
      <c r="RLM822" s="28"/>
      <c r="RLN822" s="28"/>
      <c r="RLO822" s="28"/>
      <c r="RLP822" s="28"/>
      <c r="RLQ822" s="28"/>
      <c r="RLR822" s="28"/>
      <c r="RLS822" s="28"/>
      <c r="RLT822" s="28"/>
      <c r="RLU822" s="28"/>
      <c r="RLV822" s="28"/>
      <c r="RLW822" s="28"/>
      <c r="RLX822" s="28"/>
      <c r="RLY822" s="28"/>
      <c r="RLZ822" s="28"/>
      <c r="RMA822" s="28"/>
      <c r="RMB822" s="28"/>
      <c r="RMC822" s="28"/>
      <c r="RMD822" s="28"/>
      <c r="RME822" s="28"/>
      <c r="RMF822" s="28"/>
      <c r="RMG822" s="28"/>
      <c r="RMH822" s="28"/>
      <c r="RMI822" s="28"/>
      <c r="RMJ822" s="28"/>
      <c r="RMK822" s="28"/>
      <c r="RML822" s="28"/>
      <c r="RMM822" s="28"/>
      <c r="RMN822" s="28"/>
      <c r="RMO822" s="28"/>
      <c r="RMP822" s="28"/>
      <c r="RMQ822" s="28"/>
      <c r="RMR822" s="28"/>
      <c r="RMS822" s="28"/>
      <c r="RMT822" s="28"/>
      <c r="RMU822" s="28"/>
      <c r="RMV822" s="28"/>
      <c r="RMW822" s="28"/>
      <c r="RMX822" s="28"/>
      <c r="RMY822" s="28"/>
      <c r="RMZ822" s="28"/>
      <c r="RNA822" s="28"/>
      <c r="RNB822" s="28"/>
      <c r="RNC822" s="28"/>
      <c r="RND822" s="28"/>
      <c r="RNE822" s="28"/>
      <c r="RNF822" s="28"/>
      <c r="RNG822" s="28"/>
      <c r="RNH822" s="28"/>
      <c r="RNI822" s="28"/>
      <c r="RNJ822" s="28"/>
      <c r="RNK822" s="28"/>
      <c r="RNL822" s="28"/>
      <c r="RNM822" s="28"/>
      <c r="RNN822" s="28"/>
      <c r="RNO822" s="28"/>
      <c r="RNP822" s="28"/>
      <c r="RNQ822" s="28"/>
      <c r="RNR822" s="28"/>
      <c r="RNS822" s="28"/>
      <c r="RNT822" s="28"/>
      <c r="RNU822" s="28"/>
      <c r="RNV822" s="28"/>
      <c r="RNW822" s="28"/>
      <c r="RNX822" s="28"/>
      <c r="RNY822" s="28"/>
      <c r="RNZ822" s="28"/>
      <c r="ROA822" s="28"/>
      <c r="ROB822" s="28"/>
      <c r="ROC822" s="28"/>
      <c r="ROD822" s="28"/>
      <c r="ROE822" s="28"/>
      <c r="ROF822" s="28"/>
      <c r="ROG822" s="28"/>
      <c r="ROH822" s="28"/>
      <c r="ROI822" s="28"/>
      <c r="ROJ822" s="28"/>
      <c r="ROK822" s="28"/>
      <c r="ROL822" s="28"/>
      <c r="ROM822" s="28"/>
      <c r="RON822" s="28"/>
      <c r="ROO822" s="28"/>
      <c r="ROP822" s="28"/>
      <c r="ROQ822" s="28"/>
      <c r="ROR822" s="28"/>
      <c r="ROS822" s="28"/>
      <c r="ROT822" s="28"/>
      <c r="ROU822" s="28"/>
      <c r="ROV822" s="28"/>
      <c r="ROW822" s="28"/>
      <c r="ROX822" s="28"/>
      <c r="ROY822" s="28"/>
      <c r="ROZ822" s="28"/>
      <c r="RPA822" s="28"/>
      <c r="RPB822" s="28"/>
      <c r="RPC822" s="28"/>
      <c r="RPD822" s="28"/>
      <c r="RPE822" s="28"/>
      <c r="RPF822" s="28"/>
      <c r="RPG822" s="28"/>
      <c r="RPH822" s="28"/>
      <c r="RPI822" s="28"/>
      <c r="RPJ822" s="28"/>
      <c r="RPK822" s="28"/>
      <c r="RPL822" s="28"/>
      <c r="RPM822" s="28"/>
      <c r="RPN822" s="28"/>
      <c r="RPO822" s="28"/>
      <c r="RPP822" s="28"/>
      <c r="RPQ822" s="28"/>
      <c r="RPR822" s="28"/>
      <c r="RPS822" s="28"/>
      <c r="RPT822" s="28"/>
      <c r="RPU822" s="28"/>
      <c r="RPV822" s="28"/>
      <c r="RPW822" s="28"/>
      <c r="RPX822" s="28"/>
      <c r="RPY822" s="28"/>
      <c r="RPZ822" s="28"/>
      <c r="RQA822" s="28"/>
      <c r="RQB822" s="28"/>
      <c r="RQC822" s="28"/>
      <c r="RQD822" s="28"/>
      <c r="RQE822" s="28"/>
      <c r="RQF822" s="28"/>
      <c r="RQG822" s="28"/>
      <c r="RQH822" s="28"/>
      <c r="RQI822" s="28"/>
      <c r="RQJ822" s="28"/>
      <c r="RQK822" s="28"/>
      <c r="RQL822" s="28"/>
      <c r="RQM822" s="28"/>
      <c r="RQN822" s="28"/>
      <c r="RQO822" s="28"/>
      <c r="RQP822" s="28"/>
      <c r="RQQ822" s="28"/>
      <c r="RQR822" s="28"/>
      <c r="RQS822" s="28"/>
      <c r="RQT822" s="28"/>
      <c r="RQU822" s="28"/>
      <c r="RQV822" s="28"/>
      <c r="RQW822" s="28"/>
      <c r="RQX822" s="28"/>
      <c r="RQY822" s="28"/>
      <c r="RQZ822" s="28"/>
      <c r="RRA822" s="28"/>
      <c r="RRB822" s="28"/>
      <c r="RRC822" s="28"/>
      <c r="RRD822" s="28"/>
      <c r="RRE822" s="28"/>
      <c r="RRF822" s="28"/>
      <c r="RRG822" s="28"/>
      <c r="RRH822" s="28"/>
      <c r="RRI822" s="28"/>
      <c r="RRJ822" s="28"/>
      <c r="RRK822" s="28"/>
      <c r="RRL822" s="28"/>
      <c r="RRM822" s="28"/>
      <c r="RRN822" s="28"/>
      <c r="RRO822" s="28"/>
      <c r="RRP822" s="28"/>
      <c r="RRQ822" s="28"/>
      <c r="RRR822" s="28"/>
      <c r="RRS822" s="28"/>
      <c r="RRT822" s="28"/>
      <c r="RRU822" s="28"/>
      <c r="RRV822" s="28"/>
      <c r="RRW822" s="28"/>
      <c r="RRX822" s="28"/>
      <c r="RRY822" s="28"/>
      <c r="RRZ822" s="28"/>
      <c r="RSA822" s="28"/>
      <c r="RSB822" s="28"/>
      <c r="RSC822" s="28"/>
      <c r="RSD822" s="28"/>
      <c r="RSE822" s="28"/>
      <c r="RSF822" s="28"/>
      <c r="RSG822" s="28"/>
      <c r="RSH822" s="28"/>
      <c r="RSI822" s="28"/>
      <c r="RSJ822" s="28"/>
      <c r="RSK822" s="28"/>
      <c r="RSL822" s="28"/>
      <c r="RSM822" s="28"/>
      <c r="RSN822" s="28"/>
      <c r="RSO822" s="28"/>
      <c r="RSP822" s="28"/>
      <c r="RSQ822" s="28"/>
      <c r="RSR822" s="28"/>
      <c r="RSS822" s="28"/>
      <c r="RST822" s="28"/>
      <c r="RSU822" s="28"/>
      <c r="RSV822" s="28"/>
      <c r="RSW822" s="28"/>
      <c r="RSX822" s="28"/>
      <c r="RSY822" s="28"/>
      <c r="RSZ822" s="28"/>
      <c r="RTA822" s="28"/>
      <c r="RTB822" s="28"/>
      <c r="RTC822" s="28"/>
      <c r="RTD822" s="28"/>
      <c r="RTE822" s="28"/>
      <c r="RTF822" s="28"/>
      <c r="RTG822" s="28"/>
      <c r="RTH822" s="28"/>
      <c r="RTI822" s="28"/>
      <c r="RTJ822" s="28"/>
      <c r="RTK822" s="28"/>
      <c r="RTL822" s="28"/>
      <c r="RTM822" s="28"/>
      <c r="RTN822" s="28"/>
      <c r="RTO822" s="28"/>
      <c r="RTP822" s="28"/>
      <c r="RTQ822" s="28"/>
      <c r="RTR822" s="28"/>
      <c r="RTS822" s="28"/>
      <c r="RTT822" s="28"/>
      <c r="RTU822" s="28"/>
      <c r="RTV822" s="28"/>
      <c r="RTW822" s="28"/>
      <c r="RTX822" s="28"/>
      <c r="RTY822" s="28"/>
      <c r="RTZ822" s="28"/>
      <c r="RUA822" s="28"/>
      <c r="RUB822" s="28"/>
      <c r="RUC822" s="28"/>
      <c r="RUD822" s="28"/>
      <c r="RUE822" s="28"/>
      <c r="RUF822" s="28"/>
      <c r="RUG822" s="28"/>
      <c r="RUH822" s="28"/>
      <c r="RUI822" s="28"/>
      <c r="RUJ822" s="28"/>
      <c r="RUK822" s="28"/>
      <c r="RUL822" s="28"/>
      <c r="RUM822" s="28"/>
      <c r="RUN822" s="28"/>
      <c r="RUO822" s="28"/>
      <c r="RUP822" s="28"/>
      <c r="RUQ822" s="28"/>
      <c r="RUR822" s="28"/>
      <c r="RUS822" s="28"/>
      <c r="RUT822" s="28"/>
      <c r="RUU822" s="28"/>
      <c r="RUV822" s="28"/>
      <c r="RUW822" s="28"/>
      <c r="RUX822" s="28"/>
      <c r="RUY822" s="28"/>
      <c r="RUZ822" s="28"/>
      <c r="RVA822" s="28"/>
      <c r="RVB822" s="28"/>
      <c r="RVC822" s="28"/>
      <c r="RVD822" s="28"/>
      <c r="RVE822" s="28"/>
      <c r="RVF822" s="28"/>
      <c r="RVG822" s="28"/>
      <c r="RVH822" s="28"/>
      <c r="RVI822" s="28"/>
      <c r="RVJ822" s="28"/>
      <c r="RVK822" s="28"/>
      <c r="RVL822" s="28"/>
      <c r="RVM822" s="28"/>
      <c r="RVN822" s="28"/>
      <c r="RVO822" s="28"/>
      <c r="RVP822" s="28"/>
      <c r="RVQ822" s="28"/>
      <c r="RVR822" s="28"/>
      <c r="RVS822" s="28"/>
      <c r="RVT822" s="28"/>
      <c r="RVU822" s="28"/>
      <c r="RVV822" s="28"/>
      <c r="RVW822" s="28"/>
      <c r="RVX822" s="28"/>
      <c r="RVY822" s="28"/>
      <c r="RVZ822" s="28"/>
      <c r="RWA822" s="28"/>
      <c r="RWB822" s="28"/>
      <c r="RWC822" s="28"/>
      <c r="RWD822" s="28"/>
      <c r="RWE822" s="28"/>
      <c r="RWF822" s="28"/>
      <c r="RWG822" s="28"/>
      <c r="RWH822" s="28"/>
      <c r="RWI822" s="28"/>
      <c r="RWJ822" s="28"/>
      <c r="RWK822" s="28"/>
      <c r="RWL822" s="28"/>
      <c r="RWM822" s="28"/>
      <c r="RWN822" s="28"/>
      <c r="RWO822" s="28"/>
      <c r="RWP822" s="28"/>
      <c r="RWQ822" s="28"/>
      <c r="RWR822" s="28"/>
      <c r="RWS822" s="28"/>
      <c r="RWT822" s="28"/>
      <c r="RWU822" s="28"/>
      <c r="RWV822" s="28"/>
      <c r="RWW822" s="28"/>
      <c r="RWX822" s="28"/>
      <c r="RWY822" s="28"/>
      <c r="RWZ822" s="28"/>
      <c r="RXA822" s="28"/>
      <c r="RXB822" s="28"/>
      <c r="RXC822" s="28"/>
      <c r="RXD822" s="28"/>
      <c r="RXE822" s="28"/>
      <c r="RXF822" s="28"/>
      <c r="RXG822" s="28"/>
      <c r="RXH822" s="28"/>
      <c r="RXI822" s="28"/>
      <c r="RXJ822" s="28"/>
      <c r="RXK822" s="28"/>
      <c r="RXL822" s="28"/>
      <c r="RXM822" s="28"/>
      <c r="RXN822" s="28"/>
      <c r="RXO822" s="28"/>
      <c r="RXP822" s="28"/>
      <c r="RXQ822" s="28"/>
      <c r="RXR822" s="28"/>
      <c r="RXS822" s="28"/>
      <c r="RXT822" s="28"/>
      <c r="RXU822" s="28"/>
      <c r="RXV822" s="28"/>
      <c r="RXW822" s="28"/>
      <c r="RXX822" s="28"/>
      <c r="RXY822" s="28"/>
      <c r="RXZ822" s="28"/>
      <c r="RYA822" s="28"/>
      <c r="RYB822" s="28"/>
      <c r="RYC822" s="28"/>
      <c r="RYD822" s="28"/>
      <c r="RYE822" s="28"/>
      <c r="RYF822" s="28"/>
      <c r="RYG822" s="28"/>
      <c r="RYH822" s="28"/>
      <c r="RYI822" s="28"/>
      <c r="RYJ822" s="28"/>
      <c r="RYK822" s="28"/>
      <c r="RYL822" s="28"/>
      <c r="RYM822" s="28"/>
      <c r="RYN822" s="28"/>
      <c r="RYO822" s="28"/>
      <c r="RYP822" s="28"/>
      <c r="RYQ822" s="28"/>
      <c r="RYR822" s="28"/>
      <c r="RYS822" s="28"/>
      <c r="RYT822" s="28"/>
      <c r="RYU822" s="28"/>
      <c r="RYV822" s="28"/>
      <c r="RYW822" s="28"/>
      <c r="RYX822" s="28"/>
      <c r="RYY822" s="28"/>
      <c r="RYZ822" s="28"/>
      <c r="RZA822" s="28"/>
      <c r="RZB822" s="28"/>
      <c r="RZC822" s="28"/>
      <c r="RZD822" s="28"/>
      <c r="RZE822" s="28"/>
      <c r="RZF822" s="28"/>
      <c r="RZG822" s="28"/>
      <c r="RZH822" s="28"/>
      <c r="RZI822" s="28"/>
      <c r="RZJ822" s="28"/>
      <c r="RZK822" s="28"/>
      <c r="RZL822" s="28"/>
      <c r="RZM822" s="28"/>
      <c r="RZN822" s="28"/>
      <c r="RZO822" s="28"/>
      <c r="RZP822" s="28"/>
      <c r="RZQ822" s="28"/>
      <c r="RZR822" s="28"/>
      <c r="RZS822" s="28"/>
      <c r="RZT822" s="28"/>
      <c r="RZU822" s="28"/>
      <c r="RZV822" s="28"/>
      <c r="RZW822" s="28"/>
      <c r="RZX822" s="28"/>
      <c r="RZY822" s="28"/>
      <c r="RZZ822" s="28"/>
      <c r="SAA822" s="28"/>
      <c r="SAB822" s="28"/>
      <c r="SAC822" s="28"/>
      <c r="SAD822" s="28"/>
      <c r="SAE822" s="28"/>
      <c r="SAF822" s="28"/>
      <c r="SAG822" s="28"/>
      <c r="SAH822" s="28"/>
      <c r="SAI822" s="28"/>
      <c r="SAJ822" s="28"/>
      <c r="SAK822" s="28"/>
      <c r="SAL822" s="28"/>
      <c r="SAM822" s="28"/>
      <c r="SAN822" s="28"/>
      <c r="SAO822" s="28"/>
      <c r="SAP822" s="28"/>
      <c r="SAQ822" s="28"/>
      <c r="SAR822" s="28"/>
      <c r="SAS822" s="28"/>
      <c r="SAT822" s="28"/>
      <c r="SAU822" s="28"/>
      <c r="SAV822" s="28"/>
      <c r="SAW822" s="28"/>
      <c r="SAX822" s="28"/>
      <c r="SAY822" s="28"/>
      <c r="SAZ822" s="28"/>
      <c r="SBA822" s="28"/>
      <c r="SBB822" s="28"/>
      <c r="SBC822" s="28"/>
      <c r="SBD822" s="28"/>
      <c r="SBE822" s="28"/>
      <c r="SBF822" s="28"/>
      <c r="SBG822" s="28"/>
      <c r="SBH822" s="28"/>
      <c r="SBI822" s="28"/>
      <c r="SBJ822" s="28"/>
      <c r="SBK822" s="28"/>
      <c r="SBL822" s="28"/>
      <c r="SBM822" s="28"/>
      <c r="SBN822" s="28"/>
      <c r="SBO822" s="28"/>
      <c r="SBP822" s="28"/>
      <c r="SBQ822" s="28"/>
      <c r="SBR822" s="28"/>
      <c r="SBS822" s="28"/>
      <c r="SBT822" s="28"/>
      <c r="SBU822" s="28"/>
      <c r="SBV822" s="28"/>
      <c r="SBW822" s="28"/>
      <c r="SBX822" s="28"/>
      <c r="SBY822" s="28"/>
      <c r="SBZ822" s="28"/>
      <c r="SCA822" s="28"/>
      <c r="SCB822" s="28"/>
      <c r="SCC822" s="28"/>
      <c r="SCD822" s="28"/>
      <c r="SCE822" s="28"/>
      <c r="SCF822" s="28"/>
      <c r="SCG822" s="28"/>
      <c r="SCH822" s="28"/>
      <c r="SCI822" s="28"/>
      <c r="SCJ822" s="28"/>
      <c r="SCK822" s="28"/>
      <c r="SCL822" s="28"/>
      <c r="SCM822" s="28"/>
      <c r="SCN822" s="28"/>
      <c r="SCO822" s="28"/>
      <c r="SCP822" s="28"/>
      <c r="SCQ822" s="28"/>
      <c r="SCR822" s="28"/>
      <c r="SCS822" s="28"/>
      <c r="SCT822" s="28"/>
      <c r="SCU822" s="28"/>
      <c r="SCV822" s="28"/>
      <c r="SCW822" s="28"/>
      <c r="SCX822" s="28"/>
      <c r="SCY822" s="28"/>
      <c r="SCZ822" s="28"/>
      <c r="SDA822" s="28"/>
      <c r="SDB822" s="28"/>
      <c r="SDC822" s="28"/>
      <c r="SDD822" s="28"/>
      <c r="SDE822" s="28"/>
      <c r="SDF822" s="28"/>
      <c r="SDG822" s="28"/>
      <c r="SDH822" s="28"/>
      <c r="SDI822" s="28"/>
      <c r="SDJ822" s="28"/>
      <c r="SDK822" s="28"/>
      <c r="SDL822" s="28"/>
      <c r="SDM822" s="28"/>
      <c r="SDN822" s="28"/>
      <c r="SDO822" s="28"/>
      <c r="SDP822" s="28"/>
      <c r="SDQ822" s="28"/>
      <c r="SDR822" s="28"/>
      <c r="SDS822" s="28"/>
      <c r="SDT822" s="28"/>
      <c r="SDU822" s="28"/>
      <c r="SDV822" s="28"/>
      <c r="SDW822" s="28"/>
      <c r="SDX822" s="28"/>
      <c r="SDY822" s="28"/>
      <c r="SDZ822" s="28"/>
      <c r="SEA822" s="28"/>
      <c r="SEB822" s="28"/>
      <c r="SEC822" s="28"/>
      <c r="SED822" s="28"/>
      <c r="SEE822" s="28"/>
      <c r="SEF822" s="28"/>
      <c r="SEG822" s="28"/>
      <c r="SEH822" s="28"/>
      <c r="SEI822" s="28"/>
      <c r="SEJ822" s="28"/>
      <c r="SEK822" s="28"/>
      <c r="SEL822" s="28"/>
      <c r="SEM822" s="28"/>
      <c r="SEN822" s="28"/>
      <c r="SEO822" s="28"/>
      <c r="SEP822" s="28"/>
      <c r="SEQ822" s="28"/>
      <c r="SER822" s="28"/>
      <c r="SES822" s="28"/>
      <c r="SET822" s="28"/>
      <c r="SEU822" s="28"/>
      <c r="SEV822" s="28"/>
      <c r="SEW822" s="28"/>
      <c r="SEX822" s="28"/>
      <c r="SEY822" s="28"/>
      <c r="SEZ822" s="28"/>
      <c r="SFA822" s="28"/>
      <c r="SFB822" s="28"/>
      <c r="SFC822" s="28"/>
      <c r="SFD822" s="28"/>
      <c r="SFE822" s="28"/>
      <c r="SFF822" s="28"/>
      <c r="SFG822" s="28"/>
      <c r="SFH822" s="28"/>
      <c r="SFI822" s="28"/>
      <c r="SFJ822" s="28"/>
      <c r="SFK822" s="28"/>
      <c r="SFL822" s="28"/>
      <c r="SFM822" s="28"/>
      <c r="SFN822" s="28"/>
      <c r="SFO822" s="28"/>
      <c r="SFP822" s="28"/>
      <c r="SFQ822" s="28"/>
      <c r="SFR822" s="28"/>
      <c r="SFS822" s="28"/>
      <c r="SFT822" s="28"/>
      <c r="SFU822" s="28"/>
      <c r="SFV822" s="28"/>
      <c r="SFW822" s="28"/>
      <c r="SFX822" s="28"/>
      <c r="SFY822" s="28"/>
      <c r="SFZ822" s="28"/>
      <c r="SGA822" s="28"/>
      <c r="SGB822" s="28"/>
      <c r="SGC822" s="28"/>
      <c r="SGD822" s="28"/>
      <c r="SGE822" s="28"/>
      <c r="SGF822" s="28"/>
      <c r="SGG822" s="28"/>
      <c r="SGH822" s="28"/>
      <c r="SGI822" s="28"/>
      <c r="SGJ822" s="28"/>
      <c r="SGK822" s="28"/>
      <c r="SGL822" s="28"/>
      <c r="SGM822" s="28"/>
      <c r="SGN822" s="28"/>
      <c r="SGO822" s="28"/>
      <c r="SGP822" s="28"/>
      <c r="SGQ822" s="28"/>
      <c r="SGR822" s="28"/>
      <c r="SGS822" s="28"/>
      <c r="SGT822" s="28"/>
      <c r="SGU822" s="28"/>
      <c r="SGV822" s="28"/>
      <c r="SGW822" s="28"/>
      <c r="SGX822" s="28"/>
      <c r="SGY822" s="28"/>
      <c r="SGZ822" s="28"/>
      <c r="SHA822" s="28"/>
      <c r="SHB822" s="28"/>
      <c r="SHC822" s="28"/>
      <c r="SHD822" s="28"/>
      <c r="SHE822" s="28"/>
      <c r="SHF822" s="28"/>
      <c r="SHG822" s="28"/>
      <c r="SHH822" s="28"/>
      <c r="SHI822" s="28"/>
      <c r="SHJ822" s="28"/>
      <c r="SHK822" s="28"/>
      <c r="SHL822" s="28"/>
      <c r="SHM822" s="28"/>
      <c r="SHN822" s="28"/>
      <c r="SHO822" s="28"/>
      <c r="SHP822" s="28"/>
      <c r="SHQ822" s="28"/>
      <c r="SHR822" s="28"/>
      <c r="SHS822" s="28"/>
      <c r="SHT822" s="28"/>
      <c r="SHU822" s="28"/>
      <c r="SHV822" s="28"/>
      <c r="SHW822" s="28"/>
      <c r="SHX822" s="28"/>
      <c r="SHY822" s="28"/>
      <c r="SHZ822" s="28"/>
      <c r="SIA822" s="28"/>
      <c r="SIB822" s="28"/>
      <c r="SIC822" s="28"/>
      <c r="SID822" s="28"/>
      <c r="SIE822" s="28"/>
      <c r="SIF822" s="28"/>
      <c r="SIG822" s="28"/>
      <c r="SIH822" s="28"/>
      <c r="SII822" s="28"/>
      <c r="SIJ822" s="28"/>
      <c r="SIK822" s="28"/>
      <c r="SIL822" s="28"/>
      <c r="SIM822" s="28"/>
      <c r="SIN822" s="28"/>
      <c r="SIO822" s="28"/>
      <c r="SIP822" s="28"/>
      <c r="SIQ822" s="28"/>
      <c r="SIR822" s="28"/>
      <c r="SIS822" s="28"/>
      <c r="SIT822" s="28"/>
      <c r="SIU822" s="28"/>
      <c r="SIV822" s="28"/>
      <c r="SIW822" s="28"/>
      <c r="SIX822" s="28"/>
      <c r="SIY822" s="28"/>
      <c r="SIZ822" s="28"/>
      <c r="SJA822" s="28"/>
      <c r="SJB822" s="28"/>
      <c r="SJC822" s="28"/>
      <c r="SJD822" s="28"/>
      <c r="SJE822" s="28"/>
      <c r="SJF822" s="28"/>
      <c r="SJG822" s="28"/>
      <c r="SJH822" s="28"/>
      <c r="SJI822" s="28"/>
      <c r="SJJ822" s="28"/>
      <c r="SJK822" s="28"/>
      <c r="SJL822" s="28"/>
      <c r="SJM822" s="28"/>
      <c r="SJN822" s="28"/>
      <c r="SJO822" s="28"/>
      <c r="SJP822" s="28"/>
      <c r="SJQ822" s="28"/>
      <c r="SJR822" s="28"/>
      <c r="SJS822" s="28"/>
      <c r="SJT822" s="28"/>
      <c r="SJU822" s="28"/>
      <c r="SJV822" s="28"/>
      <c r="SJW822" s="28"/>
      <c r="SJX822" s="28"/>
      <c r="SJY822" s="28"/>
      <c r="SJZ822" s="28"/>
      <c r="SKA822" s="28"/>
      <c r="SKB822" s="28"/>
      <c r="SKC822" s="28"/>
      <c r="SKD822" s="28"/>
      <c r="SKE822" s="28"/>
      <c r="SKF822" s="28"/>
      <c r="SKG822" s="28"/>
      <c r="SKH822" s="28"/>
      <c r="SKI822" s="28"/>
      <c r="SKJ822" s="28"/>
      <c r="SKK822" s="28"/>
      <c r="SKL822" s="28"/>
      <c r="SKM822" s="28"/>
      <c r="SKN822" s="28"/>
      <c r="SKO822" s="28"/>
      <c r="SKP822" s="28"/>
      <c r="SKQ822" s="28"/>
      <c r="SKR822" s="28"/>
      <c r="SKS822" s="28"/>
      <c r="SKT822" s="28"/>
      <c r="SKU822" s="28"/>
      <c r="SKV822" s="28"/>
      <c r="SKW822" s="28"/>
      <c r="SKX822" s="28"/>
      <c r="SKY822" s="28"/>
      <c r="SKZ822" s="28"/>
      <c r="SLA822" s="28"/>
      <c r="SLB822" s="28"/>
      <c r="SLC822" s="28"/>
      <c r="SLD822" s="28"/>
      <c r="SLE822" s="28"/>
      <c r="SLF822" s="28"/>
      <c r="SLG822" s="28"/>
      <c r="SLH822" s="28"/>
      <c r="SLI822" s="28"/>
      <c r="SLJ822" s="28"/>
      <c r="SLK822" s="28"/>
      <c r="SLL822" s="28"/>
      <c r="SLM822" s="28"/>
      <c r="SLN822" s="28"/>
      <c r="SLO822" s="28"/>
      <c r="SLP822" s="28"/>
      <c r="SLQ822" s="28"/>
      <c r="SLR822" s="28"/>
      <c r="SLS822" s="28"/>
      <c r="SLT822" s="28"/>
      <c r="SLU822" s="28"/>
      <c r="SLV822" s="28"/>
      <c r="SLW822" s="28"/>
      <c r="SLX822" s="28"/>
      <c r="SLY822" s="28"/>
      <c r="SLZ822" s="28"/>
      <c r="SMA822" s="28"/>
      <c r="SMB822" s="28"/>
      <c r="SMC822" s="28"/>
      <c r="SMD822" s="28"/>
      <c r="SME822" s="28"/>
      <c r="SMF822" s="28"/>
      <c r="SMG822" s="28"/>
      <c r="SMH822" s="28"/>
      <c r="SMI822" s="28"/>
      <c r="SMJ822" s="28"/>
      <c r="SMK822" s="28"/>
      <c r="SML822" s="28"/>
      <c r="SMM822" s="28"/>
      <c r="SMN822" s="28"/>
      <c r="SMO822" s="28"/>
      <c r="SMP822" s="28"/>
      <c r="SMQ822" s="28"/>
      <c r="SMR822" s="28"/>
      <c r="SMS822" s="28"/>
      <c r="SMT822" s="28"/>
      <c r="SMU822" s="28"/>
      <c r="SMV822" s="28"/>
      <c r="SMW822" s="28"/>
      <c r="SMX822" s="28"/>
      <c r="SMY822" s="28"/>
      <c r="SMZ822" s="28"/>
      <c r="SNA822" s="28"/>
      <c r="SNB822" s="28"/>
      <c r="SNC822" s="28"/>
      <c r="SND822" s="28"/>
      <c r="SNE822" s="28"/>
      <c r="SNF822" s="28"/>
      <c r="SNG822" s="28"/>
      <c r="SNH822" s="28"/>
      <c r="SNI822" s="28"/>
      <c r="SNJ822" s="28"/>
      <c r="SNK822" s="28"/>
      <c r="SNL822" s="28"/>
      <c r="SNM822" s="28"/>
      <c r="SNN822" s="28"/>
      <c r="SNO822" s="28"/>
      <c r="SNP822" s="28"/>
      <c r="SNQ822" s="28"/>
      <c r="SNR822" s="28"/>
      <c r="SNS822" s="28"/>
      <c r="SNT822" s="28"/>
      <c r="SNU822" s="28"/>
      <c r="SNV822" s="28"/>
      <c r="SNW822" s="28"/>
      <c r="SNX822" s="28"/>
      <c r="SNY822" s="28"/>
      <c r="SNZ822" s="28"/>
      <c r="SOA822" s="28"/>
      <c r="SOB822" s="28"/>
      <c r="SOC822" s="28"/>
      <c r="SOD822" s="28"/>
      <c r="SOE822" s="28"/>
      <c r="SOF822" s="28"/>
      <c r="SOG822" s="28"/>
      <c r="SOH822" s="28"/>
      <c r="SOI822" s="28"/>
      <c r="SOJ822" s="28"/>
      <c r="SOK822" s="28"/>
      <c r="SOL822" s="28"/>
      <c r="SOM822" s="28"/>
      <c r="SON822" s="28"/>
      <c r="SOO822" s="28"/>
      <c r="SOP822" s="28"/>
      <c r="SOQ822" s="28"/>
      <c r="SOR822" s="28"/>
      <c r="SOS822" s="28"/>
      <c r="SOT822" s="28"/>
      <c r="SOU822" s="28"/>
      <c r="SOV822" s="28"/>
      <c r="SOW822" s="28"/>
      <c r="SOX822" s="28"/>
      <c r="SOY822" s="28"/>
      <c r="SOZ822" s="28"/>
      <c r="SPA822" s="28"/>
      <c r="SPB822" s="28"/>
      <c r="SPC822" s="28"/>
      <c r="SPD822" s="28"/>
      <c r="SPE822" s="28"/>
      <c r="SPF822" s="28"/>
      <c r="SPG822" s="28"/>
      <c r="SPH822" s="28"/>
      <c r="SPI822" s="28"/>
      <c r="SPJ822" s="28"/>
      <c r="SPK822" s="28"/>
      <c r="SPL822" s="28"/>
      <c r="SPM822" s="28"/>
      <c r="SPN822" s="28"/>
      <c r="SPO822" s="28"/>
      <c r="SPP822" s="28"/>
      <c r="SPQ822" s="28"/>
      <c r="SPR822" s="28"/>
      <c r="SPS822" s="28"/>
      <c r="SPT822" s="28"/>
      <c r="SPU822" s="28"/>
      <c r="SPV822" s="28"/>
      <c r="SPW822" s="28"/>
      <c r="SPX822" s="28"/>
      <c r="SPY822" s="28"/>
      <c r="SPZ822" s="28"/>
      <c r="SQA822" s="28"/>
      <c r="SQB822" s="28"/>
      <c r="SQC822" s="28"/>
      <c r="SQD822" s="28"/>
      <c r="SQE822" s="28"/>
      <c r="SQF822" s="28"/>
      <c r="SQG822" s="28"/>
      <c r="SQH822" s="28"/>
      <c r="SQI822" s="28"/>
      <c r="SQJ822" s="28"/>
      <c r="SQK822" s="28"/>
      <c r="SQL822" s="28"/>
      <c r="SQM822" s="28"/>
      <c r="SQN822" s="28"/>
      <c r="SQO822" s="28"/>
      <c r="SQP822" s="28"/>
      <c r="SQQ822" s="28"/>
      <c r="SQR822" s="28"/>
      <c r="SQS822" s="28"/>
      <c r="SQT822" s="28"/>
      <c r="SQU822" s="28"/>
      <c r="SQV822" s="28"/>
      <c r="SQW822" s="28"/>
      <c r="SQX822" s="28"/>
      <c r="SQY822" s="28"/>
      <c r="SQZ822" s="28"/>
      <c r="SRA822" s="28"/>
      <c r="SRB822" s="28"/>
      <c r="SRC822" s="28"/>
      <c r="SRD822" s="28"/>
      <c r="SRE822" s="28"/>
      <c r="SRF822" s="28"/>
      <c r="SRG822" s="28"/>
      <c r="SRH822" s="28"/>
      <c r="SRI822" s="28"/>
      <c r="SRJ822" s="28"/>
      <c r="SRK822" s="28"/>
      <c r="SRL822" s="28"/>
      <c r="SRM822" s="28"/>
      <c r="SRN822" s="28"/>
      <c r="SRO822" s="28"/>
      <c r="SRP822" s="28"/>
      <c r="SRQ822" s="28"/>
      <c r="SRR822" s="28"/>
      <c r="SRS822" s="28"/>
      <c r="SRT822" s="28"/>
      <c r="SRU822" s="28"/>
      <c r="SRV822" s="28"/>
      <c r="SRW822" s="28"/>
      <c r="SRX822" s="28"/>
      <c r="SRY822" s="28"/>
      <c r="SRZ822" s="28"/>
      <c r="SSA822" s="28"/>
      <c r="SSB822" s="28"/>
      <c r="SSC822" s="28"/>
      <c r="SSD822" s="28"/>
      <c r="SSE822" s="28"/>
      <c r="SSF822" s="28"/>
      <c r="SSG822" s="28"/>
      <c r="SSH822" s="28"/>
      <c r="SSI822" s="28"/>
      <c r="SSJ822" s="28"/>
      <c r="SSK822" s="28"/>
      <c r="SSL822" s="28"/>
      <c r="SSM822" s="28"/>
      <c r="SSN822" s="28"/>
      <c r="SSO822" s="28"/>
      <c r="SSP822" s="28"/>
      <c r="SSQ822" s="28"/>
      <c r="SSR822" s="28"/>
      <c r="SSS822" s="28"/>
      <c r="SST822" s="28"/>
      <c r="SSU822" s="28"/>
      <c r="SSV822" s="28"/>
      <c r="SSW822" s="28"/>
      <c r="SSX822" s="28"/>
      <c r="SSY822" s="28"/>
      <c r="SSZ822" s="28"/>
      <c r="STA822" s="28"/>
      <c r="STB822" s="28"/>
      <c r="STC822" s="28"/>
      <c r="STD822" s="28"/>
      <c r="STE822" s="28"/>
      <c r="STF822" s="28"/>
      <c r="STG822" s="28"/>
      <c r="STH822" s="28"/>
      <c r="STI822" s="28"/>
      <c r="STJ822" s="28"/>
      <c r="STK822" s="28"/>
      <c r="STL822" s="28"/>
      <c r="STM822" s="28"/>
      <c r="STN822" s="28"/>
      <c r="STO822" s="28"/>
      <c r="STP822" s="28"/>
      <c r="STQ822" s="28"/>
      <c r="STR822" s="28"/>
      <c r="STS822" s="28"/>
      <c r="STT822" s="28"/>
      <c r="STU822" s="28"/>
      <c r="STV822" s="28"/>
      <c r="STW822" s="28"/>
      <c r="STX822" s="28"/>
      <c r="STY822" s="28"/>
      <c r="STZ822" s="28"/>
      <c r="SUA822" s="28"/>
      <c r="SUB822" s="28"/>
      <c r="SUC822" s="28"/>
      <c r="SUD822" s="28"/>
      <c r="SUE822" s="28"/>
      <c r="SUF822" s="28"/>
      <c r="SUG822" s="28"/>
      <c r="SUH822" s="28"/>
      <c r="SUI822" s="28"/>
      <c r="SUJ822" s="28"/>
      <c r="SUK822" s="28"/>
      <c r="SUL822" s="28"/>
      <c r="SUM822" s="28"/>
      <c r="SUN822" s="28"/>
      <c r="SUO822" s="28"/>
      <c r="SUP822" s="28"/>
      <c r="SUQ822" s="28"/>
      <c r="SUR822" s="28"/>
      <c r="SUS822" s="28"/>
      <c r="SUT822" s="28"/>
      <c r="SUU822" s="28"/>
      <c r="SUV822" s="28"/>
      <c r="SUW822" s="28"/>
      <c r="SUX822" s="28"/>
      <c r="SUY822" s="28"/>
      <c r="SUZ822" s="28"/>
      <c r="SVA822" s="28"/>
      <c r="SVB822" s="28"/>
      <c r="SVC822" s="28"/>
      <c r="SVD822" s="28"/>
      <c r="SVE822" s="28"/>
      <c r="SVF822" s="28"/>
      <c r="SVG822" s="28"/>
      <c r="SVH822" s="28"/>
      <c r="SVI822" s="28"/>
      <c r="SVJ822" s="28"/>
      <c r="SVK822" s="28"/>
      <c r="SVL822" s="28"/>
      <c r="SVM822" s="28"/>
      <c r="SVN822" s="28"/>
      <c r="SVO822" s="28"/>
      <c r="SVP822" s="28"/>
      <c r="SVQ822" s="28"/>
      <c r="SVR822" s="28"/>
      <c r="SVS822" s="28"/>
      <c r="SVT822" s="28"/>
      <c r="SVU822" s="28"/>
      <c r="SVV822" s="28"/>
      <c r="SVW822" s="28"/>
      <c r="SVX822" s="28"/>
      <c r="SVY822" s="28"/>
      <c r="SVZ822" s="28"/>
      <c r="SWA822" s="28"/>
      <c r="SWB822" s="28"/>
      <c r="SWC822" s="28"/>
      <c r="SWD822" s="28"/>
      <c r="SWE822" s="28"/>
      <c r="SWF822" s="28"/>
      <c r="SWG822" s="28"/>
      <c r="SWH822" s="28"/>
      <c r="SWI822" s="28"/>
      <c r="SWJ822" s="28"/>
      <c r="SWK822" s="28"/>
      <c r="SWL822" s="28"/>
      <c r="SWM822" s="28"/>
      <c r="SWN822" s="28"/>
      <c r="SWO822" s="28"/>
      <c r="SWP822" s="28"/>
      <c r="SWQ822" s="28"/>
      <c r="SWR822" s="28"/>
      <c r="SWS822" s="28"/>
      <c r="SWT822" s="28"/>
      <c r="SWU822" s="28"/>
      <c r="SWV822" s="28"/>
      <c r="SWW822" s="28"/>
      <c r="SWX822" s="28"/>
      <c r="SWY822" s="28"/>
      <c r="SWZ822" s="28"/>
      <c r="SXA822" s="28"/>
      <c r="SXB822" s="28"/>
      <c r="SXC822" s="28"/>
      <c r="SXD822" s="28"/>
      <c r="SXE822" s="28"/>
      <c r="SXF822" s="28"/>
      <c r="SXG822" s="28"/>
      <c r="SXH822" s="28"/>
      <c r="SXI822" s="28"/>
      <c r="SXJ822" s="28"/>
      <c r="SXK822" s="28"/>
      <c r="SXL822" s="28"/>
      <c r="SXM822" s="28"/>
      <c r="SXN822" s="28"/>
      <c r="SXO822" s="28"/>
      <c r="SXP822" s="28"/>
      <c r="SXQ822" s="28"/>
      <c r="SXR822" s="28"/>
      <c r="SXS822" s="28"/>
      <c r="SXT822" s="28"/>
      <c r="SXU822" s="28"/>
      <c r="SXV822" s="28"/>
      <c r="SXW822" s="28"/>
      <c r="SXX822" s="28"/>
      <c r="SXY822" s="28"/>
      <c r="SXZ822" s="28"/>
      <c r="SYA822" s="28"/>
      <c r="SYB822" s="28"/>
      <c r="SYC822" s="28"/>
      <c r="SYD822" s="28"/>
      <c r="SYE822" s="28"/>
      <c r="SYF822" s="28"/>
      <c r="SYG822" s="28"/>
      <c r="SYH822" s="28"/>
      <c r="SYI822" s="28"/>
      <c r="SYJ822" s="28"/>
      <c r="SYK822" s="28"/>
      <c r="SYL822" s="28"/>
      <c r="SYM822" s="28"/>
      <c r="SYN822" s="28"/>
      <c r="SYO822" s="28"/>
      <c r="SYP822" s="28"/>
      <c r="SYQ822" s="28"/>
      <c r="SYR822" s="28"/>
      <c r="SYS822" s="28"/>
      <c r="SYT822" s="28"/>
      <c r="SYU822" s="28"/>
      <c r="SYV822" s="28"/>
      <c r="SYW822" s="28"/>
      <c r="SYX822" s="28"/>
      <c r="SYY822" s="28"/>
      <c r="SYZ822" s="28"/>
      <c r="SZA822" s="28"/>
      <c r="SZB822" s="28"/>
      <c r="SZC822" s="28"/>
      <c r="SZD822" s="28"/>
      <c r="SZE822" s="28"/>
      <c r="SZF822" s="28"/>
      <c r="SZG822" s="28"/>
      <c r="SZH822" s="28"/>
      <c r="SZI822" s="28"/>
      <c r="SZJ822" s="28"/>
      <c r="SZK822" s="28"/>
      <c r="SZL822" s="28"/>
      <c r="SZM822" s="28"/>
      <c r="SZN822" s="28"/>
      <c r="SZO822" s="28"/>
      <c r="SZP822" s="28"/>
      <c r="SZQ822" s="28"/>
      <c r="SZR822" s="28"/>
      <c r="SZS822" s="28"/>
      <c r="SZT822" s="28"/>
      <c r="SZU822" s="28"/>
      <c r="SZV822" s="28"/>
      <c r="SZW822" s="28"/>
      <c r="SZX822" s="28"/>
      <c r="SZY822" s="28"/>
      <c r="SZZ822" s="28"/>
      <c r="TAA822" s="28"/>
      <c r="TAB822" s="28"/>
      <c r="TAC822" s="28"/>
      <c r="TAD822" s="28"/>
      <c r="TAE822" s="28"/>
      <c r="TAF822" s="28"/>
      <c r="TAG822" s="28"/>
      <c r="TAH822" s="28"/>
      <c r="TAI822" s="28"/>
      <c r="TAJ822" s="28"/>
      <c r="TAK822" s="28"/>
      <c r="TAL822" s="28"/>
      <c r="TAM822" s="28"/>
      <c r="TAN822" s="28"/>
      <c r="TAO822" s="28"/>
      <c r="TAP822" s="28"/>
      <c r="TAQ822" s="28"/>
      <c r="TAR822" s="28"/>
      <c r="TAS822" s="28"/>
      <c r="TAT822" s="28"/>
      <c r="TAU822" s="28"/>
      <c r="TAV822" s="28"/>
      <c r="TAW822" s="28"/>
      <c r="TAX822" s="28"/>
      <c r="TAY822" s="28"/>
      <c r="TAZ822" s="28"/>
      <c r="TBA822" s="28"/>
      <c r="TBB822" s="28"/>
      <c r="TBC822" s="28"/>
      <c r="TBD822" s="28"/>
      <c r="TBE822" s="28"/>
      <c r="TBF822" s="28"/>
      <c r="TBG822" s="28"/>
      <c r="TBH822" s="28"/>
      <c r="TBI822" s="28"/>
      <c r="TBJ822" s="28"/>
      <c r="TBK822" s="28"/>
      <c r="TBL822" s="28"/>
      <c r="TBM822" s="28"/>
      <c r="TBN822" s="28"/>
      <c r="TBO822" s="28"/>
      <c r="TBP822" s="28"/>
      <c r="TBQ822" s="28"/>
      <c r="TBR822" s="28"/>
      <c r="TBS822" s="28"/>
      <c r="TBT822" s="28"/>
      <c r="TBU822" s="28"/>
      <c r="TBV822" s="28"/>
      <c r="TBW822" s="28"/>
      <c r="TBX822" s="28"/>
      <c r="TBY822" s="28"/>
      <c r="TBZ822" s="28"/>
      <c r="TCA822" s="28"/>
      <c r="TCB822" s="28"/>
      <c r="TCC822" s="28"/>
      <c r="TCD822" s="28"/>
      <c r="TCE822" s="28"/>
      <c r="TCF822" s="28"/>
      <c r="TCG822" s="28"/>
      <c r="TCH822" s="28"/>
      <c r="TCI822" s="28"/>
      <c r="TCJ822" s="28"/>
      <c r="TCK822" s="28"/>
      <c r="TCL822" s="28"/>
      <c r="TCM822" s="28"/>
      <c r="TCN822" s="28"/>
      <c r="TCO822" s="28"/>
      <c r="TCP822" s="28"/>
      <c r="TCQ822" s="28"/>
      <c r="TCR822" s="28"/>
      <c r="TCS822" s="28"/>
      <c r="TCT822" s="28"/>
      <c r="TCU822" s="28"/>
      <c r="TCV822" s="28"/>
      <c r="TCW822" s="28"/>
      <c r="TCX822" s="28"/>
      <c r="TCY822" s="28"/>
      <c r="TCZ822" s="28"/>
      <c r="TDA822" s="28"/>
      <c r="TDB822" s="28"/>
      <c r="TDC822" s="28"/>
      <c r="TDD822" s="28"/>
      <c r="TDE822" s="28"/>
      <c r="TDF822" s="28"/>
      <c r="TDG822" s="28"/>
      <c r="TDH822" s="28"/>
      <c r="TDI822" s="28"/>
      <c r="TDJ822" s="28"/>
      <c r="TDK822" s="28"/>
      <c r="TDL822" s="28"/>
      <c r="TDM822" s="28"/>
      <c r="TDN822" s="28"/>
      <c r="TDO822" s="28"/>
      <c r="TDP822" s="28"/>
      <c r="TDQ822" s="28"/>
      <c r="TDR822" s="28"/>
      <c r="TDS822" s="28"/>
      <c r="TDT822" s="28"/>
      <c r="TDU822" s="28"/>
      <c r="TDV822" s="28"/>
      <c r="TDW822" s="28"/>
      <c r="TDX822" s="28"/>
      <c r="TDY822" s="28"/>
      <c r="TDZ822" s="28"/>
      <c r="TEA822" s="28"/>
      <c r="TEB822" s="28"/>
      <c r="TEC822" s="28"/>
      <c r="TED822" s="28"/>
      <c r="TEE822" s="28"/>
      <c r="TEF822" s="28"/>
      <c r="TEG822" s="28"/>
      <c r="TEH822" s="28"/>
      <c r="TEI822" s="28"/>
      <c r="TEJ822" s="28"/>
      <c r="TEK822" s="28"/>
      <c r="TEL822" s="28"/>
      <c r="TEM822" s="28"/>
      <c r="TEN822" s="28"/>
      <c r="TEO822" s="28"/>
      <c r="TEP822" s="28"/>
      <c r="TEQ822" s="28"/>
      <c r="TER822" s="28"/>
      <c r="TES822" s="28"/>
      <c r="TET822" s="28"/>
      <c r="TEU822" s="28"/>
      <c r="TEV822" s="28"/>
      <c r="TEW822" s="28"/>
      <c r="TEX822" s="28"/>
      <c r="TEY822" s="28"/>
      <c r="TEZ822" s="28"/>
      <c r="TFA822" s="28"/>
      <c r="TFB822" s="28"/>
      <c r="TFC822" s="28"/>
      <c r="TFD822" s="28"/>
      <c r="TFE822" s="28"/>
      <c r="TFF822" s="28"/>
      <c r="TFG822" s="28"/>
      <c r="TFH822" s="28"/>
      <c r="TFI822" s="28"/>
      <c r="TFJ822" s="28"/>
      <c r="TFK822" s="28"/>
      <c r="TFL822" s="28"/>
      <c r="TFM822" s="28"/>
      <c r="TFN822" s="28"/>
      <c r="TFO822" s="28"/>
      <c r="TFP822" s="28"/>
      <c r="TFQ822" s="28"/>
      <c r="TFR822" s="28"/>
      <c r="TFS822" s="28"/>
      <c r="TFT822" s="28"/>
      <c r="TFU822" s="28"/>
      <c r="TFV822" s="28"/>
      <c r="TFW822" s="28"/>
      <c r="TFX822" s="28"/>
      <c r="TFY822" s="28"/>
      <c r="TFZ822" s="28"/>
      <c r="TGA822" s="28"/>
      <c r="TGB822" s="28"/>
      <c r="TGC822" s="28"/>
      <c r="TGD822" s="28"/>
      <c r="TGE822" s="28"/>
      <c r="TGF822" s="28"/>
      <c r="TGG822" s="28"/>
      <c r="TGH822" s="28"/>
      <c r="TGI822" s="28"/>
      <c r="TGJ822" s="28"/>
      <c r="TGK822" s="28"/>
      <c r="TGL822" s="28"/>
      <c r="TGM822" s="28"/>
      <c r="TGN822" s="28"/>
      <c r="TGO822" s="28"/>
      <c r="TGP822" s="28"/>
      <c r="TGQ822" s="28"/>
      <c r="TGR822" s="28"/>
      <c r="TGS822" s="28"/>
      <c r="TGT822" s="28"/>
      <c r="TGU822" s="28"/>
      <c r="TGV822" s="28"/>
      <c r="TGW822" s="28"/>
      <c r="TGX822" s="28"/>
      <c r="TGY822" s="28"/>
      <c r="TGZ822" s="28"/>
      <c r="THA822" s="28"/>
      <c r="THB822" s="28"/>
      <c r="THC822" s="28"/>
      <c r="THD822" s="28"/>
      <c r="THE822" s="28"/>
      <c r="THF822" s="28"/>
      <c r="THG822" s="28"/>
      <c r="THH822" s="28"/>
      <c r="THI822" s="28"/>
      <c r="THJ822" s="28"/>
      <c r="THK822" s="28"/>
      <c r="THL822" s="28"/>
      <c r="THM822" s="28"/>
      <c r="THN822" s="28"/>
      <c r="THO822" s="28"/>
      <c r="THP822" s="28"/>
      <c r="THQ822" s="28"/>
      <c r="THR822" s="28"/>
      <c r="THS822" s="28"/>
      <c r="THT822" s="28"/>
      <c r="THU822" s="28"/>
      <c r="THV822" s="28"/>
      <c r="THW822" s="28"/>
      <c r="THX822" s="28"/>
      <c r="THY822" s="28"/>
      <c r="THZ822" s="28"/>
      <c r="TIA822" s="28"/>
      <c r="TIB822" s="28"/>
      <c r="TIC822" s="28"/>
      <c r="TID822" s="28"/>
      <c r="TIE822" s="28"/>
      <c r="TIF822" s="28"/>
      <c r="TIG822" s="28"/>
      <c r="TIH822" s="28"/>
      <c r="TII822" s="28"/>
      <c r="TIJ822" s="28"/>
      <c r="TIK822" s="28"/>
      <c r="TIL822" s="28"/>
      <c r="TIM822" s="28"/>
      <c r="TIN822" s="28"/>
      <c r="TIO822" s="28"/>
      <c r="TIP822" s="28"/>
      <c r="TIQ822" s="28"/>
      <c r="TIR822" s="28"/>
      <c r="TIS822" s="28"/>
      <c r="TIT822" s="28"/>
      <c r="TIU822" s="28"/>
      <c r="TIV822" s="28"/>
      <c r="TIW822" s="28"/>
      <c r="TIX822" s="28"/>
      <c r="TIY822" s="28"/>
      <c r="TIZ822" s="28"/>
      <c r="TJA822" s="28"/>
      <c r="TJB822" s="28"/>
      <c r="TJC822" s="28"/>
      <c r="TJD822" s="28"/>
      <c r="TJE822" s="28"/>
      <c r="TJF822" s="28"/>
      <c r="TJG822" s="28"/>
      <c r="TJH822" s="28"/>
      <c r="TJI822" s="28"/>
      <c r="TJJ822" s="28"/>
      <c r="TJK822" s="28"/>
      <c r="TJL822" s="28"/>
      <c r="TJM822" s="28"/>
      <c r="TJN822" s="28"/>
      <c r="TJO822" s="28"/>
      <c r="TJP822" s="28"/>
      <c r="TJQ822" s="28"/>
      <c r="TJR822" s="28"/>
      <c r="TJS822" s="28"/>
      <c r="TJT822" s="28"/>
      <c r="TJU822" s="28"/>
      <c r="TJV822" s="28"/>
      <c r="TJW822" s="28"/>
      <c r="TJX822" s="28"/>
      <c r="TJY822" s="28"/>
      <c r="TJZ822" s="28"/>
      <c r="TKA822" s="28"/>
      <c r="TKB822" s="28"/>
      <c r="TKC822" s="28"/>
      <c r="TKD822" s="28"/>
      <c r="TKE822" s="28"/>
      <c r="TKF822" s="28"/>
      <c r="TKG822" s="28"/>
      <c r="TKH822" s="28"/>
      <c r="TKI822" s="28"/>
      <c r="TKJ822" s="28"/>
      <c r="TKK822" s="28"/>
      <c r="TKL822" s="28"/>
      <c r="TKM822" s="28"/>
      <c r="TKN822" s="28"/>
      <c r="TKO822" s="28"/>
      <c r="TKP822" s="28"/>
      <c r="TKQ822" s="28"/>
      <c r="TKR822" s="28"/>
      <c r="TKS822" s="28"/>
      <c r="TKT822" s="28"/>
      <c r="TKU822" s="28"/>
      <c r="TKV822" s="28"/>
      <c r="TKW822" s="28"/>
      <c r="TKX822" s="28"/>
      <c r="TKY822" s="28"/>
      <c r="TKZ822" s="28"/>
      <c r="TLA822" s="28"/>
      <c r="TLB822" s="28"/>
      <c r="TLC822" s="28"/>
      <c r="TLD822" s="28"/>
      <c r="TLE822" s="28"/>
      <c r="TLF822" s="28"/>
      <c r="TLG822" s="28"/>
      <c r="TLH822" s="28"/>
      <c r="TLI822" s="28"/>
      <c r="TLJ822" s="28"/>
      <c r="TLK822" s="28"/>
      <c r="TLL822" s="28"/>
      <c r="TLM822" s="28"/>
      <c r="TLN822" s="28"/>
      <c r="TLO822" s="28"/>
      <c r="TLP822" s="28"/>
      <c r="TLQ822" s="28"/>
      <c r="TLR822" s="28"/>
      <c r="TLS822" s="28"/>
      <c r="TLT822" s="28"/>
      <c r="TLU822" s="28"/>
      <c r="TLV822" s="28"/>
      <c r="TLW822" s="28"/>
      <c r="TLX822" s="28"/>
      <c r="TLY822" s="28"/>
      <c r="TLZ822" s="28"/>
      <c r="TMA822" s="28"/>
      <c r="TMB822" s="28"/>
      <c r="TMC822" s="28"/>
      <c r="TMD822" s="28"/>
      <c r="TME822" s="28"/>
      <c r="TMF822" s="28"/>
      <c r="TMG822" s="28"/>
      <c r="TMH822" s="28"/>
      <c r="TMI822" s="28"/>
      <c r="TMJ822" s="28"/>
      <c r="TMK822" s="28"/>
      <c r="TML822" s="28"/>
      <c r="TMM822" s="28"/>
      <c r="TMN822" s="28"/>
      <c r="TMO822" s="28"/>
      <c r="TMP822" s="28"/>
      <c r="TMQ822" s="28"/>
      <c r="TMR822" s="28"/>
      <c r="TMS822" s="28"/>
      <c r="TMT822" s="28"/>
      <c r="TMU822" s="28"/>
      <c r="TMV822" s="28"/>
      <c r="TMW822" s="28"/>
      <c r="TMX822" s="28"/>
      <c r="TMY822" s="28"/>
      <c r="TMZ822" s="28"/>
      <c r="TNA822" s="28"/>
      <c r="TNB822" s="28"/>
      <c r="TNC822" s="28"/>
      <c r="TND822" s="28"/>
      <c r="TNE822" s="28"/>
      <c r="TNF822" s="28"/>
      <c r="TNG822" s="28"/>
      <c r="TNH822" s="28"/>
      <c r="TNI822" s="28"/>
      <c r="TNJ822" s="28"/>
      <c r="TNK822" s="28"/>
      <c r="TNL822" s="28"/>
      <c r="TNM822" s="28"/>
      <c r="TNN822" s="28"/>
      <c r="TNO822" s="28"/>
      <c r="TNP822" s="28"/>
      <c r="TNQ822" s="28"/>
      <c r="TNR822" s="28"/>
      <c r="TNS822" s="28"/>
      <c r="TNT822" s="28"/>
      <c r="TNU822" s="28"/>
      <c r="TNV822" s="28"/>
      <c r="TNW822" s="28"/>
      <c r="TNX822" s="28"/>
      <c r="TNY822" s="28"/>
      <c r="TNZ822" s="28"/>
      <c r="TOA822" s="28"/>
      <c r="TOB822" s="28"/>
      <c r="TOC822" s="28"/>
      <c r="TOD822" s="28"/>
      <c r="TOE822" s="28"/>
      <c r="TOF822" s="28"/>
      <c r="TOG822" s="28"/>
      <c r="TOH822" s="28"/>
      <c r="TOI822" s="28"/>
      <c r="TOJ822" s="28"/>
      <c r="TOK822" s="28"/>
      <c r="TOL822" s="28"/>
      <c r="TOM822" s="28"/>
      <c r="TON822" s="28"/>
      <c r="TOO822" s="28"/>
      <c r="TOP822" s="28"/>
      <c r="TOQ822" s="28"/>
      <c r="TOR822" s="28"/>
      <c r="TOS822" s="28"/>
      <c r="TOT822" s="28"/>
      <c r="TOU822" s="28"/>
      <c r="TOV822" s="28"/>
      <c r="TOW822" s="28"/>
      <c r="TOX822" s="28"/>
      <c r="TOY822" s="28"/>
      <c r="TOZ822" s="28"/>
      <c r="TPA822" s="28"/>
      <c r="TPB822" s="28"/>
      <c r="TPC822" s="28"/>
      <c r="TPD822" s="28"/>
      <c r="TPE822" s="28"/>
      <c r="TPF822" s="28"/>
      <c r="TPG822" s="28"/>
      <c r="TPH822" s="28"/>
      <c r="TPI822" s="28"/>
      <c r="TPJ822" s="28"/>
      <c r="TPK822" s="28"/>
      <c r="TPL822" s="28"/>
      <c r="TPM822" s="28"/>
      <c r="TPN822" s="28"/>
      <c r="TPO822" s="28"/>
      <c r="TPP822" s="28"/>
      <c r="TPQ822" s="28"/>
      <c r="TPR822" s="28"/>
      <c r="TPS822" s="28"/>
      <c r="TPT822" s="28"/>
      <c r="TPU822" s="28"/>
      <c r="TPV822" s="28"/>
      <c r="TPW822" s="28"/>
      <c r="TPX822" s="28"/>
      <c r="TPY822" s="28"/>
      <c r="TPZ822" s="28"/>
      <c r="TQA822" s="28"/>
      <c r="TQB822" s="28"/>
      <c r="TQC822" s="28"/>
      <c r="TQD822" s="28"/>
      <c r="TQE822" s="28"/>
      <c r="TQF822" s="28"/>
      <c r="TQG822" s="28"/>
      <c r="TQH822" s="28"/>
      <c r="TQI822" s="28"/>
      <c r="TQJ822" s="28"/>
      <c r="TQK822" s="28"/>
      <c r="TQL822" s="28"/>
      <c r="TQM822" s="28"/>
      <c r="TQN822" s="28"/>
      <c r="TQO822" s="28"/>
      <c r="TQP822" s="28"/>
      <c r="TQQ822" s="28"/>
      <c r="TQR822" s="28"/>
      <c r="TQS822" s="28"/>
      <c r="TQT822" s="28"/>
      <c r="TQU822" s="28"/>
      <c r="TQV822" s="28"/>
      <c r="TQW822" s="28"/>
      <c r="TQX822" s="28"/>
      <c r="TQY822" s="28"/>
      <c r="TQZ822" s="28"/>
      <c r="TRA822" s="28"/>
      <c r="TRB822" s="28"/>
      <c r="TRC822" s="28"/>
      <c r="TRD822" s="28"/>
      <c r="TRE822" s="28"/>
      <c r="TRF822" s="28"/>
      <c r="TRG822" s="28"/>
      <c r="TRH822" s="28"/>
      <c r="TRI822" s="28"/>
      <c r="TRJ822" s="28"/>
      <c r="TRK822" s="28"/>
      <c r="TRL822" s="28"/>
      <c r="TRM822" s="28"/>
      <c r="TRN822" s="28"/>
      <c r="TRO822" s="28"/>
      <c r="TRP822" s="28"/>
      <c r="TRQ822" s="28"/>
      <c r="TRR822" s="28"/>
      <c r="TRS822" s="28"/>
      <c r="TRT822" s="28"/>
      <c r="TRU822" s="28"/>
      <c r="TRV822" s="28"/>
      <c r="TRW822" s="28"/>
      <c r="TRX822" s="28"/>
      <c r="TRY822" s="28"/>
      <c r="TRZ822" s="28"/>
      <c r="TSA822" s="28"/>
      <c r="TSB822" s="28"/>
      <c r="TSC822" s="28"/>
      <c r="TSD822" s="28"/>
      <c r="TSE822" s="28"/>
      <c r="TSF822" s="28"/>
      <c r="TSG822" s="28"/>
      <c r="TSH822" s="28"/>
      <c r="TSI822" s="28"/>
      <c r="TSJ822" s="28"/>
      <c r="TSK822" s="28"/>
      <c r="TSL822" s="28"/>
      <c r="TSM822" s="28"/>
      <c r="TSN822" s="28"/>
      <c r="TSO822" s="28"/>
      <c r="TSP822" s="28"/>
      <c r="TSQ822" s="28"/>
      <c r="TSR822" s="28"/>
      <c r="TSS822" s="28"/>
      <c r="TST822" s="28"/>
      <c r="TSU822" s="28"/>
      <c r="TSV822" s="28"/>
      <c r="TSW822" s="28"/>
      <c r="TSX822" s="28"/>
      <c r="TSY822" s="28"/>
      <c r="TSZ822" s="28"/>
      <c r="TTA822" s="28"/>
      <c r="TTB822" s="28"/>
      <c r="TTC822" s="28"/>
      <c r="TTD822" s="28"/>
      <c r="TTE822" s="28"/>
      <c r="TTF822" s="28"/>
      <c r="TTG822" s="28"/>
      <c r="TTH822" s="28"/>
      <c r="TTI822" s="28"/>
      <c r="TTJ822" s="28"/>
      <c r="TTK822" s="28"/>
      <c r="TTL822" s="28"/>
      <c r="TTM822" s="28"/>
      <c r="TTN822" s="28"/>
      <c r="TTO822" s="28"/>
      <c r="TTP822" s="28"/>
      <c r="TTQ822" s="28"/>
      <c r="TTR822" s="28"/>
      <c r="TTS822" s="28"/>
      <c r="TTT822" s="28"/>
      <c r="TTU822" s="28"/>
      <c r="TTV822" s="28"/>
      <c r="TTW822" s="28"/>
      <c r="TTX822" s="28"/>
      <c r="TTY822" s="28"/>
      <c r="TTZ822" s="28"/>
      <c r="TUA822" s="28"/>
      <c r="TUB822" s="28"/>
      <c r="TUC822" s="28"/>
      <c r="TUD822" s="28"/>
      <c r="TUE822" s="28"/>
      <c r="TUF822" s="28"/>
      <c r="TUG822" s="28"/>
      <c r="TUH822" s="28"/>
      <c r="TUI822" s="28"/>
      <c r="TUJ822" s="28"/>
      <c r="TUK822" s="28"/>
      <c r="TUL822" s="28"/>
      <c r="TUM822" s="28"/>
      <c r="TUN822" s="28"/>
      <c r="TUO822" s="28"/>
      <c r="TUP822" s="28"/>
      <c r="TUQ822" s="28"/>
      <c r="TUR822" s="28"/>
      <c r="TUS822" s="28"/>
      <c r="TUT822" s="28"/>
      <c r="TUU822" s="28"/>
      <c r="TUV822" s="28"/>
      <c r="TUW822" s="28"/>
      <c r="TUX822" s="28"/>
      <c r="TUY822" s="28"/>
      <c r="TUZ822" s="28"/>
      <c r="TVA822" s="28"/>
      <c r="TVB822" s="28"/>
      <c r="TVC822" s="28"/>
      <c r="TVD822" s="28"/>
      <c r="TVE822" s="28"/>
      <c r="TVF822" s="28"/>
      <c r="TVG822" s="28"/>
      <c r="TVH822" s="28"/>
      <c r="TVI822" s="28"/>
      <c r="TVJ822" s="28"/>
      <c r="TVK822" s="28"/>
      <c r="TVL822" s="28"/>
      <c r="TVM822" s="28"/>
      <c r="TVN822" s="28"/>
      <c r="TVO822" s="28"/>
      <c r="TVP822" s="28"/>
      <c r="TVQ822" s="28"/>
      <c r="TVR822" s="28"/>
      <c r="TVS822" s="28"/>
      <c r="TVT822" s="28"/>
      <c r="TVU822" s="28"/>
      <c r="TVV822" s="28"/>
      <c r="TVW822" s="28"/>
      <c r="TVX822" s="28"/>
      <c r="TVY822" s="28"/>
      <c r="TVZ822" s="28"/>
      <c r="TWA822" s="28"/>
      <c r="TWB822" s="28"/>
      <c r="TWC822" s="28"/>
      <c r="TWD822" s="28"/>
      <c r="TWE822" s="28"/>
      <c r="TWF822" s="28"/>
      <c r="TWG822" s="28"/>
      <c r="TWH822" s="28"/>
      <c r="TWI822" s="28"/>
      <c r="TWJ822" s="28"/>
      <c r="TWK822" s="28"/>
      <c r="TWL822" s="28"/>
      <c r="TWM822" s="28"/>
      <c r="TWN822" s="28"/>
      <c r="TWO822" s="28"/>
      <c r="TWP822" s="28"/>
      <c r="TWQ822" s="28"/>
      <c r="TWR822" s="28"/>
      <c r="TWS822" s="28"/>
      <c r="TWT822" s="28"/>
      <c r="TWU822" s="28"/>
      <c r="TWV822" s="28"/>
      <c r="TWW822" s="28"/>
      <c r="TWX822" s="28"/>
      <c r="TWY822" s="28"/>
      <c r="TWZ822" s="28"/>
      <c r="TXA822" s="28"/>
      <c r="TXB822" s="28"/>
      <c r="TXC822" s="28"/>
      <c r="TXD822" s="28"/>
      <c r="TXE822" s="28"/>
      <c r="TXF822" s="28"/>
      <c r="TXG822" s="28"/>
      <c r="TXH822" s="28"/>
      <c r="TXI822" s="28"/>
      <c r="TXJ822" s="28"/>
      <c r="TXK822" s="28"/>
      <c r="TXL822" s="28"/>
      <c r="TXM822" s="28"/>
      <c r="TXN822" s="28"/>
      <c r="TXO822" s="28"/>
      <c r="TXP822" s="28"/>
      <c r="TXQ822" s="28"/>
      <c r="TXR822" s="28"/>
      <c r="TXS822" s="28"/>
      <c r="TXT822" s="28"/>
      <c r="TXU822" s="28"/>
      <c r="TXV822" s="28"/>
      <c r="TXW822" s="28"/>
      <c r="TXX822" s="28"/>
      <c r="TXY822" s="28"/>
      <c r="TXZ822" s="28"/>
      <c r="TYA822" s="28"/>
      <c r="TYB822" s="28"/>
      <c r="TYC822" s="28"/>
      <c r="TYD822" s="28"/>
      <c r="TYE822" s="28"/>
      <c r="TYF822" s="28"/>
      <c r="TYG822" s="28"/>
      <c r="TYH822" s="28"/>
      <c r="TYI822" s="28"/>
      <c r="TYJ822" s="28"/>
      <c r="TYK822" s="28"/>
      <c r="TYL822" s="28"/>
      <c r="TYM822" s="28"/>
      <c r="TYN822" s="28"/>
      <c r="TYO822" s="28"/>
      <c r="TYP822" s="28"/>
      <c r="TYQ822" s="28"/>
      <c r="TYR822" s="28"/>
      <c r="TYS822" s="28"/>
      <c r="TYT822" s="28"/>
      <c r="TYU822" s="28"/>
      <c r="TYV822" s="28"/>
      <c r="TYW822" s="28"/>
      <c r="TYX822" s="28"/>
      <c r="TYY822" s="28"/>
      <c r="TYZ822" s="28"/>
      <c r="TZA822" s="28"/>
      <c r="TZB822" s="28"/>
      <c r="TZC822" s="28"/>
      <c r="TZD822" s="28"/>
      <c r="TZE822" s="28"/>
      <c r="TZF822" s="28"/>
      <c r="TZG822" s="28"/>
      <c r="TZH822" s="28"/>
      <c r="TZI822" s="28"/>
      <c r="TZJ822" s="28"/>
      <c r="TZK822" s="28"/>
      <c r="TZL822" s="28"/>
      <c r="TZM822" s="28"/>
      <c r="TZN822" s="28"/>
      <c r="TZO822" s="28"/>
      <c r="TZP822" s="28"/>
      <c r="TZQ822" s="28"/>
      <c r="TZR822" s="28"/>
      <c r="TZS822" s="28"/>
      <c r="TZT822" s="28"/>
      <c r="TZU822" s="28"/>
      <c r="TZV822" s="28"/>
      <c r="TZW822" s="28"/>
      <c r="TZX822" s="28"/>
      <c r="TZY822" s="28"/>
      <c r="TZZ822" s="28"/>
      <c r="UAA822" s="28"/>
      <c r="UAB822" s="28"/>
      <c r="UAC822" s="28"/>
      <c r="UAD822" s="28"/>
      <c r="UAE822" s="28"/>
      <c r="UAF822" s="28"/>
      <c r="UAG822" s="28"/>
      <c r="UAH822" s="28"/>
      <c r="UAI822" s="28"/>
      <c r="UAJ822" s="28"/>
      <c r="UAK822" s="28"/>
      <c r="UAL822" s="28"/>
      <c r="UAM822" s="28"/>
      <c r="UAN822" s="28"/>
      <c r="UAO822" s="28"/>
      <c r="UAP822" s="28"/>
      <c r="UAQ822" s="28"/>
      <c r="UAR822" s="28"/>
      <c r="UAS822" s="28"/>
      <c r="UAT822" s="28"/>
      <c r="UAU822" s="28"/>
      <c r="UAV822" s="28"/>
      <c r="UAW822" s="28"/>
      <c r="UAX822" s="28"/>
      <c r="UAY822" s="28"/>
      <c r="UAZ822" s="28"/>
      <c r="UBA822" s="28"/>
      <c r="UBB822" s="28"/>
      <c r="UBC822" s="28"/>
      <c r="UBD822" s="28"/>
      <c r="UBE822" s="28"/>
      <c r="UBF822" s="28"/>
      <c r="UBG822" s="28"/>
      <c r="UBH822" s="28"/>
      <c r="UBI822" s="28"/>
      <c r="UBJ822" s="28"/>
      <c r="UBK822" s="28"/>
      <c r="UBL822" s="28"/>
      <c r="UBM822" s="28"/>
      <c r="UBN822" s="28"/>
      <c r="UBO822" s="28"/>
      <c r="UBP822" s="28"/>
      <c r="UBQ822" s="28"/>
      <c r="UBR822" s="28"/>
      <c r="UBS822" s="28"/>
      <c r="UBT822" s="28"/>
      <c r="UBU822" s="28"/>
      <c r="UBV822" s="28"/>
      <c r="UBW822" s="28"/>
      <c r="UBX822" s="28"/>
      <c r="UBY822" s="28"/>
      <c r="UBZ822" s="28"/>
      <c r="UCA822" s="28"/>
      <c r="UCB822" s="28"/>
      <c r="UCC822" s="28"/>
      <c r="UCD822" s="28"/>
      <c r="UCE822" s="28"/>
      <c r="UCF822" s="28"/>
      <c r="UCG822" s="28"/>
      <c r="UCH822" s="28"/>
      <c r="UCI822" s="28"/>
      <c r="UCJ822" s="28"/>
      <c r="UCK822" s="28"/>
      <c r="UCL822" s="28"/>
      <c r="UCM822" s="28"/>
      <c r="UCN822" s="28"/>
      <c r="UCO822" s="28"/>
      <c r="UCP822" s="28"/>
      <c r="UCQ822" s="28"/>
      <c r="UCR822" s="28"/>
      <c r="UCS822" s="28"/>
      <c r="UCT822" s="28"/>
      <c r="UCU822" s="28"/>
      <c r="UCV822" s="28"/>
      <c r="UCW822" s="28"/>
      <c r="UCX822" s="28"/>
      <c r="UCY822" s="28"/>
      <c r="UCZ822" s="28"/>
      <c r="UDA822" s="28"/>
      <c r="UDB822" s="28"/>
      <c r="UDC822" s="28"/>
      <c r="UDD822" s="28"/>
      <c r="UDE822" s="28"/>
      <c r="UDF822" s="28"/>
      <c r="UDG822" s="28"/>
      <c r="UDH822" s="28"/>
      <c r="UDI822" s="28"/>
      <c r="UDJ822" s="28"/>
      <c r="UDK822" s="28"/>
      <c r="UDL822" s="28"/>
      <c r="UDM822" s="28"/>
      <c r="UDN822" s="28"/>
      <c r="UDO822" s="28"/>
      <c r="UDP822" s="28"/>
      <c r="UDQ822" s="28"/>
      <c r="UDR822" s="28"/>
      <c r="UDS822" s="28"/>
      <c r="UDT822" s="28"/>
      <c r="UDU822" s="28"/>
      <c r="UDV822" s="28"/>
      <c r="UDW822" s="28"/>
      <c r="UDX822" s="28"/>
      <c r="UDY822" s="28"/>
      <c r="UDZ822" s="28"/>
      <c r="UEA822" s="28"/>
      <c r="UEB822" s="28"/>
      <c r="UEC822" s="28"/>
      <c r="UED822" s="28"/>
      <c r="UEE822" s="28"/>
      <c r="UEF822" s="28"/>
      <c r="UEG822" s="28"/>
      <c r="UEH822" s="28"/>
      <c r="UEI822" s="28"/>
      <c r="UEJ822" s="28"/>
      <c r="UEK822" s="28"/>
      <c r="UEL822" s="28"/>
      <c r="UEM822" s="28"/>
      <c r="UEN822" s="28"/>
      <c r="UEO822" s="28"/>
      <c r="UEP822" s="28"/>
      <c r="UEQ822" s="28"/>
      <c r="UER822" s="28"/>
      <c r="UES822" s="28"/>
      <c r="UET822" s="28"/>
      <c r="UEU822" s="28"/>
      <c r="UEV822" s="28"/>
      <c r="UEW822" s="28"/>
      <c r="UEX822" s="28"/>
      <c r="UEY822" s="28"/>
      <c r="UEZ822" s="28"/>
      <c r="UFA822" s="28"/>
      <c r="UFB822" s="28"/>
      <c r="UFC822" s="28"/>
      <c r="UFD822" s="28"/>
      <c r="UFE822" s="28"/>
      <c r="UFF822" s="28"/>
      <c r="UFG822" s="28"/>
      <c r="UFH822" s="28"/>
      <c r="UFI822" s="28"/>
      <c r="UFJ822" s="28"/>
      <c r="UFK822" s="28"/>
      <c r="UFL822" s="28"/>
      <c r="UFM822" s="28"/>
      <c r="UFN822" s="28"/>
      <c r="UFO822" s="28"/>
      <c r="UFP822" s="28"/>
      <c r="UFQ822" s="28"/>
      <c r="UFR822" s="28"/>
      <c r="UFS822" s="28"/>
      <c r="UFT822" s="28"/>
      <c r="UFU822" s="28"/>
      <c r="UFV822" s="28"/>
      <c r="UFW822" s="28"/>
      <c r="UFX822" s="28"/>
      <c r="UFY822" s="28"/>
      <c r="UFZ822" s="28"/>
      <c r="UGA822" s="28"/>
      <c r="UGB822" s="28"/>
      <c r="UGC822" s="28"/>
      <c r="UGD822" s="28"/>
      <c r="UGE822" s="28"/>
      <c r="UGF822" s="28"/>
      <c r="UGG822" s="28"/>
      <c r="UGH822" s="28"/>
      <c r="UGI822" s="28"/>
      <c r="UGJ822" s="28"/>
      <c r="UGK822" s="28"/>
      <c r="UGL822" s="28"/>
      <c r="UGM822" s="28"/>
      <c r="UGN822" s="28"/>
      <c r="UGO822" s="28"/>
      <c r="UGP822" s="28"/>
      <c r="UGQ822" s="28"/>
      <c r="UGR822" s="28"/>
      <c r="UGS822" s="28"/>
      <c r="UGT822" s="28"/>
      <c r="UGU822" s="28"/>
      <c r="UGV822" s="28"/>
      <c r="UGW822" s="28"/>
      <c r="UGX822" s="28"/>
      <c r="UGY822" s="28"/>
      <c r="UGZ822" s="28"/>
      <c r="UHA822" s="28"/>
      <c r="UHB822" s="28"/>
      <c r="UHC822" s="28"/>
      <c r="UHD822" s="28"/>
      <c r="UHE822" s="28"/>
      <c r="UHF822" s="28"/>
      <c r="UHG822" s="28"/>
      <c r="UHH822" s="28"/>
      <c r="UHI822" s="28"/>
      <c r="UHJ822" s="28"/>
      <c r="UHK822" s="28"/>
      <c r="UHL822" s="28"/>
      <c r="UHM822" s="28"/>
      <c r="UHN822" s="28"/>
      <c r="UHO822" s="28"/>
      <c r="UHP822" s="28"/>
      <c r="UHQ822" s="28"/>
      <c r="UHR822" s="28"/>
      <c r="UHS822" s="28"/>
      <c r="UHT822" s="28"/>
      <c r="UHU822" s="28"/>
      <c r="UHV822" s="28"/>
      <c r="UHW822" s="28"/>
      <c r="UHX822" s="28"/>
      <c r="UHY822" s="28"/>
      <c r="UHZ822" s="28"/>
      <c r="UIA822" s="28"/>
      <c r="UIB822" s="28"/>
      <c r="UIC822" s="28"/>
      <c r="UID822" s="28"/>
      <c r="UIE822" s="28"/>
      <c r="UIF822" s="28"/>
      <c r="UIG822" s="28"/>
      <c r="UIH822" s="28"/>
      <c r="UII822" s="28"/>
      <c r="UIJ822" s="28"/>
      <c r="UIK822" s="28"/>
      <c r="UIL822" s="28"/>
      <c r="UIM822" s="28"/>
      <c r="UIN822" s="28"/>
      <c r="UIO822" s="28"/>
      <c r="UIP822" s="28"/>
      <c r="UIQ822" s="28"/>
      <c r="UIR822" s="28"/>
      <c r="UIS822" s="28"/>
      <c r="UIT822" s="28"/>
      <c r="UIU822" s="28"/>
      <c r="UIV822" s="28"/>
      <c r="UIW822" s="28"/>
      <c r="UIX822" s="28"/>
      <c r="UIY822" s="28"/>
      <c r="UIZ822" s="28"/>
      <c r="UJA822" s="28"/>
      <c r="UJB822" s="28"/>
      <c r="UJC822" s="28"/>
      <c r="UJD822" s="28"/>
      <c r="UJE822" s="28"/>
      <c r="UJF822" s="28"/>
      <c r="UJG822" s="28"/>
      <c r="UJH822" s="28"/>
      <c r="UJI822" s="28"/>
      <c r="UJJ822" s="28"/>
      <c r="UJK822" s="28"/>
      <c r="UJL822" s="28"/>
      <c r="UJM822" s="28"/>
      <c r="UJN822" s="28"/>
      <c r="UJO822" s="28"/>
      <c r="UJP822" s="28"/>
      <c r="UJQ822" s="28"/>
      <c r="UJR822" s="28"/>
      <c r="UJS822" s="28"/>
      <c r="UJT822" s="28"/>
      <c r="UJU822" s="28"/>
      <c r="UJV822" s="28"/>
      <c r="UJW822" s="28"/>
      <c r="UJX822" s="28"/>
      <c r="UJY822" s="28"/>
      <c r="UJZ822" s="28"/>
      <c r="UKA822" s="28"/>
      <c r="UKB822" s="28"/>
      <c r="UKC822" s="28"/>
      <c r="UKD822" s="28"/>
      <c r="UKE822" s="28"/>
      <c r="UKF822" s="28"/>
      <c r="UKG822" s="28"/>
      <c r="UKH822" s="28"/>
      <c r="UKI822" s="28"/>
      <c r="UKJ822" s="28"/>
      <c r="UKK822" s="28"/>
      <c r="UKL822" s="28"/>
      <c r="UKM822" s="28"/>
      <c r="UKN822" s="28"/>
      <c r="UKO822" s="28"/>
      <c r="UKP822" s="28"/>
      <c r="UKQ822" s="28"/>
      <c r="UKR822" s="28"/>
      <c r="UKS822" s="28"/>
      <c r="UKT822" s="28"/>
      <c r="UKU822" s="28"/>
      <c r="UKV822" s="28"/>
      <c r="UKW822" s="28"/>
      <c r="UKX822" s="28"/>
      <c r="UKY822" s="28"/>
      <c r="UKZ822" s="28"/>
      <c r="ULA822" s="28"/>
      <c r="ULB822" s="28"/>
      <c r="ULC822" s="28"/>
      <c r="ULD822" s="28"/>
      <c r="ULE822" s="28"/>
      <c r="ULF822" s="28"/>
      <c r="ULG822" s="28"/>
      <c r="ULH822" s="28"/>
      <c r="ULI822" s="28"/>
      <c r="ULJ822" s="28"/>
      <c r="ULK822" s="28"/>
      <c r="ULL822" s="28"/>
      <c r="ULM822" s="28"/>
      <c r="ULN822" s="28"/>
      <c r="ULO822" s="28"/>
      <c r="ULP822" s="28"/>
      <c r="ULQ822" s="28"/>
      <c r="ULR822" s="28"/>
      <c r="ULS822" s="28"/>
      <c r="ULT822" s="28"/>
      <c r="ULU822" s="28"/>
      <c r="ULV822" s="28"/>
      <c r="ULW822" s="28"/>
      <c r="ULX822" s="28"/>
      <c r="ULY822" s="28"/>
      <c r="ULZ822" s="28"/>
      <c r="UMA822" s="28"/>
      <c r="UMB822" s="28"/>
      <c r="UMC822" s="28"/>
      <c r="UMD822" s="28"/>
      <c r="UME822" s="28"/>
      <c r="UMF822" s="28"/>
      <c r="UMG822" s="28"/>
      <c r="UMH822" s="28"/>
      <c r="UMI822" s="28"/>
      <c r="UMJ822" s="28"/>
      <c r="UMK822" s="28"/>
      <c r="UML822" s="28"/>
      <c r="UMM822" s="28"/>
      <c r="UMN822" s="28"/>
      <c r="UMO822" s="28"/>
      <c r="UMP822" s="28"/>
      <c r="UMQ822" s="28"/>
      <c r="UMR822" s="28"/>
      <c r="UMS822" s="28"/>
      <c r="UMT822" s="28"/>
      <c r="UMU822" s="28"/>
      <c r="UMV822" s="28"/>
      <c r="UMW822" s="28"/>
      <c r="UMX822" s="28"/>
      <c r="UMY822" s="28"/>
      <c r="UMZ822" s="28"/>
      <c r="UNA822" s="28"/>
      <c r="UNB822" s="28"/>
      <c r="UNC822" s="28"/>
      <c r="UND822" s="28"/>
      <c r="UNE822" s="28"/>
      <c r="UNF822" s="28"/>
      <c r="UNG822" s="28"/>
      <c r="UNH822" s="28"/>
      <c r="UNI822" s="28"/>
      <c r="UNJ822" s="28"/>
      <c r="UNK822" s="28"/>
      <c r="UNL822" s="28"/>
      <c r="UNM822" s="28"/>
      <c r="UNN822" s="28"/>
      <c r="UNO822" s="28"/>
      <c r="UNP822" s="28"/>
      <c r="UNQ822" s="28"/>
      <c r="UNR822" s="28"/>
      <c r="UNS822" s="28"/>
      <c r="UNT822" s="28"/>
      <c r="UNU822" s="28"/>
      <c r="UNV822" s="28"/>
      <c r="UNW822" s="28"/>
      <c r="UNX822" s="28"/>
      <c r="UNY822" s="28"/>
      <c r="UNZ822" s="28"/>
      <c r="UOA822" s="28"/>
      <c r="UOB822" s="28"/>
      <c r="UOC822" s="28"/>
      <c r="UOD822" s="28"/>
      <c r="UOE822" s="28"/>
      <c r="UOF822" s="28"/>
      <c r="UOG822" s="28"/>
      <c r="UOH822" s="28"/>
      <c r="UOI822" s="28"/>
      <c r="UOJ822" s="28"/>
      <c r="UOK822" s="28"/>
      <c r="UOL822" s="28"/>
      <c r="UOM822" s="28"/>
      <c r="UON822" s="28"/>
      <c r="UOO822" s="28"/>
      <c r="UOP822" s="28"/>
      <c r="UOQ822" s="28"/>
      <c r="UOR822" s="28"/>
      <c r="UOS822" s="28"/>
      <c r="UOT822" s="28"/>
      <c r="UOU822" s="28"/>
      <c r="UOV822" s="28"/>
      <c r="UOW822" s="28"/>
      <c r="UOX822" s="28"/>
      <c r="UOY822" s="28"/>
      <c r="UOZ822" s="28"/>
      <c r="UPA822" s="28"/>
      <c r="UPB822" s="28"/>
      <c r="UPC822" s="28"/>
      <c r="UPD822" s="28"/>
      <c r="UPE822" s="28"/>
      <c r="UPF822" s="28"/>
      <c r="UPG822" s="28"/>
      <c r="UPH822" s="28"/>
      <c r="UPI822" s="28"/>
      <c r="UPJ822" s="28"/>
      <c r="UPK822" s="28"/>
      <c r="UPL822" s="28"/>
      <c r="UPM822" s="28"/>
      <c r="UPN822" s="28"/>
      <c r="UPO822" s="28"/>
      <c r="UPP822" s="28"/>
      <c r="UPQ822" s="28"/>
      <c r="UPR822" s="28"/>
      <c r="UPS822" s="28"/>
      <c r="UPT822" s="28"/>
      <c r="UPU822" s="28"/>
      <c r="UPV822" s="28"/>
      <c r="UPW822" s="28"/>
      <c r="UPX822" s="28"/>
      <c r="UPY822" s="28"/>
      <c r="UPZ822" s="28"/>
      <c r="UQA822" s="28"/>
      <c r="UQB822" s="28"/>
      <c r="UQC822" s="28"/>
      <c r="UQD822" s="28"/>
      <c r="UQE822" s="28"/>
      <c r="UQF822" s="28"/>
      <c r="UQG822" s="28"/>
      <c r="UQH822" s="28"/>
      <c r="UQI822" s="28"/>
      <c r="UQJ822" s="28"/>
      <c r="UQK822" s="28"/>
      <c r="UQL822" s="28"/>
      <c r="UQM822" s="28"/>
      <c r="UQN822" s="28"/>
      <c r="UQO822" s="28"/>
      <c r="UQP822" s="28"/>
      <c r="UQQ822" s="28"/>
      <c r="UQR822" s="28"/>
      <c r="UQS822" s="28"/>
      <c r="UQT822" s="28"/>
      <c r="UQU822" s="28"/>
      <c r="UQV822" s="28"/>
      <c r="UQW822" s="28"/>
      <c r="UQX822" s="28"/>
      <c r="UQY822" s="28"/>
      <c r="UQZ822" s="28"/>
      <c r="URA822" s="28"/>
      <c r="URB822" s="28"/>
      <c r="URC822" s="28"/>
      <c r="URD822" s="28"/>
      <c r="URE822" s="28"/>
      <c r="URF822" s="28"/>
      <c r="URG822" s="28"/>
      <c r="URH822" s="28"/>
      <c r="URI822" s="28"/>
      <c r="URJ822" s="28"/>
      <c r="URK822" s="28"/>
      <c r="URL822" s="28"/>
      <c r="URM822" s="28"/>
      <c r="URN822" s="28"/>
      <c r="URO822" s="28"/>
      <c r="URP822" s="28"/>
      <c r="URQ822" s="28"/>
      <c r="URR822" s="28"/>
      <c r="URS822" s="28"/>
      <c r="URT822" s="28"/>
      <c r="URU822" s="28"/>
      <c r="URV822" s="28"/>
      <c r="URW822" s="28"/>
      <c r="URX822" s="28"/>
      <c r="URY822" s="28"/>
      <c r="URZ822" s="28"/>
      <c r="USA822" s="28"/>
      <c r="USB822" s="28"/>
      <c r="USC822" s="28"/>
      <c r="USD822" s="28"/>
      <c r="USE822" s="28"/>
      <c r="USF822" s="28"/>
      <c r="USG822" s="28"/>
      <c r="USH822" s="28"/>
      <c r="USI822" s="28"/>
      <c r="USJ822" s="28"/>
      <c r="USK822" s="28"/>
      <c r="USL822" s="28"/>
      <c r="USM822" s="28"/>
      <c r="USN822" s="28"/>
      <c r="USO822" s="28"/>
      <c r="USP822" s="28"/>
      <c r="USQ822" s="28"/>
      <c r="USR822" s="28"/>
      <c r="USS822" s="28"/>
      <c r="UST822" s="28"/>
      <c r="USU822" s="28"/>
      <c r="USV822" s="28"/>
      <c r="USW822" s="28"/>
      <c r="USX822" s="28"/>
      <c r="USY822" s="28"/>
      <c r="USZ822" s="28"/>
      <c r="UTA822" s="28"/>
      <c r="UTB822" s="28"/>
      <c r="UTC822" s="28"/>
      <c r="UTD822" s="28"/>
      <c r="UTE822" s="28"/>
      <c r="UTF822" s="28"/>
      <c r="UTG822" s="28"/>
      <c r="UTH822" s="28"/>
      <c r="UTI822" s="28"/>
      <c r="UTJ822" s="28"/>
      <c r="UTK822" s="28"/>
      <c r="UTL822" s="28"/>
      <c r="UTM822" s="28"/>
      <c r="UTN822" s="28"/>
      <c r="UTO822" s="28"/>
      <c r="UTP822" s="28"/>
      <c r="UTQ822" s="28"/>
      <c r="UTR822" s="28"/>
      <c r="UTS822" s="28"/>
      <c r="UTT822" s="28"/>
      <c r="UTU822" s="28"/>
      <c r="UTV822" s="28"/>
      <c r="UTW822" s="28"/>
      <c r="UTX822" s="28"/>
      <c r="UTY822" s="28"/>
      <c r="UTZ822" s="28"/>
      <c r="UUA822" s="28"/>
      <c r="UUB822" s="28"/>
      <c r="UUC822" s="28"/>
      <c r="UUD822" s="28"/>
      <c r="UUE822" s="28"/>
      <c r="UUF822" s="28"/>
      <c r="UUG822" s="28"/>
      <c r="UUH822" s="28"/>
      <c r="UUI822" s="28"/>
      <c r="UUJ822" s="28"/>
      <c r="UUK822" s="28"/>
      <c r="UUL822" s="28"/>
      <c r="UUM822" s="28"/>
      <c r="UUN822" s="28"/>
      <c r="UUO822" s="28"/>
      <c r="UUP822" s="28"/>
      <c r="UUQ822" s="28"/>
      <c r="UUR822" s="28"/>
      <c r="UUS822" s="28"/>
      <c r="UUT822" s="28"/>
      <c r="UUU822" s="28"/>
      <c r="UUV822" s="28"/>
      <c r="UUW822" s="28"/>
      <c r="UUX822" s="28"/>
      <c r="UUY822" s="28"/>
      <c r="UUZ822" s="28"/>
      <c r="UVA822" s="28"/>
      <c r="UVB822" s="28"/>
      <c r="UVC822" s="28"/>
      <c r="UVD822" s="28"/>
      <c r="UVE822" s="28"/>
      <c r="UVF822" s="28"/>
      <c r="UVG822" s="28"/>
      <c r="UVH822" s="28"/>
      <c r="UVI822" s="28"/>
      <c r="UVJ822" s="28"/>
      <c r="UVK822" s="28"/>
      <c r="UVL822" s="28"/>
      <c r="UVM822" s="28"/>
      <c r="UVN822" s="28"/>
      <c r="UVO822" s="28"/>
      <c r="UVP822" s="28"/>
      <c r="UVQ822" s="28"/>
      <c r="UVR822" s="28"/>
      <c r="UVS822" s="28"/>
      <c r="UVT822" s="28"/>
      <c r="UVU822" s="28"/>
      <c r="UVV822" s="28"/>
      <c r="UVW822" s="28"/>
      <c r="UVX822" s="28"/>
      <c r="UVY822" s="28"/>
      <c r="UVZ822" s="28"/>
      <c r="UWA822" s="28"/>
      <c r="UWB822" s="28"/>
      <c r="UWC822" s="28"/>
      <c r="UWD822" s="28"/>
      <c r="UWE822" s="28"/>
      <c r="UWF822" s="28"/>
      <c r="UWG822" s="28"/>
      <c r="UWH822" s="28"/>
      <c r="UWI822" s="28"/>
      <c r="UWJ822" s="28"/>
      <c r="UWK822" s="28"/>
      <c r="UWL822" s="28"/>
      <c r="UWM822" s="28"/>
      <c r="UWN822" s="28"/>
      <c r="UWO822" s="28"/>
      <c r="UWP822" s="28"/>
      <c r="UWQ822" s="28"/>
      <c r="UWR822" s="28"/>
      <c r="UWS822" s="28"/>
      <c r="UWT822" s="28"/>
      <c r="UWU822" s="28"/>
      <c r="UWV822" s="28"/>
      <c r="UWW822" s="28"/>
      <c r="UWX822" s="28"/>
      <c r="UWY822" s="28"/>
      <c r="UWZ822" s="28"/>
      <c r="UXA822" s="28"/>
      <c r="UXB822" s="28"/>
      <c r="UXC822" s="28"/>
      <c r="UXD822" s="28"/>
      <c r="UXE822" s="28"/>
      <c r="UXF822" s="28"/>
      <c r="UXG822" s="28"/>
      <c r="UXH822" s="28"/>
      <c r="UXI822" s="28"/>
      <c r="UXJ822" s="28"/>
      <c r="UXK822" s="28"/>
      <c r="UXL822" s="28"/>
      <c r="UXM822" s="28"/>
      <c r="UXN822" s="28"/>
      <c r="UXO822" s="28"/>
      <c r="UXP822" s="28"/>
      <c r="UXQ822" s="28"/>
      <c r="UXR822" s="28"/>
      <c r="UXS822" s="28"/>
      <c r="UXT822" s="28"/>
      <c r="UXU822" s="28"/>
      <c r="UXV822" s="28"/>
      <c r="UXW822" s="28"/>
    </row>
    <row r="823" spans="1:14843" s="30" customFormat="1" ht="30" customHeight="1" x14ac:dyDescent="0.3">
      <c r="A823" s="32"/>
      <c r="B823" s="106">
        <v>818</v>
      </c>
      <c r="C823" s="55" t="s">
        <v>2549</v>
      </c>
      <c r="D823" s="55" t="s">
        <v>68</v>
      </c>
      <c r="E823" s="64" t="s">
        <v>1902</v>
      </c>
      <c r="F823" s="55">
        <v>9</v>
      </c>
      <c r="G823" s="55" t="s">
        <v>0</v>
      </c>
      <c r="H823" s="72">
        <v>40000000</v>
      </c>
      <c r="I823" s="64" t="s">
        <v>71</v>
      </c>
      <c r="J823" s="64" t="s">
        <v>72</v>
      </c>
      <c r="K823" s="64" t="s">
        <v>1373</v>
      </c>
      <c r="L823" s="93" t="s">
        <v>1892</v>
      </c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  <c r="BN823" s="28"/>
      <c r="BO823" s="28"/>
      <c r="BP823" s="28"/>
      <c r="BQ823" s="28"/>
      <c r="BR823" s="28"/>
      <c r="BS823" s="28"/>
      <c r="BT823" s="28"/>
      <c r="BU823" s="28"/>
      <c r="BV823" s="28"/>
      <c r="BW823" s="28"/>
      <c r="BX823" s="28"/>
      <c r="BY823" s="28"/>
      <c r="BZ823" s="28"/>
      <c r="CA823" s="28"/>
      <c r="CB823" s="28"/>
      <c r="CC823" s="28"/>
      <c r="CD823" s="28"/>
      <c r="CE823" s="28"/>
      <c r="CF823" s="28"/>
      <c r="CG823" s="28"/>
      <c r="CH823" s="28"/>
      <c r="CI823" s="28"/>
      <c r="CJ823" s="28"/>
      <c r="CK823" s="28"/>
      <c r="CL823" s="28"/>
      <c r="CM823" s="28"/>
      <c r="CN823" s="28"/>
      <c r="CO823" s="28"/>
      <c r="CP823" s="28"/>
      <c r="CQ823" s="28"/>
      <c r="CR823" s="28"/>
      <c r="CS823" s="28"/>
      <c r="CT823" s="28"/>
      <c r="CU823" s="28"/>
      <c r="CV823" s="28"/>
      <c r="CW823" s="28"/>
      <c r="CX823" s="28"/>
      <c r="CY823" s="28"/>
      <c r="CZ823" s="28"/>
      <c r="DA823" s="28"/>
      <c r="DB823" s="28"/>
      <c r="DC823" s="28"/>
      <c r="DD823" s="28"/>
      <c r="DE823" s="28"/>
      <c r="DF823" s="28"/>
      <c r="DG823" s="28"/>
      <c r="DH823" s="28"/>
      <c r="DI823" s="28"/>
      <c r="DJ823" s="28"/>
      <c r="DK823" s="28"/>
      <c r="DL823" s="28"/>
      <c r="DM823" s="28"/>
      <c r="DN823" s="28"/>
      <c r="DO823" s="28"/>
      <c r="DP823" s="28"/>
      <c r="DQ823" s="28"/>
      <c r="DR823" s="28"/>
      <c r="DS823" s="28"/>
      <c r="DT823" s="28"/>
      <c r="DU823" s="28"/>
      <c r="DV823" s="28"/>
      <c r="DW823" s="28"/>
      <c r="DX823" s="28"/>
      <c r="DY823" s="28"/>
      <c r="DZ823" s="28"/>
      <c r="EA823" s="28"/>
      <c r="EB823" s="28"/>
      <c r="EC823" s="28"/>
      <c r="ED823" s="28"/>
      <c r="EE823" s="28"/>
      <c r="EF823" s="28"/>
      <c r="EG823" s="28"/>
      <c r="EH823" s="28"/>
      <c r="EI823" s="28"/>
      <c r="EJ823" s="28"/>
      <c r="EK823" s="28"/>
      <c r="EL823" s="28"/>
      <c r="EM823" s="28"/>
      <c r="EN823" s="28"/>
      <c r="EO823" s="28"/>
      <c r="EP823" s="28"/>
      <c r="EQ823" s="28"/>
      <c r="ER823" s="28"/>
      <c r="ES823" s="28"/>
      <c r="ET823" s="28"/>
      <c r="EU823" s="28"/>
      <c r="EV823" s="28"/>
      <c r="EW823" s="28"/>
      <c r="EX823" s="28"/>
      <c r="EY823" s="28"/>
      <c r="EZ823" s="28"/>
      <c r="FA823" s="28"/>
      <c r="FB823" s="28"/>
      <c r="FC823" s="28"/>
      <c r="FD823" s="28"/>
      <c r="FE823" s="28"/>
      <c r="FF823" s="28"/>
      <c r="FG823" s="28"/>
      <c r="FH823" s="28"/>
      <c r="FI823" s="28"/>
      <c r="FJ823" s="28"/>
      <c r="FK823" s="28"/>
      <c r="FL823" s="28"/>
      <c r="FM823" s="28"/>
      <c r="FN823" s="28"/>
      <c r="FO823" s="28"/>
      <c r="FP823" s="28"/>
      <c r="FQ823" s="28"/>
      <c r="FR823" s="28"/>
      <c r="FS823" s="28"/>
      <c r="FT823" s="28"/>
      <c r="FU823" s="28"/>
      <c r="FV823" s="28"/>
      <c r="FW823" s="28"/>
      <c r="FX823" s="28"/>
      <c r="FY823" s="28"/>
      <c r="FZ823" s="28"/>
      <c r="GA823" s="28"/>
      <c r="GB823" s="28"/>
      <c r="GC823" s="28"/>
      <c r="GD823" s="28"/>
      <c r="GE823" s="28"/>
      <c r="GF823" s="28"/>
      <c r="GG823" s="28"/>
      <c r="GH823" s="28"/>
      <c r="GI823" s="28"/>
      <c r="GJ823" s="28"/>
      <c r="GK823" s="28"/>
      <c r="GL823" s="28"/>
      <c r="GM823" s="28"/>
      <c r="GN823" s="28"/>
      <c r="GO823" s="28"/>
      <c r="GP823" s="28"/>
      <c r="GQ823" s="28"/>
      <c r="GR823" s="28"/>
      <c r="GS823" s="28"/>
      <c r="GT823" s="28"/>
      <c r="GU823" s="28"/>
      <c r="GV823" s="28"/>
      <c r="GW823" s="28"/>
      <c r="GX823" s="28"/>
      <c r="GY823" s="28"/>
      <c r="GZ823" s="28"/>
      <c r="HA823" s="28"/>
      <c r="HB823" s="28"/>
      <c r="HC823" s="28"/>
      <c r="HD823" s="28"/>
      <c r="HE823" s="28"/>
      <c r="HF823" s="28"/>
      <c r="HG823" s="28"/>
      <c r="HH823" s="28"/>
      <c r="HI823" s="28"/>
      <c r="HJ823" s="28"/>
      <c r="HK823" s="28"/>
      <c r="HL823" s="28"/>
      <c r="HM823" s="28"/>
      <c r="HN823" s="28"/>
      <c r="HO823" s="28"/>
      <c r="HP823" s="28"/>
      <c r="HQ823" s="28"/>
      <c r="HR823" s="28"/>
      <c r="HS823" s="28"/>
      <c r="HT823" s="28"/>
      <c r="HU823" s="28"/>
      <c r="HV823" s="28"/>
      <c r="HW823" s="28"/>
      <c r="HX823" s="28"/>
      <c r="HY823" s="28"/>
      <c r="HZ823" s="28"/>
      <c r="IA823" s="28"/>
      <c r="IB823" s="28"/>
      <c r="IC823" s="28"/>
      <c r="ID823" s="28"/>
      <c r="IE823" s="28"/>
      <c r="IF823" s="28"/>
      <c r="IG823" s="28"/>
      <c r="IH823" s="28"/>
      <c r="II823" s="28"/>
      <c r="IJ823" s="28"/>
      <c r="IK823" s="28"/>
      <c r="IL823" s="28"/>
      <c r="IM823" s="28"/>
      <c r="IN823" s="28"/>
      <c r="IO823" s="28"/>
      <c r="IP823" s="28"/>
      <c r="IQ823" s="28"/>
      <c r="IR823" s="28"/>
      <c r="IS823" s="28"/>
      <c r="IT823" s="28"/>
      <c r="IU823" s="28"/>
      <c r="IV823" s="28"/>
      <c r="IW823" s="28"/>
      <c r="IX823" s="28"/>
      <c r="IY823" s="28"/>
      <c r="IZ823" s="28"/>
      <c r="JA823" s="28"/>
      <c r="JB823" s="28"/>
      <c r="JC823" s="28"/>
      <c r="JD823" s="28"/>
      <c r="JE823" s="28"/>
      <c r="JF823" s="28"/>
      <c r="JG823" s="28"/>
      <c r="JH823" s="28"/>
      <c r="JI823" s="28"/>
      <c r="JJ823" s="28"/>
      <c r="JK823" s="28"/>
      <c r="JL823" s="28"/>
      <c r="JM823" s="28"/>
      <c r="JN823" s="28"/>
      <c r="JO823" s="28"/>
      <c r="JP823" s="28"/>
      <c r="JQ823" s="28"/>
      <c r="JR823" s="28"/>
      <c r="JS823" s="28"/>
      <c r="JT823" s="28"/>
      <c r="JU823" s="28"/>
      <c r="JV823" s="28"/>
      <c r="JW823" s="28"/>
      <c r="JX823" s="28"/>
      <c r="JY823" s="28"/>
      <c r="JZ823" s="28"/>
      <c r="KA823" s="28"/>
      <c r="KB823" s="28"/>
      <c r="KC823" s="28"/>
      <c r="KD823" s="28"/>
      <c r="KE823" s="28"/>
      <c r="KF823" s="28"/>
      <c r="KG823" s="28"/>
      <c r="KH823" s="28"/>
      <c r="KI823" s="28"/>
      <c r="KJ823" s="28"/>
      <c r="KK823" s="28"/>
      <c r="KL823" s="28"/>
      <c r="KM823" s="28"/>
      <c r="KN823" s="28"/>
      <c r="KO823" s="28"/>
      <c r="KP823" s="28"/>
      <c r="KQ823" s="28"/>
      <c r="KR823" s="28"/>
      <c r="KS823" s="28"/>
      <c r="KT823" s="28"/>
      <c r="KU823" s="28"/>
      <c r="KV823" s="28"/>
      <c r="KW823" s="28"/>
      <c r="KX823" s="28"/>
      <c r="KY823" s="28"/>
      <c r="KZ823" s="28"/>
      <c r="LA823" s="28"/>
      <c r="LB823" s="28"/>
      <c r="LC823" s="28"/>
      <c r="LD823" s="28"/>
      <c r="LE823" s="28"/>
      <c r="LF823" s="28"/>
      <c r="LG823" s="28"/>
      <c r="LH823" s="28"/>
      <c r="LI823" s="28"/>
      <c r="LJ823" s="28"/>
      <c r="LK823" s="28"/>
      <c r="LL823" s="28"/>
      <c r="LM823" s="28"/>
      <c r="LN823" s="28"/>
      <c r="LO823" s="28"/>
      <c r="LP823" s="28"/>
      <c r="LQ823" s="28"/>
      <c r="LR823" s="28"/>
      <c r="LS823" s="28"/>
      <c r="LT823" s="28"/>
      <c r="LU823" s="28"/>
      <c r="LV823" s="28"/>
      <c r="LW823" s="28"/>
      <c r="LX823" s="28"/>
      <c r="LY823" s="28"/>
      <c r="LZ823" s="28"/>
      <c r="MA823" s="28"/>
      <c r="MB823" s="28"/>
      <c r="MC823" s="28"/>
      <c r="MD823" s="28"/>
      <c r="ME823" s="28"/>
      <c r="MF823" s="28"/>
      <c r="MG823" s="28"/>
      <c r="MH823" s="28"/>
      <c r="MI823" s="28"/>
      <c r="MJ823" s="28"/>
      <c r="MK823" s="28"/>
      <c r="ML823" s="28"/>
      <c r="MM823" s="28"/>
      <c r="MN823" s="28"/>
      <c r="MO823" s="28"/>
      <c r="MP823" s="28"/>
      <c r="MQ823" s="28"/>
      <c r="MR823" s="28"/>
      <c r="MS823" s="28"/>
      <c r="MT823" s="28"/>
      <c r="MU823" s="28"/>
      <c r="MV823" s="28"/>
      <c r="MW823" s="28"/>
      <c r="MX823" s="28"/>
      <c r="MY823" s="28"/>
      <c r="MZ823" s="28"/>
      <c r="NA823" s="28"/>
      <c r="NB823" s="28"/>
      <c r="NC823" s="28"/>
      <c r="ND823" s="28"/>
      <c r="NE823" s="28"/>
      <c r="NF823" s="28"/>
      <c r="NG823" s="28"/>
      <c r="NH823" s="28"/>
      <c r="NI823" s="28"/>
      <c r="NJ823" s="28"/>
      <c r="NK823" s="28"/>
      <c r="NL823" s="28"/>
      <c r="NM823" s="28"/>
      <c r="NN823" s="28"/>
      <c r="NO823" s="28"/>
      <c r="NP823" s="28"/>
      <c r="NQ823" s="28"/>
      <c r="NR823" s="28"/>
      <c r="NS823" s="28"/>
      <c r="NT823" s="28"/>
      <c r="NU823" s="28"/>
      <c r="NV823" s="28"/>
      <c r="NW823" s="28"/>
      <c r="NX823" s="28"/>
      <c r="NY823" s="28"/>
      <c r="NZ823" s="28"/>
      <c r="OA823" s="28"/>
      <c r="OB823" s="28"/>
      <c r="OC823" s="28"/>
      <c r="OD823" s="28"/>
      <c r="OE823" s="28"/>
      <c r="OF823" s="28"/>
      <c r="OG823" s="28"/>
      <c r="OH823" s="28"/>
      <c r="OI823" s="28"/>
      <c r="OJ823" s="28"/>
      <c r="OK823" s="28"/>
      <c r="OL823" s="28"/>
      <c r="OM823" s="28"/>
      <c r="ON823" s="28"/>
      <c r="OO823" s="28"/>
      <c r="OP823" s="28"/>
      <c r="OQ823" s="28"/>
      <c r="OR823" s="28"/>
      <c r="OS823" s="28"/>
      <c r="OT823" s="28"/>
      <c r="OU823" s="28"/>
      <c r="OV823" s="28"/>
      <c r="OW823" s="28"/>
      <c r="OX823" s="28"/>
      <c r="OY823" s="28"/>
      <c r="OZ823" s="28"/>
      <c r="PA823" s="28"/>
      <c r="PB823" s="28"/>
      <c r="PC823" s="28"/>
      <c r="PD823" s="28"/>
      <c r="PE823" s="28"/>
      <c r="PF823" s="28"/>
      <c r="PG823" s="28"/>
      <c r="PH823" s="28"/>
      <c r="PI823" s="28"/>
      <c r="PJ823" s="28"/>
      <c r="PK823" s="28"/>
      <c r="PL823" s="28"/>
      <c r="PM823" s="28"/>
      <c r="PN823" s="28"/>
      <c r="PO823" s="28"/>
      <c r="PP823" s="28"/>
      <c r="PQ823" s="28"/>
      <c r="PR823" s="28"/>
      <c r="PS823" s="28"/>
      <c r="PT823" s="28"/>
      <c r="PU823" s="28"/>
      <c r="PV823" s="28"/>
      <c r="PW823" s="28"/>
      <c r="PX823" s="28"/>
      <c r="PY823" s="28"/>
      <c r="PZ823" s="28"/>
      <c r="QA823" s="28"/>
      <c r="QB823" s="28"/>
      <c r="QC823" s="28"/>
      <c r="QD823" s="28"/>
      <c r="QE823" s="28"/>
      <c r="QF823" s="28"/>
      <c r="QG823" s="28"/>
      <c r="QH823" s="28"/>
      <c r="QI823" s="28"/>
      <c r="QJ823" s="28"/>
      <c r="QK823" s="28"/>
      <c r="QL823" s="28"/>
      <c r="QM823" s="28"/>
      <c r="QN823" s="28"/>
      <c r="QO823" s="28"/>
      <c r="QP823" s="28"/>
      <c r="QQ823" s="28"/>
      <c r="QR823" s="28"/>
      <c r="QS823" s="28"/>
      <c r="QT823" s="28"/>
      <c r="QU823" s="28"/>
      <c r="QV823" s="28"/>
      <c r="QW823" s="28"/>
      <c r="QX823" s="28"/>
      <c r="QY823" s="28"/>
      <c r="QZ823" s="28"/>
      <c r="RA823" s="28"/>
      <c r="RB823" s="28"/>
      <c r="RC823" s="28"/>
      <c r="RD823" s="28"/>
      <c r="RE823" s="28"/>
      <c r="RF823" s="28"/>
      <c r="RG823" s="28"/>
      <c r="RH823" s="28"/>
      <c r="RI823" s="28"/>
      <c r="RJ823" s="28"/>
      <c r="RK823" s="28"/>
      <c r="RL823" s="28"/>
      <c r="RM823" s="28"/>
      <c r="RN823" s="28"/>
      <c r="RO823" s="28"/>
      <c r="RP823" s="28"/>
      <c r="RQ823" s="28"/>
      <c r="RR823" s="28"/>
      <c r="RS823" s="28"/>
      <c r="RT823" s="28"/>
      <c r="RU823" s="28"/>
      <c r="RV823" s="28"/>
      <c r="RW823" s="28"/>
      <c r="RX823" s="28"/>
      <c r="RY823" s="28"/>
      <c r="RZ823" s="28"/>
      <c r="SA823" s="28"/>
      <c r="SB823" s="28"/>
      <c r="SC823" s="28"/>
      <c r="SD823" s="28"/>
      <c r="SE823" s="28"/>
      <c r="SF823" s="28"/>
      <c r="SG823" s="28"/>
      <c r="SH823" s="28"/>
      <c r="SI823" s="28"/>
      <c r="SJ823" s="28"/>
      <c r="SK823" s="28"/>
      <c r="SL823" s="28"/>
      <c r="SM823" s="28"/>
      <c r="SN823" s="28"/>
      <c r="SO823" s="28"/>
      <c r="SP823" s="28"/>
      <c r="SQ823" s="28"/>
      <c r="SR823" s="28"/>
      <c r="SS823" s="28"/>
      <c r="ST823" s="28"/>
      <c r="SU823" s="28"/>
      <c r="SV823" s="28"/>
      <c r="SW823" s="28"/>
      <c r="SX823" s="28"/>
      <c r="SY823" s="28"/>
      <c r="SZ823" s="28"/>
      <c r="TA823" s="28"/>
      <c r="TB823" s="28"/>
      <c r="TC823" s="28"/>
      <c r="TD823" s="28"/>
      <c r="TE823" s="28"/>
      <c r="TF823" s="28"/>
      <c r="TG823" s="28"/>
      <c r="TH823" s="28"/>
      <c r="TI823" s="28"/>
      <c r="TJ823" s="28"/>
      <c r="TK823" s="28"/>
      <c r="TL823" s="28"/>
      <c r="TM823" s="28"/>
      <c r="TN823" s="28"/>
      <c r="TO823" s="28"/>
      <c r="TP823" s="28"/>
      <c r="TQ823" s="28"/>
      <c r="TR823" s="28"/>
      <c r="TS823" s="28"/>
      <c r="TT823" s="28"/>
      <c r="TU823" s="28"/>
      <c r="TV823" s="28"/>
      <c r="TW823" s="28"/>
      <c r="TX823" s="28"/>
      <c r="TY823" s="28"/>
      <c r="TZ823" s="28"/>
      <c r="UA823" s="28"/>
      <c r="UB823" s="28"/>
      <c r="UC823" s="28"/>
      <c r="UD823" s="28"/>
      <c r="UE823" s="28"/>
      <c r="UF823" s="28"/>
      <c r="UG823" s="28"/>
      <c r="UH823" s="28"/>
      <c r="UI823" s="28"/>
      <c r="UJ823" s="28"/>
      <c r="UK823" s="28"/>
      <c r="UL823" s="28"/>
      <c r="UM823" s="28"/>
      <c r="UN823" s="28"/>
      <c r="UO823" s="28"/>
      <c r="UP823" s="28"/>
      <c r="UQ823" s="28"/>
      <c r="UR823" s="28"/>
      <c r="US823" s="28"/>
      <c r="UT823" s="28"/>
      <c r="UU823" s="28"/>
      <c r="UV823" s="28"/>
      <c r="UW823" s="28"/>
      <c r="UX823" s="28"/>
      <c r="UY823" s="28"/>
      <c r="UZ823" s="28"/>
      <c r="VA823" s="28"/>
      <c r="VB823" s="28"/>
      <c r="VC823" s="28"/>
      <c r="VD823" s="28"/>
      <c r="VE823" s="28"/>
      <c r="VF823" s="28"/>
      <c r="VG823" s="28"/>
      <c r="VH823" s="28"/>
      <c r="VI823" s="28"/>
      <c r="VJ823" s="28"/>
      <c r="VK823" s="28"/>
      <c r="VL823" s="28"/>
      <c r="VM823" s="28"/>
      <c r="VN823" s="28"/>
      <c r="VO823" s="28"/>
      <c r="VP823" s="28"/>
      <c r="VQ823" s="28"/>
      <c r="VR823" s="28"/>
      <c r="VS823" s="28"/>
      <c r="VT823" s="28"/>
      <c r="VU823" s="28"/>
      <c r="VV823" s="28"/>
      <c r="VW823" s="28"/>
      <c r="VX823" s="28"/>
      <c r="VY823" s="28"/>
      <c r="VZ823" s="28"/>
      <c r="WA823" s="28"/>
      <c r="WB823" s="28"/>
      <c r="WC823" s="28"/>
      <c r="WD823" s="28"/>
      <c r="WE823" s="28"/>
      <c r="WF823" s="28"/>
      <c r="WG823" s="28"/>
      <c r="WH823" s="28"/>
      <c r="WI823" s="28"/>
      <c r="WJ823" s="28"/>
      <c r="WK823" s="28"/>
      <c r="WL823" s="28"/>
      <c r="WM823" s="28"/>
      <c r="WN823" s="28"/>
      <c r="WO823" s="28"/>
      <c r="WP823" s="28"/>
      <c r="WQ823" s="28"/>
      <c r="WR823" s="28"/>
      <c r="WS823" s="28"/>
      <c r="WT823" s="28"/>
      <c r="WU823" s="28"/>
      <c r="WV823" s="28"/>
      <c r="WW823" s="28"/>
      <c r="WX823" s="28"/>
      <c r="WY823" s="28"/>
      <c r="WZ823" s="28"/>
      <c r="XA823" s="28"/>
      <c r="XB823" s="28"/>
      <c r="XC823" s="28"/>
      <c r="XD823" s="28"/>
      <c r="XE823" s="28"/>
      <c r="XF823" s="28"/>
      <c r="XG823" s="28"/>
      <c r="XH823" s="28"/>
      <c r="XI823" s="28"/>
      <c r="XJ823" s="28"/>
      <c r="XK823" s="28"/>
      <c r="XL823" s="28"/>
      <c r="XM823" s="28"/>
      <c r="XN823" s="28"/>
      <c r="XO823" s="28"/>
      <c r="XP823" s="28"/>
      <c r="XQ823" s="28"/>
      <c r="XR823" s="28"/>
      <c r="XS823" s="28"/>
      <c r="XT823" s="28"/>
      <c r="XU823" s="28"/>
      <c r="XV823" s="28"/>
      <c r="XW823" s="28"/>
      <c r="XX823" s="28"/>
      <c r="XY823" s="28"/>
      <c r="XZ823" s="28"/>
      <c r="YA823" s="28"/>
      <c r="YB823" s="28"/>
      <c r="YC823" s="28"/>
      <c r="YD823" s="28"/>
      <c r="YE823" s="28"/>
      <c r="YF823" s="28"/>
      <c r="YG823" s="28"/>
      <c r="YH823" s="28"/>
      <c r="YI823" s="28"/>
      <c r="YJ823" s="28"/>
      <c r="YK823" s="28"/>
      <c r="YL823" s="28"/>
      <c r="YM823" s="28"/>
      <c r="YN823" s="28"/>
      <c r="YO823" s="28"/>
      <c r="YP823" s="28"/>
      <c r="YQ823" s="28"/>
      <c r="YR823" s="28"/>
      <c r="YS823" s="28"/>
      <c r="YT823" s="28"/>
      <c r="YU823" s="28"/>
      <c r="YV823" s="28"/>
      <c r="YW823" s="28"/>
      <c r="YX823" s="28"/>
      <c r="YY823" s="28"/>
      <c r="YZ823" s="28"/>
      <c r="ZA823" s="28"/>
      <c r="ZB823" s="28"/>
      <c r="ZC823" s="28"/>
      <c r="ZD823" s="28"/>
      <c r="ZE823" s="28"/>
      <c r="ZF823" s="28"/>
      <c r="ZG823" s="28"/>
      <c r="ZH823" s="28"/>
      <c r="ZI823" s="28"/>
      <c r="ZJ823" s="28"/>
      <c r="ZK823" s="28"/>
      <c r="ZL823" s="28"/>
      <c r="ZM823" s="28"/>
      <c r="ZN823" s="28"/>
      <c r="ZO823" s="28"/>
      <c r="ZP823" s="28"/>
      <c r="ZQ823" s="28"/>
      <c r="ZR823" s="28"/>
      <c r="ZS823" s="28"/>
      <c r="ZT823" s="28"/>
      <c r="ZU823" s="28"/>
      <c r="ZV823" s="28"/>
      <c r="ZW823" s="28"/>
      <c r="ZX823" s="28"/>
      <c r="ZY823" s="28"/>
      <c r="ZZ823" s="28"/>
      <c r="AAA823" s="28"/>
      <c r="AAB823" s="28"/>
      <c r="AAC823" s="28"/>
      <c r="AAD823" s="28"/>
      <c r="AAE823" s="28"/>
      <c r="AAF823" s="28"/>
      <c r="AAG823" s="28"/>
      <c r="AAH823" s="28"/>
      <c r="AAI823" s="28"/>
      <c r="AAJ823" s="28"/>
      <c r="AAK823" s="28"/>
      <c r="AAL823" s="28"/>
      <c r="AAM823" s="28"/>
      <c r="AAN823" s="28"/>
      <c r="AAO823" s="28"/>
      <c r="AAP823" s="28"/>
      <c r="AAQ823" s="28"/>
      <c r="AAR823" s="28"/>
      <c r="AAS823" s="28"/>
      <c r="AAT823" s="28"/>
      <c r="AAU823" s="28"/>
      <c r="AAV823" s="28"/>
      <c r="AAW823" s="28"/>
      <c r="AAX823" s="28"/>
      <c r="AAY823" s="28"/>
      <c r="AAZ823" s="28"/>
      <c r="ABA823" s="28"/>
      <c r="ABB823" s="28"/>
      <c r="ABC823" s="28"/>
      <c r="ABD823" s="28"/>
      <c r="ABE823" s="28"/>
      <c r="ABF823" s="28"/>
      <c r="ABG823" s="28"/>
      <c r="ABH823" s="28"/>
      <c r="ABI823" s="28"/>
      <c r="ABJ823" s="28"/>
      <c r="ABK823" s="28"/>
      <c r="ABL823" s="28"/>
      <c r="ABM823" s="28"/>
      <c r="ABN823" s="28"/>
      <c r="ABO823" s="28"/>
      <c r="ABP823" s="28"/>
      <c r="ABQ823" s="28"/>
      <c r="ABR823" s="28"/>
      <c r="ABS823" s="28"/>
      <c r="ABT823" s="28"/>
      <c r="ABU823" s="28"/>
      <c r="ABV823" s="28"/>
      <c r="ABW823" s="28"/>
      <c r="ABX823" s="28"/>
      <c r="ABY823" s="28"/>
      <c r="ABZ823" s="28"/>
      <c r="ACA823" s="28"/>
      <c r="ACB823" s="28"/>
      <c r="ACC823" s="28"/>
      <c r="ACD823" s="28"/>
      <c r="ACE823" s="28"/>
      <c r="ACF823" s="28"/>
      <c r="ACG823" s="28"/>
      <c r="ACH823" s="28"/>
      <c r="ACI823" s="28"/>
      <c r="ACJ823" s="28"/>
      <c r="ACK823" s="28"/>
      <c r="ACL823" s="28"/>
      <c r="ACM823" s="28"/>
      <c r="ACN823" s="28"/>
      <c r="ACO823" s="28"/>
      <c r="ACP823" s="28"/>
      <c r="ACQ823" s="28"/>
      <c r="ACR823" s="28"/>
      <c r="ACS823" s="28"/>
      <c r="ACT823" s="28"/>
      <c r="ACU823" s="28"/>
      <c r="ACV823" s="28"/>
      <c r="ACW823" s="28"/>
      <c r="ACX823" s="28"/>
      <c r="ACY823" s="28"/>
      <c r="ACZ823" s="28"/>
      <c r="ADA823" s="28"/>
      <c r="ADB823" s="28"/>
      <c r="ADC823" s="28"/>
      <c r="ADD823" s="28"/>
      <c r="ADE823" s="28"/>
      <c r="ADF823" s="28"/>
      <c r="ADG823" s="28"/>
      <c r="ADH823" s="28"/>
      <c r="ADI823" s="28"/>
      <c r="ADJ823" s="28"/>
      <c r="ADK823" s="28"/>
      <c r="ADL823" s="28"/>
      <c r="ADM823" s="28"/>
      <c r="ADN823" s="28"/>
      <c r="ADO823" s="28"/>
      <c r="ADP823" s="28"/>
      <c r="ADQ823" s="28"/>
      <c r="ADR823" s="28"/>
      <c r="ADS823" s="28"/>
      <c r="ADT823" s="28"/>
      <c r="ADU823" s="28"/>
      <c r="ADV823" s="28"/>
      <c r="ADW823" s="28"/>
      <c r="ADX823" s="28"/>
      <c r="ADY823" s="28"/>
      <c r="ADZ823" s="28"/>
      <c r="AEA823" s="28"/>
      <c r="AEB823" s="28"/>
      <c r="AEC823" s="28"/>
      <c r="AED823" s="28"/>
      <c r="AEE823" s="28"/>
      <c r="AEF823" s="28"/>
      <c r="AEG823" s="28"/>
      <c r="AEH823" s="28"/>
      <c r="AEI823" s="28"/>
      <c r="AEJ823" s="28"/>
      <c r="AEK823" s="28"/>
      <c r="AEL823" s="28"/>
      <c r="AEM823" s="28"/>
      <c r="AEN823" s="28"/>
      <c r="AEO823" s="28"/>
      <c r="AEP823" s="28"/>
      <c r="AEQ823" s="28"/>
      <c r="AER823" s="28"/>
      <c r="AES823" s="28"/>
      <c r="AET823" s="28"/>
      <c r="AEU823" s="28"/>
      <c r="AEV823" s="28"/>
      <c r="AEW823" s="28"/>
      <c r="AEX823" s="28"/>
      <c r="AEY823" s="28"/>
      <c r="AEZ823" s="28"/>
      <c r="AFA823" s="28"/>
      <c r="AFB823" s="28"/>
      <c r="AFC823" s="28"/>
      <c r="AFD823" s="28"/>
      <c r="AFE823" s="28"/>
      <c r="AFF823" s="28"/>
      <c r="AFG823" s="28"/>
      <c r="AFH823" s="28"/>
      <c r="AFI823" s="28"/>
      <c r="AFJ823" s="28"/>
      <c r="AFK823" s="28"/>
      <c r="AFL823" s="28"/>
      <c r="AFM823" s="28"/>
      <c r="AFN823" s="28"/>
      <c r="AFO823" s="28"/>
      <c r="AFP823" s="28"/>
      <c r="AFQ823" s="28"/>
      <c r="AFR823" s="28"/>
      <c r="AFS823" s="28"/>
      <c r="AFT823" s="28"/>
      <c r="AFU823" s="28"/>
      <c r="AFV823" s="28"/>
      <c r="AFW823" s="28"/>
      <c r="AFX823" s="28"/>
      <c r="AFY823" s="28"/>
      <c r="AFZ823" s="28"/>
      <c r="AGA823" s="28"/>
      <c r="AGB823" s="28"/>
      <c r="AGC823" s="28"/>
      <c r="AGD823" s="28"/>
      <c r="AGE823" s="28"/>
      <c r="AGF823" s="28"/>
      <c r="AGG823" s="28"/>
      <c r="AGH823" s="28"/>
      <c r="AGI823" s="28"/>
      <c r="AGJ823" s="28"/>
      <c r="AGK823" s="28"/>
      <c r="AGL823" s="28"/>
      <c r="AGM823" s="28"/>
      <c r="AGN823" s="28"/>
      <c r="AGO823" s="28"/>
      <c r="AGP823" s="28"/>
      <c r="AGQ823" s="28"/>
      <c r="AGR823" s="28"/>
      <c r="AGS823" s="28"/>
      <c r="AGT823" s="28"/>
      <c r="AGU823" s="28"/>
      <c r="AGV823" s="28"/>
      <c r="AGW823" s="28"/>
      <c r="AGX823" s="28"/>
      <c r="AGY823" s="28"/>
      <c r="AGZ823" s="28"/>
      <c r="AHA823" s="28"/>
      <c r="AHB823" s="28"/>
      <c r="AHC823" s="28"/>
      <c r="AHD823" s="28"/>
      <c r="AHE823" s="28"/>
      <c r="AHF823" s="28"/>
      <c r="AHG823" s="28"/>
      <c r="AHH823" s="28"/>
      <c r="AHI823" s="28"/>
      <c r="AHJ823" s="28"/>
      <c r="AHK823" s="28"/>
      <c r="AHL823" s="28"/>
      <c r="AHM823" s="28"/>
      <c r="AHN823" s="28"/>
      <c r="AHO823" s="28"/>
      <c r="AHP823" s="28"/>
      <c r="AHQ823" s="28"/>
      <c r="AHR823" s="28"/>
      <c r="AHS823" s="28"/>
      <c r="AHT823" s="28"/>
      <c r="AHU823" s="28"/>
      <c r="AHV823" s="28"/>
      <c r="AHW823" s="28"/>
      <c r="AHX823" s="28"/>
      <c r="AHY823" s="28"/>
      <c r="AHZ823" s="28"/>
      <c r="AIA823" s="28"/>
      <c r="AIB823" s="28"/>
      <c r="AIC823" s="28"/>
      <c r="AID823" s="28"/>
      <c r="AIE823" s="28"/>
      <c r="AIF823" s="28"/>
      <c r="AIG823" s="28"/>
      <c r="AIH823" s="28"/>
      <c r="AII823" s="28"/>
      <c r="AIJ823" s="28"/>
      <c r="AIK823" s="28"/>
      <c r="AIL823" s="28"/>
      <c r="AIM823" s="28"/>
      <c r="AIN823" s="28"/>
      <c r="AIO823" s="28"/>
      <c r="AIP823" s="28"/>
      <c r="AIQ823" s="28"/>
      <c r="AIR823" s="28"/>
      <c r="AIS823" s="28"/>
      <c r="AIT823" s="28"/>
      <c r="AIU823" s="28"/>
      <c r="AIV823" s="28"/>
      <c r="AIW823" s="28"/>
      <c r="AIX823" s="28"/>
      <c r="AIY823" s="28"/>
      <c r="AIZ823" s="28"/>
      <c r="AJA823" s="28"/>
      <c r="AJB823" s="28"/>
      <c r="AJC823" s="28"/>
      <c r="AJD823" s="28"/>
      <c r="AJE823" s="28"/>
      <c r="AJF823" s="28"/>
      <c r="AJG823" s="28"/>
      <c r="AJH823" s="28"/>
      <c r="AJI823" s="28"/>
      <c r="AJJ823" s="28"/>
      <c r="AJK823" s="28"/>
      <c r="AJL823" s="28"/>
      <c r="AJM823" s="28"/>
      <c r="AJN823" s="28"/>
      <c r="AJO823" s="28"/>
      <c r="AJP823" s="28"/>
      <c r="AJQ823" s="28"/>
      <c r="AJR823" s="28"/>
      <c r="AJS823" s="28"/>
      <c r="AJT823" s="28"/>
      <c r="AJU823" s="28"/>
      <c r="AJV823" s="28"/>
      <c r="AJW823" s="28"/>
      <c r="AJX823" s="28"/>
      <c r="AJY823" s="28"/>
      <c r="AJZ823" s="28"/>
      <c r="AKA823" s="28"/>
      <c r="AKB823" s="28"/>
      <c r="AKC823" s="28"/>
      <c r="AKD823" s="28"/>
      <c r="AKE823" s="28"/>
      <c r="AKF823" s="28"/>
      <c r="AKG823" s="28"/>
      <c r="AKH823" s="28"/>
      <c r="AKI823" s="28"/>
      <c r="AKJ823" s="28"/>
      <c r="AKK823" s="28"/>
      <c r="AKL823" s="28"/>
      <c r="AKM823" s="28"/>
      <c r="AKN823" s="28"/>
      <c r="AKO823" s="28"/>
      <c r="AKP823" s="28"/>
      <c r="AKQ823" s="28"/>
      <c r="AKR823" s="28"/>
      <c r="AKS823" s="28"/>
      <c r="AKT823" s="28"/>
      <c r="AKU823" s="28"/>
      <c r="AKV823" s="28"/>
      <c r="AKW823" s="28"/>
      <c r="AKX823" s="28"/>
      <c r="AKY823" s="28"/>
      <c r="AKZ823" s="28"/>
      <c r="ALA823" s="28"/>
      <c r="ALB823" s="28"/>
      <c r="ALC823" s="28"/>
      <c r="ALD823" s="28"/>
      <c r="ALE823" s="28"/>
      <c r="ALF823" s="28"/>
      <c r="ALG823" s="28"/>
      <c r="ALH823" s="28"/>
      <c r="ALI823" s="28"/>
      <c r="ALJ823" s="28"/>
      <c r="ALK823" s="28"/>
      <c r="ALL823" s="28"/>
      <c r="ALM823" s="28"/>
      <c r="ALN823" s="28"/>
      <c r="ALO823" s="28"/>
      <c r="ALP823" s="28"/>
      <c r="ALQ823" s="28"/>
      <c r="ALR823" s="28"/>
      <c r="ALS823" s="28"/>
      <c r="ALT823" s="28"/>
      <c r="ALU823" s="28"/>
      <c r="ALV823" s="28"/>
      <c r="ALW823" s="28"/>
      <c r="ALX823" s="28"/>
      <c r="ALY823" s="28"/>
      <c r="ALZ823" s="28"/>
      <c r="AMA823" s="28"/>
      <c r="AMB823" s="28"/>
      <c r="AMC823" s="28"/>
      <c r="AMD823" s="28"/>
      <c r="AME823" s="28"/>
      <c r="AMF823" s="28"/>
      <c r="AMG823" s="28"/>
      <c r="AMH823" s="28"/>
      <c r="AMI823" s="28"/>
      <c r="AMJ823" s="28"/>
      <c r="AMK823" s="28"/>
      <c r="AML823" s="28"/>
      <c r="AMM823" s="28"/>
      <c r="AMN823" s="28"/>
      <c r="AMO823" s="28"/>
      <c r="AMP823" s="28"/>
      <c r="AMQ823" s="28"/>
      <c r="AMR823" s="28"/>
      <c r="AMS823" s="28"/>
      <c r="AMT823" s="28"/>
      <c r="AMU823" s="28"/>
      <c r="AMV823" s="28"/>
      <c r="AMW823" s="28"/>
      <c r="AMX823" s="28"/>
      <c r="AMY823" s="28"/>
      <c r="AMZ823" s="28"/>
      <c r="ANA823" s="28"/>
      <c r="ANB823" s="28"/>
      <c r="ANC823" s="28"/>
      <c r="AND823" s="28"/>
      <c r="ANE823" s="28"/>
      <c r="ANF823" s="28"/>
      <c r="ANG823" s="28"/>
      <c r="ANH823" s="28"/>
      <c r="ANI823" s="28"/>
      <c r="ANJ823" s="28"/>
      <c r="ANK823" s="28"/>
      <c r="ANL823" s="28"/>
      <c r="ANM823" s="28"/>
      <c r="ANN823" s="28"/>
      <c r="ANO823" s="28"/>
      <c r="ANP823" s="28"/>
      <c r="ANQ823" s="28"/>
      <c r="ANR823" s="28"/>
      <c r="ANS823" s="28"/>
      <c r="ANT823" s="28"/>
      <c r="ANU823" s="28"/>
      <c r="ANV823" s="28"/>
      <c r="ANW823" s="28"/>
      <c r="ANX823" s="28"/>
      <c r="ANY823" s="28"/>
      <c r="ANZ823" s="28"/>
      <c r="AOA823" s="28"/>
      <c r="AOB823" s="28"/>
      <c r="AOC823" s="28"/>
      <c r="AOD823" s="28"/>
      <c r="AOE823" s="28"/>
      <c r="AOF823" s="28"/>
      <c r="AOG823" s="28"/>
      <c r="AOH823" s="28"/>
      <c r="AOI823" s="28"/>
      <c r="AOJ823" s="28"/>
      <c r="AOK823" s="28"/>
      <c r="AOL823" s="28"/>
      <c r="AOM823" s="28"/>
      <c r="AON823" s="28"/>
      <c r="AOO823" s="28"/>
      <c r="AOP823" s="28"/>
      <c r="AOQ823" s="28"/>
      <c r="AOR823" s="28"/>
      <c r="AOS823" s="28"/>
      <c r="AOT823" s="28"/>
      <c r="AOU823" s="28"/>
      <c r="AOV823" s="28"/>
      <c r="AOW823" s="28"/>
      <c r="AOX823" s="28"/>
      <c r="AOY823" s="28"/>
      <c r="AOZ823" s="28"/>
      <c r="APA823" s="28"/>
      <c r="APB823" s="28"/>
      <c r="APC823" s="28"/>
      <c r="APD823" s="28"/>
      <c r="APE823" s="28"/>
      <c r="APF823" s="28"/>
      <c r="APG823" s="28"/>
      <c r="APH823" s="28"/>
      <c r="API823" s="28"/>
      <c r="APJ823" s="28"/>
      <c r="APK823" s="28"/>
      <c r="APL823" s="28"/>
      <c r="APM823" s="28"/>
      <c r="APN823" s="28"/>
      <c r="APO823" s="28"/>
      <c r="APP823" s="28"/>
      <c r="APQ823" s="28"/>
      <c r="APR823" s="28"/>
      <c r="APS823" s="28"/>
      <c r="APT823" s="28"/>
      <c r="APU823" s="28"/>
      <c r="APV823" s="28"/>
      <c r="APW823" s="28"/>
      <c r="APX823" s="28"/>
      <c r="APY823" s="28"/>
      <c r="APZ823" s="28"/>
      <c r="AQA823" s="28"/>
      <c r="AQB823" s="28"/>
      <c r="AQC823" s="28"/>
      <c r="AQD823" s="28"/>
      <c r="AQE823" s="28"/>
      <c r="AQF823" s="28"/>
      <c r="AQG823" s="28"/>
      <c r="AQH823" s="28"/>
      <c r="AQI823" s="28"/>
      <c r="AQJ823" s="28"/>
      <c r="AQK823" s="28"/>
      <c r="AQL823" s="28"/>
      <c r="AQM823" s="28"/>
      <c r="AQN823" s="28"/>
      <c r="AQO823" s="28"/>
      <c r="AQP823" s="28"/>
      <c r="AQQ823" s="28"/>
      <c r="AQR823" s="28"/>
      <c r="AQS823" s="28"/>
      <c r="AQT823" s="28"/>
      <c r="AQU823" s="28"/>
      <c r="AQV823" s="28"/>
      <c r="AQW823" s="28"/>
      <c r="AQX823" s="28"/>
      <c r="AQY823" s="28"/>
      <c r="AQZ823" s="28"/>
      <c r="ARA823" s="28"/>
      <c r="ARB823" s="28"/>
      <c r="ARC823" s="28"/>
      <c r="ARD823" s="28"/>
      <c r="ARE823" s="28"/>
      <c r="ARF823" s="28"/>
      <c r="ARG823" s="28"/>
      <c r="ARH823" s="28"/>
      <c r="ARI823" s="28"/>
      <c r="ARJ823" s="28"/>
      <c r="ARK823" s="28"/>
      <c r="ARL823" s="28"/>
      <c r="ARM823" s="28"/>
      <c r="ARN823" s="28"/>
      <c r="ARO823" s="28"/>
      <c r="ARP823" s="28"/>
      <c r="ARQ823" s="28"/>
      <c r="ARR823" s="28"/>
      <c r="ARS823" s="28"/>
      <c r="ART823" s="28"/>
      <c r="ARU823" s="28"/>
      <c r="ARV823" s="28"/>
      <c r="ARW823" s="28"/>
      <c r="ARX823" s="28"/>
      <c r="ARY823" s="28"/>
      <c r="ARZ823" s="28"/>
      <c r="ASA823" s="28"/>
      <c r="ASB823" s="28"/>
      <c r="ASC823" s="28"/>
      <c r="ASD823" s="28"/>
      <c r="ASE823" s="28"/>
      <c r="ASF823" s="28"/>
      <c r="ASG823" s="28"/>
      <c r="ASH823" s="28"/>
      <c r="ASI823" s="28"/>
      <c r="ASJ823" s="28"/>
      <c r="ASK823" s="28"/>
      <c r="ASL823" s="28"/>
      <c r="ASM823" s="28"/>
      <c r="ASN823" s="28"/>
      <c r="ASO823" s="28"/>
      <c r="ASP823" s="28"/>
      <c r="ASQ823" s="28"/>
      <c r="ASR823" s="28"/>
      <c r="ASS823" s="28"/>
      <c r="AST823" s="28"/>
      <c r="ASU823" s="28"/>
      <c r="ASV823" s="28"/>
      <c r="ASW823" s="28"/>
      <c r="ASX823" s="28"/>
      <c r="ASY823" s="28"/>
      <c r="ASZ823" s="28"/>
      <c r="ATA823" s="28"/>
      <c r="ATB823" s="28"/>
      <c r="ATC823" s="28"/>
      <c r="ATD823" s="28"/>
      <c r="ATE823" s="28"/>
      <c r="ATF823" s="28"/>
      <c r="ATG823" s="28"/>
      <c r="ATH823" s="28"/>
      <c r="ATI823" s="28"/>
      <c r="ATJ823" s="28"/>
      <c r="ATK823" s="28"/>
      <c r="ATL823" s="28"/>
      <c r="ATM823" s="28"/>
      <c r="ATN823" s="28"/>
      <c r="ATO823" s="28"/>
      <c r="ATP823" s="28"/>
      <c r="ATQ823" s="28"/>
      <c r="ATR823" s="28"/>
      <c r="ATS823" s="28"/>
      <c r="ATT823" s="28"/>
      <c r="ATU823" s="28"/>
      <c r="ATV823" s="28"/>
      <c r="ATW823" s="28"/>
      <c r="ATX823" s="28"/>
      <c r="ATY823" s="28"/>
      <c r="ATZ823" s="28"/>
      <c r="AUA823" s="28"/>
      <c r="AUB823" s="28"/>
      <c r="AUC823" s="28"/>
      <c r="AUD823" s="28"/>
      <c r="AUE823" s="28"/>
      <c r="AUF823" s="28"/>
      <c r="AUG823" s="28"/>
      <c r="AUH823" s="28"/>
      <c r="AUI823" s="28"/>
      <c r="AUJ823" s="28"/>
      <c r="AUK823" s="28"/>
      <c r="AUL823" s="28"/>
      <c r="AUM823" s="28"/>
      <c r="AUN823" s="28"/>
      <c r="AUO823" s="28"/>
      <c r="AUP823" s="28"/>
      <c r="AUQ823" s="28"/>
      <c r="AUR823" s="28"/>
      <c r="AUS823" s="28"/>
      <c r="AUT823" s="28"/>
      <c r="AUU823" s="28"/>
      <c r="AUV823" s="28"/>
      <c r="AUW823" s="28"/>
      <c r="AUX823" s="28"/>
      <c r="AUY823" s="28"/>
      <c r="AUZ823" s="28"/>
      <c r="AVA823" s="28"/>
      <c r="AVB823" s="28"/>
      <c r="AVC823" s="28"/>
      <c r="AVD823" s="28"/>
      <c r="AVE823" s="28"/>
      <c r="AVF823" s="28"/>
      <c r="AVG823" s="28"/>
      <c r="AVH823" s="28"/>
      <c r="AVI823" s="28"/>
      <c r="AVJ823" s="28"/>
      <c r="AVK823" s="28"/>
      <c r="AVL823" s="28"/>
      <c r="AVM823" s="28"/>
      <c r="AVN823" s="28"/>
      <c r="AVO823" s="28"/>
      <c r="AVP823" s="28"/>
      <c r="AVQ823" s="28"/>
      <c r="AVR823" s="28"/>
      <c r="AVS823" s="28"/>
      <c r="AVT823" s="28"/>
      <c r="AVU823" s="28"/>
      <c r="AVV823" s="28"/>
      <c r="AVW823" s="28"/>
      <c r="AVX823" s="28"/>
      <c r="AVY823" s="28"/>
      <c r="AVZ823" s="28"/>
      <c r="AWA823" s="28"/>
      <c r="AWB823" s="28"/>
      <c r="AWC823" s="28"/>
      <c r="AWD823" s="28"/>
      <c r="AWE823" s="28"/>
      <c r="AWF823" s="28"/>
      <c r="AWG823" s="28"/>
      <c r="AWH823" s="28"/>
      <c r="AWI823" s="28"/>
      <c r="AWJ823" s="28"/>
      <c r="AWK823" s="28"/>
      <c r="AWL823" s="28"/>
      <c r="AWM823" s="28"/>
      <c r="AWN823" s="28"/>
      <c r="AWO823" s="28"/>
      <c r="AWP823" s="28"/>
      <c r="AWQ823" s="28"/>
      <c r="AWR823" s="28"/>
      <c r="AWS823" s="28"/>
      <c r="AWT823" s="28"/>
      <c r="AWU823" s="28"/>
      <c r="AWV823" s="28"/>
      <c r="AWW823" s="28"/>
      <c r="AWX823" s="28"/>
      <c r="AWY823" s="28"/>
      <c r="AWZ823" s="28"/>
      <c r="AXA823" s="28"/>
      <c r="AXB823" s="28"/>
      <c r="AXC823" s="28"/>
      <c r="AXD823" s="28"/>
      <c r="AXE823" s="28"/>
      <c r="AXF823" s="28"/>
      <c r="AXG823" s="28"/>
      <c r="AXH823" s="28"/>
      <c r="AXI823" s="28"/>
      <c r="AXJ823" s="28"/>
      <c r="AXK823" s="28"/>
      <c r="AXL823" s="28"/>
      <c r="AXM823" s="28"/>
      <c r="AXN823" s="28"/>
      <c r="AXO823" s="28"/>
      <c r="AXP823" s="28"/>
      <c r="AXQ823" s="28"/>
      <c r="AXR823" s="28"/>
      <c r="AXS823" s="28"/>
      <c r="AXT823" s="28"/>
      <c r="AXU823" s="28"/>
      <c r="AXV823" s="28"/>
      <c r="AXW823" s="28"/>
      <c r="AXX823" s="28"/>
      <c r="AXY823" s="28"/>
      <c r="AXZ823" s="28"/>
      <c r="AYA823" s="28"/>
      <c r="AYB823" s="28"/>
      <c r="AYC823" s="28"/>
      <c r="AYD823" s="28"/>
      <c r="AYE823" s="28"/>
      <c r="AYF823" s="28"/>
      <c r="AYG823" s="28"/>
      <c r="AYH823" s="28"/>
      <c r="AYI823" s="28"/>
      <c r="AYJ823" s="28"/>
      <c r="AYK823" s="28"/>
      <c r="AYL823" s="28"/>
      <c r="AYM823" s="28"/>
      <c r="AYN823" s="28"/>
      <c r="AYO823" s="28"/>
      <c r="AYP823" s="28"/>
      <c r="AYQ823" s="28"/>
      <c r="AYR823" s="28"/>
      <c r="AYS823" s="28"/>
      <c r="AYT823" s="28"/>
      <c r="AYU823" s="28"/>
      <c r="AYV823" s="28"/>
      <c r="AYW823" s="28"/>
      <c r="AYX823" s="28"/>
      <c r="AYY823" s="28"/>
      <c r="AYZ823" s="28"/>
      <c r="AZA823" s="28"/>
      <c r="AZB823" s="28"/>
      <c r="AZC823" s="28"/>
      <c r="AZD823" s="28"/>
      <c r="AZE823" s="28"/>
      <c r="AZF823" s="28"/>
      <c r="AZG823" s="28"/>
      <c r="AZH823" s="28"/>
      <c r="AZI823" s="28"/>
      <c r="AZJ823" s="28"/>
      <c r="AZK823" s="28"/>
      <c r="AZL823" s="28"/>
      <c r="AZM823" s="28"/>
      <c r="AZN823" s="28"/>
      <c r="AZO823" s="28"/>
      <c r="AZP823" s="28"/>
      <c r="AZQ823" s="28"/>
      <c r="AZR823" s="28"/>
      <c r="AZS823" s="28"/>
      <c r="AZT823" s="28"/>
      <c r="AZU823" s="28"/>
      <c r="AZV823" s="28"/>
      <c r="AZW823" s="28"/>
      <c r="AZX823" s="28"/>
      <c r="AZY823" s="28"/>
      <c r="AZZ823" s="28"/>
      <c r="BAA823" s="28"/>
      <c r="BAB823" s="28"/>
      <c r="BAC823" s="28"/>
      <c r="BAD823" s="28"/>
      <c r="BAE823" s="28"/>
      <c r="BAF823" s="28"/>
      <c r="BAG823" s="28"/>
      <c r="BAH823" s="28"/>
      <c r="BAI823" s="28"/>
      <c r="BAJ823" s="28"/>
      <c r="BAK823" s="28"/>
      <c r="BAL823" s="28"/>
      <c r="BAM823" s="28"/>
      <c r="BAN823" s="28"/>
      <c r="BAO823" s="28"/>
      <c r="BAP823" s="28"/>
      <c r="BAQ823" s="28"/>
      <c r="BAR823" s="28"/>
      <c r="BAS823" s="28"/>
      <c r="BAT823" s="28"/>
      <c r="BAU823" s="28"/>
      <c r="BAV823" s="28"/>
      <c r="BAW823" s="28"/>
      <c r="BAX823" s="28"/>
      <c r="BAY823" s="28"/>
      <c r="BAZ823" s="28"/>
      <c r="BBA823" s="28"/>
      <c r="BBB823" s="28"/>
      <c r="BBC823" s="28"/>
      <c r="BBD823" s="28"/>
      <c r="BBE823" s="28"/>
      <c r="BBF823" s="28"/>
      <c r="BBG823" s="28"/>
      <c r="BBH823" s="28"/>
      <c r="BBI823" s="28"/>
      <c r="BBJ823" s="28"/>
      <c r="BBK823" s="28"/>
      <c r="BBL823" s="28"/>
      <c r="BBM823" s="28"/>
      <c r="BBN823" s="28"/>
      <c r="BBO823" s="28"/>
      <c r="BBP823" s="28"/>
      <c r="BBQ823" s="28"/>
      <c r="BBR823" s="28"/>
      <c r="BBS823" s="28"/>
      <c r="BBT823" s="28"/>
      <c r="BBU823" s="28"/>
      <c r="BBV823" s="28"/>
      <c r="BBW823" s="28"/>
      <c r="BBX823" s="28"/>
      <c r="BBY823" s="28"/>
      <c r="BBZ823" s="28"/>
      <c r="BCA823" s="28"/>
      <c r="BCB823" s="28"/>
      <c r="BCC823" s="28"/>
      <c r="BCD823" s="28"/>
      <c r="BCE823" s="28"/>
      <c r="BCF823" s="28"/>
      <c r="BCG823" s="28"/>
      <c r="BCH823" s="28"/>
      <c r="BCI823" s="28"/>
      <c r="BCJ823" s="28"/>
      <c r="BCK823" s="28"/>
      <c r="BCL823" s="28"/>
      <c r="BCM823" s="28"/>
      <c r="BCN823" s="28"/>
      <c r="BCO823" s="28"/>
      <c r="BCP823" s="28"/>
      <c r="BCQ823" s="28"/>
      <c r="BCR823" s="28"/>
      <c r="BCS823" s="28"/>
      <c r="BCT823" s="28"/>
      <c r="BCU823" s="28"/>
      <c r="BCV823" s="28"/>
      <c r="BCW823" s="28"/>
      <c r="BCX823" s="28"/>
      <c r="BCY823" s="28"/>
      <c r="BCZ823" s="28"/>
      <c r="BDA823" s="28"/>
      <c r="BDB823" s="28"/>
      <c r="BDC823" s="28"/>
      <c r="BDD823" s="28"/>
      <c r="BDE823" s="28"/>
      <c r="BDF823" s="28"/>
      <c r="BDG823" s="28"/>
      <c r="BDH823" s="28"/>
      <c r="BDI823" s="28"/>
      <c r="BDJ823" s="28"/>
      <c r="BDK823" s="28"/>
      <c r="BDL823" s="28"/>
      <c r="BDM823" s="28"/>
      <c r="BDN823" s="28"/>
      <c r="BDO823" s="28"/>
      <c r="BDP823" s="28"/>
      <c r="BDQ823" s="28"/>
      <c r="BDR823" s="28"/>
      <c r="BDS823" s="28"/>
      <c r="BDT823" s="28"/>
      <c r="BDU823" s="28"/>
      <c r="BDV823" s="28"/>
      <c r="BDW823" s="28"/>
      <c r="BDX823" s="28"/>
      <c r="BDY823" s="28"/>
      <c r="BDZ823" s="28"/>
      <c r="BEA823" s="28"/>
      <c r="BEB823" s="28"/>
      <c r="BEC823" s="28"/>
      <c r="BED823" s="28"/>
      <c r="BEE823" s="28"/>
      <c r="BEF823" s="28"/>
      <c r="BEG823" s="28"/>
      <c r="BEH823" s="28"/>
      <c r="BEI823" s="28"/>
      <c r="BEJ823" s="28"/>
      <c r="BEK823" s="28"/>
      <c r="BEL823" s="28"/>
      <c r="BEM823" s="28"/>
      <c r="BEN823" s="28"/>
      <c r="BEO823" s="28"/>
      <c r="BEP823" s="28"/>
      <c r="BEQ823" s="28"/>
      <c r="BER823" s="28"/>
      <c r="BES823" s="28"/>
      <c r="BET823" s="28"/>
      <c r="BEU823" s="28"/>
      <c r="BEV823" s="28"/>
      <c r="BEW823" s="28"/>
      <c r="BEX823" s="28"/>
      <c r="BEY823" s="28"/>
      <c r="BEZ823" s="28"/>
      <c r="BFA823" s="28"/>
      <c r="BFB823" s="28"/>
      <c r="BFC823" s="28"/>
      <c r="BFD823" s="28"/>
      <c r="BFE823" s="28"/>
      <c r="BFF823" s="28"/>
      <c r="BFG823" s="28"/>
      <c r="BFH823" s="28"/>
      <c r="BFI823" s="28"/>
      <c r="BFJ823" s="28"/>
      <c r="BFK823" s="28"/>
      <c r="BFL823" s="28"/>
      <c r="BFM823" s="28"/>
      <c r="BFN823" s="28"/>
      <c r="BFO823" s="28"/>
      <c r="BFP823" s="28"/>
      <c r="BFQ823" s="28"/>
      <c r="BFR823" s="28"/>
      <c r="BFS823" s="28"/>
      <c r="BFT823" s="28"/>
      <c r="BFU823" s="28"/>
      <c r="BFV823" s="28"/>
      <c r="BFW823" s="28"/>
      <c r="BFX823" s="28"/>
      <c r="BFY823" s="28"/>
      <c r="BFZ823" s="28"/>
      <c r="BGA823" s="28"/>
      <c r="BGB823" s="28"/>
      <c r="BGC823" s="28"/>
      <c r="BGD823" s="28"/>
      <c r="BGE823" s="28"/>
      <c r="BGF823" s="28"/>
      <c r="BGG823" s="28"/>
      <c r="BGH823" s="28"/>
      <c r="BGI823" s="28"/>
      <c r="BGJ823" s="28"/>
      <c r="BGK823" s="28"/>
      <c r="BGL823" s="28"/>
      <c r="BGM823" s="28"/>
      <c r="BGN823" s="28"/>
      <c r="BGO823" s="28"/>
      <c r="BGP823" s="28"/>
      <c r="BGQ823" s="28"/>
      <c r="BGR823" s="28"/>
      <c r="BGS823" s="28"/>
      <c r="BGT823" s="28"/>
      <c r="BGU823" s="28"/>
      <c r="BGV823" s="28"/>
      <c r="BGW823" s="28"/>
      <c r="BGX823" s="28"/>
      <c r="BGY823" s="28"/>
      <c r="BGZ823" s="28"/>
      <c r="BHA823" s="28"/>
      <c r="BHB823" s="28"/>
      <c r="BHC823" s="28"/>
      <c r="BHD823" s="28"/>
      <c r="BHE823" s="28"/>
      <c r="BHF823" s="28"/>
      <c r="BHG823" s="28"/>
      <c r="BHH823" s="28"/>
      <c r="BHI823" s="28"/>
      <c r="BHJ823" s="28"/>
      <c r="BHK823" s="28"/>
      <c r="BHL823" s="28"/>
      <c r="BHM823" s="28"/>
      <c r="BHN823" s="28"/>
      <c r="BHO823" s="28"/>
      <c r="BHP823" s="28"/>
      <c r="BHQ823" s="28"/>
      <c r="BHR823" s="28"/>
      <c r="BHS823" s="28"/>
      <c r="BHT823" s="28"/>
      <c r="BHU823" s="28"/>
      <c r="BHV823" s="28"/>
      <c r="BHW823" s="28"/>
      <c r="BHX823" s="28"/>
      <c r="BHY823" s="28"/>
      <c r="BHZ823" s="28"/>
      <c r="BIA823" s="28"/>
      <c r="BIB823" s="28"/>
      <c r="BIC823" s="28"/>
      <c r="BID823" s="28"/>
      <c r="BIE823" s="28"/>
      <c r="BIF823" s="28"/>
      <c r="BIG823" s="28"/>
      <c r="BIH823" s="28"/>
      <c r="BII823" s="28"/>
      <c r="BIJ823" s="28"/>
      <c r="BIK823" s="28"/>
      <c r="BIL823" s="28"/>
      <c r="BIM823" s="28"/>
      <c r="BIN823" s="28"/>
      <c r="BIO823" s="28"/>
      <c r="BIP823" s="28"/>
      <c r="BIQ823" s="28"/>
      <c r="BIR823" s="28"/>
      <c r="BIS823" s="28"/>
      <c r="BIT823" s="28"/>
      <c r="BIU823" s="28"/>
      <c r="BIV823" s="28"/>
      <c r="BIW823" s="28"/>
      <c r="BIX823" s="28"/>
      <c r="BIY823" s="28"/>
      <c r="BIZ823" s="28"/>
      <c r="BJA823" s="28"/>
      <c r="BJB823" s="28"/>
      <c r="BJC823" s="28"/>
      <c r="BJD823" s="28"/>
      <c r="BJE823" s="28"/>
      <c r="BJF823" s="28"/>
      <c r="BJG823" s="28"/>
      <c r="BJH823" s="28"/>
      <c r="BJI823" s="28"/>
      <c r="BJJ823" s="28"/>
      <c r="BJK823" s="28"/>
      <c r="BJL823" s="28"/>
      <c r="BJM823" s="28"/>
      <c r="BJN823" s="28"/>
      <c r="BJO823" s="28"/>
      <c r="BJP823" s="28"/>
      <c r="BJQ823" s="28"/>
      <c r="BJR823" s="28"/>
      <c r="BJS823" s="28"/>
      <c r="BJT823" s="28"/>
      <c r="BJU823" s="28"/>
      <c r="BJV823" s="28"/>
      <c r="BJW823" s="28"/>
      <c r="BJX823" s="28"/>
      <c r="BJY823" s="28"/>
      <c r="BJZ823" s="28"/>
      <c r="BKA823" s="28"/>
      <c r="BKB823" s="28"/>
      <c r="BKC823" s="28"/>
      <c r="BKD823" s="28"/>
      <c r="BKE823" s="28"/>
      <c r="BKF823" s="28"/>
      <c r="BKG823" s="28"/>
      <c r="BKH823" s="28"/>
      <c r="BKI823" s="28"/>
      <c r="BKJ823" s="28"/>
      <c r="BKK823" s="28"/>
      <c r="BKL823" s="28"/>
      <c r="BKM823" s="28"/>
      <c r="BKN823" s="28"/>
      <c r="BKO823" s="28"/>
      <c r="BKP823" s="28"/>
      <c r="BKQ823" s="28"/>
      <c r="BKR823" s="28"/>
      <c r="BKS823" s="28"/>
      <c r="BKT823" s="28"/>
      <c r="BKU823" s="28"/>
      <c r="BKV823" s="28"/>
      <c r="BKW823" s="28"/>
      <c r="BKX823" s="28"/>
      <c r="BKY823" s="28"/>
      <c r="BKZ823" s="28"/>
      <c r="BLA823" s="28"/>
      <c r="BLB823" s="28"/>
      <c r="BLC823" s="28"/>
      <c r="BLD823" s="28"/>
      <c r="BLE823" s="28"/>
      <c r="BLF823" s="28"/>
      <c r="BLG823" s="28"/>
      <c r="BLH823" s="28"/>
      <c r="BLI823" s="28"/>
      <c r="BLJ823" s="28"/>
      <c r="BLK823" s="28"/>
      <c r="BLL823" s="28"/>
      <c r="BLM823" s="28"/>
      <c r="BLN823" s="28"/>
      <c r="BLO823" s="28"/>
      <c r="BLP823" s="28"/>
      <c r="BLQ823" s="28"/>
      <c r="BLR823" s="28"/>
      <c r="BLS823" s="28"/>
      <c r="BLT823" s="28"/>
      <c r="BLU823" s="28"/>
      <c r="BLV823" s="28"/>
      <c r="BLW823" s="28"/>
      <c r="BLX823" s="28"/>
      <c r="BLY823" s="28"/>
      <c r="BLZ823" s="28"/>
      <c r="BMA823" s="28"/>
      <c r="BMB823" s="28"/>
      <c r="BMC823" s="28"/>
      <c r="BMD823" s="28"/>
      <c r="BME823" s="28"/>
      <c r="BMF823" s="28"/>
      <c r="BMG823" s="28"/>
      <c r="BMH823" s="28"/>
      <c r="BMI823" s="28"/>
      <c r="BMJ823" s="28"/>
      <c r="BMK823" s="28"/>
      <c r="BML823" s="28"/>
      <c r="BMM823" s="28"/>
      <c r="BMN823" s="28"/>
      <c r="BMO823" s="28"/>
      <c r="BMP823" s="28"/>
      <c r="BMQ823" s="28"/>
      <c r="BMR823" s="28"/>
      <c r="BMS823" s="28"/>
      <c r="BMT823" s="28"/>
      <c r="BMU823" s="28"/>
      <c r="BMV823" s="28"/>
      <c r="BMW823" s="28"/>
      <c r="BMX823" s="28"/>
      <c r="BMY823" s="28"/>
      <c r="BMZ823" s="28"/>
      <c r="BNA823" s="28"/>
      <c r="BNB823" s="28"/>
      <c r="BNC823" s="28"/>
      <c r="BND823" s="28"/>
      <c r="BNE823" s="28"/>
      <c r="BNF823" s="28"/>
      <c r="BNG823" s="28"/>
      <c r="BNH823" s="28"/>
      <c r="BNI823" s="28"/>
      <c r="BNJ823" s="28"/>
      <c r="BNK823" s="28"/>
      <c r="BNL823" s="28"/>
      <c r="BNM823" s="28"/>
      <c r="BNN823" s="28"/>
      <c r="BNO823" s="28"/>
      <c r="BNP823" s="28"/>
      <c r="BNQ823" s="28"/>
      <c r="BNR823" s="28"/>
      <c r="BNS823" s="28"/>
      <c r="BNT823" s="28"/>
      <c r="BNU823" s="28"/>
      <c r="BNV823" s="28"/>
      <c r="BNW823" s="28"/>
      <c r="BNX823" s="28"/>
      <c r="BNY823" s="28"/>
      <c r="BNZ823" s="28"/>
      <c r="BOA823" s="28"/>
      <c r="BOB823" s="28"/>
      <c r="BOC823" s="28"/>
      <c r="BOD823" s="28"/>
      <c r="BOE823" s="28"/>
      <c r="BOF823" s="28"/>
      <c r="BOG823" s="28"/>
      <c r="BOH823" s="28"/>
      <c r="BOI823" s="28"/>
      <c r="BOJ823" s="28"/>
      <c r="BOK823" s="28"/>
      <c r="BOL823" s="28"/>
      <c r="BOM823" s="28"/>
      <c r="BON823" s="28"/>
      <c r="BOO823" s="28"/>
      <c r="BOP823" s="28"/>
      <c r="BOQ823" s="28"/>
      <c r="BOR823" s="28"/>
      <c r="BOS823" s="28"/>
      <c r="BOT823" s="28"/>
      <c r="BOU823" s="28"/>
      <c r="BOV823" s="28"/>
      <c r="BOW823" s="28"/>
      <c r="BOX823" s="28"/>
      <c r="BOY823" s="28"/>
      <c r="BOZ823" s="28"/>
      <c r="BPA823" s="28"/>
      <c r="BPB823" s="28"/>
      <c r="BPC823" s="28"/>
      <c r="BPD823" s="28"/>
      <c r="BPE823" s="28"/>
      <c r="BPF823" s="28"/>
      <c r="BPG823" s="28"/>
      <c r="BPH823" s="28"/>
      <c r="BPI823" s="28"/>
      <c r="BPJ823" s="28"/>
      <c r="BPK823" s="28"/>
      <c r="BPL823" s="28"/>
      <c r="BPM823" s="28"/>
      <c r="BPN823" s="28"/>
      <c r="BPO823" s="28"/>
      <c r="BPP823" s="28"/>
      <c r="BPQ823" s="28"/>
      <c r="BPR823" s="28"/>
      <c r="BPS823" s="28"/>
      <c r="BPT823" s="28"/>
      <c r="BPU823" s="28"/>
      <c r="BPV823" s="28"/>
      <c r="BPW823" s="28"/>
      <c r="BPX823" s="28"/>
      <c r="BPY823" s="28"/>
      <c r="BPZ823" s="28"/>
      <c r="BQA823" s="28"/>
      <c r="BQB823" s="28"/>
      <c r="BQC823" s="28"/>
      <c r="BQD823" s="28"/>
      <c r="BQE823" s="28"/>
      <c r="BQF823" s="28"/>
      <c r="BQG823" s="28"/>
      <c r="BQH823" s="28"/>
      <c r="BQI823" s="28"/>
      <c r="BQJ823" s="28"/>
      <c r="BQK823" s="28"/>
      <c r="BQL823" s="28"/>
      <c r="BQM823" s="28"/>
      <c r="BQN823" s="28"/>
      <c r="BQO823" s="28"/>
      <c r="BQP823" s="28"/>
      <c r="BQQ823" s="28"/>
      <c r="BQR823" s="28"/>
      <c r="BQS823" s="28"/>
      <c r="BQT823" s="28"/>
      <c r="BQU823" s="28"/>
      <c r="BQV823" s="28"/>
      <c r="BQW823" s="28"/>
      <c r="BQX823" s="28"/>
      <c r="BQY823" s="28"/>
      <c r="BQZ823" s="28"/>
      <c r="BRA823" s="28"/>
      <c r="BRB823" s="28"/>
      <c r="BRC823" s="28"/>
      <c r="BRD823" s="28"/>
      <c r="BRE823" s="28"/>
      <c r="BRF823" s="28"/>
      <c r="BRG823" s="28"/>
      <c r="BRH823" s="28"/>
      <c r="BRI823" s="28"/>
      <c r="BRJ823" s="28"/>
      <c r="BRK823" s="28"/>
      <c r="BRL823" s="28"/>
      <c r="BRM823" s="28"/>
      <c r="BRN823" s="28"/>
      <c r="BRO823" s="28"/>
      <c r="BRP823" s="28"/>
      <c r="BRQ823" s="28"/>
      <c r="BRR823" s="28"/>
      <c r="BRS823" s="28"/>
      <c r="BRT823" s="28"/>
      <c r="BRU823" s="28"/>
      <c r="BRV823" s="28"/>
      <c r="BRW823" s="28"/>
      <c r="BRX823" s="28"/>
      <c r="BRY823" s="28"/>
      <c r="BRZ823" s="28"/>
      <c r="BSA823" s="28"/>
      <c r="BSB823" s="28"/>
      <c r="BSC823" s="28"/>
      <c r="BSD823" s="28"/>
      <c r="BSE823" s="28"/>
      <c r="BSF823" s="28"/>
      <c r="BSG823" s="28"/>
      <c r="BSH823" s="28"/>
      <c r="BSI823" s="28"/>
      <c r="BSJ823" s="28"/>
      <c r="BSK823" s="28"/>
      <c r="BSL823" s="28"/>
      <c r="BSM823" s="28"/>
      <c r="BSN823" s="28"/>
      <c r="BSO823" s="28"/>
      <c r="BSP823" s="28"/>
      <c r="BSQ823" s="28"/>
      <c r="BSR823" s="28"/>
      <c r="BSS823" s="28"/>
      <c r="BST823" s="28"/>
      <c r="BSU823" s="28"/>
      <c r="BSV823" s="28"/>
      <c r="BSW823" s="28"/>
      <c r="BSX823" s="28"/>
      <c r="BSY823" s="28"/>
      <c r="BSZ823" s="28"/>
      <c r="BTA823" s="28"/>
      <c r="BTB823" s="28"/>
      <c r="BTC823" s="28"/>
      <c r="BTD823" s="28"/>
      <c r="BTE823" s="28"/>
      <c r="BTF823" s="28"/>
      <c r="BTG823" s="28"/>
      <c r="BTH823" s="28"/>
      <c r="BTI823" s="28"/>
      <c r="BTJ823" s="28"/>
      <c r="BTK823" s="28"/>
      <c r="BTL823" s="28"/>
      <c r="BTM823" s="28"/>
      <c r="BTN823" s="28"/>
      <c r="BTO823" s="28"/>
      <c r="BTP823" s="28"/>
      <c r="BTQ823" s="28"/>
      <c r="BTR823" s="28"/>
      <c r="BTS823" s="28"/>
      <c r="BTT823" s="28"/>
      <c r="BTU823" s="28"/>
      <c r="BTV823" s="28"/>
      <c r="BTW823" s="28"/>
      <c r="BTX823" s="28"/>
      <c r="BTY823" s="28"/>
      <c r="BTZ823" s="28"/>
      <c r="BUA823" s="28"/>
      <c r="BUB823" s="28"/>
      <c r="BUC823" s="28"/>
      <c r="BUD823" s="28"/>
      <c r="BUE823" s="28"/>
      <c r="BUF823" s="28"/>
      <c r="BUG823" s="28"/>
      <c r="BUH823" s="28"/>
      <c r="BUI823" s="28"/>
      <c r="BUJ823" s="28"/>
      <c r="BUK823" s="28"/>
      <c r="BUL823" s="28"/>
      <c r="BUM823" s="28"/>
      <c r="BUN823" s="28"/>
      <c r="BUO823" s="28"/>
      <c r="BUP823" s="28"/>
      <c r="BUQ823" s="28"/>
      <c r="BUR823" s="28"/>
      <c r="BUS823" s="28"/>
      <c r="BUT823" s="28"/>
      <c r="BUU823" s="28"/>
      <c r="BUV823" s="28"/>
      <c r="BUW823" s="28"/>
      <c r="BUX823" s="28"/>
      <c r="BUY823" s="28"/>
      <c r="BUZ823" s="28"/>
      <c r="BVA823" s="28"/>
      <c r="BVB823" s="28"/>
      <c r="BVC823" s="28"/>
      <c r="BVD823" s="28"/>
      <c r="BVE823" s="28"/>
      <c r="BVF823" s="28"/>
      <c r="BVG823" s="28"/>
      <c r="BVH823" s="28"/>
      <c r="BVI823" s="28"/>
      <c r="BVJ823" s="28"/>
      <c r="BVK823" s="28"/>
      <c r="BVL823" s="28"/>
      <c r="BVM823" s="28"/>
      <c r="BVN823" s="28"/>
      <c r="BVO823" s="28"/>
      <c r="BVP823" s="28"/>
      <c r="BVQ823" s="28"/>
      <c r="BVR823" s="28"/>
      <c r="BVS823" s="28"/>
      <c r="BVT823" s="28"/>
      <c r="BVU823" s="28"/>
      <c r="BVV823" s="28"/>
      <c r="BVW823" s="28"/>
      <c r="BVX823" s="28"/>
      <c r="BVY823" s="28"/>
      <c r="BVZ823" s="28"/>
      <c r="BWA823" s="28"/>
      <c r="BWB823" s="28"/>
      <c r="BWC823" s="28"/>
      <c r="BWD823" s="28"/>
      <c r="BWE823" s="28"/>
      <c r="BWF823" s="28"/>
      <c r="BWG823" s="28"/>
      <c r="BWH823" s="28"/>
      <c r="BWI823" s="28"/>
      <c r="BWJ823" s="28"/>
      <c r="BWK823" s="28"/>
      <c r="BWL823" s="28"/>
      <c r="BWM823" s="28"/>
      <c r="BWN823" s="28"/>
      <c r="BWO823" s="28"/>
      <c r="BWP823" s="28"/>
      <c r="BWQ823" s="28"/>
      <c r="BWR823" s="28"/>
      <c r="BWS823" s="28"/>
      <c r="BWT823" s="28"/>
      <c r="BWU823" s="28"/>
      <c r="BWV823" s="28"/>
      <c r="BWW823" s="28"/>
      <c r="BWX823" s="28"/>
      <c r="BWY823" s="28"/>
      <c r="BWZ823" s="28"/>
      <c r="BXA823" s="28"/>
      <c r="BXB823" s="28"/>
      <c r="BXC823" s="28"/>
      <c r="BXD823" s="28"/>
      <c r="BXE823" s="28"/>
      <c r="BXF823" s="28"/>
      <c r="BXG823" s="28"/>
      <c r="BXH823" s="28"/>
      <c r="BXI823" s="28"/>
      <c r="BXJ823" s="28"/>
      <c r="BXK823" s="28"/>
      <c r="BXL823" s="28"/>
      <c r="BXM823" s="28"/>
      <c r="BXN823" s="28"/>
      <c r="BXO823" s="28"/>
      <c r="BXP823" s="28"/>
      <c r="BXQ823" s="28"/>
      <c r="BXR823" s="28"/>
      <c r="BXS823" s="28"/>
      <c r="BXT823" s="28"/>
      <c r="BXU823" s="28"/>
      <c r="BXV823" s="28"/>
      <c r="BXW823" s="28"/>
      <c r="BXX823" s="28"/>
      <c r="BXY823" s="28"/>
      <c r="BXZ823" s="28"/>
      <c r="BYA823" s="28"/>
      <c r="BYB823" s="28"/>
      <c r="BYC823" s="28"/>
      <c r="BYD823" s="28"/>
      <c r="BYE823" s="28"/>
      <c r="BYF823" s="28"/>
      <c r="BYG823" s="28"/>
      <c r="BYH823" s="28"/>
      <c r="BYI823" s="28"/>
      <c r="BYJ823" s="28"/>
      <c r="BYK823" s="28"/>
      <c r="BYL823" s="28"/>
      <c r="BYM823" s="28"/>
      <c r="BYN823" s="28"/>
      <c r="BYO823" s="28"/>
      <c r="BYP823" s="28"/>
      <c r="BYQ823" s="28"/>
      <c r="BYR823" s="28"/>
      <c r="BYS823" s="28"/>
      <c r="BYT823" s="28"/>
      <c r="BYU823" s="28"/>
      <c r="BYV823" s="28"/>
      <c r="BYW823" s="28"/>
      <c r="BYX823" s="28"/>
      <c r="BYY823" s="28"/>
      <c r="BYZ823" s="28"/>
      <c r="BZA823" s="28"/>
      <c r="BZB823" s="28"/>
      <c r="BZC823" s="28"/>
      <c r="BZD823" s="28"/>
      <c r="BZE823" s="28"/>
      <c r="BZF823" s="28"/>
      <c r="BZG823" s="28"/>
      <c r="BZH823" s="28"/>
      <c r="BZI823" s="28"/>
      <c r="BZJ823" s="28"/>
      <c r="BZK823" s="28"/>
      <c r="BZL823" s="28"/>
      <c r="BZM823" s="28"/>
      <c r="BZN823" s="28"/>
      <c r="BZO823" s="28"/>
      <c r="BZP823" s="28"/>
      <c r="BZQ823" s="28"/>
      <c r="BZR823" s="28"/>
      <c r="BZS823" s="28"/>
      <c r="BZT823" s="28"/>
      <c r="BZU823" s="28"/>
      <c r="BZV823" s="28"/>
      <c r="BZW823" s="28"/>
      <c r="BZX823" s="28"/>
      <c r="BZY823" s="28"/>
      <c r="BZZ823" s="28"/>
      <c r="CAA823" s="28"/>
      <c r="CAB823" s="28"/>
      <c r="CAC823" s="28"/>
      <c r="CAD823" s="28"/>
      <c r="CAE823" s="28"/>
      <c r="CAF823" s="28"/>
      <c r="CAG823" s="28"/>
      <c r="CAH823" s="28"/>
      <c r="CAI823" s="28"/>
      <c r="CAJ823" s="28"/>
      <c r="CAK823" s="28"/>
      <c r="CAL823" s="28"/>
      <c r="CAM823" s="28"/>
      <c r="CAN823" s="28"/>
      <c r="CAO823" s="28"/>
      <c r="CAP823" s="28"/>
      <c r="CAQ823" s="28"/>
      <c r="CAR823" s="28"/>
      <c r="CAS823" s="28"/>
      <c r="CAT823" s="28"/>
      <c r="CAU823" s="28"/>
      <c r="CAV823" s="28"/>
      <c r="CAW823" s="28"/>
      <c r="CAX823" s="28"/>
      <c r="CAY823" s="28"/>
      <c r="CAZ823" s="28"/>
      <c r="CBA823" s="28"/>
      <c r="CBB823" s="28"/>
      <c r="CBC823" s="28"/>
      <c r="CBD823" s="28"/>
      <c r="CBE823" s="28"/>
      <c r="CBF823" s="28"/>
      <c r="CBG823" s="28"/>
      <c r="CBH823" s="28"/>
      <c r="CBI823" s="28"/>
      <c r="CBJ823" s="28"/>
      <c r="CBK823" s="28"/>
      <c r="CBL823" s="28"/>
      <c r="CBM823" s="28"/>
      <c r="CBN823" s="28"/>
      <c r="CBO823" s="28"/>
      <c r="CBP823" s="28"/>
      <c r="CBQ823" s="28"/>
      <c r="CBR823" s="28"/>
      <c r="CBS823" s="28"/>
      <c r="CBT823" s="28"/>
      <c r="CBU823" s="28"/>
      <c r="CBV823" s="28"/>
      <c r="CBW823" s="28"/>
      <c r="CBX823" s="28"/>
      <c r="CBY823" s="28"/>
      <c r="CBZ823" s="28"/>
      <c r="CCA823" s="28"/>
      <c r="CCB823" s="28"/>
      <c r="CCC823" s="28"/>
      <c r="CCD823" s="28"/>
      <c r="CCE823" s="28"/>
      <c r="CCF823" s="28"/>
      <c r="CCG823" s="28"/>
      <c r="CCH823" s="28"/>
      <c r="CCI823" s="28"/>
      <c r="CCJ823" s="28"/>
      <c r="CCK823" s="28"/>
      <c r="CCL823" s="28"/>
      <c r="CCM823" s="28"/>
      <c r="CCN823" s="28"/>
      <c r="CCO823" s="28"/>
      <c r="CCP823" s="28"/>
      <c r="CCQ823" s="28"/>
      <c r="CCR823" s="28"/>
      <c r="CCS823" s="28"/>
      <c r="CCT823" s="28"/>
      <c r="CCU823" s="28"/>
      <c r="CCV823" s="28"/>
      <c r="CCW823" s="28"/>
      <c r="CCX823" s="28"/>
      <c r="CCY823" s="28"/>
      <c r="CCZ823" s="28"/>
      <c r="CDA823" s="28"/>
      <c r="CDB823" s="28"/>
      <c r="CDC823" s="28"/>
      <c r="CDD823" s="28"/>
      <c r="CDE823" s="28"/>
      <c r="CDF823" s="28"/>
      <c r="CDG823" s="28"/>
      <c r="CDH823" s="28"/>
      <c r="CDI823" s="28"/>
      <c r="CDJ823" s="28"/>
      <c r="CDK823" s="28"/>
      <c r="CDL823" s="28"/>
      <c r="CDM823" s="28"/>
      <c r="CDN823" s="28"/>
      <c r="CDO823" s="28"/>
      <c r="CDP823" s="28"/>
      <c r="CDQ823" s="28"/>
      <c r="CDR823" s="28"/>
      <c r="CDS823" s="28"/>
      <c r="CDT823" s="28"/>
      <c r="CDU823" s="28"/>
      <c r="CDV823" s="28"/>
      <c r="CDW823" s="28"/>
      <c r="CDX823" s="28"/>
      <c r="CDY823" s="28"/>
      <c r="CDZ823" s="28"/>
      <c r="CEA823" s="28"/>
      <c r="CEB823" s="28"/>
      <c r="CEC823" s="28"/>
      <c r="CED823" s="28"/>
      <c r="CEE823" s="28"/>
      <c r="CEF823" s="28"/>
      <c r="CEG823" s="28"/>
      <c r="CEH823" s="28"/>
      <c r="CEI823" s="28"/>
      <c r="CEJ823" s="28"/>
      <c r="CEK823" s="28"/>
      <c r="CEL823" s="28"/>
      <c r="CEM823" s="28"/>
      <c r="CEN823" s="28"/>
      <c r="CEO823" s="28"/>
      <c r="CEP823" s="28"/>
      <c r="CEQ823" s="28"/>
      <c r="CER823" s="28"/>
      <c r="CES823" s="28"/>
      <c r="CET823" s="28"/>
      <c r="CEU823" s="28"/>
      <c r="CEV823" s="28"/>
      <c r="CEW823" s="28"/>
      <c r="CEX823" s="28"/>
      <c r="CEY823" s="28"/>
      <c r="CEZ823" s="28"/>
      <c r="CFA823" s="28"/>
      <c r="CFB823" s="28"/>
      <c r="CFC823" s="28"/>
      <c r="CFD823" s="28"/>
      <c r="CFE823" s="28"/>
      <c r="CFF823" s="28"/>
      <c r="CFG823" s="28"/>
      <c r="CFH823" s="28"/>
      <c r="CFI823" s="28"/>
      <c r="CFJ823" s="28"/>
      <c r="CFK823" s="28"/>
      <c r="CFL823" s="28"/>
      <c r="CFM823" s="28"/>
      <c r="CFN823" s="28"/>
      <c r="CFO823" s="28"/>
      <c r="CFP823" s="28"/>
      <c r="CFQ823" s="28"/>
      <c r="CFR823" s="28"/>
      <c r="CFS823" s="28"/>
      <c r="CFT823" s="28"/>
      <c r="CFU823" s="28"/>
      <c r="CFV823" s="28"/>
      <c r="CFW823" s="28"/>
      <c r="CFX823" s="28"/>
      <c r="CFY823" s="28"/>
      <c r="CFZ823" s="28"/>
      <c r="CGA823" s="28"/>
      <c r="CGB823" s="28"/>
      <c r="CGC823" s="28"/>
      <c r="CGD823" s="28"/>
      <c r="CGE823" s="28"/>
      <c r="CGF823" s="28"/>
      <c r="CGG823" s="28"/>
      <c r="CGH823" s="28"/>
      <c r="CGI823" s="28"/>
      <c r="CGJ823" s="28"/>
      <c r="CGK823" s="28"/>
      <c r="CGL823" s="28"/>
      <c r="CGM823" s="28"/>
      <c r="CGN823" s="28"/>
      <c r="CGO823" s="28"/>
      <c r="CGP823" s="28"/>
      <c r="CGQ823" s="28"/>
      <c r="CGR823" s="28"/>
      <c r="CGS823" s="28"/>
      <c r="CGT823" s="28"/>
      <c r="CGU823" s="28"/>
      <c r="CGV823" s="28"/>
      <c r="CGW823" s="28"/>
      <c r="CGX823" s="28"/>
      <c r="CGY823" s="28"/>
      <c r="CGZ823" s="28"/>
      <c r="CHA823" s="28"/>
      <c r="CHB823" s="28"/>
      <c r="CHC823" s="28"/>
      <c r="CHD823" s="28"/>
      <c r="CHE823" s="28"/>
      <c r="CHF823" s="28"/>
      <c r="CHG823" s="28"/>
      <c r="CHH823" s="28"/>
      <c r="CHI823" s="28"/>
      <c r="CHJ823" s="28"/>
      <c r="CHK823" s="28"/>
      <c r="CHL823" s="28"/>
      <c r="CHM823" s="28"/>
      <c r="CHN823" s="28"/>
      <c r="CHO823" s="28"/>
      <c r="CHP823" s="28"/>
      <c r="CHQ823" s="28"/>
      <c r="CHR823" s="28"/>
      <c r="CHS823" s="28"/>
      <c r="CHT823" s="28"/>
      <c r="CHU823" s="28"/>
      <c r="CHV823" s="28"/>
      <c r="CHW823" s="28"/>
      <c r="CHX823" s="28"/>
      <c r="CHY823" s="28"/>
      <c r="CHZ823" s="28"/>
      <c r="CIA823" s="28"/>
      <c r="CIB823" s="28"/>
      <c r="CIC823" s="28"/>
      <c r="CID823" s="28"/>
      <c r="CIE823" s="28"/>
      <c r="CIF823" s="28"/>
      <c r="CIG823" s="28"/>
      <c r="CIH823" s="28"/>
      <c r="CII823" s="28"/>
      <c r="CIJ823" s="28"/>
      <c r="CIK823" s="28"/>
      <c r="CIL823" s="28"/>
      <c r="CIM823" s="28"/>
      <c r="CIN823" s="28"/>
      <c r="CIO823" s="28"/>
      <c r="CIP823" s="28"/>
      <c r="CIQ823" s="28"/>
      <c r="CIR823" s="28"/>
      <c r="CIS823" s="28"/>
      <c r="CIT823" s="28"/>
      <c r="CIU823" s="28"/>
      <c r="CIV823" s="28"/>
      <c r="CIW823" s="28"/>
      <c r="CIX823" s="28"/>
      <c r="CIY823" s="28"/>
      <c r="CIZ823" s="28"/>
      <c r="CJA823" s="28"/>
      <c r="CJB823" s="28"/>
      <c r="CJC823" s="28"/>
      <c r="CJD823" s="28"/>
      <c r="CJE823" s="28"/>
      <c r="CJF823" s="28"/>
      <c r="CJG823" s="28"/>
      <c r="CJH823" s="28"/>
      <c r="CJI823" s="28"/>
      <c r="CJJ823" s="28"/>
      <c r="CJK823" s="28"/>
      <c r="CJL823" s="28"/>
      <c r="CJM823" s="28"/>
      <c r="CJN823" s="28"/>
      <c r="CJO823" s="28"/>
      <c r="CJP823" s="28"/>
      <c r="CJQ823" s="28"/>
      <c r="CJR823" s="28"/>
      <c r="CJS823" s="28"/>
      <c r="CJT823" s="28"/>
      <c r="CJU823" s="28"/>
      <c r="CJV823" s="28"/>
      <c r="CJW823" s="28"/>
      <c r="CJX823" s="28"/>
      <c r="CJY823" s="28"/>
      <c r="CJZ823" s="28"/>
      <c r="CKA823" s="28"/>
      <c r="CKB823" s="28"/>
      <c r="CKC823" s="28"/>
      <c r="CKD823" s="28"/>
      <c r="CKE823" s="28"/>
      <c r="CKF823" s="28"/>
      <c r="CKG823" s="28"/>
      <c r="CKH823" s="28"/>
      <c r="CKI823" s="28"/>
      <c r="CKJ823" s="28"/>
      <c r="CKK823" s="28"/>
      <c r="CKL823" s="28"/>
      <c r="CKM823" s="28"/>
      <c r="CKN823" s="28"/>
      <c r="CKO823" s="28"/>
      <c r="CKP823" s="28"/>
      <c r="CKQ823" s="28"/>
      <c r="CKR823" s="28"/>
      <c r="CKS823" s="28"/>
      <c r="CKT823" s="28"/>
      <c r="CKU823" s="28"/>
      <c r="CKV823" s="28"/>
      <c r="CKW823" s="28"/>
      <c r="CKX823" s="28"/>
      <c r="CKY823" s="28"/>
      <c r="CKZ823" s="28"/>
      <c r="CLA823" s="28"/>
      <c r="CLB823" s="28"/>
      <c r="CLC823" s="28"/>
      <c r="CLD823" s="28"/>
      <c r="CLE823" s="28"/>
      <c r="CLF823" s="28"/>
      <c r="CLG823" s="28"/>
      <c r="CLH823" s="28"/>
      <c r="CLI823" s="28"/>
      <c r="CLJ823" s="28"/>
      <c r="CLK823" s="28"/>
      <c r="CLL823" s="28"/>
      <c r="CLM823" s="28"/>
      <c r="CLN823" s="28"/>
      <c r="CLO823" s="28"/>
      <c r="CLP823" s="28"/>
      <c r="CLQ823" s="28"/>
      <c r="CLR823" s="28"/>
      <c r="CLS823" s="28"/>
      <c r="CLT823" s="28"/>
      <c r="CLU823" s="28"/>
      <c r="CLV823" s="28"/>
      <c r="CLW823" s="28"/>
      <c r="CLX823" s="28"/>
      <c r="CLY823" s="28"/>
      <c r="CLZ823" s="28"/>
      <c r="CMA823" s="28"/>
      <c r="CMB823" s="28"/>
      <c r="CMC823" s="28"/>
      <c r="CMD823" s="28"/>
      <c r="CME823" s="28"/>
      <c r="CMF823" s="28"/>
      <c r="CMG823" s="28"/>
      <c r="CMH823" s="28"/>
      <c r="CMI823" s="28"/>
      <c r="CMJ823" s="28"/>
      <c r="CMK823" s="28"/>
      <c r="CML823" s="28"/>
      <c r="CMM823" s="28"/>
      <c r="CMN823" s="28"/>
      <c r="CMO823" s="28"/>
      <c r="CMP823" s="28"/>
      <c r="CMQ823" s="28"/>
      <c r="CMR823" s="28"/>
      <c r="CMS823" s="28"/>
      <c r="CMT823" s="28"/>
      <c r="CMU823" s="28"/>
      <c r="CMV823" s="28"/>
      <c r="CMW823" s="28"/>
      <c r="CMX823" s="28"/>
      <c r="CMY823" s="28"/>
      <c r="CMZ823" s="28"/>
      <c r="CNA823" s="28"/>
      <c r="CNB823" s="28"/>
      <c r="CNC823" s="28"/>
      <c r="CND823" s="28"/>
      <c r="CNE823" s="28"/>
      <c r="CNF823" s="28"/>
      <c r="CNG823" s="28"/>
      <c r="CNH823" s="28"/>
      <c r="CNI823" s="28"/>
      <c r="CNJ823" s="28"/>
      <c r="CNK823" s="28"/>
      <c r="CNL823" s="28"/>
      <c r="CNM823" s="28"/>
      <c r="CNN823" s="28"/>
      <c r="CNO823" s="28"/>
      <c r="CNP823" s="28"/>
      <c r="CNQ823" s="28"/>
      <c r="CNR823" s="28"/>
      <c r="CNS823" s="28"/>
      <c r="CNT823" s="28"/>
      <c r="CNU823" s="28"/>
      <c r="CNV823" s="28"/>
      <c r="CNW823" s="28"/>
      <c r="CNX823" s="28"/>
      <c r="CNY823" s="28"/>
      <c r="CNZ823" s="28"/>
      <c r="COA823" s="28"/>
      <c r="COB823" s="28"/>
      <c r="COC823" s="28"/>
      <c r="COD823" s="28"/>
      <c r="COE823" s="28"/>
      <c r="COF823" s="28"/>
      <c r="COG823" s="28"/>
      <c r="COH823" s="28"/>
      <c r="COI823" s="28"/>
      <c r="COJ823" s="28"/>
      <c r="COK823" s="28"/>
      <c r="COL823" s="28"/>
      <c r="COM823" s="28"/>
      <c r="CON823" s="28"/>
      <c r="COO823" s="28"/>
      <c r="COP823" s="28"/>
      <c r="COQ823" s="28"/>
      <c r="COR823" s="28"/>
      <c r="COS823" s="28"/>
      <c r="COT823" s="28"/>
      <c r="COU823" s="28"/>
      <c r="COV823" s="28"/>
      <c r="COW823" s="28"/>
      <c r="COX823" s="28"/>
      <c r="COY823" s="28"/>
      <c r="COZ823" s="28"/>
      <c r="CPA823" s="28"/>
      <c r="CPB823" s="28"/>
      <c r="CPC823" s="28"/>
      <c r="CPD823" s="28"/>
      <c r="CPE823" s="28"/>
      <c r="CPF823" s="28"/>
      <c r="CPG823" s="28"/>
      <c r="CPH823" s="28"/>
      <c r="CPI823" s="28"/>
      <c r="CPJ823" s="28"/>
      <c r="CPK823" s="28"/>
      <c r="CPL823" s="28"/>
      <c r="CPM823" s="28"/>
      <c r="CPN823" s="28"/>
      <c r="CPO823" s="28"/>
      <c r="CPP823" s="28"/>
      <c r="CPQ823" s="28"/>
      <c r="CPR823" s="28"/>
      <c r="CPS823" s="28"/>
      <c r="CPT823" s="28"/>
      <c r="CPU823" s="28"/>
      <c r="CPV823" s="28"/>
      <c r="CPW823" s="28"/>
      <c r="CPX823" s="28"/>
      <c r="CPY823" s="28"/>
      <c r="CPZ823" s="28"/>
      <c r="CQA823" s="28"/>
      <c r="CQB823" s="28"/>
      <c r="CQC823" s="28"/>
      <c r="CQD823" s="28"/>
      <c r="CQE823" s="28"/>
      <c r="CQF823" s="28"/>
      <c r="CQG823" s="28"/>
      <c r="CQH823" s="28"/>
      <c r="CQI823" s="28"/>
      <c r="CQJ823" s="28"/>
      <c r="CQK823" s="28"/>
      <c r="CQL823" s="28"/>
      <c r="CQM823" s="28"/>
      <c r="CQN823" s="28"/>
      <c r="CQO823" s="28"/>
      <c r="CQP823" s="28"/>
      <c r="CQQ823" s="28"/>
      <c r="CQR823" s="28"/>
      <c r="CQS823" s="28"/>
      <c r="CQT823" s="28"/>
      <c r="CQU823" s="28"/>
      <c r="CQV823" s="28"/>
      <c r="CQW823" s="28"/>
      <c r="CQX823" s="28"/>
      <c r="CQY823" s="28"/>
      <c r="CQZ823" s="28"/>
      <c r="CRA823" s="28"/>
      <c r="CRB823" s="28"/>
      <c r="CRC823" s="28"/>
      <c r="CRD823" s="28"/>
      <c r="CRE823" s="28"/>
      <c r="CRF823" s="28"/>
      <c r="CRG823" s="28"/>
      <c r="CRH823" s="28"/>
      <c r="CRI823" s="28"/>
      <c r="CRJ823" s="28"/>
      <c r="CRK823" s="28"/>
      <c r="CRL823" s="28"/>
      <c r="CRM823" s="28"/>
      <c r="CRN823" s="28"/>
      <c r="CRO823" s="28"/>
      <c r="CRP823" s="28"/>
      <c r="CRQ823" s="28"/>
      <c r="CRR823" s="28"/>
      <c r="CRS823" s="28"/>
      <c r="CRT823" s="28"/>
      <c r="CRU823" s="28"/>
      <c r="CRV823" s="28"/>
      <c r="CRW823" s="28"/>
      <c r="CRX823" s="28"/>
      <c r="CRY823" s="28"/>
      <c r="CRZ823" s="28"/>
      <c r="CSA823" s="28"/>
      <c r="CSB823" s="28"/>
      <c r="CSC823" s="28"/>
      <c r="CSD823" s="28"/>
      <c r="CSE823" s="28"/>
      <c r="CSF823" s="28"/>
      <c r="CSG823" s="28"/>
      <c r="CSH823" s="28"/>
      <c r="CSI823" s="28"/>
      <c r="CSJ823" s="28"/>
      <c r="CSK823" s="28"/>
      <c r="CSL823" s="28"/>
      <c r="CSM823" s="28"/>
      <c r="CSN823" s="28"/>
      <c r="CSO823" s="28"/>
      <c r="CSP823" s="28"/>
      <c r="CSQ823" s="28"/>
      <c r="CSR823" s="28"/>
      <c r="CSS823" s="28"/>
      <c r="CST823" s="28"/>
      <c r="CSU823" s="28"/>
      <c r="CSV823" s="28"/>
      <c r="CSW823" s="28"/>
      <c r="CSX823" s="28"/>
      <c r="CSY823" s="28"/>
      <c r="CSZ823" s="28"/>
      <c r="CTA823" s="28"/>
      <c r="CTB823" s="28"/>
      <c r="CTC823" s="28"/>
      <c r="CTD823" s="28"/>
      <c r="CTE823" s="28"/>
      <c r="CTF823" s="28"/>
      <c r="CTG823" s="28"/>
      <c r="CTH823" s="28"/>
      <c r="CTI823" s="28"/>
      <c r="CTJ823" s="28"/>
      <c r="CTK823" s="28"/>
      <c r="CTL823" s="28"/>
      <c r="CTM823" s="28"/>
      <c r="CTN823" s="28"/>
      <c r="CTO823" s="28"/>
      <c r="CTP823" s="28"/>
      <c r="CTQ823" s="28"/>
      <c r="CTR823" s="28"/>
      <c r="CTS823" s="28"/>
      <c r="CTT823" s="28"/>
      <c r="CTU823" s="28"/>
      <c r="CTV823" s="28"/>
      <c r="CTW823" s="28"/>
      <c r="CTX823" s="28"/>
      <c r="CTY823" s="28"/>
      <c r="CTZ823" s="28"/>
      <c r="CUA823" s="28"/>
      <c r="CUB823" s="28"/>
      <c r="CUC823" s="28"/>
      <c r="CUD823" s="28"/>
      <c r="CUE823" s="28"/>
      <c r="CUF823" s="28"/>
      <c r="CUG823" s="28"/>
      <c r="CUH823" s="28"/>
      <c r="CUI823" s="28"/>
      <c r="CUJ823" s="28"/>
      <c r="CUK823" s="28"/>
      <c r="CUL823" s="28"/>
      <c r="CUM823" s="28"/>
      <c r="CUN823" s="28"/>
      <c r="CUO823" s="28"/>
      <c r="CUP823" s="28"/>
      <c r="CUQ823" s="28"/>
      <c r="CUR823" s="28"/>
      <c r="CUS823" s="28"/>
      <c r="CUT823" s="28"/>
      <c r="CUU823" s="28"/>
      <c r="CUV823" s="28"/>
      <c r="CUW823" s="28"/>
      <c r="CUX823" s="28"/>
      <c r="CUY823" s="28"/>
      <c r="CUZ823" s="28"/>
      <c r="CVA823" s="28"/>
      <c r="CVB823" s="28"/>
      <c r="CVC823" s="28"/>
      <c r="CVD823" s="28"/>
      <c r="CVE823" s="28"/>
      <c r="CVF823" s="28"/>
      <c r="CVG823" s="28"/>
      <c r="CVH823" s="28"/>
      <c r="CVI823" s="28"/>
      <c r="CVJ823" s="28"/>
      <c r="CVK823" s="28"/>
      <c r="CVL823" s="28"/>
      <c r="CVM823" s="28"/>
      <c r="CVN823" s="28"/>
      <c r="CVO823" s="28"/>
      <c r="CVP823" s="28"/>
      <c r="CVQ823" s="28"/>
      <c r="CVR823" s="28"/>
      <c r="CVS823" s="28"/>
      <c r="CVT823" s="28"/>
      <c r="CVU823" s="28"/>
      <c r="CVV823" s="28"/>
      <c r="CVW823" s="28"/>
      <c r="CVX823" s="28"/>
      <c r="CVY823" s="28"/>
      <c r="CVZ823" s="28"/>
      <c r="CWA823" s="28"/>
      <c r="CWB823" s="28"/>
      <c r="CWC823" s="28"/>
      <c r="CWD823" s="28"/>
      <c r="CWE823" s="28"/>
      <c r="CWF823" s="28"/>
      <c r="CWG823" s="28"/>
      <c r="CWH823" s="28"/>
      <c r="CWI823" s="28"/>
      <c r="CWJ823" s="28"/>
      <c r="CWK823" s="28"/>
      <c r="CWL823" s="28"/>
      <c r="CWM823" s="28"/>
      <c r="CWN823" s="28"/>
      <c r="CWO823" s="28"/>
      <c r="CWP823" s="28"/>
      <c r="CWQ823" s="28"/>
      <c r="CWR823" s="28"/>
      <c r="CWS823" s="28"/>
      <c r="CWT823" s="28"/>
      <c r="CWU823" s="28"/>
      <c r="CWV823" s="28"/>
      <c r="CWW823" s="28"/>
      <c r="CWX823" s="28"/>
      <c r="CWY823" s="28"/>
      <c r="CWZ823" s="28"/>
      <c r="CXA823" s="28"/>
      <c r="CXB823" s="28"/>
      <c r="CXC823" s="28"/>
      <c r="CXD823" s="28"/>
      <c r="CXE823" s="28"/>
      <c r="CXF823" s="28"/>
      <c r="CXG823" s="28"/>
      <c r="CXH823" s="28"/>
      <c r="CXI823" s="28"/>
      <c r="CXJ823" s="28"/>
      <c r="CXK823" s="28"/>
      <c r="CXL823" s="28"/>
      <c r="CXM823" s="28"/>
      <c r="CXN823" s="28"/>
      <c r="CXO823" s="28"/>
      <c r="CXP823" s="28"/>
      <c r="CXQ823" s="28"/>
      <c r="CXR823" s="28"/>
      <c r="CXS823" s="28"/>
      <c r="CXT823" s="28"/>
      <c r="CXU823" s="28"/>
      <c r="CXV823" s="28"/>
      <c r="CXW823" s="28"/>
      <c r="CXX823" s="28"/>
      <c r="CXY823" s="28"/>
      <c r="CXZ823" s="28"/>
      <c r="CYA823" s="28"/>
      <c r="CYB823" s="28"/>
      <c r="CYC823" s="28"/>
      <c r="CYD823" s="28"/>
      <c r="CYE823" s="28"/>
      <c r="CYF823" s="28"/>
      <c r="CYG823" s="28"/>
      <c r="CYH823" s="28"/>
      <c r="CYI823" s="28"/>
      <c r="CYJ823" s="28"/>
      <c r="CYK823" s="28"/>
      <c r="CYL823" s="28"/>
      <c r="CYM823" s="28"/>
      <c r="CYN823" s="28"/>
      <c r="CYO823" s="28"/>
      <c r="CYP823" s="28"/>
      <c r="CYQ823" s="28"/>
      <c r="CYR823" s="28"/>
      <c r="CYS823" s="28"/>
      <c r="CYT823" s="28"/>
      <c r="CYU823" s="28"/>
      <c r="CYV823" s="28"/>
      <c r="CYW823" s="28"/>
      <c r="CYX823" s="28"/>
      <c r="CYY823" s="28"/>
      <c r="CYZ823" s="28"/>
      <c r="CZA823" s="28"/>
      <c r="CZB823" s="28"/>
      <c r="CZC823" s="28"/>
      <c r="CZD823" s="28"/>
      <c r="CZE823" s="28"/>
      <c r="CZF823" s="28"/>
      <c r="CZG823" s="28"/>
      <c r="CZH823" s="28"/>
      <c r="CZI823" s="28"/>
      <c r="CZJ823" s="28"/>
      <c r="CZK823" s="28"/>
      <c r="CZL823" s="28"/>
      <c r="CZM823" s="28"/>
      <c r="CZN823" s="28"/>
      <c r="CZO823" s="28"/>
      <c r="CZP823" s="28"/>
      <c r="CZQ823" s="28"/>
      <c r="CZR823" s="28"/>
      <c r="CZS823" s="28"/>
      <c r="CZT823" s="28"/>
      <c r="CZU823" s="28"/>
      <c r="CZV823" s="28"/>
      <c r="CZW823" s="28"/>
      <c r="CZX823" s="28"/>
      <c r="CZY823" s="28"/>
      <c r="CZZ823" s="28"/>
      <c r="DAA823" s="28"/>
      <c r="DAB823" s="28"/>
      <c r="DAC823" s="28"/>
      <c r="DAD823" s="28"/>
      <c r="DAE823" s="28"/>
      <c r="DAF823" s="28"/>
      <c r="DAG823" s="28"/>
      <c r="DAH823" s="28"/>
      <c r="DAI823" s="28"/>
      <c r="DAJ823" s="28"/>
      <c r="DAK823" s="28"/>
      <c r="DAL823" s="28"/>
      <c r="DAM823" s="28"/>
      <c r="DAN823" s="28"/>
      <c r="DAO823" s="28"/>
      <c r="DAP823" s="28"/>
      <c r="DAQ823" s="28"/>
      <c r="DAR823" s="28"/>
      <c r="DAS823" s="28"/>
      <c r="DAT823" s="28"/>
      <c r="DAU823" s="28"/>
      <c r="DAV823" s="28"/>
      <c r="DAW823" s="28"/>
      <c r="DAX823" s="28"/>
      <c r="DAY823" s="28"/>
      <c r="DAZ823" s="28"/>
      <c r="DBA823" s="28"/>
      <c r="DBB823" s="28"/>
      <c r="DBC823" s="28"/>
      <c r="DBD823" s="28"/>
      <c r="DBE823" s="28"/>
      <c r="DBF823" s="28"/>
      <c r="DBG823" s="28"/>
      <c r="DBH823" s="28"/>
      <c r="DBI823" s="28"/>
      <c r="DBJ823" s="28"/>
      <c r="DBK823" s="28"/>
      <c r="DBL823" s="28"/>
      <c r="DBM823" s="28"/>
      <c r="DBN823" s="28"/>
      <c r="DBO823" s="28"/>
      <c r="DBP823" s="28"/>
      <c r="DBQ823" s="28"/>
      <c r="DBR823" s="28"/>
      <c r="DBS823" s="28"/>
      <c r="DBT823" s="28"/>
      <c r="DBU823" s="28"/>
      <c r="DBV823" s="28"/>
      <c r="DBW823" s="28"/>
      <c r="DBX823" s="28"/>
      <c r="DBY823" s="28"/>
      <c r="DBZ823" s="28"/>
      <c r="DCA823" s="28"/>
      <c r="DCB823" s="28"/>
      <c r="DCC823" s="28"/>
      <c r="DCD823" s="28"/>
      <c r="DCE823" s="28"/>
      <c r="DCF823" s="28"/>
      <c r="DCG823" s="28"/>
      <c r="DCH823" s="28"/>
      <c r="DCI823" s="28"/>
      <c r="DCJ823" s="28"/>
      <c r="DCK823" s="28"/>
      <c r="DCL823" s="28"/>
      <c r="DCM823" s="28"/>
      <c r="DCN823" s="28"/>
      <c r="DCO823" s="28"/>
      <c r="DCP823" s="28"/>
      <c r="DCQ823" s="28"/>
      <c r="DCR823" s="28"/>
      <c r="DCS823" s="28"/>
      <c r="DCT823" s="28"/>
      <c r="DCU823" s="28"/>
      <c r="DCV823" s="28"/>
      <c r="DCW823" s="28"/>
      <c r="DCX823" s="28"/>
      <c r="DCY823" s="28"/>
      <c r="DCZ823" s="28"/>
      <c r="DDA823" s="28"/>
      <c r="DDB823" s="28"/>
      <c r="DDC823" s="28"/>
      <c r="DDD823" s="28"/>
      <c r="DDE823" s="28"/>
      <c r="DDF823" s="28"/>
      <c r="DDG823" s="28"/>
      <c r="DDH823" s="28"/>
      <c r="DDI823" s="28"/>
      <c r="DDJ823" s="28"/>
      <c r="DDK823" s="28"/>
      <c r="DDL823" s="28"/>
      <c r="DDM823" s="28"/>
      <c r="DDN823" s="28"/>
      <c r="DDO823" s="28"/>
      <c r="DDP823" s="28"/>
      <c r="DDQ823" s="28"/>
      <c r="DDR823" s="28"/>
      <c r="DDS823" s="28"/>
      <c r="DDT823" s="28"/>
      <c r="DDU823" s="28"/>
      <c r="DDV823" s="28"/>
      <c r="DDW823" s="28"/>
      <c r="DDX823" s="28"/>
      <c r="DDY823" s="28"/>
      <c r="DDZ823" s="28"/>
      <c r="DEA823" s="28"/>
      <c r="DEB823" s="28"/>
      <c r="DEC823" s="28"/>
      <c r="DED823" s="28"/>
      <c r="DEE823" s="28"/>
      <c r="DEF823" s="28"/>
      <c r="DEG823" s="28"/>
      <c r="DEH823" s="28"/>
      <c r="DEI823" s="28"/>
      <c r="DEJ823" s="28"/>
      <c r="DEK823" s="28"/>
      <c r="DEL823" s="28"/>
      <c r="DEM823" s="28"/>
      <c r="DEN823" s="28"/>
      <c r="DEO823" s="28"/>
      <c r="DEP823" s="28"/>
      <c r="DEQ823" s="28"/>
      <c r="DER823" s="28"/>
      <c r="DES823" s="28"/>
      <c r="DET823" s="28"/>
      <c r="DEU823" s="28"/>
      <c r="DEV823" s="28"/>
      <c r="DEW823" s="28"/>
      <c r="DEX823" s="28"/>
      <c r="DEY823" s="28"/>
      <c r="DEZ823" s="28"/>
      <c r="DFA823" s="28"/>
      <c r="DFB823" s="28"/>
      <c r="DFC823" s="28"/>
      <c r="DFD823" s="28"/>
      <c r="DFE823" s="28"/>
      <c r="DFF823" s="28"/>
      <c r="DFG823" s="28"/>
      <c r="DFH823" s="28"/>
      <c r="DFI823" s="28"/>
      <c r="DFJ823" s="28"/>
      <c r="DFK823" s="28"/>
      <c r="DFL823" s="28"/>
      <c r="DFM823" s="28"/>
      <c r="DFN823" s="28"/>
      <c r="DFO823" s="28"/>
      <c r="DFP823" s="28"/>
      <c r="DFQ823" s="28"/>
      <c r="DFR823" s="28"/>
      <c r="DFS823" s="28"/>
      <c r="DFT823" s="28"/>
      <c r="DFU823" s="28"/>
      <c r="DFV823" s="28"/>
      <c r="DFW823" s="28"/>
      <c r="DFX823" s="28"/>
      <c r="DFY823" s="28"/>
      <c r="DFZ823" s="28"/>
      <c r="DGA823" s="28"/>
      <c r="DGB823" s="28"/>
      <c r="DGC823" s="28"/>
      <c r="DGD823" s="28"/>
      <c r="DGE823" s="28"/>
      <c r="DGF823" s="28"/>
      <c r="DGG823" s="28"/>
      <c r="DGH823" s="28"/>
      <c r="DGI823" s="28"/>
      <c r="DGJ823" s="28"/>
      <c r="DGK823" s="28"/>
      <c r="DGL823" s="28"/>
      <c r="DGM823" s="28"/>
      <c r="DGN823" s="28"/>
      <c r="DGO823" s="28"/>
      <c r="DGP823" s="28"/>
      <c r="DGQ823" s="28"/>
      <c r="DGR823" s="28"/>
      <c r="DGS823" s="28"/>
      <c r="DGT823" s="28"/>
      <c r="DGU823" s="28"/>
      <c r="DGV823" s="28"/>
      <c r="DGW823" s="28"/>
      <c r="DGX823" s="28"/>
      <c r="DGY823" s="28"/>
      <c r="DGZ823" s="28"/>
      <c r="DHA823" s="28"/>
      <c r="DHB823" s="28"/>
      <c r="DHC823" s="28"/>
      <c r="DHD823" s="28"/>
      <c r="DHE823" s="28"/>
      <c r="DHF823" s="28"/>
      <c r="DHG823" s="28"/>
      <c r="DHH823" s="28"/>
      <c r="DHI823" s="28"/>
      <c r="DHJ823" s="28"/>
      <c r="DHK823" s="28"/>
      <c r="DHL823" s="28"/>
      <c r="DHM823" s="28"/>
      <c r="DHN823" s="28"/>
      <c r="DHO823" s="28"/>
      <c r="DHP823" s="28"/>
      <c r="DHQ823" s="28"/>
      <c r="DHR823" s="28"/>
      <c r="DHS823" s="28"/>
      <c r="DHT823" s="28"/>
      <c r="DHU823" s="28"/>
      <c r="DHV823" s="28"/>
      <c r="DHW823" s="28"/>
      <c r="DHX823" s="28"/>
      <c r="DHY823" s="28"/>
      <c r="DHZ823" s="28"/>
      <c r="DIA823" s="28"/>
      <c r="DIB823" s="28"/>
      <c r="DIC823" s="28"/>
      <c r="DID823" s="28"/>
      <c r="DIE823" s="28"/>
      <c r="DIF823" s="28"/>
      <c r="DIG823" s="28"/>
      <c r="DIH823" s="28"/>
      <c r="DII823" s="28"/>
      <c r="DIJ823" s="28"/>
      <c r="DIK823" s="28"/>
      <c r="DIL823" s="28"/>
      <c r="DIM823" s="28"/>
      <c r="DIN823" s="28"/>
      <c r="DIO823" s="28"/>
      <c r="DIP823" s="28"/>
      <c r="DIQ823" s="28"/>
      <c r="DIR823" s="28"/>
      <c r="DIS823" s="28"/>
      <c r="DIT823" s="28"/>
      <c r="DIU823" s="28"/>
      <c r="DIV823" s="28"/>
      <c r="DIW823" s="28"/>
      <c r="DIX823" s="28"/>
      <c r="DIY823" s="28"/>
      <c r="DIZ823" s="28"/>
      <c r="DJA823" s="28"/>
      <c r="DJB823" s="28"/>
      <c r="DJC823" s="28"/>
      <c r="DJD823" s="28"/>
      <c r="DJE823" s="28"/>
      <c r="DJF823" s="28"/>
      <c r="DJG823" s="28"/>
      <c r="DJH823" s="28"/>
      <c r="DJI823" s="28"/>
      <c r="DJJ823" s="28"/>
      <c r="DJK823" s="28"/>
      <c r="DJL823" s="28"/>
      <c r="DJM823" s="28"/>
      <c r="DJN823" s="28"/>
      <c r="DJO823" s="28"/>
      <c r="DJP823" s="28"/>
      <c r="DJQ823" s="28"/>
      <c r="DJR823" s="28"/>
      <c r="DJS823" s="28"/>
      <c r="DJT823" s="28"/>
      <c r="DJU823" s="28"/>
      <c r="DJV823" s="28"/>
      <c r="DJW823" s="28"/>
      <c r="DJX823" s="28"/>
      <c r="DJY823" s="28"/>
      <c r="DJZ823" s="28"/>
      <c r="DKA823" s="28"/>
      <c r="DKB823" s="28"/>
      <c r="DKC823" s="28"/>
      <c r="DKD823" s="28"/>
      <c r="DKE823" s="28"/>
      <c r="DKF823" s="28"/>
      <c r="DKG823" s="28"/>
      <c r="DKH823" s="28"/>
      <c r="DKI823" s="28"/>
      <c r="DKJ823" s="28"/>
      <c r="DKK823" s="28"/>
      <c r="DKL823" s="28"/>
      <c r="DKM823" s="28"/>
      <c r="DKN823" s="28"/>
      <c r="DKO823" s="28"/>
      <c r="DKP823" s="28"/>
      <c r="DKQ823" s="28"/>
      <c r="DKR823" s="28"/>
      <c r="DKS823" s="28"/>
      <c r="DKT823" s="28"/>
      <c r="DKU823" s="28"/>
      <c r="DKV823" s="28"/>
      <c r="DKW823" s="28"/>
      <c r="DKX823" s="28"/>
      <c r="DKY823" s="28"/>
      <c r="DKZ823" s="28"/>
      <c r="DLA823" s="28"/>
      <c r="DLB823" s="28"/>
      <c r="DLC823" s="28"/>
      <c r="DLD823" s="28"/>
      <c r="DLE823" s="28"/>
      <c r="DLF823" s="28"/>
      <c r="DLG823" s="28"/>
      <c r="DLH823" s="28"/>
      <c r="DLI823" s="28"/>
      <c r="DLJ823" s="28"/>
      <c r="DLK823" s="28"/>
      <c r="DLL823" s="28"/>
      <c r="DLM823" s="28"/>
      <c r="DLN823" s="28"/>
      <c r="DLO823" s="28"/>
      <c r="DLP823" s="28"/>
      <c r="DLQ823" s="28"/>
      <c r="DLR823" s="28"/>
      <c r="DLS823" s="28"/>
      <c r="DLT823" s="28"/>
      <c r="DLU823" s="28"/>
      <c r="DLV823" s="28"/>
      <c r="DLW823" s="28"/>
      <c r="DLX823" s="28"/>
      <c r="DLY823" s="28"/>
      <c r="DLZ823" s="28"/>
      <c r="DMA823" s="28"/>
      <c r="DMB823" s="28"/>
      <c r="DMC823" s="28"/>
      <c r="DMD823" s="28"/>
      <c r="DME823" s="28"/>
      <c r="DMF823" s="28"/>
      <c r="DMG823" s="28"/>
      <c r="DMH823" s="28"/>
      <c r="DMI823" s="28"/>
      <c r="DMJ823" s="28"/>
      <c r="DMK823" s="28"/>
      <c r="DML823" s="28"/>
      <c r="DMM823" s="28"/>
      <c r="DMN823" s="28"/>
      <c r="DMO823" s="28"/>
      <c r="DMP823" s="28"/>
      <c r="DMQ823" s="28"/>
      <c r="DMR823" s="28"/>
      <c r="DMS823" s="28"/>
      <c r="DMT823" s="28"/>
      <c r="DMU823" s="28"/>
      <c r="DMV823" s="28"/>
      <c r="DMW823" s="28"/>
      <c r="DMX823" s="28"/>
      <c r="DMY823" s="28"/>
      <c r="DMZ823" s="28"/>
      <c r="DNA823" s="28"/>
      <c r="DNB823" s="28"/>
      <c r="DNC823" s="28"/>
      <c r="DND823" s="28"/>
      <c r="DNE823" s="28"/>
      <c r="DNF823" s="28"/>
      <c r="DNG823" s="28"/>
      <c r="DNH823" s="28"/>
      <c r="DNI823" s="28"/>
      <c r="DNJ823" s="28"/>
      <c r="DNK823" s="28"/>
      <c r="DNL823" s="28"/>
      <c r="DNM823" s="28"/>
      <c r="DNN823" s="28"/>
      <c r="DNO823" s="28"/>
      <c r="DNP823" s="28"/>
      <c r="DNQ823" s="28"/>
      <c r="DNR823" s="28"/>
      <c r="DNS823" s="28"/>
      <c r="DNT823" s="28"/>
      <c r="DNU823" s="28"/>
      <c r="DNV823" s="28"/>
      <c r="DNW823" s="28"/>
      <c r="DNX823" s="28"/>
      <c r="DNY823" s="28"/>
      <c r="DNZ823" s="28"/>
      <c r="DOA823" s="28"/>
      <c r="DOB823" s="28"/>
      <c r="DOC823" s="28"/>
      <c r="DOD823" s="28"/>
      <c r="DOE823" s="28"/>
      <c r="DOF823" s="28"/>
      <c r="DOG823" s="28"/>
      <c r="DOH823" s="28"/>
      <c r="DOI823" s="28"/>
      <c r="DOJ823" s="28"/>
      <c r="DOK823" s="28"/>
      <c r="DOL823" s="28"/>
      <c r="DOM823" s="28"/>
      <c r="DON823" s="28"/>
      <c r="DOO823" s="28"/>
      <c r="DOP823" s="28"/>
      <c r="DOQ823" s="28"/>
      <c r="DOR823" s="28"/>
      <c r="DOS823" s="28"/>
      <c r="DOT823" s="28"/>
      <c r="DOU823" s="28"/>
      <c r="DOV823" s="28"/>
      <c r="DOW823" s="28"/>
      <c r="DOX823" s="28"/>
      <c r="DOY823" s="28"/>
      <c r="DOZ823" s="28"/>
      <c r="DPA823" s="28"/>
      <c r="DPB823" s="28"/>
      <c r="DPC823" s="28"/>
      <c r="DPD823" s="28"/>
      <c r="DPE823" s="28"/>
      <c r="DPF823" s="28"/>
      <c r="DPG823" s="28"/>
      <c r="DPH823" s="28"/>
      <c r="DPI823" s="28"/>
      <c r="DPJ823" s="28"/>
      <c r="DPK823" s="28"/>
      <c r="DPL823" s="28"/>
      <c r="DPM823" s="28"/>
      <c r="DPN823" s="28"/>
      <c r="DPO823" s="28"/>
      <c r="DPP823" s="28"/>
      <c r="DPQ823" s="28"/>
      <c r="DPR823" s="28"/>
      <c r="DPS823" s="28"/>
      <c r="DPT823" s="28"/>
      <c r="DPU823" s="28"/>
      <c r="DPV823" s="28"/>
      <c r="DPW823" s="28"/>
      <c r="DPX823" s="28"/>
      <c r="DPY823" s="28"/>
      <c r="DPZ823" s="28"/>
      <c r="DQA823" s="28"/>
      <c r="DQB823" s="28"/>
      <c r="DQC823" s="28"/>
      <c r="DQD823" s="28"/>
      <c r="DQE823" s="28"/>
      <c r="DQF823" s="28"/>
      <c r="DQG823" s="28"/>
      <c r="DQH823" s="28"/>
      <c r="DQI823" s="28"/>
      <c r="DQJ823" s="28"/>
      <c r="DQK823" s="28"/>
      <c r="DQL823" s="28"/>
      <c r="DQM823" s="28"/>
      <c r="DQN823" s="28"/>
      <c r="DQO823" s="28"/>
      <c r="DQP823" s="28"/>
      <c r="DQQ823" s="28"/>
      <c r="DQR823" s="28"/>
      <c r="DQS823" s="28"/>
      <c r="DQT823" s="28"/>
      <c r="DQU823" s="28"/>
      <c r="DQV823" s="28"/>
      <c r="DQW823" s="28"/>
      <c r="DQX823" s="28"/>
      <c r="DQY823" s="28"/>
      <c r="DQZ823" s="28"/>
      <c r="DRA823" s="28"/>
      <c r="DRB823" s="28"/>
      <c r="DRC823" s="28"/>
      <c r="DRD823" s="28"/>
      <c r="DRE823" s="28"/>
      <c r="DRF823" s="28"/>
      <c r="DRG823" s="28"/>
      <c r="DRH823" s="28"/>
      <c r="DRI823" s="28"/>
      <c r="DRJ823" s="28"/>
      <c r="DRK823" s="28"/>
      <c r="DRL823" s="28"/>
      <c r="DRM823" s="28"/>
      <c r="DRN823" s="28"/>
      <c r="DRO823" s="28"/>
      <c r="DRP823" s="28"/>
      <c r="DRQ823" s="28"/>
      <c r="DRR823" s="28"/>
      <c r="DRS823" s="28"/>
      <c r="DRT823" s="28"/>
      <c r="DRU823" s="28"/>
      <c r="DRV823" s="28"/>
      <c r="DRW823" s="28"/>
      <c r="DRX823" s="28"/>
      <c r="DRY823" s="28"/>
      <c r="DRZ823" s="28"/>
      <c r="DSA823" s="28"/>
      <c r="DSB823" s="28"/>
      <c r="DSC823" s="28"/>
      <c r="DSD823" s="28"/>
      <c r="DSE823" s="28"/>
      <c r="DSF823" s="28"/>
      <c r="DSG823" s="28"/>
      <c r="DSH823" s="28"/>
      <c r="DSI823" s="28"/>
      <c r="DSJ823" s="28"/>
      <c r="DSK823" s="28"/>
      <c r="DSL823" s="28"/>
      <c r="DSM823" s="28"/>
      <c r="DSN823" s="28"/>
      <c r="DSO823" s="28"/>
      <c r="DSP823" s="28"/>
      <c r="DSQ823" s="28"/>
      <c r="DSR823" s="28"/>
      <c r="DSS823" s="28"/>
      <c r="DST823" s="28"/>
      <c r="DSU823" s="28"/>
      <c r="DSV823" s="28"/>
      <c r="DSW823" s="28"/>
      <c r="DSX823" s="28"/>
      <c r="DSY823" s="28"/>
      <c r="DSZ823" s="28"/>
      <c r="DTA823" s="28"/>
      <c r="DTB823" s="28"/>
      <c r="DTC823" s="28"/>
      <c r="DTD823" s="28"/>
      <c r="DTE823" s="28"/>
      <c r="DTF823" s="28"/>
      <c r="DTG823" s="28"/>
      <c r="DTH823" s="28"/>
      <c r="DTI823" s="28"/>
      <c r="DTJ823" s="28"/>
      <c r="DTK823" s="28"/>
      <c r="DTL823" s="28"/>
      <c r="DTM823" s="28"/>
      <c r="DTN823" s="28"/>
      <c r="DTO823" s="28"/>
      <c r="DTP823" s="28"/>
      <c r="DTQ823" s="28"/>
      <c r="DTR823" s="28"/>
      <c r="DTS823" s="28"/>
      <c r="DTT823" s="28"/>
      <c r="DTU823" s="28"/>
      <c r="DTV823" s="28"/>
      <c r="DTW823" s="28"/>
      <c r="DTX823" s="28"/>
      <c r="DTY823" s="28"/>
      <c r="DTZ823" s="28"/>
      <c r="DUA823" s="28"/>
      <c r="DUB823" s="28"/>
      <c r="DUC823" s="28"/>
      <c r="DUD823" s="28"/>
      <c r="DUE823" s="28"/>
      <c r="DUF823" s="28"/>
      <c r="DUG823" s="28"/>
      <c r="DUH823" s="28"/>
      <c r="DUI823" s="28"/>
      <c r="DUJ823" s="28"/>
      <c r="DUK823" s="28"/>
      <c r="DUL823" s="28"/>
      <c r="DUM823" s="28"/>
      <c r="DUN823" s="28"/>
      <c r="DUO823" s="28"/>
      <c r="DUP823" s="28"/>
      <c r="DUQ823" s="28"/>
      <c r="DUR823" s="28"/>
      <c r="DUS823" s="28"/>
      <c r="DUT823" s="28"/>
      <c r="DUU823" s="28"/>
      <c r="DUV823" s="28"/>
      <c r="DUW823" s="28"/>
      <c r="DUX823" s="28"/>
      <c r="DUY823" s="28"/>
      <c r="DUZ823" s="28"/>
      <c r="DVA823" s="28"/>
      <c r="DVB823" s="28"/>
      <c r="DVC823" s="28"/>
      <c r="DVD823" s="28"/>
      <c r="DVE823" s="28"/>
      <c r="DVF823" s="28"/>
      <c r="DVG823" s="28"/>
      <c r="DVH823" s="28"/>
      <c r="DVI823" s="28"/>
      <c r="DVJ823" s="28"/>
      <c r="DVK823" s="28"/>
      <c r="DVL823" s="28"/>
      <c r="DVM823" s="28"/>
      <c r="DVN823" s="28"/>
      <c r="DVO823" s="28"/>
      <c r="DVP823" s="28"/>
      <c r="DVQ823" s="28"/>
      <c r="DVR823" s="28"/>
      <c r="DVS823" s="28"/>
      <c r="DVT823" s="28"/>
      <c r="DVU823" s="28"/>
      <c r="DVV823" s="28"/>
      <c r="DVW823" s="28"/>
      <c r="DVX823" s="28"/>
      <c r="DVY823" s="28"/>
      <c r="DVZ823" s="28"/>
      <c r="DWA823" s="28"/>
      <c r="DWB823" s="28"/>
      <c r="DWC823" s="28"/>
      <c r="DWD823" s="28"/>
      <c r="DWE823" s="28"/>
      <c r="DWF823" s="28"/>
      <c r="DWG823" s="28"/>
      <c r="DWH823" s="28"/>
      <c r="DWI823" s="28"/>
      <c r="DWJ823" s="28"/>
      <c r="DWK823" s="28"/>
      <c r="DWL823" s="28"/>
      <c r="DWM823" s="28"/>
      <c r="DWN823" s="28"/>
      <c r="DWO823" s="28"/>
      <c r="DWP823" s="28"/>
      <c r="DWQ823" s="28"/>
      <c r="DWR823" s="28"/>
      <c r="DWS823" s="28"/>
      <c r="DWT823" s="28"/>
      <c r="DWU823" s="28"/>
      <c r="DWV823" s="28"/>
      <c r="DWW823" s="28"/>
      <c r="DWX823" s="28"/>
      <c r="DWY823" s="28"/>
      <c r="DWZ823" s="28"/>
      <c r="DXA823" s="28"/>
      <c r="DXB823" s="28"/>
      <c r="DXC823" s="28"/>
      <c r="DXD823" s="28"/>
      <c r="DXE823" s="28"/>
      <c r="DXF823" s="28"/>
      <c r="DXG823" s="28"/>
      <c r="DXH823" s="28"/>
      <c r="DXI823" s="28"/>
      <c r="DXJ823" s="28"/>
      <c r="DXK823" s="28"/>
      <c r="DXL823" s="28"/>
      <c r="DXM823" s="28"/>
      <c r="DXN823" s="28"/>
      <c r="DXO823" s="28"/>
      <c r="DXP823" s="28"/>
      <c r="DXQ823" s="28"/>
      <c r="DXR823" s="28"/>
      <c r="DXS823" s="28"/>
      <c r="DXT823" s="28"/>
      <c r="DXU823" s="28"/>
      <c r="DXV823" s="28"/>
      <c r="DXW823" s="28"/>
      <c r="DXX823" s="28"/>
      <c r="DXY823" s="28"/>
      <c r="DXZ823" s="28"/>
      <c r="DYA823" s="28"/>
      <c r="DYB823" s="28"/>
      <c r="DYC823" s="28"/>
      <c r="DYD823" s="28"/>
      <c r="DYE823" s="28"/>
      <c r="DYF823" s="28"/>
      <c r="DYG823" s="28"/>
      <c r="DYH823" s="28"/>
      <c r="DYI823" s="28"/>
      <c r="DYJ823" s="28"/>
      <c r="DYK823" s="28"/>
      <c r="DYL823" s="28"/>
      <c r="DYM823" s="28"/>
      <c r="DYN823" s="28"/>
      <c r="DYO823" s="28"/>
      <c r="DYP823" s="28"/>
      <c r="DYQ823" s="28"/>
      <c r="DYR823" s="28"/>
      <c r="DYS823" s="28"/>
      <c r="DYT823" s="28"/>
      <c r="DYU823" s="28"/>
      <c r="DYV823" s="28"/>
      <c r="DYW823" s="28"/>
      <c r="DYX823" s="28"/>
      <c r="DYY823" s="28"/>
      <c r="DYZ823" s="28"/>
      <c r="DZA823" s="28"/>
      <c r="DZB823" s="28"/>
      <c r="DZC823" s="28"/>
      <c r="DZD823" s="28"/>
      <c r="DZE823" s="28"/>
      <c r="DZF823" s="28"/>
      <c r="DZG823" s="28"/>
      <c r="DZH823" s="28"/>
      <c r="DZI823" s="28"/>
      <c r="DZJ823" s="28"/>
      <c r="DZK823" s="28"/>
      <c r="DZL823" s="28"/>
      <c r="DZM823" s="28"/>
      <c r="DZN823" s="28"/>
      <c r="DZO823" s="28"/>
      <c r="DZP823" s="28"/>
      <c r="DZQ823" s="28"/>
      <c r="DZR823" s="28"/>
      <c r="DZS823" s="28"/>
      <c r="DZT823" s="28"/>
      <c r="DZU823" s="28"/>
      <c r="DZV823" s="28"/>
      <c r="DZW823" s="28"/>
      <c r="DZX823" s="28"/>
      <c r="DZY823" s="28"/>
      <c r="DZZ823" s="28"/>
      <c r="EAA823" s="28"/>
      <c r="EAB823" s="28"/>
      <c r="EAC823" s="28"/>
      <c r="EAD823" s="28"/>
      <c r="EAE823" s="28"/>
      <c r="EAF823" s="28"/>
      <c r="EAG823" s="28"/>
      <c r="EAH823" s="28"/>
      <c r="EAI823" s="28"/>
      <c r="EAJ823" s="28"/>
      <c r="EAK823" s="28"/>
      <c r="EAL823" s="28"/>
      <c r="EAM823" s="28"/>
      <c r="EAN823" s="28"/>
      <c r="EAO823" s="28"/>
      <c r="EAP823" s="28"/>
      <c r="EAQ823" s="28"/>
      <c r="EAR823" s="28"/>
      <c r="EAS823" s="28"/>
      <c r="EAT823" s="28"/>
      <c r="EAU823" s="28"/>
      <c r="EAV823" s="28"/>
      <c r="EAW823" s="28"/>
      <c r="EAX823" s="28"/>
      <c r="EAY823" s="28"/>
      <c r="EAZ823" s="28"/>
      <c r="EBA823" s="28"/>
      <c r="EBB823" s="28"/>
      <c r="EBC823" s="28"/>
      <c r="EBD823" s="28"/>
      <c r="EBE823" s="28"/>
      <c r="EBF823" s="28"/>
      <c r="EBG823" s="28"/>
      <c r="EBH823" s="28"/>
      <c r="EBI823" s="28"/>
      <c r="EBJ823" s="28"/>
      <c r="EBK823" s="28"/>
      <c r="EBL823" s="28"/>
      <c r="EBM823" s="28"/>
      <c r="EBN823" s="28"/>
      <c r="EBO823" s="28"/>
      <c r="EBP823" s="28"/>
      <c r="EBQ823" s="28"/>
      <c r="EBR823" s="28"/>
      <c r="EBS823" s="28"/>
      <c r="EBT823" s="28"/>
      <c r="EBU823" s="28"/>
      <c r="EBV823" s="28"/>
      <c r="EBW823" s="28"/>
      <c r="EBX823" s="28"/>
      <c r="EBY823" s="28"/>
      <c r="EBZ823" s="28"/>
      <c r="ECA823" s="28"/>
      <c r="ECB823" s="28"/>
      <c r="ECC823" s="28"/>
      <c r="ECD823" s="28"/>
      <c r="ECE823" s="28"/>
      <c r="ECF823" s="28"/>
      <c r="ECG823" s="28"/>
      <c r="ECH823" s="28"/>
      <c r="ECI823" s="28"/>
      <c r="ECJ823" s="28"/>
      <c r="ECK823" s="28"/>
      <c r="ECL823" s="28"/>
      <c r="ECM823" s="28"/>
      <c r="ECN823" s="28"/>
      <c r="ECO823" s="28"/>
      <c r="ECP823" s="28"/>
      <c r="ECQ823" s="28"/>
      <c r="ECR823" s="28"/>
      <c r="ECS823" s="28"/>
      <c r="ECT823" s="28"/>
      <c r="ECU823" s="28"/>
      <c r="ECV823" s="28"/>
      <c r="ECW823" s="28"/>
      <c r="ECX823" s="28"/>
      <c r="ECY823" s="28"/>
      <c r="ECZ823" s="28"/>
      <c r="EDA823" s="28"/>
      <c r="EDB823" s="28"/>
      <c r="EDC823" s="28"/>
      <c r="EDD823" s="28"/>
      <c r="EDE823" s="28"/>
      <c r="EDF823" s="28"/>
      <c r="EDG823" s="28"/>
      <c r="EDH823" s="28"/>
      <c r="EDI823" s="28"/>
      <c r="EDJ823" s="28"/>
      <c r="EDK823" s="28"/>
      <c r="EDL823" s="28"/>
      <c r="EDM823" s="28"/>
      <c r="EDN823" s="28"/>
      <c r="EDO823" s="28"/>
      <c r="EDP823" s="28"/>
      <c r="EDQ823" s="28"/>
      <c r="EDR823" s="28"/>
      <c r="EDS823" s="28"/>
      <c r="EDT823" s="28"/>
      <c r="EDU823" s="28"/>
      <c r="EDV823" s="28"/>
      <c r="EDW823" s="28"/>
      <c r="EDX823" s="28"/>
      <c r="EDY823" s="28"/>
      <c r="EDZ823" s="28"/>
      <c r="EEA823" s="28"/>
      <c r="EEB823" s="28"/>
      <c r="EEC823" s="28"/>
      <c r="EED823" s="28"/>
      <c r="EEE823" s="28"/>
      <c r="EEF823" s="28"/>
      <c r="EEG823" s="28"/>
      <c r="EEH823" s="28"/>
      <c r="EEI823" s="28"/>
      <c r="EEJ823" s="28"/>
      <c r="EEK823" s="28"/>
      <c r="EEL823" s="28"/>
      <c r="EEM823" s="28"/>
      <c r="EEN823" s="28"/>
      <c r="EEO823" s="28"/>
      <c r="EEP823" s="28"/>
      <c r="EEQ823" s="28"/>
      <c r="EER823" s="28"/>
      <c r="EES823" s="28"/>
      <c r="EET823" s="28"/>
      <c r="EEU823" s="28"/>
      <c r="EEV823" s="28"/>
      <c r="EEW823" s="28"/>
      <c r="EEX823" s="28"/>
      <c r="EEY823" s="28"/>
      <c r="EEZ823" s="28"/>
      <c r="EFA823" s="28"/>
      <c r="EFB823" s="28"/>
      <c r="EFC823" s="28"/>
      <c r="EFD823" s="28"/>
      <c r="EFE823" s="28"/>
      <c r="EFF823" s="28"/>
      <c r="EFG823" s="28"/>
      <c r="EFH823" s="28"/>
      <c r="EFI823" s="28"/>
      <c r="EFJ823" s="28"/>
      <c r="EFK823" s="28"/>
      <c r="EFL823" s="28"/>
      <c r="EFM823" s="28"/>
      <c r="EFN823" s="28"/>
      <c r="EFO823" s="28"/>
      <c r="EFP823" s="28"/>
      <c r="EFQ823" s="28"/>
      <c r="EFR823" s="28"/>
      <c r="EFS823" s="28"/>
      <c r="EFT823" s="28"/>
      <c r="EFU823" s="28"/>
      <c r="EFV823" s="28"/>
      <c r="EFW823" s="28"/>
      <c r="EFX823" s="28"/>
      <c r="EFY823" s="28"/>
      <c r="EFZ823" s="28"/>
      <c r="EGA823" s="28"/>
      <c r="EGB823" s="28"/>
      <c r="EGC823" s="28"/>
      <c r="EGD823" s="28"/>
      <c r="EGE823" s="28"/>
      <c r="EGF823" s="28"/>
      <c r="EGG823" s="28"/>
      <c r="EGH823" s="28"/>
      <c r="EGI823" s="28"/>
      <c r="EGJ823" s="28"/>
      <c r="EGK823" s="28"/>
      <c r="EGL823" s="28"/>
      <c r="EGM823" s="28"/>
      <c r="EGN823" s="28"/>
      <c r="EGO823" s="28"/>
      <c r="EGP823" s="28"/>
      <c r="EGQ823" s="28"/>
      <c r="EGR823" s="28"/>
      <c r="EGS823" s="28"/>
      <c r="EGT823" s="28"/>
      <c r="EGU823" s="28"/>
      <c r="EGV823" s="28"/>
      <c r="EGW823" s="28"/>
      <c r="EGX823" s="28"/>
      <c r="EGY823" s="28"/>
      <c r="EGZ823" s="28"/>
      <c r="EHA823" s="28"/>
      <c r="EHB823" s="28"/>
      <c r="EHC823" s="28"/>
      <c r="EHD823" s="28"/>
      <c r="EHE823" s="28"/>
      <c r="EHF823" s="28"/>
      <c r="EHG823" s="28"/>
      <c r="EHH823" s="28"/>
      <c r="EHI823" s="28"/>
      <c r="EHJ823" s="28"/>
      <c r="EHK823" s="28"/>
      <c r="EHL823" s="28"/>
      <c r="EHM823" s="28"/>
      <c r="EHN823" s="28"/>
      <c r="EHO823" s="28"/>
      <c r="EHP823" s="28"/>
      <c r="EHQ823" s="28"/>
      <c r="EHR823" s="28"/>
      <c r="EHS823" s="28"/>
      <c r="EHT823" s="28"/>
      <c r="EHU823" s="28"/>
      <c r="EHV823" s="28"/>
      <c r="EHW823" s="28"/>
      <c r="EHX823" s="28"/>
      <c r="EHY823" s="28"/>
      <c r="EHZ823" s="28"/>
      <c r="EIA823" s="28"/>
      <c r="EIB823" s="28"/>
      <c r="EIC823" s="28"/>
      <c r="EID823" s="28"/>
      <c r="EIE823" s="28"/>
      <c r="EIF823" s="28"/>
      <c r="EIG823" s="28"/>
      <c r="EIH823" s="28"/>
      <c r="EII823" s="28"/>
      <c r="EIJ823" s="28"/>
      <c r="EIK823" s="28"/>
      <c r="EIL823" s="28"/>
      <c r="EIM823" s="28"/>
      <c r="EIN823" s="28"/>
      <c r="EIO823" s="28"/>
      <c r="EIP823" s="28"/>
      <c r="EIQ823" s="28"/>
      <c r="EIR823" s="28"/>
      <c r="EIS823" s="28"/>
      <c r="EIT823" s="28"/>
      <c r="EIU823" s="28"/>
      <c r="EIV823" s="28"/>
      <c r="EIW823" s="28"/>
      <c r="EIX823" s="28"/>
      <c r="EIY823" s="28"/>
      <c r="EIZ823" s="28"/>
      <c r="EJA823" s="28"/>
      <c r="EJB823" s="28"/>
      <c r="EJC823" s="28"/>
      <c r="EJD823" s="28"/>
      <c r="EJE823" s="28"/>
      <c r="EJF823" s="28"/>
      <c r="EJG823" s="28"/>
      <c r="EJH823" s="28"/>
      <c r="EJI823" s="28"/>
      <c r="EJJ823" s="28"/>
      <c r="EJK823" s="28"/>
      <c r="EJL823" s="28"/>
      <c r="EJM823" s="28"/>
      <c r="EJN823" s="28"/>
      <c r="EJO823" s="28"/>
      <c r="EJP823" s="28"/>
      <c r="EJQ823" s="28"/>
      <c r="EJR823" s="28"/>
      <c r="EJS823" s="28"/>
      <c r="EJT823" s="28"/>
      <c r="EJU823" s="28"/>
      <c r="EJV823" s="28"/>
      <c r="EJW823" s="28"/>
      <c r="EJX823" s="28"/>
      <c r="EJY823" s="28"/>
      <c r="EJZ823" s="28"/>
      <c r="EKA823" s="28"/>
      <c r="EKB823" s="28"/>
      <c r="EKC823" s="28"/>
      <c r="EKD823" s="28"/>
      <c r="EKE823" s="28"/>
      <c r="EKF823" s="28"/>
      <c r="EKG823" s="28"/>
      <c r="EKH823" s="28"/>
      <c r="EKI823" s="28"/>
      <c r="EKJ823" s="28"/>
      <c r="EKK823" s="28"/>
      <c r="EKL823" s="28"/>
      <c r="EKM823" s="28"/>
      <c r="EKN823" s="28"/>
      <c r="EKO823" s="28"/>
      <c r="EKP823" s="28"/>
      <c r="EKQ823" s="28"/>
      <c r="EKR823" s="28"/>
      <c r="EKS823" s="28"/>
      <c r="EKT823" s="28"/>
      <c r="EKU823" s="28"/>
      <c r="EKV823" s="28"/>
      <c r="EKW823" s="28"/>
      <c r="EKX823" s="28"/>
      <c r="EKY823" s="28"/>
      <c r="EKZ823" s="28"/>
      <c r="ELA823" s="28"/>
      <c r="ELB823" s="28"/>
      <c r="ELC823" s="28"/>
      <c r="ELD823" s="28"/>
      <c r="ELE823" s="28"/>
      <c r="ELF823" s="28"/>
      <c r="ELG823" s="28"/>
      <c r="ELH823" s="28"/>
      <c r="ELI823" s="28"/>
      <c r="ELJ823" s="28"/>
      <c r="ELK823" s="28"/>
      <c r="ELL823" s="28"/>
      <c r="ELM823" s="28"/>
      <c r="ELN823" s="28"/>
      <c r="ELO823" s="28"/>
      <c r="ELP823" s="28"/>
      <c r="ELQ823" s="28"/>
      <c r="ELR823" s="28"/>
      <c r="ELS823" s="28"/>
      <c r="ELT823" s="28"/>
      <c r="ELU823" s="28"/>
      <c r="ELV823" s="28"/>
      <c r="ELW823" s="28"/>
      <c r="ELX823" s="28"/>
      <c r="ELY823" s="28"/>
      <c r="ELZ823" s="28"/>
      <c r="EMA823" s="28"/>
      <c r="EMB823" s="28"/>
      <c r="EMC823" s="28"/>
      <c r="EMD823" s="28"/>
      <c r="EME823" s="28"/>
      <c r="EMF823" s="28"/>
      <c r="EMG823" s="28"/>
      <c r="EMH823" s="28"/>
      <c r="EMI823" s="28"/>
      <c r="EMJ823" s="28"/>
      <c r="EMK823" s="28"/>
      <c r="EML823" s="28"/>
      <c r="EMM823" s="28"/>
      <c r="EMN823" s="28"/>
      <c r="EMO823" s="28"/>
      <c r="EMP823" s="28"/>
      <c r="EMQ823" s="28"/>
      <c r="EMR823" s="28"/>
      <c r="EMS823" s="28"/>
      <c r="EMT823" s="28"/>
      <c r="EMU823" s="28"/>
      <c r="EMV823" s="28"/>
      <c r="EMW823" s="28"/>
      <c r="EMX823" s="28"/>
      <c r="EMY823" s="28"/>
      <c r="EMZ823" s="28"/>
      <c r="ENA823" s="28"/>
      <c r="ENB823" s="28"/>
      <c r="ENC823" s="28"/>
      <c r="END823" s="28"/>
      <c r="ENE823" s="28"/>
      <c r="ENF823" s="28"/>
      <c r="ENG823" s="28"/>
      <c r="ENH823" s="28"/>
      <c r="ENI823" s="28"/>
      <c r="ENJ823" s="28"/>
      <c r="ENK823" s="28"/>
      <c r="ENL823" s="28"/>
      <c r="ENM823" s="28"/>
      <c r="ENN823" s="28"/>
      <c r="ENO823" s="28"/>
      <c r="ENP823" s="28"/>
      <c r="ENQ823" s="28"/>
      <c r="ENR823" s="28"/>
      <c r="ENS823" s="28"/>
      <c r="ENT823" s="28"/>
      <c r="ENU823" s="28"/>
      <c r="ENV823" s="28"/>
      <c r="ENW823" s="28"/>
      <c r="ENX823" s="28"/>
      <c r="ENY823" s="28"/>
      <c r="ENZ823" s="28"/>
      <c r="EOA823" s="28"/>
      <c r="EOB823" s="28"/>
      <c r="EOC823" s="28"/>
      <c r="EOD823" s="28"/>
      <c r="EOE823" s="28"/>
      <c r="EOF823" s="28"/>
      <c r="EOG823" s="28"/>
      <c r="EOH823" s="28"/>
      <c r="EOI823" s="28"/>
      <c r="EOJ823" s="28"/>
      <c r="EOK823" s="28"/>
      <c r="EOL823" s="28"/>
      <c r="EOM823" s="28"/>
      <c r="EON823" s="28"/>
      <c r="EOO823" s="28"/>
      <c r="EOP823" s="28"/>
      <c r="EOQ823" s="28"/>
      <c r="EOR823" s="28"/>
      <c r="EOS823" s="28"/>
      <c r="EOT823" s="28"/>
      <c r="EOU823" s="28"/>
      <c r="EOV823" s="28"/>
      <c r="EOW823" s="28"/>
      <c r="EOX823" s="28"/>
      <c r="EOY823" s="28"/>
      <c r="EOZ823" s="28"/>
      <c r="EPA823" s="28"/>
      <c r="EPB823" s="28"/>
      <c r="EPC823" s="28"/>
      <c r="EPD823" s="28"/>
      <c r="EPE823" s="28"/>
      <c r="EPF823" s="28"/>
      <c r="EPG823" s="28"/>
      <c r="EPH823" s="28"/>
      <c r="EPI823" s="28"/>
      <c r="EPJ823" s="28"/>
      <c r="EPK823" s="28"/>
      <c r="EPL823" s="28"/>
      <c r="EPM823" s="28"/>
      <c r="EPN823" s="28"/>
      <c r="EPO823" s="28"/>
      <c r="EPP823" s="28"/>
      <c r="EPQ823" s="28"/>
      <c r="EPR823" s="28"/>
      <c r="EPS823" s="28"/>
      <c r="EPT823" s="28"/>
      <c r="EPU823" s="28"/>
      <c r="EPV823" s="28"/>
      <c r="EPW823" s="28"/>
      <c r="EPX823" s="28"/>
      <c r="EPY823" s="28"/>
      <c r="EPZ823" s="28"/>
      <c r="EQA823" s="28"/>
      <c r="EQB823" s="28"/>
      <c r="EQC823" s="28"/>
      <c r="EQD823" s="28"/>
      <c r="EQE823" s="28"/>
      <c r="EQF823" s="28"/>
      <c r="EQG823" s="28"/>
      <c r="EQH823" s="28"/>
      <c r="EQI823" s="28"/>
      <c r="EQJ823" s="28"/>
      <c r="EQK823" s="28"/>
      <c r="EQL823" s="28"/>
      <c r="EQM823" s="28"/>
      <c r="EQN823" s="28"/>
      <c r="EQO823" s="28"/>
      <c r="EQP823" s="28"/>
      <c r="EQQ823" s="28"/>
      <c r="EQR823" s="28"/>
      <c r="EQS823" s="28"/>
      <c r="EQT823" s="28"/>
      <c r="EQU823" s="28"/>
      <c r="EQV823" s="28"/>
      <c r="EQW823" s="28"/>
      <c r="EQX823" s="28"/>
      <c r="EQY823" s="28"/>
      <c r="EQZ823" s="28"/>
      <c r="ERA823" s="28"/>
      <c r="ERB823" s="28"/>
      <c r="ERC823" s="28"/>
      <c r="ERD823" s="28"/>
      <c r="ERE823" s="28"/>
      <c r="ERF823" s="28"/>
      <c r="ERG823" s="28"/>
      <c r="ERH823" s="28"/>
      <c r="ERI823" s="28"/>
      <c r="ERJ823" s="28"/>
      <c r="ERK823" s="28"/>
      <c r="ERL823" s="28"/>
      <c r="ERM823" s="28"/>
      <c r="ERN823" s="28"/>
      <c r="ERO823" s="28"/>
      <c r="ERP823" s="28"/>
      <c r="ERQ823" s="28"/>
      <c r="ERR823" s="28"/>
      <c r="ERS823" s="28"/>
      <c r="ERT823" s="28"/>
      <c r="ERU823" s="28"/>
      <c r="ERV823" s="28"/>
      <c r="ERW823" s="28"/>
      <c r="ERX823" s="28"/>
      <c r="ERY823" s="28"/>
      <c r="ERZ823" s="28"/>
      <c r="ESA823" s="28"/>
      <c r="ESB823" s="28"/>
      <c r="ESC823" s="28"/>
      <c r="ESD823" s="28"/>
      <c r="ESE823" s="28"/>
      <c r="ESF823" s="28"/>
      <c r="ESG823" s="28"/>
      <c r="ESH823" s="28"/>
      <c r="ESI823" s="28"/>
      <c r="ESJ823" s="28"/>
      <c r="ESK823" s="28"/>
      <c r="ESL823" s="28"/>
      <c r="ESM823" s="28"/>
      <c r="ESN823" s="28"/>
      <c r="ESO823" s="28"/>
      <c r="ESP823" s="28"/>
      <c r="ESQ823" s="28"/>
      <c r="ESR823" s="28"/>
      <c r="ESS823" s="28"/>
      <c r="EST823" s="28"/>
      <c r="ESU823" s="28"/>
      <c r="ESV823" s="28"/>
      <c r="ESW823" s="28"/>
      <c r="ESX823" s="28"/>
      <c r="ESY823" s="28"/>
      <c r="ESZ823" s="28"/>
      <c r="ETA823" s="28"/>
      <c r="ETB823" s="28"/>
      <c r="ETC823" s="28"/>
      <c r="ETD823" s="28"/>
      <c r="ETE823" s="28"/>
      <c r="ETF823" s="28"/>
      <c r="ETG823" s="28"/>
      <c r="ETH823" s="28"/>
      <c r="ETI823" s="28"/>
      <c r="ETJ823" s="28"/>
      <c r="ETK823" s="28"/>
      <c r="ETL823" s="28"/>
      <c r="ETM823" s="28"/>
      <c r="ETN823" s="28"/>
      <c r="ETO823" s="28"/>
      <c r="ETP823" s="28"/>
      <c r="ETQ823" s="28"/>
      <c r="ETR823" s="28"/>
      <c r="ETS823" s="28"/>
      <c r="ETT823" s="28"/>
      <c r="ETU823" s="28"/>
      <c r="ETV823" s="28"/>
      <c r="ETW823" s="28"/>
      <c r="ETX823" s="28"/>
      <c r="ETY823" s="28"/>
      <c r="ETZ823" s="28"/>
      <c r="EUA823" s="28"/>
      <c r="EUB823" s="28"/>
      <c r="EUC823" s="28"/>
      <c r="EUD823" s="28"/>
      <c r="EUE823" s="28"/>
      <c r="EUF823" s="28"/>
      <c r="EUG823" s="28"/>
      <c r="EUH823" s="28"/>
      <c r="EUI823" s="28"/>
      <c r="EUJ823" s="28"/>
      <c r="EUK823" s="28"/>
      <c r="EUL823" s="28"/>
      <c r="EUM823" s="28"/>
      <c r="EUN823" s="28"/>
      <c r="EUO823" s="28"/>
      <c r="EUP823" s="28"/>
      <c r="EUQ823" s="28"/>
      <c r="EUR823" s="28"/>
      <c r="EUS823" s="28"/>
      <c r="EUT823" s="28"/>
      <c r="EUU823" s="28"/>
      <c r="EUV823" s="28"/>
      <c r="EUW823" s="28"/>
      <c r="EUX823" s="28"/>
      <c r="EUY823" s="28"/>
      <c r="EUZ823" s="28"/>
      <c r="EVA823" s="28"/>
      <c r="EVB823" s="28"/>
      <c r="EVC823" s="28"/>
      <c r="EVD823" s="28"/>
      <c r="EVE823" s="28"/>
      <c r="EVF823" s="28"/>
      <c r="EVG823" s="28"/>
      <c r="EVH823" s="28"/>
      <c r="EVI823" s="28"/>
      <c r="EVJ823" s="28"/>
      <c r="EVK823" s="28"/>
      <c r="EVL823" s="28"/>
      <c r="EVM823" s="28"/>
      <c r="EVN823" s="28"/>
      <c r="EVO823" s="28"/>
      <c r="EVP823" s="28"/>
      <c r="EVQ823" s="28"/>
      <c r="EVR823" s="28"/>
      <c r="EVS823" s="28"/>
      <c r="EVT823" s="28"/>
      <c r="EVU823" s="28"/>
      <c r="EVV823" s="28"/>
      <c r="EVW823" s="28"/>
      <c r="EVX823" s="28"/>
      <c r="EVY823" s="28"/>
      <c r="EVZ823" s="28"/>
      <c r="EWA823" s="28"/>
      <c r="EWB823" s="28"/>
      <c r="EWC823" s="28"/>
      <c r="EWD823" s="28"/>
      <c r="EWE823" s="28"/>
      <c r="EWF823" s="28"/>
      <c r="EWG823" s="28"/>
      <c r="EWH823" s="28"/>
      <c r="EWI823" s="28"/>
      <c r="EWJ823" s="28"/>
      <c r="EWK823" s="28"/>
      <c r="EWL823" s="28"/>
      <c r="EWM823" s="28"/>
      <c r="EWN823" s="28"/>
      <c r="EWO823" s="28"/>
      <c r="EWP823" s="28"/>
      <c r="EWQ823" s="28"/>
      <c r="EWR823" s="28"/>
      <c r="EWS823" s="28"/>
      <c r="EWT823" s="28"/>
      <c r="EWU823" s="28"/>
      <c r="EWV823" s="28"/>
      <c r="EWW823" s="28"/>
      <c r="EWX823" s="28"/>
      <c r="EWY823" s="28"/>
      <c r="EWZ823" s="28"/>
      <c r="EXA823" s="28"/>
      <c r="EXB823" s="28"/>
      <c r="EXC823" s="28"/>
      <c r="EXD823" s="28"/>
      <c r="EXE823" s="28"/>
      <c r="EXF823" s="28"/>
      <c r="EXG823" s="28"/>
      <c r="EXH823" s="28"/>
      <c r="EXI823" s="28"/>
      <c r="EXJ823" s="28"/>
      <c r="EXK823" s="28"/>
      <c r="EXL823" s="28"/>
      <c r="EXM823" s="28"/>
      <c r="EXN823" s="28"/>
      <c r="EXO823" s="28"/>
      <c r="EXP823" s="28"/>
      <c r="EXQ823" s="28"/>
      <c r="EXR823" s="28"/>
      <c r="EXS823" s="28"/>
      <c r="EXT823" s="28"/>
      <c r="EXU823" s="28"/>
      <c r="EXV823" s="28"/>
      <c r="EXW823" s="28"/>
      <c r="EXX823" s="28"/>
      <c r="EXY823" s="28"/>
      <c r="EXZ823" s="28"/>
      <c r="EYA823" s="28"/>
      <c r="EYB823" s="28"/>
      <c r="EYC823" s="28"/>
      <c r="EYD823" s="28"/>
      <c r="EYE823" s="28"/>
      <c r="EYF823" s="28"/>
      <c r="EYG823" s="28"/>
      <c r="EYH823" s="28"/>
      <c r="EYI823" s="28"/>
      <c r="EYJ823" s="28"/>
      <c r="EYK823" s="28"/>
      <c r="EYL823" s="28"/>
      <c r="EYM823" s="28"/>
      <c r="EYN823" s="28"/>
      <c r="EYO823" s="28"/>
      <c r="EYP823" s="28"/>
      <c r="EYQ823" s="28"/>
      <c r="EYR823" s="28"/>
      <c r="EYS823" s="28"/>
      <c r="EYT823" s="28"/>
      <c r="EYU823" s="28"/>
      <c r="EYV823" s="28"/>
      <c r="EYW823" s="28"/>
      <c r="EYX823" s="28"/>
      <c r="EYY823" s="28"/>
      <c r="EYZ823" s="28"/>
      <c r="EZA823" s="28"/>
      <c r="EZB823" s="28"/>
      <c r="EZC823" s="28"/>
      <c r="EZD823" s="28"/>
      <c r="EZE823" s="28"/>
      <c r="EZF823" s="28"/>
      <c r="EZG823" s="28"/>
      <c r="EZH823" s="28"/>
      <c r="EZI823" s="28"/>
      <c r="EZJ823" s="28"/>
      <c r="EZK823" s="28"/>
      <c r="EZL823" s="28"/>
      <c r="EZM823" s="28"/>
      <c r="EZN823" s="28"/>
      <c r="EZO823" s="28"/>
      <c r="EZP823" s="28"/>
      <c r="EZQ823" s="28"/>
      <c r="EZR823" s="28"/>
      <c r="EZS823" s="28"/>
      <c r="EZT823" s="28"/>
      <c r="EZU823" s="28"/>
      <c r="EZV823" s="28"/>
      <c r="EZW823" s="28"/>
      <c r="EZX823" s="28"/>
      <c r="EZY823" s="28"/>
      <c r="EZZ823" s="28"/>
      <c r="FAA823" s="28"/>
      <c r="FAB823" s="28"/>
      <c r="FAC823" s="28"/>
      <c r="FAD823" s="28"/>
      <c r="FAE823" s="28"/>
      <c r="FAF823" s="28"/>
      <c r="FAG823" s="28"/>
      <c r="FAH823" s="28"/>
      <c r="FAI823" s="28"/>
      <c r="FAJ823" s="28"/>
      <c r="FAK823" s="28"/>
      <c r="FAL823" s="28"/>
      <c r="FAM823" s="28"/>
      <c r="FAN823" s="28"/>
      <c r="FAO823" s="28"/>
      <c r="FAP823" s="28"/>
      <c r="FAQ823" s="28"/>
      <c r="FAR823" s="28"/>
      <c r="FAS823" s="28"/>
      <c r="FAT823" s="28"/>
      <c r="FAU823" s="28"/>
      <c r="FAV823" s="28"/>
      <c r="FAW823" s="28"/>
      <c r="FAX823" s="28"/>
      <c r="FAY823" s="28"/>
      <c r="FAZ823" s="28"/>
      <c r="FBA823" s="28"/>
      <c r="FBB823" s="28"/>
      <c r="FBC823" s="28"/>
      <c r="FBD823" s="28"/>
      <c r="FBE823" s="28"/>
      <c r="FBF823" s="28"/>
      <c r="FBG823" s="28"/>
      <c r="FBH823" s="28"/>
      <c r="FBI823" s="28"/>
      <c r="FBJ823" s="28"/>
      <c r="FBK823" s="28"/>
      <c r="FBL823" s="28"/>
      <c r="FBM823" s="28"/>
      <c r="FBN823" s="28"/>
      <c r="FBO823" s="28"/>
      <c r="FBP823" s="28"/>
      <c r="FBQ823" s="28"/>
      <c r="FBR823" s="28"/>
      <c r="FBS823" s="28"/>
      <c r="FBT823" s="28"/>
      <c r="FBU823" s="28"/>
      <c r="FBV823" s="28"/>
      <c r="FBW823" s="28"/>
      <c r="FBX823" s="28"/>
      <c r="FBY823" s="28"/>
      <c r="FBZ823" s="28"/>
      <c r="FCA823" s="28"/>
      <c r="FCB823" s="28"/>
      <c r="FCC823" s="28"/>
      <c r="FCD823" s="28"/>
      <c r="FCE823" s="28"/>
      <c r="FCF823" s="28"/>
      <c r="FCG823" s="28"/>
      <c r="FCH823" s="28"/>
      <c r="FCI823" s="28"/>
      <c r="FCJ823" s="28"/>
      <c r="FCK823" s="28"/>
      <c r="FCL823" s="28"/>
      <c r="FCM823" s="28"/>
      <c r="FCN823" s="28"/>
      <c r="FCO823" s="28"/>
      <c r="FCP823" s="28"/>
      <c r="FCQ823" s="28"/>
      <c r="FCR823" s="28"/>
      <c r="FCS823" s="28"/>
      <c r="FCT823" s="28"/>
      <c r="FCU823" s="28"/>
      <c r="FCV823" s="28"/>
      <c r="FCW823" s="28"/>
      <c r="FCX823" s="28"/>
      <c r="FCY823" s="28"/>
      <c r="FCZ823" s="28"/>
      <c r="FDA823" s="28"/>
      <c r="FDB823" s="28"/>
      <c r="FDC823" s="28"/>
      <c r="FDD823" s="28"/>
      <c r="FDE823" s="28"/>
      <c r="FDF823" s="28"/>
      <c r="FDG823" s="28"/>
      <c r="FDH823" s="28"/>
      <c r="FDI823" s="28"/>
      <c r="FDJ823" s="28"/>
      <c r="FDK823" s="28"/>
      <c r="FDL823" s="28"/>
      <c r="FDM823" s="28"/>
      <c r="FDN823" s="28"/>
      <c r="FDO823" s="28"/>
      <c r="FDP823" s="28"/>
      <c r="FDQ823" s="28"/>
      <c r="FDR823" s="28"/>
      <c r="FDS823" s="28"/>
      <c r="FDT823" s="28"/>
      <c r="FDU823" s="28"/>
      <c r="FDV823" s="28"/>
      <c r="FDW823" s="28"/>
      <c r="FDX823" s="28"/>
      <c r="FDY823" s="28"/>
      <c r="FDZ823" s="28"/>
      <c r="FEA823" s="28"/>
      <c r="FEB823" s="28"/>
      <c r="FEC823" s="28"/>
      <c r="FED823" s="28"/>
      <c r="FEE823" s="28"/>
      <c r="FEF823" s="28"/>
      <c r="FEG823" s="28"/>
      <c r="FEH823" s="28"/>
      <c r="FEI823" s="28"/>
      <c r="FEJ823" s="28"/>
      <c r="FEK823" s="28"/>
      <c r="FEL823" s="28"/>
      <c r="FEM823" s="28"/>
      <c r="FEN823" s="28"/>
      <c r="FEO823" s="28"/>
      <c r="FEP823" s="28"/>
      <c r="FEQ823" s="28"/>
      <c r="FER823" s="28"/>
      <c r="FES823" s="28"/>
      <c r="FET823" s="28"/>
      <c r="FEU823" s="28"/>
      <c r="FEV823" s="28"/>
      <c r="FEW823" s="28"/>
      <c r="FEX823" s="28"/>
      <c r="FEY823" s="28"/>
      <c r="FEZ823" s="28"/>
      <c r="FFA823" s="28"/>
      <c r="FFB823" s="28"/>
      <c r="FFC823" s="28"/>
      <c r="FFD823" s="28"/>
      <c r="FFE823" s="28"/>
      <c r="FFF823" s="28"/>
      <c r="FFG823" s="28"/>
      <c r="FFH823" s="28"/>
      <c r="FFI823" s="28"/>
      <c r="FFJ823" s="28"/>
      <c r="FFK823" s="28"/>
      <c r="FFL823" s="28"/>
      <c r="FFM823" s="28"/>
      <c r="FFN823" s="28"/>
      <c r="FFO823" s="28"/>
      <c r="FFP823" s="28"/>
      <c r="FFQ823" s="28"/>
      <c r="FFR823" s="28"/>
      <c r="FFS823" s="28"/>
      <c r="FFT823" s="28"/>
      <c r="FFU823" s="28"/>
      <c r="FFV823" s="28"/>
      <c r="FFW823" s="28"/>
      <c r="FFX823" s="28"/>
      <c r="FFY823" s="28"/>
      <c r="FFZ823" s="28"/>
      <c r="FGA823" s="28"/>
      <c r="FGB823" s="28"/>
      <c r="FGC823" s="28"/>
      <c r="FGD823" s="28"/>
      <c r="FGE823" s="28"/>
      <c r="FGF823" s="28"/>
      <c r="FGG823" s="28"/>
      <c r="FGH823" s="28"/>
      <c r="FGI823" s="28"/>
      <c r="FGJ823" s="28"/>
      <c r="FGK823" s="28"/>
      <c r="FGL823" s="28"/>
      <c r="FGM823" s="28"/>
      <c r="FGN823" s="28"/>
      <c r="FGO823" s="28"/>
      <c r="FGP823" s="28"/>
      <c r="FGQ823" s="28"/>
      <c r="FGR823" s="28"/>
      <c r="FGS823" s="28"/>
      <c r="FGT823" s="28"/>
      <c r="FGU823" s="28"/>
      <c r="FGV823" s="28"/>
      <c r="FGW823" s="28"/>
      <c r="FGX823" s="28"/>
      <c r="FGY823" s="28"/>
      <c r="FGZ823" s="28"/>
      <c r="FHA823" s="28"/>
      <c r="FHB823" s="28"/>
      <c r="FHC823" s="28"/>
      <c r="FHD823" s="28"/>
      <c r="FHE823" s="28"/>
      <c r="FHF823" s="28"/>
      <c r="FHG823" s="28"/>
      <c r="FHH823" s="28"/>
      <c r="FHI823" s="28"/>
      <c r="FHJ823" s="28"/>
      <c r="FHK823" s="28"/>
      <c r="FHL823" s="28"/>
      <c r="FHM823" s="28"/>
      <c r="FHN823" s="28"/>
      <c r="FHO823" s="28"/>
      <c r="FHP823" s="28"/>
      <c r="FHQ823" s="28"/>
      <c r="FHR823" s="28"/>
      <c r="FHS823" s="28"/>
      <c r="FHT823" s="28"/>
      <c r="FHU823" s="28"/>
      <c r="FHV823" s="28"/>
      <c r="FHW823" s="28"/>
      <c r="FHX823" s="28"/>
      <c r="FHY823" s="28"/>
      <c r="FHZ823" s="28"/>
      <c r="FIA823" s="28"/>
      <c r="FIB823" s="28"/>
      <c r="FIC823" s="28"/>
      <c r="FID823" s="28"/>
      <c r="FIE823" s="28"/>
      <c r="FIF823" s="28"/>
      <c r="FIG823" s="28"/>
      <c r="FIH823" s="28"/>
      <c r="FII823" s="28"/>
      <c r="FIJ823" s="28"/>
      <c r="FIK823" s="28"/>
      <c r="FIL823" s="28"/>
      <c r="FIM823" s="28"/>
      <c r="FIN823" s="28"/>
      <c r="FIO823" s="28"/>
      <c r="FIP823" s="28"/>
      <c r="FIQ823" s="28"/>
      <c r="FIR823" s="28"/>
      <c r="FIS823" s="28"/>
      <c r="FIT823" s="28"/>
      <c r="FIU823" s="28"/>
      <c r="FIV823" s="28"/>
      <c r="FIW823" s="28"/>
      <c r="FIX823" s="28"/>
      <c r="FIY823" s="28"/>
      <c r="FIZ823" s="28"/>
      <c r="FJA823" s="28"/>
      <c r="FJB823" s="28"/>
      <c r="FJC823" s="28"/>
      <c r="FJD823" s="28"/>
      <c r="FJE823" s="28"/>
      <c r="FJF823" s="28"/>
      <c r="FJG823" s="28"/>
      <c r="FJH823" s="28"/>
      <c r="FJI823" s="28"/>
      <c r="FJJ823" s="28"/>
      <c r="FJK823" s="28"/>
      <c r="FJL823" s="28"/>
      <c r="FJM823" s="28"/>
      <c r="FJN823" s="28"/>
      <c r="FJO823" s="28"/>
      <c r="FJP823" s="28"/>
      <c r="FJQ823" s="28"/>
      <c r="FJR823" s="28"/>
      <c r="FJS823" s="28"/>
      <c r="FJT823" s="28"/>
      <c r="FJU823" s="28"/>
      <c r="FJV823" s="28"/>
      <c r="FJW823" s="28"/>
      <c r="FJX823" s="28"/>
      <c r="FJY823" s="28"/>
      <c r="FJZ823" s="28"/>
      <c r="FKA823" s="28"/>
      <c r="FKB823" s="28"/>
      <c r="FKC823" s="28"/>
      <c r="FKD823" s="28"/>
      <c r="FKE823" s="28"/>
      <c r="FKF823" s="28"/>
      <c r="FKG823" s="28"/>
      <c r="FKH823" s="28"/>
      <c r="FKI823" s="28"/>
      <c r="FKJ823" s="28"/>
      <c r="FKK823" s="28"/>
      <c r="FKL823" s="28"/>
      <c r="FKM823" s="28"/>
      <c r="FKN823" s="28"/>
      <c r="FKO823" s="28"/>
      <c r="FKP823" s="28"/>
      <c r="FKQ823" s="28"/>
      <c r="FKR823" s="28"/>
      <c r="FKS823" s="28"/>
      <c r="FKT823" s="28"/>
      <c r="FKU823" s="28"/>
      <c r="FKV823" s="28"/>
      <c r="FKW823" s="28"/>
      <c r="FKX823" s="28"/>
      <c r="FKY823" s="28"/>
      <c r="FKZ823" s="28"/>
      <c r="FLA823" s="28"/>
      <c r="FLB823" s="28"/>
      <c r="FLC823" s="28"/>
      <c r="FLD823" s="28"/>
      <c r="FLE823" s="28"/>
      <c r="FLF823" s="28"/>
      <c r="FLG823" s="28"/>
      <c r="FLH823" s="28"/>
      <c r="FLI823" s="28"/>
      <c r="FLJ823" s="28"/>
      <c r="FLK823" s="28"/>
      <c r="FLL823" s="28"/>
      <c r="FLM823" s="28"/>
      <c r="FLN823" s="28"/>
      <c r="FLO823" s="28"/>
      <c r="FLP823" s="28"/>
      <c r="FLQ823" s="28"/>
      <c r="FLR823" s="28"/>
      <c r="FLS823" s="28"/>
      <c r="FLT823" s="28"/>
      <c r="FLU823" s="28"/>
      <c r="FLV823" s="28"/>
      <c r="FLW823" s="28"/>
      <c r="FLX823" s="28"/>
      <c r="FLY823" s="28"/>
      <c r="FLZ823" s="28"/>
      <c r="FMA823" s="28"/>
      <c r="FMB823" s="28"/>
      <c r="FMC823" s="28"/>
      <c r="FMD823" s="28"/>
      <c r="FME823" s="28"/>
      <c r="FMF823" s="28"/>
      <c r="FMG823" s="28"/>
      <c r="FMH823" s="28"/>
      <c r="FMI823" s="28"/>
      <c r="FMJ823" s="28"/>
      <c r="FMK823" s="28"/>
      <c r="FML823" s="28"/>
      <c r="FMM823" s="28"/>
      <c r="FMN823" s="28"/>
      <c r="FMO823" s="28"/>
      <c r="FMP823" s="28"/>
      <c r="FMQ823" s="28"/>
      <c r="FMR823" s="28"/>
      <c r="FMS823" s="28"/>
      <c r="FMT823" s="28"/>
      <c r="FMU823" s="28"/>
      <c r="FMV823" s="28"/>
      <c r="FMW823" s="28"/>
      <c r="FMX823" s="28"/>
      <c r="FMY823" s="28"/>
      <c r="FMZ823" s="28"/>
      <c r="FNA823" s="28"/>
      <c r="FNB823" s="28"/>
      <c r="FNC823" s="28"/>
      <c r="FND823" s="28"/>
      <c r="FNE823" s="28"/>
      <c r="FNF823" s="28"/>
      <c r="FNG823" s="28"/>
      <c r="FNH823" s="28"/>
      <c r="FNI823" s="28"/>
      <c r="FNJ823" s="28"/>
      <c r="FNK823" s="28"/>
      <c r="FNL823" s="28"/>
      <c r="FNM823" s="28"/>
      <c r="FNN823" s="28"/>
      <c r="FNO823" s="28"/>
      <c r="FNP823" s="28"/>
      <c r="FNQ823" s="28"/>
      <c r="FNR823" s="28"/>
      <c r="FNS823" s="28"/>
      <c r="FNT823" s="28"/>
      <c r="FNU823" s="28"/>
      <c r="FNV823" s="28"/>
      <c r="FNW823" s="28"/>
      <c r="FNX823" s="28"/>
      <c r="FNY823" s="28"/>
      <c r="FNZ823" s="28"/>
      <c r="FOA823" s="28"/>
      <c r="FOB823" s="28"/>
      <c r="FOC823" s="28"/>
      <c r="FOD823" s="28"/>
      <c r="FOE823" s="28"/>
      <c r="FOF823" s="28"/>
      <c r="FOG823" s="28"/>
      <c r="FOH823" s="28"/>
      <c r="FOI823" s="28"/>
      <c r="FOJ823" s="28"/>
      <c r="FOK823" s="28"/>
      <c r="FOL823" s="28"/>
      <c r="FOM823" s="28"/>
      <c r="FON823" s="28"/>
      <c r="FOO823" s="28"/>
      <c r="FOP823" s="28"/>
      <c r="FOQ823" s="28"/>
      <c r="FOR823" s="28"/>
      <c r="FOS823" s="28"/>
      <c r="FOT823" s="28"/>
      <c r="FOU823" s="28"/>
      <c r="FOV823" s="28"/>
      <c r="FOW823" s="28"/>
      <c r="FOX823" s="28"/>
      <c r="FOY823" s="28"/>
      <c r="FOZ823" s="28"/>
      <c r="FPA823" s="28"/>
      <c r="FPB823" s="28"/>
      <c r="FPC823" s="28"/>
      <c r="FPD823" s="28"/>
      <c r="FPE823" s="28"/>
      <c r="FPF823" s="28"/>
      <c r="FPG823" s="28"/>
      <c r="FPH823" s="28"/>
      <c r="FPI823" s="28"/>
      <c r="FPJ823" s="28"/>
      <c r="FPK823" s="28"/>
      <c r="FPL823" s="28"/>
      <c r="FPM823" s="28"/>
      <c r="FPN823" s="28"/>
      <c r="FPO823" s="28"/>
      <c r="FPP823" s="28"/>
      <c r="FPQ823" s="28"/>
      <c r="FPR823" s="28"/>
      <c r="FPS823" s="28"/>
      <c r="FPT823" s="28"/>
      <c r="FPU823" s="28"/>
      <c r="FPV823" s="28"/>
      <c r="FPW823" s="28"/>
      <c r="FPX823" s="28"/>
      <c r="FPY823" s="28"/>
      <c r="FPZ823" s="28"/>
      <c r="FQA823" s="28"/>
      <c r="FQB823" s="28"/>
      <c r="FQC823" s="28"/>
      <c r="FQD823" s="28"/>
      <c r="FQE823" s="28"/>
      <c r="FQF823" s="28"/>
      <c r="FQG823" s="28"/>
      <c r="FQH823" s="28"/>
      <c r="FQI823" s="28"/>
      <c r="FQJ823" s="28"/>
      <c r="FQK823" s="28"/>
      <c r="FQL823" s="28"/>
      <c r="FQM823" s="28"/>
      <c r="FQN823" s="28"/>
      <c r="FQO823" s="28"/>
      <c r="FQP823" s="28"/>
      <c r="FQQ823" s="28"/>
      <c r="FQR823" s="28"/>
      <c r="FQS823" s="28"/>
      <c r="FQT823" s="28"/>
      <c r="FQU823" s="28"/>
      <c r="FQV823" s="28"/>
      <c r="FQW823" s="28"/>
      <c r="FQX823" s="28"/>
      <c r="FQY823" s="28"/>
      <c r="FQZ823" s="28"/>
      <c r="FRA823" s="28"/>
      <c r="FRB823" s="28"/>
      <c r="FRC823" s="28"/>
      <c r="FRD823" s="28"/>
      <c r="FRE823" s="28"/>
      <c r="FRF823" s="28"/>
      <c r="FRG823" s="28"/>
      <c r="FRH823" s="28"/>
      <c r="FRI823" s="28"/>
      <c r="FRJ823" s="28"/>
      <c r="FRK823" s="28"/>
      <c r="FRL823" s="28"/>
      <c r="FRM823" s="28"/>
      <c r="FRN823" s="28"/>
      <c r="FRO823" s="28"/>
      <c r="FRP823" s="28"/>
      <c r="FRQ823" s="28"/>
      <c r="FRR823" s="28"/>
      <c r="FRS823" s="28"/>
      <c r="FRT823" s="28"/>
      <c r="FRU823" s="28"/>
      <c r="FRV823" s="28"/>
      <c r="FRW823" s="28"/>
      <c r="FRX823" s="28"/>
      <c r="FRY823" s="28"/>
      <c r="FRZ823" s="28"/>
      <c r="FSA823" s="28"/>
      <c r="FSB823" s="28"/>
      <c r="FSC823" s="28"/>
      <c r="FSD823" s="28"/>
      <c r="FSE823" s="28"/>
      <c r="FSF823" s="28"/>
      <c r="FSG823" s="28"/>
      <c r="FSH823" s="28"/>
      <c r="FSI823" s="28"/>
      <c r="FSJ823" s="28"/>
      <c r="FSK823" s="28"/>
      <c r="FSL823" s="28"/>
      <c r="FSM823" s="28"/>
      <c r="FSN823" s="28"/>
      <c r="FSO823" s="28"/>
      <c r="FSP823" s="28"/>
      <c r="FSQ823" s="28"/>
      <c r="FSR823" s="28"/>
      <c r="FSS823" s="28"/>
      <c r="FST823" s="28"/>
      <c r="FSU823" s="28"/>
      <c r="FSV823" s="28"/>
      <c r="FSW823" s="28"/>
      <c r="FSX823" s="28"/>
      <c r="FSY823" s="28"/>
      <c r="FSZ823" s="28"/>
      <c r="FTA823" s="28"/>
      <c r="FTB823" s="28"/>
      <c r="FTC823" s="28"/>
      <c r="FTD823" s="28"/>
      <c r="FTE823" s="28"/>
      <c r="FTF823" s="28"/>
      <c r="FTG823" s="28"/>
      <c r="FTH823" s="28"/>
      <c r="FTI823" s="28"/>
      <c r="FTJ823" s="28"/>
      <c r="FTK823" s="28"/>
      <c r="FTL823" s="28"/>
      <c r="FTM823" s="28"/>
      <c r="FTN823" s="28"/>
      <c r="FTO823" s="28"/>
      <c r="FTP823" s="28"/>
      <c r="FTQ823" s="28"/>
      <c r="FTR823" s="28"/>
      <c r="FTS823" s="28"/>
      <c r="FTT823" s="28"/>
      <c r="FTU823" s="28"/>
      <c r="FTV823" s="28"/>
      <c r="FTW823" s="28"/>
      <c r="FTX823" s="28"/>
      <c r="FTY823" s="28"/>
      <c r="FTZ823" s="28"/>
      <c r="FUA823" s="28"/>
      <c r="FUB823" s="28"/>
      <c r="FUC823" s="28"/>
      <c r="FUD823" s="28"/>
      <c r="FUE823" s="28"/>
      <c r="FUF823" s="28"/>
      <c r="FUG823" s="28"/>
      <c r="FUH823" s="28"/>
      <c r="FUI823" s="28"/>
      <c r="FUJ823" s="28"/>
      <c r="FUK823" s="28"/>
      <c r="FUL823" s="28"/>
      <c r="FUM823" s="28"/>
      <c r="FUN823" s="28"/>
      <c r="FUO823" s="28"/>
      <c r="FUP823" s="28"/>
      <c r="FUQ823" s="28"/>
      <c r="FUR823" s="28"/>
      <c r="FUS823" s="28"/>
      <c r="FUT823" s="28"/>
      <c r="FUU823" s="28"/>
      <c r="FUV823" s="28"/>
      <c r="FUW823" s="28"/>
      <c r="FUX823" s="28"/>
      <c r="FUY823" s="28"/>
      <c r="FUZ823" s="28"/>
      <c r="FVA823" s="28"/>
      <c r="FVB823" s="28"/>
      <c r="FVC823" s="28"/>
      <c r="FVD823" s="28"/>
      <c r="FVE823" s="28"/>
      <c r="FVF823" s="28"/>
      <c r="FVG823" s="28"/>
      <c r="FVH823" s="28"/>
      <c r="FVI823" s="28"/>
      <c r="FVJ823" s="28"/>
      <c r="FVK823" s="28"/>
      <c r="FVL823" s="28"/>
      <c r="FVM823" s="28"/>
      <c r="FVN823" s="28"/>
      <c r="FVO823" s="28"/>
      <c r="FVP823" s="28"/>
      <c r="FVQ823" s="28"/>
      <c r="FVR823" s="28"/>
      <c r="FVS823" s="28"/>
      <c r="FVT823" s="28"/>
      <c r="FVU823" s="28"/>
      <c r="FVV823" s="28"/>
      <c r="FVW823" s="28"/>
      <c r="FVX823" s="28"/>
      <c r="FVY823" s="28"/>
      <c r="FVZ823" s="28"/>
      <c r="FWA823" s="28"/>
      <c r="FWB823" s="28"/>
      <c r="FWC823" s="28"/>
      <c r="FWD823" s="28"/>
      <c r="FWE823" s="28"/>
      <c r="FWF823" s="28"/>
      <c r="FWG823" s="28"/>
      <c r="FWH823" s="28"/>
      <c r="FWI823" s="28"/>
      <c r="FWJ823" s="28"/>
      <c r="FWK823" s="28"/>
      <c r="FWL823" s="28"/>
      <c r="FWM823" s="28"/>
      <c r="FWN823" s="28"/>
      <c r="FWO823" s="28"/>
      <c r="FWP823" s="28"/>
      <c r="FWQ823" s="28"/>
      <c r="FWR823" s="28"/>
      <c r="FWS823" s="28"/>
      <c r="FWT823" s="28"/>
      <c r="FWU823" s="28"/>
      <c r="FWV823" s="28"/>
      <c r="FWW823" s="28"/>
      <c r="FWX823" s="28"/>
      <c r="FWY823" s="28"/>
      <c r="FWZ823" s="28"/>
      <c r="FXA823" s="28"/>
      <c r="FXB823" s="28"/>
      <c r="FXC823" s="28"/>
      <c r="FXD823" s="28"/>
      <c r="FXE823" s="28"/>
      <c r="FXF823" s="28"/>
      <c r="FXG823" s="28"/>
      <c r="FXH823" s="28"/>
      <c r="FXI823" s="28"/>
      <c r="FXJ823" s="28"/>
      <c r="FXK823" s="28"/>
      <c r="FXL823" s="28"/>
      <c r="FXM823" s="28"/>
      <c r="FXN823" s="28"/>
      <c r="FXO823" s="28"/>
      <c r="FXP823" s="28"/>
      <c r="FXQ823" s="28"/>
      <c r="FXR823" s="28"/>
      <c r="FXS823" s="28"/>
      <c r="FXT823" s="28"/>
      <c r="FXU823" s="28"/>
      <c r="FXV823" s="28"/>
      <c r="FXW823" s="28"/>
      <c r="FXX823" s="28"/>
      <c r="FXY823" s="28"/>
      <c r="FXZ823" s="28"/>
      <c r="FYA823" s="28"/>
      <c r="FYB823" s="28"/>
      <c r="FYC823" s="28"/>
      <c r="FYD823" s="28"/>
      <c r="FYE823" s="28"/>
      <c r="FYF823" s="28"/>
      <c r="FYG823" s="28"/>
      <c r="FYH823" s="28"/>
      <c r="FYI823" s="28"/>
      <c r="FYJ823" s="28"/>
      <c r="FYK823" s="28"/>
      <c r="FYL823" s="28"/>
      <c r="FYM823" s="28"/>
      <c r="FYN823" s="28"/>
      <c r="FYO823" s="28"/>
      <c r="FYP823" s="28"/>
      <c r="FYQ823" s="28"/>
      <c r="FYR823" s="28"/>
      <c r="FYS823" s="28"/>
      <c r="FYT823" s="28"/>
      <c r="FYU823" s="28"/>
      <c r="FYV823" s="28"/>
      <c r="FYW823" s="28"/>
      <c r="FYX823" s="28"/>
      <c r="FYY823" s="28"/>
      <c r="FYZ823" s="28"/>
      <c r="FZA823" s="28"/>
      <c r="FZB823" s="28"/>
      <c r="FZC823" s="28"/>
      <c r="FZD823" s="28"/>
      <c r="FZE823" s="28"/>
      <c r="FZF823" s="28"/>
      <c r="FZG823" s="28"/>
      <c r="FZH823" s="28"/>
      <c r="FZI823" s="28"/>
      <c r="FZJ823" s="28"/>
      <c r="FZK823" s="28"/>
      <c r="FZL823" s="28"/>
      <c r="FZM823" s="28"/>
      <c r="FZN823" s="28"/>
      <c r="FZO823" s="28"/>
      <c r="FZP823" s="28"/>
      <c r="FZQ823" s="28"/>
      <c r="FZR823" s="28"/>
      <c r="FZS823" s="28"/>
      <c r="FZT823" s="28"/>
      <c r="FZU823" s="28"/>
      <c r="FZV823" s="28"/>
      <c r="FZW823" s="28"/>
      <c r="FZX823" s="28"/>
      <c r="FZY823" s="28"/>
      <c r="FZZ823" s="28"/>
      <c r="GAA823" s="28"/>
      <c r="GAB823" s="28"/>
      <c r="GAC823" s="28"/>
      <c r="GAD823" s="28"/>
      <c r="GAE823" s="28"/>
      <c r="GAF823" s="28"/>
      <c r="GAG823" s="28"/>
      <c r="GAH823" s="28"/>
      <c r="GAI823" s="28"/>
      <c r="GAJ823" s="28"/>
      <c r="GAK823" s="28"/>
      <c r="GAL823" s="28"/>
      <c r="GAM823" s="28"/>
      <c r="GAN823" s="28"/>
      <c r="GAO823" s="28"/>
      <c r="GAP823" s="28"/>
      <c r="GAQ823" s="28"/>
      <c r="GAR823" s="28"/>
      <c r="GAS823" s="28"/>
      <c r="GAT823" s="28"/>
      <c r="GAU823" s="28"/>
      <c r="GAV823" s="28"/>
      <c r="GAW823" s="28"/>
      <c r="GAX823" s="28"/>
      <c r="GAY823" s="28"/>
      <c r="GAZ823" s="28"/>
      <c r="GBA823" s="28"/>
      <c r="GBB823" s="28"/>
      <c r="GBC823" s="28"/>
      <c r="GBD823" s="28"/>
      <c r="GBE823" s="28"/>
      <c r="GBF823" s="28"/>
      <c r="GBG823" s="28"/>
      <c r="GBH823" s="28"/>
      <c r="GBI823" s="28"/>
      <c r="GBJ823" s="28"/>
      <c r="GBK823" s="28"/>
      <c r="GBL823" s="28"/>
      <c r="GBM823" s="28"/>
      <c r="GBN823" s="28"/>
      <c r="GBO823" s="28"/>
      <c r="GBP823" s="28"/>
      <c r="GBQ823" s="28"/>
      <c r="GBR823" s="28"/>
      <c r="GBS823" s="28"/>
      <c r="GBT823" s="28"/>
      <c r="GBU823" s="28"/>
      <c r="GBV823" s="28"/>
      <c r="GBW823" s="28"/>
      <c r="GBX823" s="28"/>
      <c r="GBY823" s="28"/>
      <c r="GBZ823" s="28"/>
      <c r="GCA823" s="28"/>
      <c r="GCB823" s="28"/>
      <c r="GCC823" s="28"/>
      <c r="GCD823" s="28"/>
      <c r="GCE823" s="28"/>
      <c r="GCF823" s="28"/>
      <c r="GCG823" s="28"/>
      <c r="GCH823" s="28"/>
      <c r="GCI823" s="28"/>
      <c r="GCJ823" s="28"/>
      <c r="GCK823" s="28"/>
      <c r="GCL823" s="28"/>
      <c r="GCM823" s="28"/>
      <c r="GCN823" s="28"/>
      <c r="GCO823" s="28"/>
      <c r="GCP823" s="28"/>
      <c r="GCQ823" s="28"/>
      <c r="GCR823" s="28"/>
      <c r="GCS823" s="28"/>
      <c r="GCT823" s="28"/>
      <c r="GCU823" s="28"/>
      <c r="GCV823" s="28"/>
      <c r="GCW823" s="28"/>
      <c r="GCX823" s="28"/>
      <c r="GCY823" s="28"/>
      <c r="GCZ823" s="28"/>
      <c r="GDA823" s="28"/>
      <c r="GDB823" s="28"/>
      <c r="GDC823" s="28"/>
      <c r="GDD823" s="28"/>
      <c r="GDE823" s="28"/>
      <c r="GDF823" s="28"/>
      <c r="GDG823" s="28"/>
      <c r="GDH823" s="28"/>
      <c r="GDI823" s="28"/>
      <c r="GDJ823" s="28"/>
      <c r="GDK823" s="28"/>
      <c r="GDL823" s="28"/>
      <c r="GDM823" s="28"/>
      <c r="GDN823" s="28"/>
      <c r="GDO823" s="28"/>
      <c r="GDP823" s="28"/>
      <c r="GDQ823" s="28"/>
      <c r="GDR823" s="28"/>
      <c r="GDS823" s="28"/>
      <c r="GDT823" s="28"/>
      <c r="GDU823" s="28"/>
      <c r="GDV823" s="28"/>
      <c r="GDW823" s="28"/>
      <c r="GDX823" s="28"/>
      <c r="GDY823" s="28"/>
      <c r="GDZ823" s="28"/>
      <c r="GEA823" s="28"/>
      <c r="GEB823" s="28"/>
      <c r="GEC823" s="28"/>
      <c r="GED823" s="28"/>
      <c r="GEE823" s="28"/>
      <c r="GEF823" s="28"/>
      <c r="GEG823" s="28"/>
      <c r="GEH823" s="28"/>
      <c r="GEI823" s="28"/>
      <c r="GEJ823" s="28"/>
      <c r="GEK823" s="28"/>
      <c r="GEL823" s="28"/>
      <c r="GEM823" s="28"/>
      <c r="GEN823" s="28"/>
      <c r="GEO823" s="28"/>
      <c r="GEP823" s="28"/>
      <c r="GEQ823" s="28"/>
      <c r="GER823" s="28"/>
      <c r="GES823" s="28"/>
      <c r="GET823" s="28"/>
      <c r="GEU823" s="28"/>
      <c r="GEV823" s="28"/>
      <c r="GEW823" s="28"/>
      <c r="GEX823" s="28"/>
      <c r="GEY823" s="28"/>
      <c r="GEZ823" s="28"/>
      <c r="GFA823" s="28"/>
      <c r="GFB823" s="28"/>
      <c r="GFC823" s="28"/>
      <c r="GFD823" s="28"/>
      <c r="GFE823" s="28"/>
      <c r="GFF823" s="28"/>
      <c r="GFG823" s="28"/>
      <c r="GFH823" s="28"/>
      <c r="GFI823" s="28"/>
      <c r="GFJ823" s="28"/>
      <c r="GFK823" s="28"/>
      <c r="GFL823" s="28"/>
      <c r="GFM823" s="28"/>
      <c r="GFN823" s="28"/>
      <c r="GFO823" s="28"/>
      <c r="GFP823" s="28"/>
      <c r="GFQ823" s="28"/>
      <c r="GFR823" s="28"/>
      <c r="GFS823" s="28"/>
      <c r="GFT823" s="28"/>
      <c r="GFU823" s="28"/>
      <c r="GFV823" s="28"/>
      <c r="GFW823" s="28"/>
      <c r="GFX823" s="28"/>
      <c r="GFY823" s="28"/>
      <c r="GFZ823" s="28"/>
      <c r="GGA823" s="28"/>
      <c r="GGB823" s="28"/>
      <c r="GGC823" s="28"/>
      <c r="GGD823" s="28"/>
      <c r="GGE823" s="28"/>
      <c r="GGF823" s="28"/>
      <c r="GGG823" s="28"/>
      <c r="GGH823" s="28"/>
      <c r="GGI823" s="28"/>
      <c r="GGJ823" s="28"/>
      <c r="GGK823" s="28"/>
      <c r="GGL823" s="28"/>
      <c r="GGM823" s="28"/>
      <c r="GGN823" s="28"/>
      <c r="GGO823" s="28"/>
      <c r="GGP823" s="28"/>
      <c r="GGQ823" s="28"/>
      <c r="GGR823" s="28"/>
      <c r="GGS823" s="28"/>
      <c r="GGT823" s="28"/>
      <c r="GGU823" s="28"/>
      <c r="GGV823" s="28"/>
      <c r="GGW823" s="28"/>
      <c r="GGX823" s="28"/>
      <c r="GGY823" s="28"/>
      <c r="GGZ823" s="28"/>
      <c r="GHA823" s="28"/>
      <c r="GHB823" s="28"/>
      <c r="GHC823" s="28"/>
      <c r="GHD823" s="28"/>
      <c r="GHE823" s="28"/>
      <c r="GHF823" s="28"/>
      <c r="GHG823" s="28"/>
      <c r="GHH823" s="28"/>
      <c r="GHI823" s="28"/>
      <c r="GHJ823" s="28"/>
      <c r="GHK823" s="28"/>
      <c r="GHL823" s="28"/>
      <c r="GHM823" s="28"/>
      <c r="GHN823" s="28"/>
      <c r="GHO823" s="28"/>
      <c r="GHP823" s="28"/>
      <c r="GHQ823" s="28"/>
      <c r="GHR823" s="28"/>
      <c r="GHS823" s="28"/>
      <c r="GHT823" s="28"/>
      <c r="GHU823" s="28"/>
      <c r="GHV823" s="28"/>
      <c r="GHW823" s="28"/>
      <c r="GHX823" s="28"/>
      <c r="GHY823" s="28"/>
      <c r="GHZ823" s="28"/>
      <c r="GIA823" s="28"/>
      <c r="GIB823" s="28"/>
      <c r="GIC823" s="28"/>
      <c r="GID823" s="28"/>
      <c r="GIE823" s="28"/>
      <c r="GIF823" s="28"/>
      <c r="GIG823" s="28"/>
      <c r="GIH823" s="28"/>
      <c r="GII823" s="28"/>
      <c r="GIJ823" s="28"/>
      <c r="GIK823" s="28"/>
      <c r="GIL823" s="28"/>
      <c r="GIM823" s="28"/>
      <c r="GIN823" s="28"/>
      <c r="GIO823" s="28"/>
      <c r="GIP823" s="28"/>
      <c r="GIQ823" s="28"/>
      <c r="GIR823" s="28"/>
      <c r="GIS823" s="28"/>
      <c r="GIT823" s="28"/>
      <c r="GIU823" s="28"/>
      <c r="GIV823" s="28"/>
      <c r="GIW823" s="28"/>
      <c r="GIX823" s="28"/>
      <c r="GIY823" s="28"/>
      <c r="GIZ823" s="28"/>
      <c r="GJA823" s="28"/>
      <c r="GJB823" s="28"/>
      <c r="GJC823" s="28"/>
      <c r="GJD823" s="28"/>
      <c r="GJE823" s="28"/>
      <c r="GJF823" s="28"/>
      <c r="GJG823" s="28"/>
      <c r="GJH823" s="28"/>
      <c r="GJI823" s="28"/>
      <c r="GJJ823" s="28"/>
      <c r="GJK823" s="28"/>
      <c r="GJL823" s="28"/>
      <c r="GJM823" s="28"/>
      <c r="GJN823" s="28"/>
      <c r="GJO823" s="28"/>
      <c r="GJP823" s="28"/>
      <c r="GJQ823" s="28"/>
      <c r="GJR823" s="28"/>
      <c r="GJS823" s="28"/>
      <c r="GJT823" s="28"/>
      <c r="GJU823" s="28"/>
      <c r="GJV823" s="28"/>
      <c r="GJW823" s="28"/>
      <c r="GJX823" s="28"/>
      <c r="GJY823" s="28"/>
      <c r="GJZ823" s="28"/>
      <c r="GKA823" s="28"/>
      <c r="GKB823" s="28"/>
      <c r="GKC823" s="28"/>
      <c r="GKD823" s="28"/>
      <c r="GKE823" s="28"/>
      <c r="GKF823" s="28"/>
      <c r="GKG823" s="28"/>
      <c r="GKH823" s="28"/>
      <c r="GKI823" s="28"/>
      <c r="GKJ823" s="28"/>
      <c r="GKK823" s="28"/>
      <c r="GKL823" s="28"/>
      <c r="GKM823" s="28"/>
      <c r="GKN823" s="28"/>
      <c r="GKO823" s="28"/>
      <c r="GKP823" s="28"/>
      <c r="GKQ823" s="28"/>
      <c r="GKR823" s="28"/>
      <c r="GKS823" s="28"/>
      <c r="GKT823" s="28"/>
      <c r="GKU823" s="28"/>
      <c r="GKV823" s="28"/>
      <c r="GKW823" s="28"/>
      <c r="GKX823" s="28"/>
      <c r="GKY823" s="28"/>
      <c r="GKZ823" s="28"/>
      <c r="GLA823" s="28"/>
      <c r="GLB823" s="28"/>
      <c r="GLC823" s="28"/>
      <c r="GLD823" s="28"/>
      <c r="GLE823" s="28"/>
      <c r="GLF823" s="28"/>
      <c r="GLG823" s="28"/>
      <c r="GLH823" s="28"/>
      <c r="GLI823" s="28"/>
      <c r="GLJ823" s="28"/>
      <c r="GLK823" s="28"/>
      <c r="GLL823" s="28"/>
      <c r="GLM823" s="28"/>
      <c r="GLN823" s="28"/>
      <c r="GLO823" s="28"/>
      <c r="GLP823" s="28"/>
      <c r="GLQ823" s="28"/>
      <c r="GLR823" s="28"/>
      <c r="GLS823" s="28"/>
      <c r="GLT823" s="28"/>
      <c r="GLU823" s="28"/>
      <c r="GLV823" s="28"/>
      <c r="GLW823" s="28"/>
      <c r="GLX823" s="28"/>
      <c r="GLY823" s="28"/>
      <c r="GLZ823" s="28"/>
      <c r="GMA823" s="28"/>
      <c r="GMB823" s="28"/>
      <c r="GMC823" s="28"/>
      <c r="GMD823" s="28"/>
      <c r="GME823" s="28"/>
      <c r="GMF823" s="28"/>
      <c r="GMG823" s="28"/>
      <c r="GMH823" s="28"/>
      <c r="GMI823" s="28"/>
      <c r="GMJ823" s="28"/>
      <c r="GMK823" s="28"/>
      <c r="GML823" s="28"/>
      <c r="GMM823" s="28"/>
      <c r="GMN823" s="28"/>
      <c r="GMO823" s="28"/>
      <c r="GMP823" s="28"/>
      <c r="GMQ823" s="28"/>
      <c r="GMR823" s="28"/>
      <c r="GMS823" s="28"/>
      <c r="GMT823" s="28"/>
      <c r="GMU823" s="28"/>
      <c r="GMV823" s="28"/>
      <c r="GMW823" s="28"/>
      <c r="GMX823" s="28"/>
      <c r="GMY823" s="28"/>
      <c r="GMZ823" s="28"/>
      <c r="GNA823" s="28"/>
      <c r="GNB823" s="28"/>
      <c r="GNC823" s="28"/>
      <c r="GND823" s="28"/>
      <c r="GNE823" s="28"/>
      <c r="GNF823" s="28"/>
      <c r="GNG823" s="28"/>
      <c r="GNH823" s="28"/>
      <c r="GNI823" s="28"/>
      <c r="GNJ823" s="28"/>
      <c r="GNK823" s="28"/>
      <c r="GNL823" s="28"/>
      <c r="GNM823" s="28"/>
      <c r="GNN823" s="28"/>
      <c r="GNO823" s="28"/>
      <c r="GNP823" s="28"/>
      <c r="GNQ823" s="28"/>
      <c r="GNR823" s="28"/>
      <c r="GNS823" s="28"/>
      <c r="GNT823" s="28"/>
      <c r="GNU823" s="28"/>
      <c r="GNV823" s="28"/>
      <c r="GNW823" s="28"/>
      <c r="GNX823" s="28"/>
      <c r="GNY823" s="28"/>
      <c r="GNZ823" s="28"/>
      <c r="GOA823" s="28"/>
      <c r="GOB823" s="28"/>
      <c r="GOC823" s="28"/>
      <c r="GOD823" s="28"/>
      <c r="GOE823" s="28"/>
      <c r="GOF823" s="28"/>
      <c r="GOG823" s="28"/>
      <c r="GOH823" s="28"/>
      <c r="GOI823" s="28"/>
      <c r="GOJ823" s="28"/>
      <c r="GOK823" s="28"/>
      <c r="GOL823" s="28"/>
      <c r="GOM823" s="28"/>
      <c r="GON823" s="28"/>
      <c r="GOO823" s="28"/>
      <c r="GOP823" s="28"/>
      <c r="GOQ823" s="28"/>
      <c r="GOR823" s="28"/>
      <c r="GOS823" s="28"/>
      <c r="GOT823" s="28"/>
      <c r="GOU823" s="28"/>
      <c r="GOV823" s="28"/>
      <c r="GOW823" s="28"/>
      <c r="GOX823" s="28"/>
      <c r="GOY823" s="28"/>
      <c r="GOZ823" s="28"/>
      <c r="GPA823" s="28"/>
      <c r="GPB823" s="28"/>
      <c r="GPC823" s="28"/>
      <c r="GPD823" s="28"/>
      <c r="GPE823" s="28"/>
      <c r="GPF823" s="28"/>
      <c r="GPG823" s="28"/>
      <c r="GPH823" s="28"/>
      <c r="GPI823" s="28"/>
      <c r="GPJ823" s="28"/>
      <c r="GPK823" s="28"/>
      <c r="GPL823" s="28"/>
      <c r="GPM823" s="28"/>
      <c r="GPN823" s="28"/>
      <c r="GPO823" s="28"/>
      <c r="GPP823" s="28"/>
      <c r="GPQ823" s="28"/>
      <c r="GPR823" s="28"/>
      <c r="GPS823" s="28"/>
      <c r="GPT823" s="28"/>
      <c r="GPU823" s="28"/>
      <c r="GPV823" s="28"/>
      <c r="GPW823" s="28"/>
      <c r="GPX823" s="28"/>
      <c r="GPY823" s="28"/>
      <c r="GPZ823" s="28"/>
      <c r="GQA823" s="28"/>
      <c r="GQB823" s="28"/>
      <c r="GQC823" s="28"/>
      <c r="GQD823" s="28"/>
      <c r="GQE823" s="28"/>
      <c r="GQF823" s="28"/>
      <c r="GQG823" s="28"/>
      <c r="GQH823" s="28"/>
      <c r="GQI823" s="28"/>
      <c r="GQJ823" s="28"/>
      <c r="GQK823" s="28"/>
      <c r="GQL823" s="28"/>
      <c r="GQM823" s="28"/>
      <c r="GQN823" s="28"/>
      <c r="GQO823" s="28"/>
      <c r="GQP823" s="28"/>
      <c r="GQQ823" s="28"/>
      <c r="GQR823" s="28"/>
      <c r="GQS823" s="28"/>
      <c r="GQT823" s="28"/>
      <c r="GQU823" s="28"/>
      <c r="GQV823" s="28"/>
      <c r="GQW823" s="28"/>
      <c r="GQX823" s="28"/>
      <c r="GQY823" s="28"/>
      <c r="GQZ823" s="28"/>
      <c r="GRA823" s="28"/>
      <c r="GRB823" s="28"/>
      <c r="GRC823" s="28"/>
      <c r="GRD823" s="28"/>
      <c r="GRE823" s="28"/>
      <c r="GRF823" s="28"/>
      <c r="GRG823" s="28"/>
      <c r="GRH823" s="28"/>
      <c r="GRI823" s="28"/>
      <c r="GRJ823" s="28"/>
      <c r="GRK823" s="28"/>
      <c r="GRL823" s="28"/>
      <c r="GRM823" s="28"/>
      <c r="GRN823" s="28"/>
      <c r="GRO823" s="28"/>
      <c r="GRP823" s="28"/>
      <c r="GRQ823" s="28"/>
      <c r="GRR823" s="28"/>
      <c r="GRS823" s="28"/>
      <c r="GRT823" s="28"/>
      <c r="GRU823" s="28"/>
      <c r="GRV823" s="28"/>
      <c r="GRW823" s="28"/>
      <c r="GRX823" s="28"/>
      <c r="GRY823" s="28"/>
      <c r="GRZ823" s="28"/>
      <c r="GSA823" s="28"/>
      <c r="GSB823" s="28"/>
      <c r="GSC823" s="28"/>
      <c r="GSD823" s="28"/>
      <c r="GSE823" s="28"/>
      <c r="GSF823" s="28"/>
      <c r="GSG823" s="28"/>
      <c r="GSH823" s="28"/>
      <c r="GSI823" s="28"/>
      <c r="GSJ823" s="28"/>
      <c r="GSK823" s="28"/>
      <c r="GSL823" s="28"/>
      <c r="GSM823" s="28"/>
      <c r="GSN823" s="28"/>
      <c r="GSO823" s="28"/>
      <c r="GSP823" s="28"/>
      <c r="GSQ823" s="28"/>
      <c r="GSR823" s="28"/>
      <c r="GSS823" s="28"/>
      <c r="GST823" s="28"/>
      <c r="GSU823" s="28"/>
      <c r="GSV823" s="28"/>
      <c r="GSW823" s="28"/>
      <c r="GSX823" s="28"/>
      <c r="GSY823" s="28"/>
      <c r="GSZ823" s="28"/>
      <c r="GTA823" s="28"/>
      <c r="GTB823" s="28"/>
      <c r="GTC823" s="28"/>
      <c r="GTD823" s="28"/>
      <c r="GTE823" s="28"/>
      <c r="GTF823" s="28"/>
      <c r="GTG823" s="28"/>
      <c r="GTH823" s="28"/>
      <c r="GTI823" s="28"/>
      <c r="GTJ823" s="28"/>
      <c r="GTK823" s="28"/>
      <c r="GTL823" s="28"/>
      <c r="GTM823" s="28"/>
      <c r="GTN823" s="28"/>
      <c r="GTO823" s="28"/>
      <c r="GTP823" s="28"/>
      <c r="GTQ823" s="28"/>
      <c r="GTR823" s="28"/>
      <c r="GTS823" s="28"/>
      <c r="GTT823" s="28"/>
      <c r="GTU823" s="28"/>
      <c r="GTV823" s="28"/>
      <c r="GTW823" s="28"/>
      <c r="GTX823" s="28"/>
      <c r="GTY823" s="28"/>
      <c r="GTZ823" s="28"/>
      <c r="GUA823" s="28"/>
      <c r="GUB823" s="28"/>
      <c r="GUC823" s="28"/>
      <c r="GUD823" s="28"/>
      <c r="GUE823" s="28"/>
      <c r="GUF823" s="28"/>
      <c r="GUG823" s="28"/>
      <c r="GUH823" s="28"/>
      <c r="GUI823" s="28"/>
      <c r="GUJ823" s="28"/>
      <c r="GUK823" s="28"/>
      <c r="GUL823" s="28"/>
      <c r="GUM823" s="28"/>
      <c r="GUN823" s="28"/>
      <c r="GUO823" s="28"/>
      <c r="GUP823" s="28"/>
      <c r="GUQ823" s="28"/>
      <c r="GUR823" s="28"/>
      <c r="GUS823" s="28"/>
      <c r="GUT823" s="28"/>
      <c r="GUU823" s="28"/>
      <c r="GUV823" s="28"/>
      <c r="GUW823" s="28"/>
      <c r="GUX823" s="28"/>
      <c r="GUY823" s="28"/>
      <c r="GUZ823" s="28"/>
      <c r="GVA823" s="28"/>
      <c r="GVB823" s="28"/>
      <c r="GVC823" s="28"/>
      <c r="GVD823" s="28"/>
      <c r="GVE823" s="28"/>
      <c r="GVF823" s="28"/>
      <c r="GVG823" s="28"/>
      <c r="GVH823" s="28"/>
      <c r="GVI823" s="28"/>
      <c r="GVJ823" s="28"/>
      <c r="GVK823" s="28"/>
      <c r="GVL823" s="28"/>
      <c r="GVM823" s="28"/>
      <c r="GVN823" s="28"/>
      <c r="GVO823" s="28"/>
      <c r="GVP823" s="28"/>
      <c r="GVQ823" s="28"/>
      <c r="GVR823" s="28"/>
      <c r="GVS823" s="28"/>
      <c r="GVT823" s="28"/>
      <c r="GVU823" s="28"/>
      <c r="GVV823" s="28"/>
      <c r="GVW823" s="28"/>
      <c r="GVX823" s="28"/>
      <c r="GVY823" s="28"/>
      <c r="GVZ823" s="28"/>
      <c r="GWA823" s="28"/>
      <c r="GWB823" s="28"/>
      <c r="GWC823" s="28"/>
      <c r="GWD823" s="28"/>
      <c r="GWE823" s="28"/>
      <c r="GWF823" s="28"/>
      <c r="GWG823" s="28"/>
      <c r="GWH823" s="28"/>
      <c r="GWI823" s="28"/>
      <c r="GWJ823" s="28"/>
      <c r="GWK823" s="28"/>
      <c r="GWL823" s="28"/>
      <c r="GWM823" s="28"/>
      <c r="GWN823" s="28"/>
      <c r="GWO823" s="28"/>
      <c r="GWP823" s="28"/>
      <c r="GWQ823" s="28"/>
      <c r="GWR823" s="28"/>
      <c r="GWS823" s="28"/>
      <c r="GWT823" s="28"/>
      <c r="GWU823" s="28"/>
      <c r="GWV823" s="28"/>
      <c r="GWW823" s="28"/>
      <c r="GWX823" s="28"/>
      <c r="GWY823" s="28"/>
      <c r="GWZ823" s="28"/>
      <c r="GXA823" s="28"/>
      <c r="GXB823" s="28"/>
      <c r="GXC823" s="28"/>
      <c r="GXD823" s="28"/>
      <c r="GXE823" s="28"/>
      <c r="GXF823" s="28"/>
      <c r="GXG823" s="28"/>
      <c r="GXH823" s="28"/>
      <c r="GXI823" s="28"/>
      <c r="GXJ823" s="28"/>
      <c r="GXK823" s="28"/>
      <c r="GXL823" s="28"/>
      <c r="GXM823" s="28"/>
      <c r="GXN823" s="28"/>
      <c r="GXO823" s="28"/>
      <c r="GXP823" s="28"/>
      <c r="GXQ823" s="28"/>
      <c r="GXR823" s="28"/>
      <c r="GXS823" s="28"/>
      <c r="GXT823" s="28"/>
      <c r="GXU823" s="28"/>
      <c r="GXV823" s="28"/>
      <c r="GXW823" s="28"/>
      <c r="GXX823" s="28"/>
      <c r="GXY823" s="28"/>
      <c r="GXZ823" s="28"/>
      <c r="GYA823" s="28"/>
      <c r="GYB823" s="28"/>
      <c r="GYC823" s="28"/>
      <c r="GYD823" s="28"/>
      <c r="GYE823" s="28"/>
      <c r="GYF823" s="28"/>
      <c r="GYG823" s="28"/>
      <c r="GYH823" s="28"/>
      <c r="GYI823" s="28"/>
      <c r="GYJ823" s="28"/>
      <c r="GYK823" s="28"/>
      <c r="GYL823" s="28"/>
      <c r="GYM823" s="28"/>
      <c r="GYN823" s="28"/>
      <c r="GYO823" s="28"/>
      <c r="GYP823" s="28"/>
      <c r="GYQ823" s="28"/>
      <c r="GYR823" s="28"/>
      <c r="GYS823" s="28"/>
      <c r="GYT823" s="28"/>
      <c r="GYU823" s="28"/>
      <c r="GYV823" s="28"/>
      <c r="GYW823" s="28"/>
      <c r="GYX823" s="28"/>
      <c r="GYY823" s="28"/>
      <c r="GYZ823" s="28"/>
      <c r="GZA823" s="28"/>
      <c r="GZB823" s="28"/>
      <c r="GZC823" s="28"/>
      <c r="GZD823" s="28"/>
      <c r="GZE823" s="28"/>
      <c r="GZF823" s="28"/>
      <c r="GZG823" s="28"/>
      <c r="GZH823" s="28"/>
      <c r="GZI823" s="28"/>
      <c r="GZJ823" s="28"/>
      <c r="GZK823" s="28"/>
      <c r="GZL823" s="28"/>
      <c r="GZM823" s="28"/>
      <c r="GZN823" s="28"/>
      <c r="GZO823" s="28"/>
      <c r="GZP823" s="28"/>
      <c r="GZQ823" s="28"/>
      <c r="GZR823" s="28"/>
      <c r="GZS823" s="28"/>
      <c r="GZT823" s="28"/>
      <c r="GZU823" s="28"/>
      <c r="GZV823" s="28"/>
      <c r="GZW823" s="28"/>
      <c r="GZX823" s="28"/>
      <c r="GZY823" s="28"/>
      <c r="GZZ823" s="28"/>
      <c r="HAA823" s="28"/>
      <c r="HAB823" s="28"/>
      <c r="HAC823" s="28"/>
      <c r="HAD823" s="28"/>
      <c r="HAE823" s="28"/>
      <c r="HAF823" s="28"/>
      <c r="HAG823" s="28"/>
      <c r="HAH823" s="28"/>
      <c r="HAI823" s="28"/>
      <c r="HAJ823" s="28"/>
      <c r="HAK823" s="28"/>
      <c r="HAL823" s="28"/>
      <c r="HAM823" s="28"/>
      <c r="HAN823" s="28"/>
      <c r="HAO823" s="28"/>
      <c r="HAP823" s="28"/>
      <c r="HAQ823" s="28"/>
      <c r="HAR823" s="28"/>
      <c r="HAS823" s="28"/>
      <c r="HAT823" s="28"/>
      <c r="HAU823" s="28"/>
      <c r="HAV823" s="28"/>
      <c r="HAW823" s="28"/>
      <c r="HAX823" s="28"/>
      <c r="HAY823" s="28"/>
      <c r="HAZ823" s="28"/>
      <c r="HBA823" s="28"/>
      <c r="HBB823" s="28"/>
      <c r="HBC823" s="28"/>
      <c r="HBD823" s="28"/>
      <c r="HBE823" s="28"/>
      <c r="HBF823" s="28"/>
      <c r="HBG823" s="28"/>
      <c r="HBH823" s="28"/>
      <c r="HBI823" s="28"/>
      <c r="HBJ823" s="28"/>
      <c r="HBK823" s="28"/>
      <c r="HBL823" s="28"/>
      <c r="HBM823" s="28"/>
      <c r="HBN823" s="28"/>
      <c r="HBO823" s="28"/>
      <c r="HBP823" s="28"/>
      <c r="HBQ823" s="28"/>
      <c r="HBR823" s="28"/>
      <c r="HBS823" s="28"/>
      <c r="HBT823" s="28"/>
      <c r="HBU823" s="28"/>
      <c r="HBV823" s="28"/>
      <c r="HBW823" s="28"/>
      <c r="HBX823" s="28"/>
      <c r="HBY823" s="28"/>
      <c r="HBZ823" s="28"/>
      <c r="HCA823" s="28"/>
      <c r="HCB823" s="28"/>
      <c r="HCC823" s="28"/>
      <c r="HCD823" s="28"/>
      <c r="HCE823" s="28"/>
      <c r="HCF823" s="28"/>
      <c r="HCG823" s="28"/>
      <c r="HCH823" s="28"/>
      <c r="HCI823" s="28"/>
      <c r="HCJ823" s="28"/>
      <c r="HCK823" s="28"/>
      <c r="HCL823" s="28"/>
      <c r="HCM823" s="28"/>
      <c r="HCN823" s="28"/>
      <c r="HCO823" s="28"/>
      <c r="HCP823" s="28"/>
      <c r="HCQ823" s="28"/>
      <c r="HCR823" s="28"/>
      <c r="HCS823" s="28"/>
      <c r="HCT823" s="28"/>
      <c r="HCU823" s="28"/>
      <c r="HCV823" s="28"/>
      <c r="HCW823" s="28"/>
      <c r="HCX823" s="28"/>
      <c r="HCY823" s="28"/>
      <c r="HCZ823" s="28"/>
      <c r="HDA823" s="28"/>
      <c r="HDB823" s="28"/>
      <c r="HDC823" s="28"/>
      <c r="HDD823" s="28"/>
      <c r="HDE823" s="28"/>
      <c r="HDF823" s="28"/>
      <c r="HDG823" s="28"/>
      <c r="HDH823" s="28"/>
      <c r="HDI823" s="28"/>
      <c r="HDJ823" s="28"/>
      <c r="HDK823" s="28"/>
      <c r="HDL823" s="28"/>
      <c r="HDM823" s="28"/>
      <c r="HDN823" s="28"/>
      <c r="HDO823" s="28"/>
      <c r="HDP823" s="28"/>
      <c r="HDQ823" s="28"/>
      <c r="HDR823" s="28"/>
      <c r="HDS823" s="28"/>
      <c r="HDT823" s="28"/>
      <c r="HDU823" s="28"/>
      <c r="HDV823" s="28"/>
      <c r="HDW823" s="28"/>
      <c r="HDX823" s="28"/>
      <c r="HDY823" s="28"/>
      <c r="HDZ823" s="28"/>
      <c r="HEA823" s="28"/>
      <c r="HEB823" s="28"/>
      <c r="HEC823" s="28"/>
      <c r="HED823" s="28"/>
      <c r="HEE823" s="28"/>
      <c r="HEF823" s="28"/>
      <c r="HEG823" s="28"/>
      <c r="HEH823" s="28"/>
      <c r="HEI823" s="28"/>
      <c r="HEJ823" s="28"/>
      <c r="HEK823" s="28"/>
      <c r="HEL823" s="28"/>
      <c r="HEM823" s="28"/>
      <c r="HEN823" s="28"/>
      <c r="HEO823" s="28"/>
      <c r="HEP823" s="28"/>
      <c r="HEQ823" s="28"/>
      <c r="HER823" s="28"/>
      <c r="HES823" s="28"/>
      <c r="HET823" s="28"/>
      <c r="HEU823" s="28"/>
      <c r="HEV823" s="28"/>
      <c r="HEW823" s="28"/>
      <c r="HEX823" s="28"/>
      <c r="HEY823" s="28"/>
      <c r="HEZ823" s="28"/>
      <c r="HFA823" s="28"/>
      <c r="HFB823" s="28"/>
      <c r="HFC823" s="28"/>
      <c r="HFD823" s="28"/>
      <c r="HFE823" s="28"/>
      <c r="HFF823" s="28"/>
      <c r="HFG823" s="28"/>
      <c r="HFH823" s="28"/>
      <c r="HFI823" s="28"/>
      <c r="HFJ823" s="28"/>
      <c r="HFK823" s="28"/>
      <c r="HFL823" s="28"/>
      <c r="HFM823" s="28"/>
      <c r="HFN823" s="28"/>
      <c r="HFO823" s="28"/>
      <c r="HFP823" s="28"/>
      <c r="HFQ823" s="28"/>
      <c r="HFR823" s="28"/>
      <c r="HFS823" s="28"/>
      <c r="HFT823" s="28"/>
      <c r="HFU823" s="28"/>
      <c r="HFV823" s="28"/>
      <c r="HFW823" s="28"/>
      <c r="HFX823" s="28"/>
      <c r="HFY823" s="28"/>
      <c r="HFZ823" s="28"/>
      <c r="HGA823" s="28"/>
      <c r="HGB823" s="28"/>
      <c r="HGC823" s="28"/>
      <c r="HGD823" s="28"/>
      <c r="HGE823" s="28"/>
      <c r="HGF823" s="28"/>
      <c r="HGG823" s="28"/>
      <c r="HGH823" s="28"/>
      <c r="HGI823" s="28"/>
      <c r="HGJ823" s="28"/>
      <c r="HGK823" s="28"/>
      <c r="HGL823" s="28"/>
      <c r="HGM823" s="28"/>
      <c r="HGN823" s="28"/>
      <c r="HGO823" s="28"/>
      <c r="HGP823" s="28"/>
      <c r="HGQ823" s="28"/>
      <c r="HGR823" s="28"/>
      <c r="HGS823" s="28"/>
      <c r="HGT823" s="28"/>
      <c r="HGU823" s="28"/>
      <c r="HGV823" s="28"/>
      <c r="HGW823" s="28"/>
      <c r="HGX823" s="28"/>
      <c r="HGY823" s="28"/>
      <c r="HGZ823" s="28"/>
      <c r="HHA823" s="28"/>
      <c r="HHB823" s="28"/>
      <c r="HHC823" s="28"/>
      <c r="HHD823" s="28"/>
      <c r="HHE823" s="28"/>
      <c r="HHF823" s="28"/>
      <c r="HHG823" s="28"/>
      <c r="HHH823" s="28"/>
      <c r="HHI823" s="28"/>
      <c r="HHJ823" s="28"/>
      <c r="HHK823" s="28"/>
      <c r="HHL823" s="28"/>
      <c r="HHM823" s="28"/>
      <c r="HHN823" s="28"/>
      <c r="HHO823" s="28"/>
      <c r="HHP823" s="28"/>
      <c r="HHQ823" s="28"/>
      <c r="HHR823" s="28"/>
      <c r="HHS823" s="28"/>
      <c r="HHT823" s="28"/>
      <c r="HHU823" s="28"/>
      <c r="HHV823" s="28"/>
      <c r="HHW823" s="28"/>
      <c r="HHX823" s="28"/>
      <c r="HHY823" s="28"/>
      <c r="HHZ823" s="28"/>
      <c r="HIA823" s="28"/>
      <c r="HIB823" s="28"/>
      <c r="HIC823" s="28"/>
      <c r="HID823" s="28"/>
      <c r="HIE823" s="28"/>
      <c r="HIF823" s="28"/>
      <c r="HIG823" s="28"/>
      <c r="HIH823" s="28"/>
      <c r="HII823" s="28"/>
      <c r="HIJ823" s="28"/>
      <c r="HIK823" s="28"/>
      <c r="HIL823" s="28"/>
      <c r="HIM823" s="28"/>
      <c r="HIN823" s="28"/>
      <c r="HIO823" s="28"/>
      <c r="HIP823" s="28"/>
      <c r="HIQ823" s="28"/>
      <c r="HIR823" s="28"/>
      <c r="HIS823" s="28"/>
      <c r="HIT823" s="28"/>
      <c r="HIU823" s="28"/>
      <c r="HIV823" s="28"/>
      <c r="HIW823" s="28"/>
      <c r="HIX823" s="28"/>
      <c r="HIY823" s="28"/>
      <c r="HIZ823" s="28"/>
      <c r="HJA823" s="28"/>
      <c r="HJB823" s="28"/>
      <c r="HJC823" s="28"/>
      <c r="HJD823" s="28"/>
      <c r="HJE823" s="28"/>
      <c r="HJF823" s="28"/>
      <c r="HJG823" s="28"/>
      <c r="HJH823" s="28"/>
      <c r="HJI823" s="28"/>
      <c r="HJJ823" s="28"/>
      <c r="HJK823" s="28"/>
      <c r="HJL823" s="28"/>
      <c r="HJM823" s="28"/>
      <c r="HJN823" s="28"/>
      <c r="HJO823" s="28"/>
      <c r="HJP823" s="28"/>
      <c r="HJQ823" s="28"/>
      <c r="HJR823" s="28"/>
      <c r="HJS823" s="28"/>
      <c r="HJT823" s="28"/>
      <c r="HJU823" s="28"/>
      <c r="HJV823" s="28"/>
      <c r="HJW823" s="28"/>
      <c r="HJX823" s="28"/>
      <c r="HJY823" s="28"/>
      <c r="HJZ823" s="28"/>
      <c r="HKA823" s="28"/>
      <c r="HKB823" s="28"/>
      <c r="HKC823" s="28"/>
      <c r="HKD823" s="28"/>
      <c r="HKE823" s="28"/>
      <c r="HKF823" s="28"/>
      <c r="HKG823" s="28"/>
      <c r="HKH823" s="28"/>
      <c r="HKI823" s="28"/>
      <c r="HKJ823" s="28"/>
      <c r="HKK823" s="28"/>
      <c r="HKL823" s="28"/>
      <c r="HKM823" s="28"/>
      <c r="HKN823" s="28"/>
      <c r="HKO823" s="28"/>
      <c r="HKP823" s="28"/>
      <c r="HKQ823" s="28"/>
      <c r="HKR823" s="28"/>
      <c r="HKS823" s="28"/>
      <c r="HKT823" s="28"/>
      <c r="HKU823" s="28"/>
      <c r="HKV823" s="28"/>
      <c r="HKW823" s="28"/>
      <c r="HKX823" s="28"/>
      <c r="HKY823" s="28"/>
      <c r="HKZ823" s="28"/>
      <c r="HLA823" s="28"/>
      <c r="HLB823" s="28"/>
      <c r="HLC823" s="28"/>
      <c r="HLD823" s="28"/>
      <c r="HLE823" s="28"/>
      <c r="HLF823" s="28"/>
      <c r="HLG823" s="28"/>
      <c r="HLH823" s="28"/>
      <c r="HLI823" s="28"/>
      <c r="HLJ823" s="28"/>
      <c r="HLK823" s="28"/>
      <c r="HLL823" s="28"/>
      <c r="HLM823" s="28"/>
      <c r="HLN823" s="28"/>
      <c r="HLO823" s="28"/>
      <c r="HLP823" s="28"/>
      <c r="HLQ823" s="28"/>
      <c r="HLR823" s="28"/>
      <c r="HLS823" s="28"/>
      <c r="HLT823" s="28"/>
      <c r="HLU823" s="28"/>
      <c r="HLV823" s="28"/>
      <c r="HLW823" s="28"/>
      <c r="HLX823" s="28"/>
      <c r="HLY823" s="28"/>
      <c r="HLZ823" s="28"/>
      <c r="HMA823" s="28"/>
      <c r="HMB823" s="28"/>
      <c r="HMC823" s="28"/>
      <c r="HMD823" s="28"/>
      <c r="HME823" s="28"/>
      <c r="HMF823" s="28"/>
      <c r="HMG823" s="28"/>
      <c r="HMH823" s="28"/>
      <c r="HMI823" s="28"/>
      <c r="HMJ823" s="28"/>
      <c r="HMK823" s="28"/>
      <c r="HML823" s="28"/>
      <c r="HMM823" s="28"/>
      <c r="HMN823" s="28"/>
      <c r="HMO823" s="28"/>
      <c r="HMP823" s="28"/>
      <c r="HMQ823" s="28"/>
      <c r="HMR823" s="28"/>
      <c r="HMS823" s="28"/>
      <c r="HMT823" s="28"/>
      <c r="HMU823" s="28"/>
      <c r="HMV823" s="28"/>
      <c r="HMW823" s="28"/>
      <c r="HMX823" s="28"/>
      <c r="HMY823" s="28"/>
      <c r="HMZ823" s="28"/>
      <c r="HNA823" s="28"/>
      <c r="HNB823" s="28"/>
      <c r="HNC823" s="28"/>
      <c r="HND823" s="28"/>
      <c r="HNE823" s="28"/>
      <c r="HNF823" s="28"/>
      <c r="HNG823" s="28"/>
      <c r="HNH823" s="28"/>
      <c r="HNI823" s="28"/>
      <c r="HNJ823" s="28"/>
      <c r="HNK823" s="28"/>
      <c r="HNL823" s="28"/>
      <c r="HNM823" s="28"/>
      <c r="HNN823" s="28"/>
      <c r="HNO823" s="28"/>
      <c r="HNP823" s="28"/>
      <c r="HNQ823" s="28"/>
      <c r="HNR823" s="28"/>
      <c r="HNS823" s="28"/>
      <c r="HNT823" s="28"/>
      <c r="HNU823" s="28"/>
      <c r="HNV823" s="28"/>
      <c r="HNW823" s="28"/>
      <c r="HNX823" s="28"/>
      <c r="HNY823" s="28"/>
      <c r="HNZ823" s="28"/>
      <c r="HOA823" s="28"/>
      <c r="HOB823" s="28"/>
      <c r="HOC823" s="28"/>
      <c r="HOD823" s="28"/>
      <c r="HOE823" s="28"/>
      <c r="HOF823" s="28"/>
      <c r="HOG823" s="28"/>
      <c r="HOH823" s="28"/>
      <c r="HOI823" s="28"/>
      <c r="HOJ823" s="28"/>
      <c r="HOK823" s="28"/>
      <c r="HOL823" s="28"/>
      <c r="HOM823" s="28"/>
      <c r="HON823" s="28"/>
      <c r="HOO823" s="28"/>
      <c r="HOP823" s="28"/>
      <c r="HOQ823" s="28"/>
      <c r="HOR823" s="28"/>
      <c r="HOS823" s="28"/>
      <c r="HOT823" s="28"/>
      <c r="HOU823" s="28"/>
      <c r="HOV823" s="28"/>
      <c r="HOW823" s="28"/>
      <c r="HOX823" s="28"/>
      <c r="HOY823" s="28"/>
      <c r="HOZ823" s="28"/>
      <c r="HPA823" s="28"/>
      <c r="HPB823" s="28"/>
      <c r="HPC823" s="28"/>
      <c r="HPD823" s="28"/>
      <c r="HPE823" s="28"/>
      <c r="HPF823" s="28"/>
      <c r="HPG823" s="28"/>
      <c r="HPH823" s="28"/>
      <c r="HPI823" s="28"/>
      <c r="HPJ823" s="28"/>
      <c r="HPK823" s="28"/>
      <c r="HPL823" s="28"/>
      <c r="HPM823" s="28"/>
      <c r="HPN823" s="28"/>
      <c r="HPO823" s="28"/>
      <c r="HPP823" s="28"/>
      <c r="HPQ823" s="28"/>
      <c r="HPR823" s="28"/>
      <c r="HPS823" s="28"/>
      <c r="HPT823" s="28"/>
      <c r="HPU823" s="28"/>
      <c r="HPV823" s="28"/>
      <c r="HPW823" s="28"/>
      <c r="HPX823" s="28"/>
      <c r="HPY823" s="28"/>
      <c r="HPZ823" s="28"/>
      <c r="HQA823" s="28"/>
      <c r="HQB823" s="28"/>
      <c r="HQC823" s="28"/>
      <c r="HQD823" s="28"/>
      <c r="HQE823" s="28"/>
      <c r="HQF823" s="28"/>
      <c r="HQG823" s="28"/>
      <c r="HQH823" s="28"/>
      <c r="HQI823" s="28"/>
      <c r="HQJ823" s="28"/>
      <c r="HQK823" s="28"/>
      <c r="HQL823" s="28"/>
      <c r="HQM823" s="28"/>
      <c r="HQN823" s="28"/>
      <c r="HQO823" s="28"/>
      <c r="HQP823" s="28"/>
      <c r="HQQ823" s="28"/>
      <c r="HQR823" s="28"/>
      <c r="HQS823" s="28"/>
      <c r="HQT823" s="28"/>
      <c r="HQU823" s="28"/>
      <c r="HQV823" s="28"/>
      <c r="HQW823" s="28"/>
      <c r="HQX823" s="28"/>
      <c r="HQY823" s="28"/>
      <c r="HQZ823" s="28"/>
      <c r="HRA823" s="28"/>
      <c r="HRB823" s="28"/>
      <c r="HRC823" s="28"/>
      <c r="HRD823" s="28"/>
      <c r="HRE823" s="28"/>
      <c r="HRF823" s="28"/>
      <c r="HRG823" s="28"/>
      <c r="HRH823" s="28"/>
      <c r="HRI823" s="28"/>
      <c r="HRJ823" s="28"/>
      <c r="HRK823" s="28"/>
      <c r="HRL823" s="28"/>
      <c r="HRM823" s="28"/>
      <c r="HRN823" s="28"/>
      <c r="HRO823" s="28"/>
      <c r="HRP823" s="28"/>
      <c r="HRQ823" s="28"/>
      <c r="HRR823" s="28"/>
      <c r="HRS823" s="28"/>
      <c r="HRT823" s="28"/>
      <c r="HRU823" s="28"/>
      <c r="HRV823" s="28"/>
      <c r="HRW823" s="28"/>
      <c r="HRX823" s="28"/>
      <c r="HRY823" s="28"/>
      <c r="HRZ823" s="28"/>
      <c r="HSA823" s="28"/>
      <c r="HSB823" s="28"/>
      <c r="HSC823" s="28"/>
      <c r="HSD823" s="28"/>
      <c r="HSE823" s="28"/>
      <c r="HSF823" s="28"/>
      <c r="HSG823" s="28"/>
      <c r="HSH823" s="28"/>
      <c r="HSI823" s="28"/>
      <c r="HSJ823" s="28"/>
      <c r="HSK823" s="28"/>
      <c r="HSL823" s="28"/>
      <c r="HSM823" s="28"/>
      <c r="HSN823" s="28"/>
      <c r="HSO823" s="28"/>
      <c r="HSP823" s="28"/>
      <c r="HSQ823" s="28"/>
      <c r="HSR823" s="28"/>
      <c r="HSS823" s="28"/>
      <c r="HST823" s="28"/>
      <c r="HSU823" s="28"/>
      <c r="HSV823" s="28"/>
      <c r="HSW823" s="28"/>
      <c r="HSX823" s="28"/>
      <c r="HSY823" s="28"/>
      <c r="HSZ823" s="28"/>
      <c r="HTA823" s="28"/>
      <c r="HTB823" s="28"/>
      <c r="HTC823" s="28"/>
      <c r="HTD823" s="28"/>
      <c r="HTE823" s="28"/>
      <c r="HTF823" s="28"/>
      <c r="HTG823" s="28"/>
      <c r="HTH823" s="28"/>
      <c r="HTI823" s="28"/>
      <c r="HTJ823" s="28"/>
      <c r="HTK823" s="28"/>
      <c r="HTL823" s="28"/>
      <c r="HTM823" s="28"/>
      <c r="HTN823" s="28"/>
      <c r="HTO823" s="28"/>
      <c r="HTP823" s="28"/>
      <c r="HTQ823" s="28"/>
      <c r="HTR823" s="28"/>
      <c r="HTS823" s="28"/>
      <c r="HTT823" s="28"/>
      <c r="HTU823" s="28"/>
      <c r="HTV823" s="28"/>
      <c r="HTW823" s="28"/>
      <c r="HTX823" s="28"/>
      <c r="HTY823" s="28"/>
      <c r="HTZ823" s="28"/>
      <c r="HUA823" s="28"/>
      <c r="HUB823" s="28"/>
      <c r="HUC823" s="28"/>
      <c r="HUD823" s="28"/>
      <c r="HUE823" s="28"/>
      <c r="HUF823" s="28"/>
      <c r="HUG823" s="28"/>
      <c r="HUH823" s="28"/>
      <c r="HUI823" s="28"/>
      <c r="HUJ823" s="28"/>
      <c r="HUK823" s="28"/>
      <c r="HUL823" s="28"/>
      <c r="HUM823" s="28"/>
      <c r="HUN823" s="28"/>
      <c r="HUO823" s="28"/>
      <c r="HUP823" s="28"/>
      <c r="HUQ823" s="28"/>
      <c r="HUR823" s="28"/>
      <c r="HUS823" s="28"/>
      <c r="HUT823" s="28"/>
      <c r="HUU823" s="28"/>
      <c r="HUV823" s="28"/>
      <c r="HUW823" s="28"/>
      <c r="HUX823" s="28"/>
      <c r="HUY823" s="28"/>
      <c r="HUZ823" s="28"/>
      <c r="HVA823" s="28"/>
      <c r="HVB823" s="28"/>
      <c r="HVC823" s="28"/>
      <c r="HVD823" s="28"/>
      <c r="HVE823" s="28"/>
      <c r="HVF823" s="28"/>
      <c r="HVG823" s="28"/>
      <c r="HVH823" s="28"/>
      <c r="HVI823" s="28"/>
      <c r="HVJ823" s="28"/>
      <c r="HVK823" s="28"/>
      <c r="HVL823" s="28"/>
      <c r="HVM823" s="28"/>
      <c r="HVN823" s="28"/>
      <c r="HVO823" s="28"/>
      <c r="HVP823" s="28"/>
      <c r="HVQ823" s="28"/>
      <c r="HVR823" s="28"/>
      <c r="HVS823" s="28"/>
      <c r="HVT823" s="28"/>
      <c r="HVU823" s="28"/>
      <c r="HVV823" s="28"/>
      <c r="HVW823" s="28"/>
      <c r="HVX823" s="28"/>
      <c r="HVY823" s="28"/>
      <c r="HVZ823" s="28"/>
      <c r="HWA823" s="28"/>
      <c r="HWB823" s="28"/>
      <c r="HWC823" s="28"/>
      <c r="HWD823" s="28"/>
      <c r="HWE823" s="28"/>
      <c r="HWF823" s="28"/>
      <c r="HWG823" s="28"/>
      <c r="HWH823" s="28"/>
      <c r="HWI823" s="28"/>
      <c r="HWJ823" s="28"/>
      <c r="HWK823" s="28"/>
      <c r="HWL823" s="28"/>
      <c r="HWM823" s="28"/>
      <c r="HWN823" s="28"/>
      <c r="HWO823" s="28"/>
      <c r="HWP823" s="28"/>
      <c r="HWQ823" s="28"/>
      <c r="HWR823" s="28"/>
      <c r="HWS823" s="28"/>
      <c r="HWT823" s="28"/>
      <c r="HWU823" s="28"/>
      <c r="HWV823" s="28"/>
      <c r="HWW823" s="28"/>
      <c r="HWX823" s="28"/>
      <c r="HWY823" s="28"/>
      <c r="HWZ823" s="28"/>
      <c r="HXA823" s="28"/>
      <c r="HXB823" s="28"/>
      <c r="HXC823" s="28"/>
      <c r="HXD823" s="28"/>
      <c r="HXE823" s="28"/>
      <c r="HXF823" s="28"/>
      <c r="HXG823" s="28"/>
      <c r="HXH823" s="28"/>
      <c r="HXI823" s="28"/>
      <c r="HXJ823" s="28"/>
      <c r="HXK823" s="28"/>
      <c r="HXL823" s="28"/>
      <c r="HXM823" s="28"/>
      <c r="HXN823" s="28"/>
      <c r="HXO823" s="28"/>
      <c r="HXP823" s="28"/>
      <c r="HXQ823" s="28"/>
      <c r="HXR823" s="28"/>
      <c r="HXS823" s="28"/>
      <c r="HXT823" s="28"/>
      <c r="HXU823" s="28"/>
      <c r="HXV823" s="28"/>
      <c r="HXW823" s="28"/>
      <c r="HXX823" s="28"/>
      <c r="HXY823" s="28"/>
      <c r="HXZ823" s="28"/>
      <c r="HYA823" s="28"/>
      <c r="HYB823" s="28"/>
      <c r="HYC823" s="28"/>
      <c r="HYD823" s="28"/>
      <c r="HYE823" s="28"/>
      <c r="HYF823" s="28"/>
      <c r="HYG823" s="28"/>
      <c r="HYH823" s="28"/>
      <c r="HYI823" s="28"/>
      <c r="HYJ823" s="28"/>
      <c r="HYK823" s="28"/>
      <c r="HYL823" s="28"/>
      <c r="HYM823" s="28"/>
      <c r="HYN823" s="28"/>
      <c r="HYO823" s="28"/>
      <c r="HYP823" s="28"/>
      <c r="HYQ823" s="28"/>
      <c r="HYR823" s="28"/>
      <c r="HYS823" s="28"/>
      <c r="HYT823" s="28"/>
      <c r="HYU823" s="28"/>
      <c r="HYV823" s="28"/>
      <c r="HYW823" s="28"/>
      <c r="HYX823" s="28"/>
      <c r="HYY823" s="28"/>
      <c r="HYZ823" s="28"/>
      <c r="HZA823" s="28"/>
      <c r="HZB823" s="28"/>
      <c r="HZC823" s="28"/>
      <c r="HZD823" s="28"/>
      <c r="HZE823" s="28"/>
      <c r="HZF823" s="28"/>
      <c r="HZG823" s="28"/>
      <c r="HZH823" s="28"/>
      <c r="HZI823" s="28"/>
      <c r="HZJ823" s="28"/>
      <c r="HZK823" s="28"/>
      <c r="HZL823" s="28"/>
      <c r="HZM823" s="28"/>
      <c r="HZN823" s="28"/>
      <c r="HZO823" s="28"/>
      <c r="HZP823" s="28"/>
      <c r="HZQ823" s="28"/>
      <c r="HZR823" s="28"/>
      <c r="HZS823" s="28"/>
      <c r="HZT823" s="28"/>
      <c r="HZU823" s="28"/>
      <c r="HZV823" s="28"/>
      <c r="HZW823" s="28"/>
      <c r="HZX823" s="28"/>
      <c r="HZY823" s="28"/>
      <c r="HZZ823" s="28"/>
      <c r="IAA823" s="28"/>
      <c r="IAB823" s="28"/>
      <c r="IAC823" s="28"/>
      <c r="IAD823" s="28"/>
      <c r="IAE823" s="28"/>
      <c r="IAF823" s="28"/>
      <c r="IAG823" s="28"/>
      <c r="IAH823" s="28"/>
      <c r="IAI823" s="28"/>
      <c r="IAJ823" s="28"/>
      <c r="IAK823" s="28"/>
      <c r="IAL823" s="28"/>
      <c r="IAM823" s="28"/>
      <c r="IAN823" s="28"/>
      <c r="IAO823" s="28"/>
      <c r="IAP823" s="28"/>
      <c r="IAQ823" s="28"/>
      <c r="IAR823" s="28"/>
      <c r="IAS823" s="28"/>
      <c r="IAT823" s="28"/>
      <c r="IAU823" s="28"/>
      <c r="IAV823" s="28"/>
      <c r="IAW823" s="28"/>
      <c r="IAX823" s="28"/>
      <c r="IAY823" s="28"/>
      <c r="IAZ823" s="28"/>
      <c r="IBA823" s="28"/>
      <c r="IBB823" s="28"/>
      <c r="IBC823" s="28"/>
      <c r="IBD823" s="28"/>
      <c r="IBE823" s="28"/>
      <c r="IBF823" s="28"/>
      <c r="IBG823" s="28"/>
      <c r="IBH823" s="28"/>
      <c r="IBI823" s="28"/>
      <c r="IBJ823" s="28"/>
      <c r="IBK823" s="28"/>
      <c r="IBL823" s="28"/>
      <c r="IBM823" s="28"/>
      <c r="IBN823" s="28"/>
      <c r="IBO823" s="28"/>
      <c r="IBP823" s="28"/>
      <c r="IBQ823" s="28"/>
      <c r="IBR823" s="28"/>
      <c r="IBS823" s="28"/>
      <c r="IBT823" s="28"/>
      <c r="IBU823" s="28"/>
      <c r="IBV823" s="28"/>
      <c r="IBW823" s="28"/>
      <c r="IBX823" s="28"/>
      <c r="IBY823" s="28"/>
      <c r="IBZ823" s="28"/>
      <c r="ICA823" s="28"/>
      <c r="ICB823" s="28"/>
      <c r="ICC823" s="28"/>
      <c r="ICD823" s="28"/>
      <c r="ICE823" s="28"/>
      <c r="ICF823" s="28"/>
      <c r="ICG823" s="28"/>
      <c r="ICH823" s="28"/>
      <c r="ICI823" s="28"/>
      <c r="ICJ823" s="28"/>
      <c r="ICK823" s="28"/>
      <c r="ICL823" s="28"/>
      <c r="ICM823" s="28"/>
      <c r="ICN823" s="28"/>
      <c r="ICO823" s="28"/>
      <c r="ICP823" s="28"/>
      <c r="ICQ823" s="28"/>
      <c r="ICR823" s="28"/>
      <c r="ICS823" s="28"/>
      <c r="ICT823" s="28"/>
      <c r="ICU823" s="28"/>
      <c r="ICV823" s="28"/>
      <c r="ICW823" s="28"/>
      <c r="ICX823" s="28"/>
      <c r="ICY823" s="28"/>
      <c r="ICZ823" s="28"/>
      <c r="IDA823" s="28"/>
      <c r="IDB823" s="28"/>
      <c r="IDC823" s="28"/>
      <c r="IDD823" s="28"/>
      <c r="IDE823" s="28"/>
      <c r="IDF823" s="28"/>
      <c r="IDG823" s="28"/>
      <c r="IDH823" s="28"/>
      <c r="IDI823" s="28"/>
      <c r="IDJ823" s="28"/>
      <c r="IDK823" s="28"/>
      <c r="IDL823" s="28"/>
      <c r="IDM823" s="28"/>
      <c r="IDN823" s="28"/>
      <c r="IDO823" s="28"/>
      <c r="IDP823" s="28"/>
      <c r="IDQ823" s="28"/>
      <c r="IDR823" s="28"/>
      <c r="IDS823" s="28"/>
      <c r="IDT823" s="28"/>
      <c r="IDU823" s="28"/>
      <c r="IDV823" s="28"/>
      <c r="IDW823" s="28"/>
      <c r="IDX823" s="28"/>
      <c r="IDY823" s="28"/>
      <c r="IDZ823" s="28"/>
      <c r="IEA823" s="28"/>
      <c r="IEB823" s="28"/>
      <c r="IEC823" s="28"/>
      <c r="IED823" s="28"/>
      <c r="IEE823" s="28"/>
      <c r="IEF823" s="28"/>
      <c r="IEG823" s="28"/>
      <c r="IEH823" s="28"/>
      <c r="IEI823" s="28"/>
      <c r="IEJ823" s="28"/>
      <c r="IEK823" s="28"/>
      <c r="IEL823" s="28"/>
      <c r="IEM823" s="28"/>
      <c r="IEN823" s="28"/>
      <c r="IEO823" s="28"/>
      <c r="IEP823" s="28"/>
      <c r="IEQ823" s="28"/>
      <c r="IER823" s="28"/>
      <c r="IES823" s="28"/>
      <c r="IET823" s="28"/>
      <c r="IEU823" s="28"/>
      <c r="IEV823" s="28"/>
      <c r="IEW823" s="28"/>
      <c r="IEX823" s="28"/>
      <c r="IEY823" s="28"/>
      <c r="IEZ823" s="28"/>
      <c r="IFA823" s="28"/>
      <c r="IFB823" s="28"/>
      <c r="IFC823" s="28"/>
      <c r="IFD823" s="28"/>
      <c r="IFE823" s="28"/>
      <c r="IFF823" s="28"/>
      <c r="IFG823" s="28"/>
      <c r="IFH823" s="28"/>
      <c r="IFI823" s="28"/>
      <c r="IFJ823" s="28"/>
      <c r="IFK823" s="28"/>
      <c r="IFL823" s="28"/>
      <c r="IFM823" s="28"/>
      <c r="IFN823" s="28"/>
      <c r="IFO823" s="28"/>
      <c r="IFP823" s="28"/>
      <c r="IFQ823" s="28"/>
      <c r="IFR823" s="28"/>
      <c r="IFS823" s="28"/>
      <c r="IFT823" s="28"/>
      <c r="IFU823" s="28"/>
      <c r="IFV823" s="28"/>
      <c r="IFW823" s="28"/>
      <c r="IFX823" s="28"/>
      <c r="IFY823" s="28"/>
      <c r="IFZ823" s="28"/>
      <c r="IGA823" s="28"/>
      <c r="IGB823" s="28"/>
      <c r="IGC823" s="28"/>
      <c r="IGD823" s="28"/>
      <c r="IGE823" s="28"/>
      <c r="IGF823" s="28"/>
      <c r="IGG823" s="28"/>
      <c r="IGH823" s="28"/>
      <c r="IGI823" s="28"/>
      <c r="IGJ823" s="28"/>
      <c r="IGK823" s="28"/>
      <c r="IGL823" s="28"/>
      <c r="IGM823" s="28"/>
      <c r="IGN823" s="28"/>
      <c r="IGO823" s="28"/>
      <c r="IGP823" s="28"/>
      <c r="IGQ823" s="28"/>
      <c r="IGR823" s="28"/>
      <c r="IGS823" s="28"/>
      <c r="IGT823" s="28"/>
      <c r="IGU823" s="28"/>
      <c r="IGV823" s="28"/>
      <c r="IGW823" s="28"/>
      <c r="IGX823" s="28"/>
      <c r="IGY823" s="28"/>
      <c r="IGZ823" s="28"/>
      <c r="IHA823" s="28"/>
      <c r="IHB823" s="28"/>
      <c r="IHC823" s="28"/>
      <c r="IHD823" s="28"/>
      <c r="IHE823" s="28"/>
      <c r="IHF823" s="28"/>
      <c r="IHG823" s="28"/>
      <c r="IHH823" s="28"/>
      <c r="IHI823" s="28"/>
      <c r="IHJ823" s="28"/>
      <c r="IHK823" s="28"/>
      <c r="IHL823" s="28"/>
      <c r="IHM823" s="28"/>
      <c r="IHN823" s="28"/>
      <c r="IHO823" s="28"/>
      <c r="IHP823" s="28"/>
      <c r="IHQ823" s="28"/>
      <c r="IHR823" s="28"/>
      <c r="IHS823" s="28"/>
      <c r="IHT823" s="28"/>
      <c r="IHU823" s="28"/>
      <c r="IHV823" s="28"/>
      <c r="IHW823" s="28"/>
      <c r="IHX823" s="28"/>
      <c r="IHY823" s="28"/>
      <c r="IHZ823" s="28"/>
      <c r="IIA823" s="28"/>
      <c r="IIB823" s="28"/>
      <c r="IIC823" s="28"/>
      <c r="IID823" s="28"/>
      <c r="IIE823" s="28"/>
      <c r="IIF823" s="28"/>
      <c r="IIG823" s="28"/>
      <c r="IIH823" s="28"/>
      <c r="III823" s="28"/>
      <c r="IIJ823" s="28"/>
      <c r="IIK823" s="28"/>
      <c r="IIL823" s="28"/>
      <c r="IIM823" s="28"/>
      <c r="IIN823" s="28"/>
      <c r="IIO823" s="28"/>
      <c r="IIP823" s="28"/>
      <c r="IIQ823" s="28"/>
      <c r="IIR823" s="28"/>
      <c r="IIS823" s="28"/>
      <c r="IIT823" s="28"/>
      <c r="IIU823" s="28"/>
      <c r="IIV823" s="28"/>
      <c r="IIW823" s="28"/>
      <c r="IIX823" s="28"/>
      <c r="IIY823" s="28"/>
      <c r="IIZ823" s="28"/>
      <c r="IJA823" s="28"/>
      <c r="IJB823" s="28"/>
      <c r="IJC823" s="28"/>
      <c r="IJD823" s="28"/>
      <c r="IJE823" s="28"/>
      <c r="IJF823" s="28"/>
      <c r="IJG823" s="28"/>
      <c r="IJH823" s="28"/>
      <c r="IJI823" s="28"/>
      <c r="IJJ823" s="28"/>
      <c r="IJK823" s="28"/>
      <c r="IJL823" s="28"/>
      <c r="IJM823" s="28"/>
      <c r="IJN823" s="28"/>
      <c r="IJO823" s="28"/>
      <c r="IJP823" s="28"/>
      <c r="IJQ823" s="28"/>
      <c r="IJR823" s="28"/>
      <c r="IJS823" s="28"/>
      <c r="IJT823" s="28"/>
      <c r="IJU823" s="28"/>
      <c r="IJV823" s="28"/>
      <c r="IJW823" s="28"/>
      <c r="IJX823" s="28"/>
      <c r="IJY823" s="28"/>
      <c r="IJZ823" s="28"/>
      <c r="IKA823" s="28"/>
      <c r="IKB823" s="28"/>
      <c r="IKC823" s="28"/>
      <c r="IKD823" s="28"/>
      <c r="IKE823" s="28"/>
      <c r="IKF823" s="28"/>
      <c r="IKG823" s="28"/>
      <c r="IKH823" s="28"/>
      <c r="IKI823" s="28"/>
      <c r="IKJ823" s="28"/>
      <c r="IKK823" s="28"/>
      <c r="IKL823" s="28"/>
      <c r="IKM823" s="28"/>
      <c r="IKN823" s="28"/>
      <c r="IKO823" s="28"/>
      <c r="IKP823" s="28"/>
      <c r="IKQ823" s="28"/>
      <c r="IKR823" s="28"/>
      <c r="IKS823" s="28"/>
      <c r="IKT823" s="28"/>
      <c r="IKU823" s="28"/>
      <c r="IKV823" s="28"/>
      <c r="IKW823" s="28"/>
      <c r="IKX823" s="28"/>
      <c r="IKY823" s="28"/>
      <c r="IKZ823" s="28"/>
      <c r="ILA823" s="28"/>
      <c r="ILB823" s="28"/>
      <c r="ILC823" s="28"/>
      <c r="ILD823" s="28"/>
      <c r="ILE823" s="28"/>
      <c r="ILF823" s="28"/>
      <c r="ILG823" s="28"/>
      <c r="ILH823" s="28"/>
      <c r="ILI823" s="28"/>
      <c r="ILJ823" s="28"/>
      <c r="ILK823" s="28"/>
      <c r="ILL823" s="28"/>
      <c r="ILM823" s="28"/>
      <c r="ILN823" s="28"/>
      <c r="ILO823" s="28"/>
      <c r="ILP823" s="28"/>
      <c r="ILQ823" s="28"/>
      <c r="ILR823" s="28"/>
      <c r="ILS823" s="28"/>
      <c r="ILT823" s="28"/>
      <c r="ILU823" s="28"/>
      <c r="ILV823" s="28"/>
      <c r="ILW823" s="28"/>
      <c r="ILX823" s="28"/>
      <c r="ILY823" s="28"/>
      <c r="ILZ823" s="28"/>
      <c r="IMA823" s="28"/>
      <c r="IMB823" s="28"/>
      <c r="IMC823" s="28"/>
      <c r="IMD823" s="28"/>
      <c r="IME823" s="28"/>
      <c r="IMF823" s="28"/>
      <c r="IMG823" s="28"/>
      <c r="IMH823" s="28"/>
      <c r="IMI823" s="28"/>
      <c r="IMJ823" s="28"/>
      <c r="IMK823" s="28"/>
      <c r="IML823" s="28"/>
      <c r="IMM823" s="28"/>
      <c r="IMN823" s="28"/>
      <c r="IMO823" s="28"/>
      <c r="IMP823" s="28"/>
      <c r="IMQ823" s="28"/>
      <c r="IMR823" s="28"/>
      <c r="IMS823" s="28"/>
      <c r="IMT823" s="28"/>
      <c r="IMU823" s="28"/>
      <c r="IMV823" s="28"/>
      <c r="IMW823" s="28"/>
      <c r="IMX823" s="28"/>
      <c r="IMY823" s="28"/>
      <c r="IMZ823" s="28"/>
      <c r="INA823" s="28"/>
      <c r="INB823" s="28"/>
      <c r="INC823" s="28"/>
      <c r="IND823" s="28"/>
      <c r="INE823" s="28"/>
      <c r="INF823" s="28"/>
      <c r="ING823" s="28"/>
      <c r="INH823" s="28"/>
      <c r="INI823" s="28"/>
      <c r="INJ823" s="28"/>
      <c r="INK823" s="28"/>
      <c r="INL823" s="28"/>
      <c r="INM823" s="28"/>
      <c r="INN823" s="28"/>
      <c r="INO823" s="28"/>
      <c r="INP823" s="28"/>
      <c r="INQ823" s="28"/>
      <c r="INR823" s="28"/>
      <c r="INS823" s="28"/>
      <c r="INT823" s="28"/>
      <c r="INU823" s="28"/>
      <c r="INV823" s="28"/>
      <c r="INW823" s="28"/>
      <c r="INX823" s="28"/>
      <c r="INY823" s="28"/>
      <c r="INZ823" s="28"/>
      <c r="IOA823" s="28"/>
      <c r="IOB823" s="28"/>
      <c r="IOC823" s="28"/>
      <c r="IOD823" s="28"/>
      <c r="IOE823" s="28"/>
      <c r="IOF823" s="28"/>
      <c r="IOG823" s="28"/>
      <c r="IOH823" s="28"/>
      <c r="IOI823" s="28"/>
      <c r="IOJ823" s="28"/>
      <c r="IOK823" s="28"/>
      <c r="IOL823" s="28"/>
      <c r="IOM823" s="28"/>
      <c r="ION823" s="28"/>
      <c r="IOO823" s="28"/>
      <c r="IOP823" s="28"/>
      <c r="IOQ823" s="28"/>
      <c r="IOR823" s="28"/>
      <c r="IOS823" s="28"/>
      <c r="IOT823" s="28"/>
      <c r="IOU823" s="28"/>
      <c r="IOV823" s="28"/>
      <c r="IOW823" s="28"/>
      <c r="IOX823" s="28"/>
      <c r="IOY823" s="28"/>
      <c r="IOZ823" s="28"/>
      <c r="IPA823" s="28"/>
      <c r="IPB823" s="28"/>
      <c r="IPC823" s="28"/>
      <c r="IPD823" s="28"/>
      <c r="IPE823" s="28"/>
      <c r="IPF823" s="28"/>
      <c r="IPG823" s="28"/>
      <c r="IPH823" s="28"/>
      <c r="IPI823" s="28"/>
      <c r="IPJ823" s="28"/>
      <c r="IPK823" s="28"/>
      <c r="IPL823" s="28"/>
      <c r="IPM823" s="28"/>
      <c r="IPN823" s="28"/>
      <c r="IPO823" s="28"/>
      <c r="IPP823" s="28"/>
      <c r="IPQ823" s="28"/>
      <c r="IPR823" s="28"/>
      <c r="IPS823" s="28"/>
      <c r="IPT823" s="28"/>
      <c r="IPU823" s="28"/>
      <c r="IPV823" s="28"/>
      <c r="IPW823" s="28"/>
      <c r="IPX823" s="28"/>
      <c r="IPY823" s="28"/>
      <c r="IPZ823" s="28"/>
      <c r="IQA823" s="28"/>
      <c r="IQB823" s="28"/>
      <c r="IQC823" s="28"/>
      <c r="IQD823" s="28"/>
      <c r="IQE823" s="28"/>
      <c r="IQF823" s="28"/>
      <c r="IQG823" s="28"/>
      <c r="IQH823" s="28"/>
      <c r="IQI823" s="28"/>
      <c r="IQJ823" s="28"/>
      <c r="IQK823" s="28"/>
      <c r="IQL823" s="28"/>
      <c r="IQM823" s="28"/>
      <c r="IQN823" s="28"/>
      <c r="IQO823" s="28"/>
      <c r="IQP823" s="28"/>
      <c r="IQQ823" s="28"/>
      <c r="IQR823" s="28"/>
      <c r="IQS823" s="28"/>
      <c r="IQT823" s="28"/>
      <c r="IQU823" s="28"/>
      <c r="IQV823" s="28"/>
      <c r="IQW823" s="28"/>
      <c r="IQX823" s="28"/>
      <c r="IQY823" s="28"/>
      <c r="IQZ823" s="28"/>
      <c r="IRA823" s="28"/>
      <c r="IRB823" s="28"/>
      <c r="IRC823" s="28"/>
      <c r="IRD823" s="28"/>
      <c r="IRE823" s="28"/>
      <c r="IRF823" s="28"/>
      <c r="IRG823" s="28"/>
      <c r="IRH823" s="28"/>
      <c r="IRI823" s="28"/>
      <c r="IRJ823" s="28"/>
      <c r="IRK823" s="28"/>
      <c r="IRL823" s="28"/>
      <c r="IRM823" s="28"/>
      <c r="IRN823" s="28"/>
      <c r="IRO823" s="28"/>
      <c r="IRP823" s="28"/>
      <c r="IRQ823" s="28"/>
      <c r="IRR823" s="28"/>
      <c r="IRS823" s="28"/>
      <c r="IRT823" s="28"/>
      <c r="IRU823" s="28"/>
      <c r="IRV823" s="28"/>
      <c r="IRW823" s="28"/>
      <c r="IRX823" s="28"/>
      <c r="IRY823" s="28"/>
      <c r="IRZ823" s="28"/>
      <c r="ISA823" s="28"/>
      <c r="ISB823" s="28"/>
      <c r="ISC823" s="28"/>
      <c r="ISD823" s="28"/>
      <c r="ISE823" s="28"/>
      <c r="ISF823" s="28"/>
      <c r="ISG823" s="28"/>
      <c r="ISH823" s="28"/>
      <c r="ISI823" s="28"/>
      <c r="ISJ823" s="28"/>
      <c r="ISK823" s="28"/>
      <c r="ISL823" s="28"/>
      <c r="ISM823" s="28"/>
      <c r="ISN823" s="28"/>
      <c r="ISO823" s="28"/>
      <c r="ISP823" s="28"/>
      <c r="ISQ823" s="28"/>
      <c r="ISR823" s="28"/>
      <c r="ISS823" s="28"/>
      <c r="IST823" s="28"/>
      <c r="ISU823" s="28"/>
      <c r="ISV823" s="28"/>
      <c r="ISW823" s="28"/>
      <c r="ISX823" s="28"/>
      <c r="ISY823" s="28"/>
      <c r="ISZ823" s="28"/>
      <c r="ITA823" s="28"/>
      <c r="ITB823" s="28"/>
      <c r="ITC823" s="28"/>
      <c r="ITD823" s="28"/>
      <c r="ITE823" s="28"/>
      <c r="ITF823" s="28"/>
      <c r="ITG823" s="28"/>
      <c r="ITH823" s="28"/>
      <c r="ITI823" s="28"/>
      <c r="ITJ823" s="28"/>
      <c r="ITK823" s="28"/>
      <c r="ITL823" s="28"/>
      <c r="ITM823" s="28"/>
      <c r="ITN823" s="28"/>
      <c r="ITO823" s="28"/>
      <c r="ITP823" s="28"/>
      <c r="ITQ823" s="28"/>
      <c r="ITR823" s="28"/>
      <c r="ITS823" s="28"/>
      <c r="ITT823" s="28"/>
      <c r="ITU823" s="28"/>
      <c r="ITV823" s="28"/>
      <c r="ITW823" s="28"/>
      <c r="ITX823" s="28"/>
      <c r="ITY823" s="28"/>
      <c r="ITZ823" s="28"/>
      <c r="IUA823" s="28"/>
      <c r="IUB823" s="28"/>
      <c r="IUC823" s="28"/>
      <c r="IUD823" s="28"/>
      <c r="IUE823" s="28"/>
      <c r="IUF823" s="28"/>
      <c r="IUG823" s="28"/>
      <c r="IUH823" s="28"/>
      <c r="IUI823" s="28"/>
      <c r="IUJ823" s="28"/>
      <c r="IUK823" s="28"/>
      <c r="IUL823" s="28"/>
      <c r="IUM823" s="28"/>
      <c r="IUN823" s="28"/>
      <c r="IUO823" s="28"/>
      <c r="IUP823" s="28"/>
      <c r="IUQ823" s="28"/>
      <c r="IUR823" s="28"/>
      <c r="IUS823" s="28"/>
      <c r="IUT823" s="28"/>
      <c r="IUU823" s="28"/>
      <c r="IUV823" s="28"/>
      <c r="IUW823" s="28"/>
      <c r="IUX823" s="28"/>
      <c r="IUY823" s="28"/>
      <c r="IUZ823" s="28"/>
      <c r="IVA823" s="28"/>
      <c r="IVB823" s="28"/>
      <c r="IVC823" s="28"/>
      <c r="IVD823" s="28"/>
      <c r="IVE823" s="28"/>
      <c r="IVF823" s="28"/>
      <c r="IVG823" s="28"/>
      <c r="IVH823" s="28"/>
      <c r="IVI823" s="28"/>
      <c r="IVJ823" s="28"/>
      <c r="IVK823" s="28"/>
      <c r="IVL823" s="28"/>
      <c r="IVM823" s="28"/>
      <c r="IVN823" s="28"/>
      <c r="IVO823" s="28"/>
      <c r="IVP823" s="28"/>
      <c r="IVQ823" s="28"/>
      <c r="IVR823" s="28"/>
      <c r="IVS823" s="28"/>
      <c r="IVT823" s="28"/>
      <c r="IVU823" s="28"/>
      <c r="IVV823" s="28"/>
      <c r="IVW823" s="28"/>
      <c r="IVX823" s="28"/>
      <c r="IVY823" s="28"/>
      <c r="IVZ823" s="28"/>
      <c r="IWA823" s="28"/>
      <c r="IWB823" s="28"/>
      <c r="IWC823" s="28"/>
      <c r="IWD823" s="28"/>
      <c r="IWE823" s="28"/>
      <c r="IWF823" s="28"/>
      <c r="IWG823" s="28"/>
      <c r="IWH823" s="28"/>
      <c r="IWI823" s="28"/>
      <c r="IWJ823" s="28"/>
      <c r="IWK823" s="28"/>
      <c r="IWL823" s="28"/>
      <c r="IWM823" s="28"/>
      <c r="IWN823" s="28"/>
      <c r="IWO823" s="28"/>
      <c r="IWP823" s="28"/>
      <c r="IWQ823" s="28"/>
      <c r="IWR823" s="28"/>
      <c r="IWS823" s="28"/>
      <c r="IWT823" s="28"/>
      <c r="IWU823" s="28"/>
      <c r="IWV823" s="28"/>
      <c r="IWW823" s="28"/>
      <c r="IWX823" s="28"/>
      <c r="IWY823" s="28"/>
      <c r="IWZ823" s="28"/>
      <c r="IXA823" s="28"/>
      <c r="IXB823" s="28"/>
      <c r="IXC823" s="28"/>
      <c r="IXD823" s="28"/>
      <c r="IXE823" s="28"/>
      <c r="IXF823" s="28"/>
      <c r="IXG823" s="28"/>
      <c r="IXH823" s="28"/>
      <c r="IXI823" s="28"/>
      <c r="IXJ823" s="28"/>
      <c r="IXK823" s="28"/>
      <c r="IXL823" s="28"/>
      <c r="IXM823" s="28"/>
      <c r="IXN823" s="28"/>
      <c r="IXO823" s="28"/>
      <c r="IXP823" s="28"/>
      <c r="IXQ823" s="28"/>
      <c r="IXR823" s="28"/>
      <c r="IXS823" s="28"/>
      <c r="IXT823" s="28"/>
      <c r="IXU823" s="28"/>
      <c r="IXV823" s="28"/>
      <c r="IXW823" s="28"/>
      <c r="IXX823" s="28"/>
      <c r="IXY823" s="28"/>
      <c r="IXZ823" s="28"/>
      <c r="IYA823" s="28"/>
      <c r="IYB823" s="28"/>
      <c r="IYC823" s="28"/>
      <c r="IYD823" s="28"/>
      <c r="IYE823" s="28"/>
      <c r="IYF823" s="28"/>
      <c r="IYG823" s="28"/>
      <c r="IYH823" s="28"/>
      <c r="IYI823" s="28"/>
      <c r="IYJ823" s="28"/>
      <c r="IYK823" s="28"/>
      <c r="IYL823" s="28"/>
      <c r="IYM823" s="28"/>
      <c r="IYN823" s="28"/>
      <c r="IYO823" s="28"/>
      <c r="IYP823" s="28"/>
      <c r="IYQ823" s="28"/>
      <c r="IYR823" s="28"/>
      <c r="IYS823" s="28"/>
      <c r="IYT823" s="28"/>
      <c r="IYU823" s="28"/>
      <c r="IYV823" s="28"/>
      <c r="IYW823" s="28"/>
      <c r="IYX823" s="28"/>
      <c r="IYY823" s="28"/>
      <c r="IYZ823" s="28"/>
      <c r="IZA823" s="28"/>
      <c r="IZB823" s="28"/>
      <c r="IZC823" s="28"/>
      <c r="IZD823" s="28"/>
      <c r="IZE823" s="28"/>
      <c r="IZF823" s="28"/>
      <c r="IZG823" s="28"/>
      <c r="IZH823" s="28"/>
      <c r="IZI823" s="28"/>
      <c r="IZJ823" s="28"/>
      <c r="IZK823" s="28"/>
      <c r="IZL823" s="28"/>
      <c r="IZM823" s="28"/>
      <c r="IZN823" s="28"/>
      <c r="IZO823" s="28"/>
      <c r="IZP823" s="28"/>
      <c r="IZQ823" s="28"/>
      <c r="IZR823" s="28"/>
      <c r="IZS823" s="28"/>
      <c r="IZT823" s="28"/>
      <c r="IZU823" s="28"/>
      <c r="IZV823" s="28"/>
      <c r="IZW823" s="28"/>
      <c r="IZX823" s="28"/>
      <c r="IZY823" s="28"/>
      <c r="IZZ823" s="28"/>
      <c r="JAA823" s="28"/>
      <c r="JAB823" s="28"/>
      <c r="JAC823" s="28"/>
      <c r="JAD823" s="28"/>
      <c r="JAE823" s="28"/>
      <c r="JAF823" s="28"/>
      <c r="JAG823" s="28"/>
      <c r="JAH823" s="28"/>
      <c r="JAI823" s="28"/>
      <c r="JAJ823" s="28"/>
      <c r="JAK823" s="28"/>
      <c r="JAL823" s="28"/>
      <c r="JAM823" s="28"/>
      <c r="JAN823" s="28"/>
      <c r="JAO823" s="28"/>
      <c r="JAP823" s="28"/>
      <c r="JAQ823" s="28"/>
      <c r="JAR823" s="28"/>
      <c r="JAS823" s="28"/>
      <c r="JAT823" s="28"/>
      <c r="JAU823" s="28"/>
      <c r="JAV823" s="28"/>
      <c r="JAW823" s="28"/>
      <c r="JAX823" s="28"/>
      <c r="JAY823" s="28"/>
      <c r="JAZ823" s="28"/>
      <c r="JBA823" s="28"/>
      <c r="JBB823" s="28"/>
      <c r="JBC823" s="28"/>
      <c r="JBD823" s="28"/>
      <c r="JBE823" s="28"/>
      <c r="JBF823" s="28"/>
      <c r="JBG823" s="28"/>
      <c r="JBH823" s="28"/>
      <c r="JBI823" s="28"/>
      <c r="JBJ823" s="28"/>
      <c r="JBK823" s="28"/>
      <c r="JBL823" s="28"/>
      <c r="JBM823" s="28"/>
      <c r="JBN823" s="28"/>
      <c r="JBO823" s="28"/>
      <c r="JBP823" s="28"/>
      <c r="JBQ823" s="28"/>
      <c r="JBR823" s="28"/>
      <c r="JBS823" s="28"/>
      <c r="JBT823" s="28"/>
      <c r="JBU823" s="28"/>
      <c r="JBV823" s="28"/>
      <c r="JBW823" s="28"/>
      <c r="JBX823" s="28"/>
      <c r="JBY823" s="28"/>
      <c r="JBZ823" s="28"/>
      <c r="JCA823" s="28"/>
      <c r="JCB823" s="28"/>
      <c r="JCC823" s="28"/>
      <c r="JCD823" s="28"/>
      <c r="JCE823" s="28"/>
      <c r="JCF823" s="28"/>
      <c r="JCG823" s="28"/>
      <c r="JCH823" s="28"/>
      <c r="JCI823" s="28"/>
      <c r="JCJ823" s="28"/>
      <c r="JCK823" s="28"/>
      <c r="JCL823" s="28"/>
      <c r="JCM823" s="28"/>
      <c r="JCN823" s="28"/>
      <c r="JCO823" s="28"/>
      <c r="JCP823" s="28"/>
      <c r="JCQ823" s="28"/>
      <c r="JCR823" s="28"/>
      <c r="JCS823" s="28"/>
      <c r="JCT823" s="28"/>
      <c r="JCU823" s="28"/>
      <c r="JCV823" s="28"/>
      <c r="JCW823" s="28"/>
      <c r="JCX823" s="28"/>
      <c r="JCY823" s="28"/>
      <c r="JCZ823" s="28"/>
      <c r="JDA823" s="28"/>
      <c r="JDB823" s="28"/>
      <c r="JDC823" s="28"/>
      <c r="JDD823" s="28"/>
      <c r="JDE823" s="28"/>
      <c r="JDF823" s="28"/>
      <c r="JDG823" s="28"/>
      <c r="JDH823" s="28"/>
      <c r="JDI823" s="28"/>
      <c r="JDJ823" s="28"/>
      <c r="JDK823" s="28"/>
      <c r="JDL823" s="28"/>
      <c r="JDM823" s="28"/>
      <c r="JDN823" s="28"/>
      <c r="JDO823" s="28"/>
      <c r="JDP823" s="28"/>
      <c r="JDQ823" s="28"/>
      <c r="JDR823" s="28"/>
      <c r="JDS823" s="28"/>
      <c r="JDT823" s="28"/>
      <c r="JDU823" s="28"/>
      <c r="JDV823" s="28"/>
      <c r="JDW823" s="28"/>
      <c r="JDX823" s="28"/>
      <c r="JDY823" s="28"/>
      <c r="JDZ823" s="28"/>
      <c r="JEA823" s="28"/>
      <c r="JEB823" s="28"/>
      <c r="JEC823" s="28"/>
      <c r="JED823" s="28"/>
      <c r="JEE823" s="28"/>
      <c r="JEF823" s="28"/>
      <c r="JEG823" s="28"/>
      <c r="JEH823" s="28"/>
      <c r="JEI823" s="28"/>
      <c r="JEJ823" s="28"/>
      <c r="JEK823" s="28"/>
      <c r="JEL823" s="28"/>
      <c r="JEM823" s="28"/>
      <c r="JEN823" s="28"/>
      <c r="JEO823" s="28"/>
      <c r="JEP823" s="28"/>
      <c r="JEQ823" s="28"/>
      <c r="JER823" s="28"/>
      <c r="JES823" s="28"/>
      <c r="JET823" s="28"/>
      <c r="JEU823" s="28"/>
      <c r="JEV823" s="28"/>
      <c r="JEW823" s="28"/>
      <c r="JEX823" s="28"/>
      <c r="JEY823" s="28"/>
      <c r="JEZ823" s="28"/>
      <c r="JFA823" s="28"/>
      <c r="JFB823" s="28"/>
      <c r="JFC823" s="28"/>
      <c r="JFD823" s="28"/>
      <c r="JFE823" s="28"/>
      <c r="JFF823" s="28"/>
      <c r="JFG823" s="28"/>
      <c r="JFH823" s="28"/>
      <c r="JFI823" s="28"/>
      <c r="JFJ823" s="28"/>
      <c r="JFK823" s="28"/>
      <c r="JFL823" s="28"/>
      <c r="JFM823" s="28"/>
      <c r="JFN823" s="28"/>
      <c r="JFO823" s="28"/>
      <c r="JFP823" s="28"/>
      <c r="JFQ823" s="28"/>
      <c r="JFR823" s="28"/>
      <c r="JFS823" s="28"/>
      <c r="JFT823" s="28"/>
      <c r="JFU823" s="28"/>
      <c r="JFV823" s="28"/>
      <c r="JFW823" s="28"/>
      <c r="JFX823" s="28"/>
      <c r="JFY823" s="28"/>
      <c r="JFZ823" s="28"/>
      <c r="JGA823" s="28"/>
      <c r="JGB823" s="28"/>
      <c r="JGC823" s="28"/>
      <c r="JGD823" s="28"/>
      <c r="JGE823" s="28"/>
      <c r="JGF823" s="28"/>
      <c r="JGG823" s="28"/>
      <c r="JGH823" s="28"/>
      <c r="JGI823" s="28"/>
      <c r="JGJ823" s="28"/>
      <c r="JGK823" s="28"/>
      <c r="JGL823" s="28"/>
      <c r="JGM823" s="28"/>
      <c r="JGN823" s="28"/>
      <c r="JGO823" s="28"/>
      <c r="JGP823" s="28"/>
      <c r="JGQ823" s="28"/>
      <c r="JGR823" s="28"/>
      <c r="JGS823" s="28"/>
      <c r="JGT823" s="28"/>
      <c r="JGU823" s="28"/>
      <c r="JGV823" s="28"/>
      <c r="JGW823" s="28"/>
      <c r="JGX823" s="28"/>
      <c r="JGY823" s="28"/>
      <c r="JGZ823" s="28"/>
      <c r="JHA823" s="28"/>
      <c r="JHB823" s="28"/>
      <c r="JHC823" s="28"/>
      <c r="JHD823" s="28"/>
      <c r="JHE823" s="28"/>
      <c r="JHF823" s="28"/>
      <c r="JHG823" s="28"/>
      <c r="JHH823" s="28"/>
      <c r="JHI823" s="28"/>
      <c r="JHJ823" s="28"/>
      <c r="JHK823" s="28"/>
      <c r="JHL823" s="28"/>
      <c r="JHM823" s="28"/>
      <c r="JHN823" s="28"/>
      <c r="JHO823" s="28"/>
      <c r="JHP823" s="28"/>
      <c r="JHQ823" s="28"/>
      <c r="JHR823" s="28"/>
      <c r="JHS823" s="28"/>
      <c r="JHT823" s="28"/>
      <c r="JHU823" s="28"/>
      <c r="JHV823" s="28"/>
      <c r="JHW823" s="28"/>
      <c r="JHX823" s="28"/>
      <c r="JHY823" s="28"/>
      <c r="JHZ823" s="28"/>
      <c r="JIA823" s="28"/>
      <c r="JIB823" s="28"/>
      <c r="JIC823" s="28"/>
      <c r="JID823" s="28"/>
      <c r="JIE823" s="28"/>
      <c r="JIF823" s="28"/>
      <c r="JIG823" s="28"/>
      <c r="JIH823" s="28"/>
      <c r="JII823" s="28"/>
      <c r="JIJ823" s="28"/>
      <c r="JIK823" s="28"/>
      <c r="JIL823" s="28"/>
      <c r="JIM823" s="28"/>
      <c r="JIN823" s="28"/>
      <c r="JIO823" s="28"/>
      <c r="JIP823" s="28"/>
      <c r="JIQ823" s="28"/>
      <c r="JIR823" s="28"/>
      <c r="JIS823" s="28"/>
      <c r="JIT823" s="28"/>
      <c r="JIU823" s="28"/>
      <c r="JIV823" s="28"/>
      <c r="JIW823" s="28"/>
      <c r="JIX823" s="28"/>
      <c r="JIY823" s="28"/>
      <c r="JIZ823" s="28"/>
      <c r="JJA823" s="28"/>
      <c r="JJB823" s="28"/>
      <c r="JJC823" s="28"/>
      <c r="JJD823" s="28"/>
      <c r="JJE823" s="28"/>
      <c r="JJF823" s="28"/>
      <c r="JJG823" s="28"/>
      <c r="JJH823" s="28"/>
      <c r="JJI823" s="28"/>
      <c r="JJJ823" s="28"/>
      <c r="JJK823" s="28"/>
      <c r="JJL823" s="28"/>
      <c r="JJM823" s="28"/>
      <c r="JJN823" s="28"/>
      <c r="JJO823" s="28"/>
      <c r="JJP823" s="28"/>
      <c r="JJQ823" s="28"/>
      <c r="JJR823" s="28"/>
      <c r="JJS823" s="28"/>
      <c r="JJT823" s="28"/>
      <c r="JJU823" s="28"/>
      <c r="JJV823" s="28"/>
      <c r="JJW823" s="28"/>
      <c r="JJX823" s="28"/>
      <c r="JJY823" s="28"/>
      <c r="JJZ823" s="28"/>
      <c r="JKA823" s="28"/>
      <c r="JKB823" s="28"/>
      <c r="JKC823" s="28"/>
      <c r="JKD823" s="28"/>
      <c r="JKE823" s="28"/>
      <c r="JKF823" s="28"/>
      <c r="JKG823" s="28"/>
      <c r="JKH823" s="28"/>
      <c r="JKI823" s="28"/>
      <c r="JKJ823" s="28"/>
      <c r="JKK823" s="28"/>
      <c r="JKL823" s="28"/>
      <c r="JKM823" s="28"/>
      <c r="JKN823" s="28"/>
      <c r="JKO823" s="28"/>
      <c r="JKP823" s="28"/>
      <c r="JKQ823" s="28"/>
      <c r="JKR823" s="28"/>
      <c r="JKS823" s="28"/>
      <c r="JKT823" s="28"/>
      <c r="JKU823" s="28"/>
      <c r="JKV823" s="28"/>
      <c r="JKW823" s="28"/>
      <c r="JKX823" s="28"/>
      <c r="JKY823" s="28"/>
      <c r="JKZ823" s="28"/>
      <c r="JLA823" s="28"/>
      <c r="JLB823" s="28"/>
      <c r="JLC823" s="28"/>
      <c r="JLD823" s="28"/>
      <c r="JLE823" s="28"/>
      <c r="JLF823" s="28"/>
      <c r="JLG823" s="28"/>
      <c r="JLH823" s="28"/>
      <c r="JLI823" s="28"/>
      <c r="JLJ823" s="28"/>
      <c r="JLK823" s="28"/>
      <c r="JLL823" s="28"/>
      <c r="JLM823" s="28"/>
      <c r="JLN823" s="28"/>
      <c r="JLO823" s="28"/>
      <c r="JLP823" s="28"/>
      <c r="JLQ823" s="28"/>
      <c r="JLR823" s="28"/>
      <c r="JLS823" s="28"/>
      <c r="JLT823" s="28"/>
      <c r="JLU823" s="28"/>
      <c r="JLV823" s="28"/>
      <c r="JLW823" s="28"/>
      <c r="JLX823" s="28"/>
      <c r="JLY823" s="28"/>
      <c r="JLZ823" s="28"/>
      <c r="JMA823" s="28"/>
      <c r="JMB823" s="28"/>
      <c r="JMC823" s="28"/>
      <c r="JMD823" s="28"/>
      <c r="JME823" s="28"/>
      <c r="JMF823" s="28"/>
      <c r="JMG823" s="28"/>
      <c r="JMH823" s="28"/>
      <c r="JMI823" s="28"/>
      <c r="JMJ823" s="28"/>
      <c r="JMK823" s="28"/>
      <c r="JML823" s="28"/>
      <c r="JMM823" s="28"/>
      <c r="JMN823" s="28"/>
      <c r="JMO823" s="28"/>
      <c r="JMP823" s="28"/>
      <c r="JMQ823" s="28"/>
      <c r="JMR823" s="28"/>
      <c r="JMS823" s="28"/>
      <c r="JMT823" s="28"/>
      <c r="JMU823" s="28"/>
      <c r="JMV823" s="28"/>
      <c r="JMW823" s="28"/>
      <c r="JMX823" s="28"/>
      <c r="JMY823" s="28"/>
      <c r="JMZ823" s="28"/>
      <c r="JNA823" s="28"/>
      <c r="JNB823" s="28"/>
      <c r="JNC823" s="28"/>
      <c r="JND823" s="28"/>
      <c r="JNE823" s="28"/>
      <c r="JNF823" s="28"/>
      <c r="JNG823" s="28"/>
      <c r="JNH823" s="28"/>
      <c r="JNI823" s="28"/>
      <c r="JNJ823" s="28"/>
      <c r="JNK823" s="28"/>
      <c r="JNL823" s="28"/>
      <c r="JNM823" s="28"/>
      <c r="JNN823" s="28"/>
      <c r="JNO823" s="28"/>
      <c r="JNP823" s="28"/>
      <c r="JNQ823" s="28"/>
      <c r="JNR823" s="28"/>
      <c r="JNS823" s="28"/>
      <c r="JNT823" s="28"/>
      <c r="JNU823" s="28"/>
      <c r="JNV823" s="28"/>
      <c r="JNW823" s="28"/>
      <c r="JNX823" s="28"/>
      <c r="JNY823" s="28"/>
      <c r="JNZ823" s="28"/>
      <c r="JOA823" s="28"/>
      <c r="JOB823" s="28"/>
      <c r="JOC823" s="28"/>
      <c r="JOD823" s="28"/>
      <c r="JOE823" s="28"/>
      <c r="JOF823" s="28"/>
      <c r="JOG823" s="28"/>
      <c r="JOH823" s="28"/>
      <c r="JOI823" s="28"/>
      <c r="JOJ823" s="28"/>
      <c r="JOK823" s="28"/>
      <c r="JOL823" s="28"/>
      <c r="JOM823" s="28"/>
      <c r="JON823" s="28"/>
      <c r="JOO823" s="28"/>
      <c r="JOP823" s="28"/>
      <c r="JOQ823" s="28"/>
      <c r="JOR823" s="28"/>
      <c r="JOS823" s="28"/>
      <c r="JOT823" s="28"/>
      <c r="JOU823" s="28"/>
      <c r="JOV823" s="28"/>
      <c r="JOW823" s="28"/>
      <c r="JOX823" s="28"/>
      <c r="JOY823" s="28"/>
      <c r="JOZ823" s="28"/>
      <c r="JPA823" s="28"/>
      <c r="JPB823" s="28"/>
      <c r="JPC823" s="28"/>
      <c r="JPD823" s="28"/>
      <c r="JPE823" s="28"/>
      <c r="JPF823" s="28"/>
      <c r="JPG823" s="28"/>
      <c r="JPH823" s="28"/>
      <c r="JPI823" s="28"/>
      <c r="JPJ823" s="28"/>
      <c r="JPK823" s="28"/>
      <c r="JPL823" s="28"/>
      <c r="JPM823" s="28"/>
      <c r="JPN823" s="28"/>
      <c r="JPO823" s="28"/>
      <c r="JPP823" s="28"/>
      <c r="JPQ823" s="28"/>
      <c r="JPR823" s="28"/>
      <c r="JPS823" s="28"/>
      <c r="JPT823" s="28"/>
      <c r="JPU823" s="28"/>
      <c r="JPV823" s="28"/>
      <c r="JPW823" s="28"/>
      <c r="JPX823" s="28"/>
      <c r="JPY823" s="28"/>
      <c r="JPZ823" s="28"/>
      <c r="JQA823" s="28"/>
      <c r="JQB823" s="28"/>
      <c r="JQC823" s="28"/>
      <c r="JQD823" s="28"/>
      <c r="JQE823" s="28"/>
      <c r="JQF823" s="28"/>
      <c r="JQG823" s="28"/>
      <c r="JQH823" s="28"/>
      <c r="JQI823" s="28"/>
      <c r="JQJ823" s="28"/>
      <c r="JQK823" s="28"/>
      <c r="JQL823" s="28"/>
      <c r="JQM823" s="28"/>
      <c r="JQN823" s="28"/>
      <c r="JQO823" s="28"/>
      <c r="JQP823" s="28"/>
      <c r="JQQ823" s="28"/>
      <c r="JQR823" s="28"/>
      <c r="JQS823" s="28"/>
      <c r="JQT823" s="28"/>
      <c r="JQU823" s="28"/>
      <c r="JQV823" s="28"/>
      <c r="JQW823" s="28"/>
      <c r="JQX823" s="28"/>
      <c r="JQY823" s="28"/>
      <c r="JQZ823" s="28"/>
      <c r="JRA823" s="28"/>
      <c r="JRB823" s="28"/>
      <c r="JRC823" s="28"/>
      <c r="JRD823" s="28"/>
      <c r="JRE823" s="28"/>
      <c r="JRF823" s="28"/>
      <c r="JRG823" s="28"/>
      <c r="JRH823" s="28"/>
      <c r="JRI823" s="28"/>
      <c r="JRJ823" s="28"/>
      <c r="JRK823" s="28"/>
      <c r="JRL823" s="28"/>
      <c r="JRM823" s="28"/>
      <c r="JRN823" s="28"/>
      <c r="JRO823" s="28"/>
      <c r="JRP823" s="28"/>
      <c r="JRQ823" s="28"/>
      <c r="JRR823" s="28"/>
      <c r="JRS823" s="28"/>
      <c r="JRT823" s="28"/>
      <c r="JRU823" s="28"/>
      <c r="JRV823" s="28"/>
      <c r="JRW823" s="28"/>
      <c r="JRX823" s="28"/>
      <c r="JRY823" s="28"/>
      <c r="JRZ823" s="28"/>
      <c r="JSA823" s="28"/>
      <c r="JSB823" s="28"/>
      <c r="JSC823" s="28"/>
      <c r="JSD823" s="28"/>
      <c r="JSE823" s="28"/>
      <c r="JSF823" s="28"/>
      <c r="JSG823" s="28"/>
      <c r="JSH823" s="28"/>
      <c r="JSI823" s="28"/>
      <c r="JSJ823" s="28"/>
      <c r="JSK823" s="28"/>
      <c r="JSL823" s="28"/>
      <c r="JSM823" s="28"/>
      <c r="JSN823" s="28"/>
      <c r="JSO823" s="28"/>
      <c r="JSP823" s="28"/>
      <c r="JSQ823" s="28"/>
      <c r="JSR823" s="28"/>
      <c r="JSS823" s="28"/>
      <c r="JST823" s="28"/>
      <c r="JSU823" s="28"/>
      <c r="JSV823" s="28"/>
      <c r="JSW823" s="28"/>
      <c r="JSX823" s="28"/>
      <c r="JSY823" s="28"/>
      <c r="JSZ823" s="28"/>
      <c r="JTA823" s="28"/>
      <c r="JTB823" s="28"/>
      <c r="JTC823" s="28"/>
      <c r="JTD823" s="28"/>
      <c r="JTE823" s="28"/>
      <c r="JTF823" s="28"/>
      <c r="JTG823" s="28"/>
      <c r="JTH823" s="28"/>
      <c r="JTI823" s="28"/>
      <c r="JTJ823" s="28"/>
      <c r="JTK823" s="28"/>
      <c r="JTL823" s="28"/>
      <c r="JTM823" s="28"/>
      <c r="JTN823" s="28"/>
      <c r="JTO823" s="28"/>
      <c r="JTP823" s="28"/>
      <c r="JTQ823" s="28"/>
      <c r="JTR823" s="28"/>
      <c r="JTS823" s="28"/>
      <c r="JTT823" s="28"/>
      <c r="JTU823" s="28"/>
      <c r="JTV823" s="28"/>
      <c r="JTW823" s="28"/>
      <c r="JTX823" s="28"/>
      <c r="JTY823" s="28"/>
      <c r="JTZ823" s="28"/>
      <c r="JUA823" s="28"/>
      <c r="JUB823" s="28"/>
      <c r="JUC823" s="28"/>
      <c r="JUD823" s="28"/>
      <c r="JUE823" s="28"/>
      <c r="JUF823" s="28"/>
      <c r="JUG823" s="28"/>
      <c r="JUH823" s="28"/>
      <c r="JUI823" s="28"/>
      <c r="JUJ823" s="28"/>
      <c r="JUK823" s="28"/>
      <c r="JUL823" s="28"/>
      <c r="JUM823" s="28"/>
      <c r="JUN823" s="28"/>
      <c r="JUO823" s="28"/>
      <c r="JUP823" s="28"/>
      <c r="JUQ823" s="28"/>
      <c r="JUR823" s="28"/>
      <c r="JUS823" s="28"/>
      <c r="JUT823" s="28"/>
      <c r="JUU823" s="28"/>
      <c r="JUV823" s="28"/>
      <c r="JUW823" s="28"/>
      <c r="JUX823" s="28"/>
      <c r="JUY823" s="28"/>
      <c r="JUZ823" s="28"/>
      <c r="JVA823" s="28"/>
      <c r="JVB823" s="28"/>
      <c r="JVC823" s="28"/>
      <c r="JVD823" s="28"/>
      <c r="JVE823" s="28"/>
      <c r="JVF823" s="28"/>
      <c r="JVG823" s="28"/>
      <c r="JVH823" s="28"/>
      <c r="JVI823" s="28"/>
      <c r="JVJ823" s="28"/>
      <c r="JVK823" s="28"/>
      <c r="JVL823" s="28"/>
      <c r="JVM823" s="28"/>
      <c r="JVN823" s="28"/>
      <c r="JVO823" s="28"/>
      <c r="JVP823" s="28"/>
      <c r="JVQ823" s="28"/>
      <c r="JVR823" s="28"/>
      <c r="JVS823" s="28"/>
      <c r="JVT823" s="28"/>
      <c r="JVU823" s="28"/>
      <c r="JVV823" s="28"/>
      <c r="JVW823" s="28"/>
      <c r="JVX823" s="28"/>
      <c r="JVY823" s="28"/>
      <c r="JVZ823" s="28"/>
      <c r="JWA823" s="28"/>
      <c r="JWB823" s="28"/>
      <c r="JWC823" s="28"/>
      <c r="JWD823" s="28"/>
      <c r="JWE823" s="28"/>
      <c r="JWF823" s="28"/>
      <c r="JWG823" s="28"/>
      <c r="JWH823" s="28"/>
      <c r="JWI823" s="28"/>
      <c r="JWJ823" s="28"/>
      <c r="JWK823" s="28"/>
      <c r="JWL823" s="28"/>
      <c r="JWM823" s="28"/>
      <c r="JWN823" s="28"/>
      <c r="JWO823" s="28"/>
      <c r="JWP823" s="28"/>
      <c r="JWQ823" s="28"/>
      <c r="JWR823" s="28"/>
      <c r="JWS823" s="28"/>
      <c r="JWT823" s="28"/>
      <c r="JWU823" s="28"/>
      <c r="JWV823" s="28"/>
      <c r="JWW823" s="28"/>
      <c r="JWX823" s="28"/>
      <c r="JWY823" s="28"/>
      <c r="JWZ823" s="28"/>
      <c r="JXA823" s="28"/>
      <c r="JXB823" s="28"/>
      <c r="JXC823" s="28"/>
      <c r="JXD823" s="28"/>
      <c r="JXE823" s="28"/>
      <c r="JXF823" s="28"/>
      <c r="JXG823" s="28"/>
      <c r="JXH823" s="28"/>
      <c r="JXI823" s="28"/>
      <c r="JXJ823" s="28"/>
      <c r="JXK823" s="28"/>
      <c r="JXL823" s="28"/>
      <c r="JXM823" s="28"/>
      <c r="JXN823" s="28"/>
      <c r="JXO823" s="28"/>
      <c r="JXP823" s="28"/>
      <c r="JXQ823" s="28"/>
      <c r="JXR823" s="28"/>
      <c r="JXS823" s="28"/>
      <c r="JXT823" s="28"/>
      <c r="JXU823" s="28"/>
      <c r="JXV823" s="28"/>
      <c r="JXW823" s="28"/>
      <c r="JXX823" s="28"/>
      <c r="JXY823" s="28"/>
      <c r="JXZ823" s="28"/>
      <c r="JYA823" s="28"/>
      <c r="JYB823" s="28"/>
      <c r="JYC823" s="28"/>
      <c r="JYD823" s="28"/>
      <c r="JYE823" s="28"/>
      <c r="JYF823" s="28"/>
      <c r="JYG823" s="28"/>
      <c r="JYH823" s="28"/>
      <c r="JYI823" s="28"/>
      <c r="JYJ823" s="28"/>
      <c r="JYK823" s="28"/>
      <c r="JYL823" s="28"/>
      <c r="JYM823" s="28"/>
      <c r="JYN823" s="28"/>
      <c r="JYO823" s="28"/>
      <c r="JYP823" s="28"/>
      <c r="JYQ823" s="28"/>
      <c r="JYR823" s="28"/>
      <c r="JYS823" s="28"/>
      <c r="JYT823" s="28"/>
      <c r="JYU823" s="28"/>
      <c r="JYV823" s="28"/>
      <c r="JYW823" s="28"/>
      <c r="JYX823" s="28"/>
      <c r="JYY823" s="28"/>
      <c r="JYZ823" s="28"/>
      <c r="JZA823" s="28"/>
      <c r="JZB823" s="28"/>
      <c r="JZC823" s="28"/>
      <c r="JZD823" s="28"/>
      <c r="JZE823" s="28"/>
      <c r="JZF823" s="28"/>
      <c r="JZG823" s="28"/>
      <c r="JZH823" s="28"/>
      <c r="JZI823" s="28"/>
      <c r="JZJ823" s="28"/>
      <c r="JZK823" s="28"/>
      <c r="JZL823" s="28"/>
      <c r="JZM823" s="28"/>
      <c r="JZN823" s="28"/>
      <c r="JZO823" s="28"/>
      <c r="JZP823" s="28"/>
      <c r="JZQ823" s="28"/>
      <c r="JZR823" s="28"/>
      <c r="JZS823" s="28"/>
      <c r="JZT823" s="28"/>
      <c r="JZU823" s="28"/>
      <c r="JZV823" s="28"/>
      <c r="JZW823" s="28"/>
      <c r="JZX823" s="28"/>
      <c r="JZY823" s="28"/>
      <c r="JZZ823" s="28"/>
      <c r="KAA823" s="28"/>
      <c r="KAB823" s="28"/>
      <c r="KAC823" s="28"/>
      <c r="KAD823" s="28"/>
      <c r="KAE823" s="28"/>
      <c r="KAF823" s="28"/>
      <c r="KAG823" s="28"/>
      <c r="KAH823" s="28"/>
      <c r="KAI823" s="28"/>
      <c r="KAJ823" s="28"/>
      <c r="KAK823" s="28"/>
      <c r="KAL823" s="28"/>
      <c r="KAM823" s="28"/>
      <c r="KAN823" s="28"/>
      <c r="KAO823" s="28"/>
      <c r="KAP823" s="28"/>
      <c r="KAQ823" s="28"/>
      <c r="KAR823" s="28"/>
      <c r="KAS823" s="28"/>
      <c r="KAT823" s="28"/>
      <c r="KAU823" s="28"/>
      <c r="KAV823" s="28"/>
      <c r="KAW823" s="28"/>
      <c r="KAX823" s="28"/>
      <c r="KAY823" s="28"/>
      <c r="KAZ823" s="28"/>
      <c r="KBA823" s="28"/>
      <c r="KBB823" s="28"/>
      <c r="KBC823" s="28"/>
      <c r="KBD823" s="28"/>
      <c r="KBE823" s="28"/>
      <c r="KBF823" s="28"/>
      <c r="KBG823" s="28"/>
      <c r="KBH823" s="28"/>
      <c r="KBI823" s="28"/>
      <c r="KBJ823" s="28"/>
      <c r="KBK823" s="28"/>
      <c r="KBL823" s="28"/>
      <c r="KBM823" s="28"/>
      <c r="KBN823" s="28"/>
      <c r="KBO823" s="28"/>
      <c r="KBP823" s="28"/>
      <c r="KBQ823" s="28"/>
      <c r="KBR823" s="28"/>
      <c r="KBS823" s="28"/>
      <c r="KBT823" s="28"/>
      <c r="KBU823" s="28"/>
      <c r="KBV823" s="28"/>
      <c r="KBW823" s="28"/>
      <c r="KBX823" s="28"/>
      <c r="KBY823" s="28"/>
      <c r="KBZ823" s="28"/>
      <c r="KCA823" s="28"/>
      <c r="KCB823" s="28"/>
      <c r="KCC823" s="28"/>
      <c r="KCD823" s="28"/>
      <c r="KCE823" s="28"/>
      <c r="KCF823" s="28"/>
      <c r="KCG823" s="28"/>
      <c r="KCH823" s="28"/>
      <c r="KCI823" s="28"/>
      <c r="KCJ823" s="28"/>
      <c r="KCK823" s="28"/>
      <c r="KCL823" s="28"/>
      <c r="KCM823" s="28"/>
      <c r="KCN823" s="28"/>
      <c r="KCO823" s="28"/>
      <c r="KCP823" s="28"/>
      <c r="KCQ823" s="28"/>
      <c r="KCR823" s="28"/>
      <c r="KCS823" s="28"/>
      <c r="KCT823" s="28"/>
      <c r="KCU823" s="28"/>
      <c r="KCV823" s="28"/>
      <c r="KCW823" s="28"/>
      <c r="KCX823" s="28"/>
      <c r="KCY823" s="28"/>
      <c r="KCZ823" s="28"/>
      <c r="KDA823" s="28"/>
      <c r="KDB823" s="28"/>
      <c r="KDC823" s="28"/>
      <c r="KDD823" s="28"/>
      <c r="KDE823" s="28"/>
      <c r="KDF823" s="28"/>
      <c r="KDG823" s="28"/>
      <c r="KDH823" s="28"/>
      <c r="KDI823" s="28"/>
      <c r="KDJ823" s="28"/>
      <c r="KDK823" s="28"/>
      <c r="KDL823" s="28"/>
      <c r="KDM823" s="28"/>
      <c r="KDN823" s="28"/>
      <c r="KDO823" s="28"/>
      <c r="KDP823" s="28"/>
      <c r="KDQ823" s="28"/>
      <c r="KDR823" s="28"/>
      <c r="KDS823" s="28"/>
      <c r="KDT823" s="28"/>
      <c r="KDU823" s="28"/>
      <c r="KDV823" s="28"/>
      <c r="KDW823" s="28"/>
      <c r="KDX823" s="28"/>
      <c r="KDY823" s="28"/>
      <c r="KDZ823" s="28"/>
      <c r="KEA823" s="28"/>
      <c r="KEB823" s="28"/>
      <c r="KEC823" s="28"/>
      <c r="KED823" s="28"/>
      <c r="KEE823" s="28"/>
      <c r="KEF823" s="28"/>
      <c r="KEG823" s="28"/>
      <c r="KEH823" s="28"/>
      <c r="KEI823" s="28"/>
      <c r="KEJ823" s="28"/>
      <c r="KEK823" s="28"/>
      <c r="KEL823" s="28"/>
      <c r="KEM823" s="28"/>
      <c r="KEN823" s="28"/>
      <c r="KEO823" s="28"/>
      <c r="KEP823" s="28"/>
      <c r="KEQ823" s="28"/>
      <c r="KER823" s="28"/>
      <c r="KES823" s="28"/>
      <c r="KET823" s="28"/>
      <c r="KEU823" s="28"/>
      <c r="KEV823" s="28"/>
      <c r="KEW823" s="28"/>
      <c r="KEX823" s="28"/>
      <c r="KEY823" s="28"/>
      <c r="KEZ823" s="28"/>
      <c r="KFA823" s="28"/>
      <c r="KFB823" s="28"/>
      <c r="KFC823" s="28"/>
      <c r="KFD823" s="28"/>
      <c r="KFE823" s="28"/>
      <c r="KFF823" s="28"/>
      <c r="KFG823" s="28"/>
      <c r="KFH823" s="28"/>
      <c r="KFI823" s="28"/>
      <c r="KFJ823" s="28"/>
      <c r="KFK823" s="28"/>
      <c r="KFL823" s="28"/>
      <c r="KFM823" s="28"/>
      <c r="KFN823" s="28"/>
      <c r="KFO823" s="28"/>
      <c r="KFP823" s="28"/>
      <c r="KFQ823" s="28"/>
      <c r="KFR823" s="28"/>
      <c r="KFS823" s="28"/>
      <c r="KFT823" s="28"/>
      <c r="KFU823" s="28"/>
      <c r="KFV823" s="28"/>
      <c r="KFW823" s="28"/>
      <c r="KFX823" s="28"/>
      <c r="KFY823" s="28"/>
      <c r="KFZ823" s="28"/>
      <c r="KGA823" s="28"/>
      <c r="KGB823" s="28"/>
      <c r="KGC823" s="28"/>
      <c r="KGD823" s="28"/>
      <c r="KGE823" s="28"/>
      <c r="KGF823" s="28"/>
      <c r="KGG823" s="28"/>
      <c r="KGH823" s="28"/>
      <c r="KGI823" s="28"/>
      <c r="KGJ823" s="28"/>
      <c r="KGK823" s="28"/>
      <c r="KGL823" s="28"/>
      <c r="KGM823" s="28"/>
      <c r="KGN823" s="28"/>
      <c r="KGO823" s="28"/>
      <c r="KGP823" s="28"/>
      <c r="KGQ823" s="28"/>
      <c r="KGR823" s="28"/>
      <c r="KGS823" s="28"/>
      <c r="KGT823" s="28"/>
      <c r="KGU823" s="28"/>
      <c r="KGV823" s="28"/>
      <c r="KGW823" s="28"/>
      <c r="KGX823" s="28"/>
      <c r="KGY823" s="28"/>
      <c r="KGZ823" s="28"/>
      <c r="KHA823" s="28"/>
      <c r="KHB823" s="28"/>
      <c r="KHC823" s="28"/>
      <c r="KHD823" s="28"/>
      <c r="KHE823" s="28"/>
      <c r="KHF823" s="28"/>
      <c r="KHG823" s="28"/>
      <c r="KHH823" s="28"/>
      <c r="KHI823" s="28"/>
      <c r="KHJ823" s="28"/>
      <c r="KHK823" s="28"/>
      <c r="KHL823" s="28"/>
      <c r="KHM823" s="28"/>
      <c r="KHN823" s="28"/>
      <c r="KHO823" s="28"/>
      <c r="KHP823" s="28"/>
      <c r="KHQ823" s="28"/>
      <c r="KHR823" s="28"/>
      <c r="KHS823" s="28"/>
      <c r="KHT823" s="28"/>
      <c r="KHU823" s="28"/>
      <c r="KHV823" s="28"/>
      <c r="KHW823" s="28"/>
      <c r="KHX823" s="28"/>
      <c r="KHY823" s="28"/>
      <c r="KHZ823" s="28"/>
      <c r="KIA823" s="28"/>
      <c r="KIB823" s="28"/>
      <c r="KIC823" s="28"/>
      <c r="KID823" s="28"/>
      <c r="KIE823" s="28"/>
      <c r="KIF823" s="28"/>
      <c r="KIG823" s="28"/>
      <c r="KIH823" s="28"/>
      <c r="KII823" s="28"/>
      <c r="KIJ823" s="28"/>
      <c r="KIK823" s="28"/>
      <c r="KIL823" s="28"/>
      <c r="KIM823" s="28"/>
      <c r="KIN823" s="28"/>
      <c r="KIO823" s="28"/>
      <c r="KIP823" s="28"/>
      <c r="KIQ823" s="28"/>
      <c r="KIR823" s="28"/>
      <c r="KIS823" s="28"/>
      <c r="KIT823" s="28"/>
      <c r="KIU823" s="28"/>
      <c r="KIV823" s="28"/>
      <c r="KIW823" s="28"/>
      <c r="KIX823" s="28"/>
      <c r="KIY823" s="28"/>
      <c r="KIZ823" s="28"/>
      <c r="KJA823" s="28"/>
      <c r="KJB823" s="28"/>
      <c r="KJC823" s="28"/>
      <c r="KJD823" s="28"/>
      <c r="KJE823" s="28"/>
      <c r="KJF823" s="28"/>
      <c r="KJG823" s="28"/>
      <c r="KJH823" s="28"/>
      <c r="KJI823" s="28"/>
      <c r="KJJ823" s="28"/>
      <c r="KJK823" s="28"/>
      <c r="KJL823" s="28"/>
      <c r="KJM823" s="28"/>
      <c r="KJN823" s="28"/>
      <c r="KJO823" s="28"/>
      <c r="KJP823" s="28"/>
      <c r="KJQ823" s="28"/>
      <c r="KJR823" s="28"/>
      <c r="KJS823" s="28"/>
      <c r="KJT823" s="28"/>
      <c r="KJU823" s="28"/>
      <c r="KJV823" s="28"/>
      <c r="KJW823" s="28"/>
      <c r="KJX823" s="28"/>
      <c r="KJY823" s="28"/>
      <c r="KJZ823" s="28"/>
      <c r="KKA823" s="28"/>
      <c r="KKB823" s="28"/>
      <c r="KKC823" s="28"/>
      <c r="KKD823" s="28"/>
      <c r="KKE823" s="28"/>
      <c r="KKF823" s="28"/>
      <c r="KKG823" s="28"/>
      <c r="KKH823" s="28"/>
      <c r="KKI823" s="28"/>
      <c r="KKJ823" s="28"/>
      <c r="KKK823" s="28"/>
      <c r="KKL823" s="28"/>
      <c r="KKM823" s="28"/>
      <c r="KKN823" s="28"/>
      <c r="KKO823" s="28"/>
      <c r="KKP823" s="28"/>
      <c r="KKQ823" s="28"/>
      <c r="KKR823" s="28"/>
      <c r="KKS823" s="28"/>
      <c r="KKT823" s="28"/>
      <c r="KKU823" s="28"/>
      <c r="KKV823" s="28"/>
      <c r="KKW823" s="28"/>
      <c r="KKX823" s="28"/>
      <c r="KKY823" s="28"/>
      <c r="KKZ823" s="28"/>
      <c r="KLA823" s="28"/>
      <c r="KLB823" s="28"/>
      <c r="KLC823" s="28"/>
      <c r="KLD823" s="28"/>
      <c r="KLE823" s="28"/>
      <c r="KLF823" s="28"/>
      <c r="KLG823" s="28"/>
      <c r="KLH823" s="28"/>
      <c r="KLI823" s="28"/>
      <c r="KLJ823" s="28"/>
      <c r="KLK823" s="28"/>
      <c r="KLL823" s="28"/>
      <c r="KLM823" s="28"/>
      <c r="KLN823" s="28"/>
      <c r="KLO823" s="28"/>
      <c r="KLP823" s="28"/>
      <c r="KLQ823" s="28"/>
      <c r="KLR823" s="28"/>
      <c r="KLS823" s="28"/>
      <c r="KLT823" s="28"/>
      <c r="KLU823" s="28"/>
      <c r="KLV823" s="28"/>
      <c r="KLW823" s="28"/>
      <c r="KLX823" s="28"/>
      <c r="KLY823" s="28"/>
      <c r="KLZ823" s="28"/>
      <c r="KMA823" s="28"/>
      <c r="KMB823" s="28"/>
      <c r="KMC823" s="28"/>
      <c r="KMD823" s="28"/>
      <c r="KME823" s="28"/>
      <c r="KMF823" s="28"/>
      <c r="KMG823" s="28"/>
      <c r="KMH823" s="28"/>
      <c r="KMI823" s="28"/>
      <c r="KMJ823" s="28"/>
      <c r="KMK823" s="28"/>
      <c r="KML823" s="28"/>
      <c r="KMM823" s="28"/>
      <c r="KMN823" s="28"/>
      <c r="KMO823" s="28"/>
      <c r="KMP823" s="28"/>
      <c r="KMQ823" s="28"/>
      <c r="KMR823" s="28"/>
      <c r="KMS823" s="28"/>
      <c r="KMT823" s="28"/>
      <c r="KMU823" s="28"/>
      <c r="KMV823" s="28"/>
      <c r="KMW823" s="28"/>
      <c r="KMX823" s="28"/>
      <c r="KMY823" s="28"/>
      <c r="KMZ823" s="28"/>
      <c r="KNA823" s="28"/>
      <c r="KNB823" s="28"/>
      <c r="KNC823" s="28"/>
      <c r="KND823" s="28"/>
      <c r="KNE823" s="28"/>
      <c r="KNF823" s="28"/>
      <c r="KNG823" s="28"/>
      <c r="KNH823" s="28"/>
      <c r="KNI823" s="28"/>
      <c r="KNJ823" s="28"/>
      <c r="KNK823" s="28"/>
      <c r="KNL823" s="28"/>
      <c r="KNM823" s="28"/>
      <c r="KNN823" s="28"/>
      <c r="KNO823" s="28"/>
      <c r="KNP823" s="28"/>
      <c r="KNQ823" s="28"/>
      <c r="KNR823" s="28"/>
      <c r="KNS823" s="28"/>
      <c r="KNT823" s="28"/>
      <c r="KNU823" s="28"/>
      <c r="KNV823" s="28"/>
      <c r="KNW823" s="28"/>
      <c r="KNX823" s="28"/>
      <c r="KNY823" s="28"/>
      <c r="KNZ823" s="28"/>
      <c r="KOA823" s="28"/>
      <c r="KOB823" s="28"/>
      <c r="KOC823" s="28"/>
      <c r="KOD823" s="28"/>
      <c r="KOE823" s="28"/>
      <c r="KOF823" s="28"/>
      <c r="KOG823" s="28"/>
      <c r="KOH823" s="28"/>
      <c r="KOI823" s="28"/>
      <c r="KOJ823" s="28"/>
      <c r="KOK823" s="28"/>
      <c r="KOL823" s="28"/>
      <c r="KOM823" s="28"/>
      <c r="KON823" s="28"/>
      <c r="KOO823" s="28"/>
      <c r="KOP823" s="28"/>
      <c r="KOQ823" s="28"/>
      <c r="KOR823" s="28"/>
      <c r="KOS823" s="28"/>
      <c r="KOT823" s="28"/>
      <c r="KOU823" s="28"/>
      <c r="KOV823" s="28"/>
      <c r="KOW823" s="28"/>
      <c r="KOX823" s="28"/>
      <c r="KOY823" s="28"/>
      <c r="KOZ823" s="28"/>
      <c r="KPA823" s="28"/>
      <c r="KPB823" s="28"/>
      <c r="KPC823" s="28"/>
      <c r="KPD823" s="28"/>
      <c r="KPE823" s="28"/>
      <c r="KPF823" s="28"/>
      <c r="KPG823" s="28"/>
      <c r="KPH823" s="28"/>
      <c r="KPI823" s="28"/>
      <c r="KPJ823" s="28"/>
      <c r="KPK823" s="28"/>
      <c r="KPL823" s="28"/>
      <c r="KPM823" s="28"/>
      <c r="KPN823" s="28"/>
      <c r="KPO823" s="28"/>
      <c r="KPP823" s="28"/>
      <c r="KPQ823" s="28"/>
      <c r="KPR823" s="28"/>
      <c r="KPS823" s="28"/>
      <c r="KPT823" s="28"/>
      <c r="KPU823" s="28"/>
      <c r="KPV823" s="28"/>
      <c r="KPW823" s="28"/>
      <c r="KPX823" s="28"/>
      <c r="KPY823" s="28"/>
      <c r="KPZ823" s="28"/>
      <c r="KQA823" s="28"/>
      <c r="KQB823" s="28"/>
      <c r="KQC823" s="28"/>
      <c r="KQD823" s="28"/>
      <c r="KQE823" s="28"/>
      <c r="KQF823" s="28"/>
      <c r="KQG823" s="28"/>
      <c r="KQH823" s="28"/>
      <c r="KQI823" s="28"/>
      <c r="KQJ823" s="28"/>
      <c r="KQK823" s="28"/>
      <c r="KQL823" s="28"/>
      <c r="KQM823" s="28"/>
      <c r="KQN823" s="28"/>
      <c r="KQO823" s="28"/>
      <c r="KQP823" s="28"/>
      <c r="KQQ823" s="28"/>
      <c r="KQR823" s="28"/>
      <c r="KQS823" s="28"/>
      <c r="KQT823" s="28"/>
      <c r="KQU823" s="28"/>
      <c r="KQV823" s="28"/>
      <c r="KQW823" s="28"/>
      <c r="KQX823" s="28"/>
      <c r="KQY823" s="28"/>
      <c r="KQZ823" s="28"/>
      <c r="KRA823" s="28"/>
      <c r="KRB823" s="28"/>
      <c r="KRC823" s="28"/>
      <c r="KRD823" s="28"/>
      <c r="KRE823" s="28"/>
      <c r="KRF823" s="28"/>
      <c r="KRG823" s="28"/>
      <c r="KRH823" s="28"/>
      <c r="KRI823" s="28"/>
      <c r="KRJ823" s="28"/>
      <c r="KRK823" s="28"/>
      <c r="KRL823" s="28"/>
      <c r="KRM823" s="28"/>
      <c r="KRN823" s="28"/>
      <c r="KRO823" s="28"/>
      <c r="KRP823" s="28"/>
      <c r="KRQ823" s="28"/>
      <c r="KRR823" s="28"/>
      <c r="KRS823" s="28"/>
      <c r="KRT823" s="28"/>
      <c r="KRU823" s="28"/>
      <c r="KRV823" s="28"/>
      <c r="KRW823" s="28"/>
      <c r="KRX823" s="28"/>
      <c r="KRY823" s="28"/>
      <c r="KRZ823" s="28"/>
      <c r="KSA823" s="28"/>
      <c r="KSB823" s="28"/>
      <c r="KSC823" s="28"/>
      <c r="KSD823" s="28"/>
      <c r="KSE823" s="28"/>
      <c r="KSF823" s="28"/>
      <c r="KSG823" s="28"/>
      <c r="KSH823" s="28"/>
      <c r="KSI823" s="28"/>
      <c r="KSJ823" s="28"/>
      <c r="KSK823" s="28"/>
      <c r="KSL823" s="28"/>
      <c r="KSM823" s="28"/>
      <c r="KSN823" s="28"/>
      <c r="KSO823" s="28"/>
      <c r="KSP823" s="28"/>
      <c r="KSQ823" s="28"/>
      <c r="KSR823" s="28"/>
      <c r="KSS823" s="28"/>
      <c r="KST823" s="28"/>
      <c r="KSU823" s="28"/>
      <c r="KSV823" s="28"/>
      <c r="KSW823" s="28"/>
      <c r="KSX823" s="28"/>
      <c r="KSY823" s="28"/>
      <c r="KSZ823" s="28"/>
      <c r="KTA823" s="28"/>
      <c r="KTB823" s="28"/>
      <c r="KTC823" s="28"/>
      <c r="KTD823" s="28"/>
      <c r="KTE823" s="28"/>
      <c r="KTF823" s="28"/>
      <c r="KTG823" s="28"/>
      <c r="KTH823" s="28"/>
      <c r="KTI823" s="28"/>
      <c r="KTJ823" s="28"/>
      <c r="KTK823" s="28"/>
      <c r="KTL823" s="28"/>
      <c r="KTM823" s="28"/>
      <c r="KTN823" s="28"/>
      <c r="KTO823" s="28"/>
      <c r="KTP823" s="28"/>
      <c r="KTQ823" s="28"/>
      <c r="KTR823" s="28"/>
      <c r="KTS823" s="28"/>
      <c r="KTT823" s="28"/>
      <c r="KTU823" s="28"/>
      <c r="KTV823" s="28"/>
      <c r="KTW823" s="28"/>
      <c r="KTX823" s="28"/>
      <c r="KTY823" s="28"/>
      <c r="KTZ823" s="28"/>
      <c r="KUA823" s="28"/>
      <c r="KUB823" s="28"/>
      <c r="KUC823" s="28"/>
      <c r="KUD823" s="28"/>
      <c r="KUE823" s="28"/>
      <c r="KUF823" s="28"/>
      <c r="KUG823" s="28"/>
      <c r="KUH823" s="28"/>
      <c r="KUI823" s="28"/>
      <c r="KUJ823" s="28"/>
      <c r="KUK823" s="28"/>
      <c r="KUL823" s="28"/>
      <c r="KUM823" s="28"/>
      <c r="KUN823" s="28"/>
      <c r="KUO823" s="28"/>
      <c r="KUP823" s="28"/>
      <c r="KUQ823" s="28"/>
      <c r="KUR823" s="28"/>
      <c r="KUS823" s="28"/>
      <c r="KUT823" s="28"/>
      <c r="KUU823" s="28"/>
      <c r="KUV823" s="28"/>
      <c r="KUW823" s="28"/>
      <c r="KUX823" s="28"/>
      <c r="KUY823" s="28"/>
      <c r="KUZ823" s="28"/>
      <c r="KVA823" s="28"/>
      <c r="KVB823" s="28"/>
      <c r="KVC823" s="28"/>
      <c r="KVD823" s="28"/>
      <c r="KVE823" s="28"/>
      <c r="KVF823" s="28"/>
      <c r="KVG823" s="28"/>
      <c r="KVH823" s="28"/>
      <c r="KVI823" s="28"/>
      <c r="KVJ823" s="28"/>
      <c r="KVK823" s="28"/>
      <c r="KVL823" s="28"/>
      <c r="KVM823" s="28"/>
      <c r="KVN823" s="28"/>
      <c r="KVO823" s="28"/>
      <c r="KVP823" s="28"/>
      <c r="KVQ823" s="28"/>
      <c r="KVR823" s="28"/>
      <c r="KVS823" s="28"/>
      <c r="KVT823" s="28"/>
      <c r="KVU823" s="28"/>
      <c r="KVV823" s="28"/>
      <c r="KVW823" s="28"/>
      <c r="KVX823" s="28"/>
      <c r="KVY823" s="28"/>
      <c r="KVZ823" s="28"/>
      <c r="KWA823" s="28"/>
      <c r="KWB823" s="28"/>
      <c r="KWC823" s="28"/>
      <c r="KWD823" s="28"/>
      <c r="KWE823" s="28"/>
      <c r="KWF823" s="28"/>
      <c r="KWG823" s="28"/>
      <c r="KWH823" s="28"/>
      <c r="KWI823" s="28"/>
      <c r="KWJ823" s="28"/>
      <c r="KWK823" s="28"/>
      <c r="KWL823" s="28"/>
      <c r="KWM823" s="28"/>
      <c r="KWN823" s="28"/>
      <c r="KWO823" s="28"/>
      <c r="KWP823" s="28"/>
      <c r="KWQ823" s="28"/>
      <c r="KWR823" s="28"/>
      <c r="KWS823" s="28"/>
      <c r="KWT823" s="28"/>
      <c r="KWU823" s="28"/>
      <c r="KWV823" s="28"/>
      <c r="KWW823" s="28"/>
      <c r="KWX823" s="28"/>
      <c r="KWY823" s="28"/>
      <c r="KWZ823" s="28"/>
      <c r="KXA823" s="28"/>
      <c r="KXB823" s="28"/>
      <c r="KXC823" s="28"/>
      <c r="KXD823" s="28"/>
      <c r="KXE823" s="28"/>
      <c r="KXF823" s="28"/>
      <c r="KXG823" s="28"/>
      <c r="KXH823" s="28"/>
      <c r="KXI823" s="28"/>
      <c r="KXJ823" s="28"/>
      <c r="KXK823" s="28"/>
      <c r="KXL823" s="28"/>
      <c r="KXM823" s="28"/>
      <c r="KXN823" s="28"/>
      <c r="KXO823" s="28"/>
      <c r="KXP823" s="28"/>
      <c r="KXQ823" s="28"/>
      <c r="KXR823" s="28"/>
      <c r="KXS823" s="28"/>
      <c r="KXT823" s="28"/>
      <c r="KXU823" s="28"/>
      <c r="KXV823" s="28"/>
      <c r="KXW823" s="28"/>
      <c r="KXX823" s="28"/>
      <c r="KXY823" s="28"/>
      <c r="KXZ823" s="28"/>
      <c r="KYA823" s="28"/>
      <c r="KYB823" s="28"/>
      <c r="KYC823" s="28"/>
      <c r="KYD823" s="28"/>
      <c r="KYE823" s="28"/>
      <c r="KYF823" s="28"/>
      <c r="KYG823" s="28"/>
      <c r="KYH823" s="28"/>
      <c r="KYI823" s="28"/>
      <c r="KYJ823" s="28"/>
      <c r="KYK823" s="28"/>
      <c r="KYL823" s="28"/>
      <c r="KYM823" s="28"/>
      <c r="KYN823" s="28"/>
      <c r="KYO823" s="28"/>
      <c r="KYP823" s="28"/>
      <c r="KYQ823" s="28"/>
      <c r="KYR823" s="28"/>
      <c r="KYS823" s="28"/>
      <c r="KYT823" s="28"/>
      <c r="KYU823" s="28"/>
      <c r="KYV823" s="28"/>
      <c r="KYW823" s="28"/>
      <c r="KYX823" s="28"/>
      <c r="KYY823" s="28"/>
      <c r="KYZ823" s="28"/>
      <c r="KZA823" s="28"/>
      <c r="KZB823" s="28"/>
      <c r="KZC823" s="28"/>
      <c r="KZD823" s="28"/>
      <c r="KZE823" s="28"/>
      <c r="KZF823" s="28"/>
      <c r="KZG823" s="28"/>
      <c r="KZH823" s="28"/>
      <c r="KZI823" s="28"/>
      <c r="KZJ823" s="28"/>
      <c r="KZK823" s="28"/>
      <c r="KZL823" s="28"/>
      <c r="KZM823" s="28"/>
      <c r="KZN823" s="28"/>
      <c r="KZO823" s="28"/>
      <c r="KZP823" s="28"/>
      <c r="KZQ823" s="28"/>
      <c r="KZR823" s="28"/>
      <c r="KZS823" s="28"/>
      <c r="KZT823" s="28"/>
      <c r="KZU823" s="28"/>
      <c r="KZV823" s="28"/>
      <c r="KZW823" s="28"/>
      <c r="KZX823" s="28"/>
      <c r="KZY823" s="28"/>
      <c r="KZZ823" s="28"/>
      <c r="LAA823" s="28"/>
      <c r="LAB823" s="28"/>
      <c r="LAC823" s="28"/>
      <c r="LAD823" s="28"/>
      <c r="LAE823" s="28"/>
      <c r="LAF823" s="28"/>
      <c r="LAG823" s="28"/>
      <c r="LAH823" s="28"/>
      <c r="LAI823" s="28"/>
      <c r="LAJ823" s="28"/>
      <c r="LAK823" s="28"/>
      <c r="LAL823" s="28"/>
      <c r="LAM823" s="28"/>
      <c r="LAN823" s="28"/>
      <c r="LAO823" s="28"/>
      <c r="LAP823" s="28"/>
      <c r="LAQ823" s="28"/>
      <c r="LAR823" s="28"/>
      <c r="LAS823" s="28"/>
      <c r="LAT823" s="28"/>
      <c r="LAU823" s="28"/>
      <c r="LAV823" s="28"/>
      <c r="LAW823" s="28"/>
      <c r="LAX823" s="28"/>
      <c r="LAY823" s="28"/>
      <c r="LAZ823" s="28"/>
      <c r="LBA823" s="28"/>
      <c r="LBB823" s="28"/>
      <c r="LBC823" s="28"/>
      <c r="LBD823" s="28"/>
      <c r="LBE823" s="28"/>
      <c r="LBF823" s="28"/>
      <c r="LBG823" s="28"/>
      <c r="LBH823" s="28"/>
      <c r="LBI823" s="28"/>
      <c r="LBJ823" s="28"/>
      <c r="LBK823" s="28"/>
      <c r="LBL823" s="28"/>
      <c r="LBM823" s="28"/>
      <c r="LBN823" s="28"/>
      <c r="LBO823" s="28"/>
      <c r="LBP823" s="28"/>
      <c r="LBQ823" s="28"/>
      <c r="LBR823" s="28"/>
      <c r="LBS823" s="28"/>
      <c r="LBT823" s="28"/>
      <c r="LBU823" s="28"/>
      <c r="LBV823" s="28"/>
      <c r="LBW823" s="28"/>
      <c r="LBX823" s="28"/>
      <c r="LBY823" s="28"/>
      <c r="LBZ823" s="28"/>
      <c r="LCA823" s="28"/>
      <c r="LCB823" s="28"/>
      <c r="LCC823" s="28"/>
      <c r="LCD823" s="28"/>
      <c r="LCE823" s="28"/>
      <c r="LCF823" s="28"/>
      <c r="LCG823" s="28"/>
      <c r="LCH823" s="28"/>
      <c r="LCI823" s="28"/>
      <c r="LCJ823" s="28"/>
      <c r="LCK823" s="28"/>
      <c r="LCL823" s="28"/>
      <c r="LCM823" s="28"/>
      <c r="LCN823" s="28"/>
      <c r="LCO823" s="28"/>
      <c r="LCP823" s="28"/>
      <c r="LCQ823" s="28"/>
      <c r="LCR823" s="28"/>
      <c r="LCS823" s="28"/>
      <c r="LCT823" s="28"/>
      <c r="LCU823" s="28"/>
      <c r="LCV823" s="28"/>
      <c r="LCW823" s="28"/>
      <c r="LCX823" s="28"/>
      <c r="LCY823" s="28"/>
      <c r="LCZ823" s="28"/>
      <c r="LDA823" s="28"/>
      <c r="LDB823" s="28"/>
      <c r="LDC823" s="28"/>
      <c r="LDD823" s="28"/>
      <c r="LDE823" s="28"/>
      <c r="LDF823" s="28"/>
      <c r="LDG823" s="28"/>
      <c r="LDH823" s="28"/>
      <c r="LDI823" s="28"/>
      <c r="LDJ823" s="28"/>
      <c r="LDK823" s="28"/>
      <c r="LDL823" s="28"/>
      <c r="LDM823" s="28"/>
      <c r="LDN823" s="28"/>
      <c r="LDO823" s="28"/>
      <c r="LDP823" s="28"/>
      <c r="LDQ823" s="28"/>
      <c r="LDR823" s="28"/>
      <c r="LDS823" s="28"/>
      <c r="LDT823" s="28"/>
      <c r="LDU823" s="28"/>
      <c r="LDV823" s="28"/>
      <c r="LDW823" s="28"/>
      <c r="LDX823" s="28"/>
      <c r="LDY823" s="28"/>
      <c r="LDZ823" s="28"/>
      <c r="LEA823" s="28"/>
      <c r="LEB823" s="28"/>
      <c r="LEC823" s="28"/>
      <c r="LED823" s="28"/>
      <c r="LEE823" s="28"/>
      <c r="LEF823" s="28"/>
      <c r="LEG823" s="28"/>
      <c r="LEH823" s="28"/>
      <c r="LEI823" s="28"/>
      <c r="LEJ823" s="28"/>
      <c r="LEK823" s="28"/>
      <c r="LEL823" s="28"/>
      <c r="LEM823" s="28"/>
      <c r="LEN823" s="28"/>
      <c r="LEO823" s="28"/>
      <c r="LEP823" s="28"/>
      <c r="LEQ823" s="28"/>
      <c r="LER823" s="28"/>
      <c r="LES823" s="28"/>
      <c r="LET823" s="28"/>
      <c r="LEU823" s="28"/>
      <c r="LEV823" s="28"/>
      <c r="LEW823" s="28"/>
      <c r="LEX823" s="28"/>
      <c r="LEY823" s="28"/>
      <c r="LEZ823" s="28"/>
      <c r="LFA823" s="28"/>
      <c r="LFB823" s="28"/>
      <c r="LFC823" s="28"/>
      <c r="LFD823" s="28"/>
      <c r="LFE823" s="28"/>
      <c r="LFF823" s="28"/>
      <c r="LFG823" s="28"/>
      <c r="LFH823" s="28"/>
      <c r="LFI823" s="28"/>
      <c r="LFJ823" s="28"/>
      <c r="LFK823" s="28"/>
      <c r="LFL823" s="28"/>
      <c r="LFM823" s="28"/>
      <c r="LFN823" s="28"/>
      <c r="LFO823" s="28"/>
      <c r="LFP823" s="28"/>
      <c r="LFQ823" s="28"/>
      <c r="LFR823" s="28"/>
      <c r="LFS823" s="28"/>
      <c r="LFT823" s="28"/>
      <c r="LFU823" s="28"/>
      <c r="LFV823" s="28"/>
      <c r="LFW823" s="28"/>
      <c r="LFX823" s="28"/>
      <c r="LFY823" s="28"/>
      <c r="LFZ823" s="28"/>
      <c r="LGA823" s="28"/>
      <c r="LGB823" s="28"/>
      <c r="LGC823" s="28"/>
      <c r="LGD823" s="28"/>
      <c r="LGE823" s="28"/>
      <c r="LGF823" s="28"/>
      <c r="LGG823" s="28"/>
      <c r="LGH823" s="28"/>
      <c r="LGI823" s="28"/>
      <c r="LGJ823" s="28"/>
      <c r="LGK823" s="28"/>
      <c r="LGL823" s="28"/>
      <c r="LGM823" s="28"/>
      <c r="LGN823" s="28"/>
      <c r="LGO823" s="28"/>
      <c r="LGP823" s="28"/>
      <c r="LGQ823" s="28"/>
      <c r="LGR823" s="28"/>
      <c r="LGS823" s="28"/>
      <c r="LGT823" s="28"/>
      <c r="LGU823" s="28"/>
      <c r="LGV823" s="28"/>
      <c r="LGW823" s="28"/>
      <c r="LGX823" s="28"/>
      <c r="LGY823" s="28"/>
      <c r="LGZ823" s="28"/>
      <c r="LHA823" s="28"/>
      <c r="LHB823" s="28"/>
      <c r="LHC823" s="28"/>
      <c r="LHD823" s="28"/>
      <c r="LHE823" s="28"/>
      <c r="LHF823" s="28"/>
      <c r="LHG823" s="28"/>
      <c r="LHH823" s="28"/>
      <c r="LHI823" s="28"/>
      <c r="LHJ823" s="28"/>
      <c r="LHK823" s="28"/>
      <c r="LHL823" s="28"/>
      <c r="LHM823" s="28"/>
      <c r="LHN823" s="28"/>
      <c r="LHO823" s="28"/>
      <c r="LHP823" s="28"/>
      <c r="LHQ823" s="28"/>
      <c r="LHR823" s="28"/>
      <c r="LHS823" s="28"/>
      <c r="LHT823" s="28"/>
      <c r="LHU823" s="28"/>
      <c r="LHV823" s="28"/>
      <c r="LHW823" s="28"/>
      <c r="LHX823" s="28"/>
      <c r="LHY823" s="28"/>
      <c r="LHZ823" s="28"/>
      <c r="LIA823" s="28"/>
      <c r="LIB823" s="28"/>
      <c r="LIC823" s="28"/>
      <c r="LID823" s="28"/>
      <c r="LIE823" s="28"/>
      <c r="LIF823" s="28"/>
      <c r="LIG823" s="28"/>
      <c r="LIH823" s="28"/>
      <c r="LII823" s="28"/>
      <c r="LIJ823" s="28"/>
      <c r="LIK823" s="28"/>
      <c r="LIL823" s="28"/>
      <c r="LIM823" s="28"/>
      <c r="LIN823" s="28"/>
      <c r="LIO823" s="28"/>
      <c r="LIP823" s="28"/>
      <c r="LIQ823" s="28"/>
      <c r="LIR823" s="28"/>
      <c r="LIS823" s="28"/>
      <c r="LIT823" s="28"/>
      <c r="LIU823" s="28"/>
      <c r="LIV823" s="28"/>
      <c r="LIW823" s="28"/>
      <c r="LIX823" s="28"/>
      <c r="LIY823" s="28"/>
      <c r="LIZ823" s="28"/>
      <c r="LJA823" s="28"/>
      <c r="LJB823" s="28"/>
      <c r="LJC823" s="28"/>
      <c r="LJD823" s="28"/>
      <c r="LJE823" s="28"/>
      <c r="LJF823" s="28"/>
      <c r="LJG823" s="28"/>
      <c r="LJH823" s="28"/>
      <c r="LJI823" s="28"/>
      <c r="LJJ823" s="28"/>
      <c r="LJK823" s="28"/>
      <c r="LJL823" s="28"/>
      <c r="LJM823" s="28"/>
      <c r="LJN823" s="28"/>
      <c r="LJO823" s="28"/>
      <c r="LJP823" s="28"/>
      <c r="LJQ823" s="28"/>
      <c r="LJR823" s="28"/>
      <c r="LJS823" s="28"/>
      <c r="LJT823" s="28"/>
      <c r="LJU823" s="28"/>
      <c r="LJV823" s="28"/>
      <c r="LJW823" s="28"/>
      <c r="LJX823" s="28"/>
      <c r="LJY823" s="28"/>
      <c r="LJZ823" s="28"/>
      <c r="LKA823" s="28"/>
      <c r="LKB823" s="28"/>
      <c r="LKC823" s="28"/>
      <c r="LKD823" s="28"/>
      <c r="LKE823" s="28"/>
      <c r="LKF823" s="28"/>
      <c r="LKG823" s="28"/>
      <c r="LKH823" s="28"/>
      <c r="LKI823" s="28"/>
      <c r="LKJ823" s="28"/>
      <c r="LKK823" s="28"/>
      <c r="LKL823" s="28"/>
      <c r="LKM823" s="28"/>
      <c r="LKN823" s="28"/>
      <c r="LKO823" s="28"/>
      <c r="LKP823" s="28"/>
      <c r="LKQ823" s="28"/>
      <c r="LKR823" s="28"/>
      <c r="LKS823" s="28"/>
      <c r="LKT823" s="28"/>
      <c r="LKU823" s="28"/>
      <c r="LKV823" s="28"/>
      <c r="LKW823" s="28"/>
      <c r="LKX823" s="28"/>
      <c r="LKY823" s="28"/>
      <c r="LKZ823" s="28"/>
      <c r="LLA823" s="28"/>
      <c r="LLB823" s="28"/>
      <c r="LLC823" s="28"/>
      <c r="LLD823" s="28"/>
      <c r="LLE823" s="28"/>
      <c r="LLF823" s="28"/>
      <c r="LLG823" s="28"/>
      <c r="LLH823" s="28"/>
      <c r="LLI823" s="28"/>
      <c r="LLJ823" s="28"/>
      <c r="LLK823" s="28"/>
      <c r="LLL823" s="28"/>
      <c r="LLM823" s="28"/>
      <c r="LLN823" s="28"/>
      <c r="LLO823" s="28"/>
      <c r="LLP823" s="28"/>
      <c r="LLQ823" s="28"/>
      <c r="LLR823" s="28"/>
      <c r="LLS823" s="28"/>
      <c r="LLT823" s="28"/>
      <c r="LLU823" s="28"/>
      <c r="LLV823" s="28"/>
      <c r="LLW823" s="28"/>
      <c r="LLX823" s="28"/>
      <c r="LLY823" s="28"/>
      <c r="LLZ823" s="28"/>
      <c r="LMA823" s="28"/>
      <c r="LMB823" s="28"/>
      <c r="LMC823" s="28"/>
      <c r="LMD823" s="28"/>
      <c r="LME823" s="28"/>
      <c r="LMF823" s="28"/>
      <c r="LMG823" s="28"/>
      <c r="LMH823" s="28"/>
      <c r="LMI823" s="28"/>
      <c r="LMJ823" s="28"/>
      <c r="LMK823" s="28"/>
      <c r="LML823" s="28"/>
      <c r="LMM823" s="28"/>
      <c r="LMN823" s="28"/>
      <c r="LMO823" s="28"/>
      <c r="LMP823" s="28"/>
      <c r="LMQ823" s="28"/>
      <c r="LMR823" s="28"/>
      <c r="LMS823" s="28"/>
      <c r="LMT823" s="28"/>
      <c r="LMU823" s="28"/>
      <c r="LMV823" s="28"/>
      <c r="LMW823" s="28"/>
      <c r="LMX823" s="28"/>
      <c r="LMY823" s="28"/>
      <c r="LMZ823" s="28"/>
      <c r="LNA823" s="28"/>
      <c r="LNB823" s="28"/>
      <c r="LNC823" s="28"/>
      <c r="LND823" s="28"/>
      <c r="LNE823" s="28"/>
      <c r="LNF823" s="28"/>
      <c r="LNG823" s="28"/>
      <c r="LNH823" s="28"/>
      <c r="LNI823" s="28"/>
      <c r="LNJ823" s="28"/>
      <c r="LNK823" s="28"/>
      <c r="LNL823" s="28"/>
      <c r="LNM823" s="28"/>
      <c r="LNN823" s="28"/>
      <c r="LNO823" s="28"/>
      <c r="LNP823" s="28"/>
      <c r="LNQ823" s="28"/>
      <c r="LNR823" s="28"/>
      <c r="LNS823" s="28"/>
      <c r="LNT823" s="28"/>
      <c r="LNU823" s="28"/>
      <c r="LNV823" s="28"/>
      <c r="LNW823" s="28"/>
      <c r="LNX823" s="28"/>
      <c r="LNY823" s="28"/>
      <c r="LNZ823" s="28"/>
      <c r="LOA823" s="28"/>
      <c r="LOB823" s="28"/>
      <c r="LOC823" s="28"/>
      <c r="LOD823" s="28"/>
      <c r="LOE823" s="28"/>
      <c r="LOF823" s="28"/>
      <c r="LOG823" s="28"/>
      <c r="LOH823" s="28"/>
      <c r="LOI823" s="28"/>
      <c r="LOJ823" s="28"/>
      <c r="LOK823" s="28"/>
      <c r="LOL823" s="28"/>
      <c r="LOM823" s="28"/>
      <c r="LON823" s="28"/>
      <c r="LOO823" s="28"/>
      <c r="LOP823" s="28"/>
      <c r="LOQ823" s="28"/>
      <c r="LOR823" s="28"/>
      <c r="LOS823" s="28"/>
      <c r="LOT823" s="28"/>
      <c r="LOU823" s="28"/>
      <c r="LOV823" s="28"/>
      <c r="LOW823" s="28"/>
      <c r="LOX823" s="28"/>
      <c r="LOY823" s="28"/>
      <c r="LOZ823" s="28"/>
      <c r="LPA823" s="28"/>
      <c r="LPB823" s="28"/>
      <c r="LPC823" s="28"/>
      <c r="LPD823" s="28"/>
      <c r="LPE823" s="28"/>
      <c r="LPF823" s="28"/>
      <c r="LPG823" s="28"/>
      <c r="LPH823" s="28"/>
      <c r="LPI823" s="28"/>
      <c r="LPJ823" s="28"/>
      <c r="LPK823" s="28"/>
      <c r="LPL823" s="28"/>
      <c r="LPM823" s="28"/>
      <c r="LPN823" s="28"/>
      <c r="LPO823" s="28"/>
      <c r="LPP823" s="28"/>
      <c r="LPQ823" s="28"/>
      <c r="LPR823" s="28"/>
      <c r="LPS823" s="28"/>
      <c r="LPT823" s="28"/>
      <c r="LPU823" s="28"/>
      <c r="LPV823" s="28"/>
      <c r="LPW823" s="28"/>
      <c r="LPX823" s="28"/>
      <c r="LPY823" s="28"/>
      <c r="LPZ823" s="28"/>
      <c r="LQA823" s="28"/>
      <c r="LQB823" s="28"/>
      <c r="LQC823" s="28"/>
      <c r="LQD823" s="28"/>
      <c r="LQE823" s="28"/>
      <c r="LQF823" s="28"/>
      <c r="LQG823" s="28"/>
      <c r="LQH823" s="28"/>
      <c r="LQI823" s="28"/>
      <c r="LQJ823" s="28"/>
      <c r="LQK823" s="28"/>
      <c r="LQL823" s="28"/>
      <c r="LQM823" s="28"/>
      <c r="LQN823" s="28"/>
      <c r="LQO823" s="28"/>
      <c r="LQP823" s="28"/>
      <c r="LQQ823" s="28"/>
      <c r="LQR823" s="28"/>
      <c r="LQS823" s="28"/>
      <c r="LQT823" s="28"/>
      <c r="LQU823" s="28"/>
      <c r="LQV823" s="28"/>
      <c r="LQW823" s="28"/>
      <c r="LQX823" s="28"/>
      <c r="LQY823" s="28"/>
      <c r="LQZ823" s="28"/>
      <c r="LRA823" s="28"/>
      <c r="LRB823" s="28"/>
      <c r="LRC823" s="28"/>
      <c r="LRD823" s="28"/>
      <c r="LRE823" s="28"/>
      <c r="LRF823" s="28"/>
      <c r="LRG823" s="28"/>
      <c r="LRH823" s="28"/>
      <c r="LRI823" s="28"/>
      <c r="LRJ823" s="28"/>
      <c r="LRK823" s="28"/>
      <c r="LRL823" s="28"/>
      <c r="LRM823" s="28"/>
      <c r="LRN823" s="28"/>
      <c r="LRO823" s="28"/>
      <c r="LRP823" s="28"/>
      <c r="LRQ823" s="28"/>
      <c r="LRR823" s="28"/>
      <c r="LRS823" s="28"/>
      <c r="LRT823" s="28"/>
      <c r="LRU823" s="28"/>
      <c r="LRV823" s="28"/>
      <c r="LRW823" s="28"/>
      <c r="LRX823" s="28"/>
      <c r="LRY823" s="28"/>
      <c r="LRZ823" s="28"/>
      <c r="LSA823" s="28"/>
      <c r="LSB823" s="28"/>
      <c r="LSC823" s="28"/>
      <c r="LSD823" s="28"/>
      <c r="LSE823" s="28"/>
      <c r="LSF823" s="28"/>
      <c r="LSG823" s="28"/>
      <c r="LSH823" s="28"/>
      <c r="LSI823" s="28"/>
      <c r="LSJ823" s="28"/>
      <c r="LSK823" s="28"/>
      <c r="LSL823" s="28"/>
      <c r="LSM823" s="28"/>
      <c r="LSN823" s="28"/>
      <c r="LSO823" s="28"/>
      <c r="LSP823" s="28"/>
      <c r="LSQ823" s="28"/>
      <c r="LSR823" s="28"/>
      <c r="LSS823" s="28"/>
      <c r="LST823" s="28"/>
      <c r="LSU823" s="28"/>
      <c r="LSV823" s="28"/>
      <c r="LSW823" s="28"/>
      <c r="LSX823" s="28"/>
      <c r="LSY823" s="28"/>
      <c r="LSZ823" s="28"/>
      <c r="LTA823" s="28"/>
      <c r="LTB823" s="28"/>
      <c r="LTC823" s="28"/>
      <c r="LTD823" s="28"/>
      <c r="LTE823" s="28"/>
      <c r="LTF823" s="28"/>
      <c r="LTG823" s="28"/>
      <c r="LTH823" s="28"/>
      <c r="LTI823" s="28"/>
      <c r="LTJ823" s="28"/>
      <c r="LTK823" s="28"/>
      <c r="LTL823" s="28"/>
      <c r="LTM823" s="28"/>
      <c r="LTN823" s="28"/>
      <c r="LTO823" s="28"/>
      <c r="LTP823" s="28"/>
      <c r="LTQ823" s="28"/>
      <c r="LTR823" s="28"/>
      <c r="LTS823" s="28"/>
      <c r="LTT823" s="28"/>
      <c r="LTU823" s="28"/>
      <c r="LTV823" s="28"/>
      <c r="LTW823" s="28"/>
      <c r="LTX823" s="28"/>
      <c r="LTY823" s="28"/>
      <c r="LTZ823" s="28"/>
      <c r="LUA823" s="28"/>
      <c r="LUB823" s="28"/>
      <c r="LUC823" s="28"/>
      <c r="LUD823" s="28"/>
      <c r="LUE823" s="28"/>
      <c r="LUF823" s="28"/>
      <c r="LUG823" s="28"/>
      <c r="LUH823" s="28"/>
      <c r="LUI823" s="28"/>
      <c r="LUJ823" s="28"/>
      <c r="LUK823" s="28"/>
      <c r="LUL823" s="28"/>
      <c r="LUM823" s="28"/>
      <c r="LUN823" s="28"/>
      <c r="LUO823" s="28"/>
      <c r="LUP823" s="28"/>
      <c r="LUQ823" s="28"/>
      <c r="LUR823" s="28"/>
      <c r="LUS823" s="28"/>
      <c r="LUT823" s="28"/>
      <c r="LUU823" s="28"/>
      <c r="LUV823" s="28"/>
      <c r="LUW823" s="28"/>
      <c r="LUX823" s="28"/>
      <c r="LUY823" s="28"/>
      <c r="LUZ823" s="28"/>
      <c r="LVA823" s="28"/>
      <c r="LVB823" s="28"/>
      <c r="LVC823" s="28"/>
      <c r="LVD823" s="28"/>
      <c r="LVE823" s="28"/>
      <c r="LVF823" s="28"/>
      <c r="LVG823" s="28"/>
      <c r="LVH823" s="28"/>
      <c r="LVI823" s="28"/>
      <c r="LVJ823" s="28"/>
      <c r="LVK823" s="28"/>
      <c r="LVL823" s="28"/>
      <c r="LVM823" s="28"/>
      <c r="LVN823" s="28"/>
      <c r="LVO823" s="28"/>
      <c r="LVP823" s="28"/>
      <c r="LVQ823" s="28"/>
      <c r="LVR823" s="28"/>
      <c r="LVS823" s="28"/>
      <c r="LVT823" s="28"/>
      <c r="LVU823" s="28"/>
      <c r="LVV823" s="28"/>
      <c r="LVW823" s="28"/>
      <c r="LVX823" s="28"/>
      <c r="LVY823" s="28"/>
      <c r="LVZ823" s="28"/>
      <c r="LWA823" s="28"/>
      <c r="LWB823" s="28"/>
      <c r="LWC823" s="28"/>
      <c r="LWD823" s="28"/>
      <c r="LWE823" s="28"/>
      <c r="LWF823" s="28"/>
      <c r="LWG823" s="28"/>
      <c r="LWH823" s="28"/>
      <c r="LWI823" s="28"/>
      <c r="LWJ823" s="28"/>
      <c r="LWK823" s="28"/>
      <c r="LWL823" s="28"/>
      <c r="LWM823" s="28"/>
      <c r="LWN823" s="28"/>
      <c r="LWO823" s="28"/>
      <c r="LWP823" s="28"/>
      <c r="LWQ823" s="28"/>
      <c r="LWR823" s="28"/>
      <c r="LWS823" s="28"/>
      <c r="LWT823" s="28"/>
      <c r="LWU823" s="28"/>
      <c r="LWV823" s="28"/>
      <c r="LWW823" s="28"/>
      <c r="LWX823" s="28"/>
      <c r="LWY823" s="28"/>
      <c r="LWZ823" s="28"/>
      <c r="LXA823" s="28"/>
      <c r="LXB823" s="28"/>
      <c r="LXC823" s="28"/>
      <c r="LXD823" s="28"/>
      <c r="LXE823" s="28"/>
      <c r="LXF823" s="28"/>
      <c r="LXG823" s="28"/>
      <c r="LXH823" s="28"/>
      <c r="LXI823" s="28"/>
      <c r="LXJ823" s="28"/>
      <c r="LXK823" s="28"/>
      <c r="LXL823" s="28"/>
      <c r="LXM823" s="28"/>
      <c r="LXN823" s="28"/>
      <c r="LXO823" s="28"/>
      <c r="LXP823" s="28"/>
      <c r="LXQ823" s="28"/>
      <c r="LXR823" s="28"/>
      <c r="LXS823" s="28"/>
      <c r="LXT823" s="28"/>
      <c r="LXU823" s="28"/>
      <c r="LXV823" s="28"/>
      <c r="LXW823" s="28"/>
      <c r="LXX823" s="28"/>
      <c r="LXY823" s="28"/>
      <c r="LXZ823" s="28"/>
      <c r="LYA823" s="28"/>
      <c r="LYB823" s="28"/>
      <c r="LYC823" s="28"/>
      <c r="LYD823" s="28"/>
      <c r="LYE823" s="28"/>
      <c r="LYF823" s="28"/>
      <c r="LYG823" s="28"/>
      <c r="LYH823" s="28"/>
      <c r="LYI823" s="28"/>
      <c r="LYJ823" s="28"/>
      <c r="LYK823" s="28"/>
      <c r="LYL823" s="28"/>
      <c r="LYM823" s="28"/>
      <c r="LYN823" s="28"/>
      <c r="LYO823" s="28"/>
      <c r="LYP823" s="28"/>
      <c r="LYQ823" s="28"/>
      <c r="LYR823" s="28"/>
      <c r="LYS823" s="28"/>
      <c r="LYT823" s="28"/>
      <c r="LYU823" s="28"/>
      <c r="LYV823" s="28"/>
      <c r="LYW823" s="28"/>
      <c r="LYX823" s="28"/>
      <c r="LYY823" s="28"/>
      <c r="LYZ823" s="28"/>
      <c r="LZA823" s="28"/>
      <c r="LZB823" s="28"/>
      <c r="LZC823" s="28"/>
      <c r="LZD823" s="28"/>
      <c r="LZE823" s="28"/>
      <c r="LZF823" s="28"/>
      <c r="LZG823" s="28"/>
      <c r="LZH823" s="28"/>
      <c r="LZI823" s="28"/>
      <c r="LZJ823" s="28"/>
      <c r="LZK823" s="28"/>
      <c r="LZL823" s="28"/>
      <c r="LZM823" s="28"/>
      <c r="LZN823" s="28"/>
      <c r="LZO823" s="28"/>
      <c r="LZP823" s="28"/>
      <c r="LZQ823" s="28"/>
      <c r="LZR823" s="28"/>
      <c r="LZS823" s="28"/>
      <c r="LZT823" s="28"/>
      <c r="LZU823" s="28"/>
      <c r="LZV823" s="28"/>
      <c r="LZW823" s="28"/>
      <c r="LZX823" s="28"/>
      <c r="LZY823" s="28"/>
      <c r="LZZ823" s="28"/>
      <c r="MAA823" s="28"/>
      <c r="MAB823" s="28"/>
      <c r="MAC823" s="28"/>
      <c r="MAD823" s="28"/>
      <c r="MAE823" s="28"/>
      <c r="MAF823" s="28"/>
      <c r="MAG823" s="28"/>
      <c r="MAH823" s="28"/>
      <c r="MAI823" s="28"/>
      <c r="MAJ823" s="28"/>
      <c r="MAK823" s="28"/>
      <c r="MAL823" s="28"/>
      <c r="MAM823" s="28"/>
      <c r="MAN823" s="28"/>
      <c r="MAO823" s="28"/>
      <c r="MAP823" s="28"/>
      <c r="MAQ823" s="28"/>
      <c r="MAR823" s="28"/>
      <c r="MAS823" s="28"/>
      <c r="MAT823" s="28"/>
      <c r="MAU823" s="28"/>
      <c r="MAV823" s="28"/>
      <c r="MAW823" s="28"/>
      <c r="MAX823" s="28"/>
      <c r="MAY823" s="28"/>
      <c r="MAZ823" s="28"/>
      <c r="MBA823" s="28"/>
      <c r="MBB823" s="28"/>
      <c r="MBC823" s="28"/>
      <c r="MBD823" s="28"/>
      <c r="MBE823" s="28"/>
      <c r="MBF823" s="28"/>
      <c r="MBG823" s="28"/>
      <c r="MBH823" s="28"/>
      <c r="MBI823" s="28"/>
      <c r="MBJ823" s="28"/>
      <c r="MBK823" s="28"/>
      <c r="MBL823" s="28"/>
      <c r="MBM823" s="28"/>
      <c r="MBN823" s="28"/>
      <c r="MBO823" s="28"/>
      <c r="MBP823" s="28"/>
      <c r="MBQ823" s="28"/>
      <c r="MBR823" s="28"/>
      <c r="MBS823" s="28"/>
      <c r="MBT823" s="28"/>
      <c r="MBU823" s="28"/>
      <c r="MBV823" s="28"/>
      <c r="MBW823" s="28"/>
      <c r="MBX823" s="28"/>
      <c r="MBY823" s="28"/>
      <c r="MBZ823" s="28"/>
      <c r="MCA823" s="28"/>
      <c r="MCB823" s="28"/>
      <c r="MCC823" s="28"/>
      <c r="MCD823" s="28"/>
      <c r="MCE823" s="28"/>
      <c r="MCF823" s="28"/>
      <c r="MCG823" s="28"/>
      <c r="MCH823" s="28"/>
      <c r="MCI823" s="28"/>
      <c r="MCJ823" s="28"/>
      <c r="MCK823" s="28"/>
      <c r="MCL823" s="28"/>
      <c r="MCM823" s="28"/>
      <c r="MCN823" s="28"/>
      <c r="MCO823" s="28"/>
      <c r="MCP823" s="28"/>
      <c r="MCQ823" s="28"/>
      <c r="MCR823" s="28"/>
      <c r="MCS823" s="28"/>
      <c r="MCT823" s="28"/>
      <c r="MCU823" s="28"/>
      <c r="MCV823" s="28"/>
      <c r="MCW823" s="28"/>
      <c r="MCX823" s="28"/>
      <c r="MCY823" s="28"/>
      <c r="MCZ823" s="28"/>
      <c r="MDA823" s="28"/>
      <c r="MDB823" s="28"/>
      <c r="MDC823" s="28"/>
      <c r="MDD823" s="28"/>
      <c r="MDE823" s="28"/>
      <c r="MDF823" s="28"/>
      <c r="MDG823" s="28"/>
      <c r="MDH823" s="28"/>
      <c r="MDI823" s="28"/>
      <c r="MDJ823" s="28"/>
      <c r="MDK823" s="28"/>
      <c r="MDL823" s="28"/>
      <c r="MDM823" s="28"/>
      <c r="MDN823" s="28"/>
      <c r="MDO823" s="28"/>
      <c r="MDP823" s="28"/>
      <c r="MDQ823" s="28"/>
      <c r="MDR823" s="28"/>
      <c r="MDS823" s="28"/>
      <c r="MDT823" s="28"/>
      <c r="MDU823" s="28"/>
      <c r="MDV823" s="28"/>
      <c r="MDW823" s="28"/>
      <c r="MDX823" s="28"/>
      <c r="MDY823" s="28"/>
      <c r="MDZ823" s="28"/>
      <c r="MEA823" s="28"/>
      <c r="MEB823" s="28"/>
      <c r="MEC823" s="28"/>
      <c r="MED823" s="28"/>
      <c r="MEE823" s="28"/>
      <c r="MEF823" s="28"/>
      <c r="MEG823" s="28"/>
      <c r="MEH823" s="28"/>
      <c r="MEI823" s="28"/>
      <c r="MEJ823" s="28"/>
      <c r="MEK823" s="28"/>
      <c r="MEL823" s="28"/>
      <c r="MEM823" s="28"/>
      <c r="MEN823" s="28"/>
      <c r="MEO823" s="28"/>
      <c r="MEP823" s="28"/>
      <c r="MEQ823" s="28"/>
      <c r="MER823" s="28"/>
      <c r="MES823" s="28"/>
      <c r="MET823" s="28"/>
      <c r="MEU823" s="28"/>
      <c r="MEV823" s="28"/>
      <c r="MEW823" s="28"/>
      <c r="MEX823" s="28"/>
      <c r="MEY823" s="28"/>
      <c r="MEZ823" s="28"/>
      <c r="MFA823" s="28"/>
      <c r="MFB823" s="28"/>
      <c r="MFC823" s="28"/>
      <c r="MFD823" s="28"/>
      <c r="MFE823" s="28"/>
      <c r="MFF823" s="28"/>
      <c r="MFG823" s="28"/>
      <c r="MFH823" s="28"/>
      <c r="MFI823" s="28"/>
      <c r="MFJ823" s="28"/>
      <c r="MFK823" s="28"/>
      <c r="MFL823" s="28"/>
      <c r="MFM823" s="28"/>
      <c r="MFN823" s="28"/>
      <c r="MFO823" s="28"/>
      <c r="MFP823" s="28"/>
      <c r="MFQ823" s="28"/>
      <c r="MFR823" s="28"/>
      <c r="MFS823" s="28"/>
      <c r="MFT823" s="28"/>
      <c r="MFU823" s="28"/>
      <c r="MFV823" s="28"/>
      <c r="MFW823" s="28"/>
      <c r="MFX823" s="28"/>
      <c r="MFY823" s="28"/>
      <c r="MFZ823" s="28"/>
      <c r="MGA823" s="28"/>
      <c r="MGB823" s="28"/>
      <c r="MGC823" s="28"/>
      <c r="MGD823" s="28"/>
      <c r="MGE823" s="28"/>
      <c r="MGF823" s="28"/>
      <c r="MGG823" s="28"/>
      <c r="MGH823" s="28"/>
      <c r="MGI823" s="28"/>
      <c r="MGJ823" s="28"/>
      <c r="MGK823" s="28"/>
      <c r="MGL823" s="28"/>
      <c r="MGM823" s="28"/>
      <c r="MGN823" s="28"/>
      <c r="MGO823" s="28"/>
      <c r="MGP823" s="28"/>
      <c r="MGQ823" s="28"/>
      <c r="MGR823" s="28"/>
      <c r="MGS823" s="28"/>
      <c r="MGT823" s="28"/>
      <c r="MGU823" s="28"/>
      <c r="MGV823" s="28"/>
      <c r="MGW823" s="28"/>
      <c r="MGX823" s="28"/>
      <c r="MGY823" s="28"/>
      <c r="MGZ823" s="28"/>
      <c r="MHA823" s="28"/>
      <c r="MHB823" s="28"/>
      <c r="MHC823" s="28"/>
      <c r="MHD823" s="28"/>
      <c r="MHE823" s="28"/>
      <c r="MHF823" s="28"/>
      <c r="MHG823" s="28"/>
      <c r="MHH823" s="28"/>
      <c r="MHI823" s="28"/>
      <c r="MHJ823" s="28"/>
      <c r="MHK823" s="28"/>
      <c r="MHL823" s="28"/>
      <c r="MHM823" s="28"/>
      <c r="MHN823" s="28"/>
      <c r="MHO823" s="28"/>
      <c r="MHP823" s="28"/>
      <c r="MHQ823" s="28"/>
      <c r="MHR823" s="28"/>
      <c r="MHS823" s="28"/>
      <c r="MHT823" s="28"/>
      <c r="MHU823" s="28"/>
      <c r="MHV823" s="28"/>
      <c r="MHW823" s="28"/>
      <c r="MHX823" s="28"/>
      <c r="MHY823" s="28"/>
      <c r="MHZ823" s="28"/>
      <c r="MIA823" s="28"/>
      <c r="MIB823" s="28"/>
      <c r="MIC823" s="28"/>
      <c r="MID823" s="28"/>
      <c r="MIE823" s="28"/>
      <c r="MIF823" s="28"/>
      <c r="MIG823" s="28"/>
      <c r="MIH823" s="28"/>
      <c r="MII823" s="28"/>
      <c r="MIJ823" s="28"/>
      <c r="MIK823" s="28"/>
      <c r="MIL823" s="28"/>
      <c r="MIM823" s="28"/>
      <c r="MIN823" s="28"/>
      <c r="MIO823" s="28"/>
      <c r="MIP823" s="28"/>
      <c r="MIQ823" s="28"/>
      <c r="MIR823" s="28"/>
      <c r="MIS823" s="28"/>
      <c r="MIT823" s="28"/>
      <c r="MIU823" s="28"/>
      <c r="MIV823" s="28"/>
      <c r="MIW823" s="28"/>
      <c r="MIX823" s="28"/>
      <c r="MIY823" s="28"/>
      <c r="MIZ823" s="28"/>
      <c r="MJA823" s="28"/>
      <c r="MJB823" s="28"/>
      <c r="MJC823" s="28"/>
      <c r="MJD823" s="28"/>
      <c r="MJE823" s="28"/>
      <c r="MJF823" s="28"/>
      <c r="MJG823" s="28"/>
      <c r="MJH823" s="28"/>
      <c r="MJI823" s="28"/>
      <c r="MJJ823" s="28"/>
      <c r="MJK823" s="28"/>
      <c r="MJL823" s="28"/>
      <c r="MJM823" s="28"/>
      <c r="MJN823" s="28"/>
      <c r="MJO823" s="28"/>
      <c r="MJP823" s="28"/>
      <c r="MJQ823" s="28"/>
      <c r="MJR823" s="28"/>
      <c r="MJS823" s="28"/>
      <c r="MJT823" s="28"/>
      <c r="MJU823" s="28"/>
      <c r="MJV823" s="28"/>
      <c r="MJW823" s="28"/>
      <c r="MJX823" s="28"/>
      <c r="MJY823" s="28"/>
      <c r="MJZ823" s="28"/>
      <c r="MKA823" s="28"/>
      <c r="MKB823" s="28"/>
      <c r="MKC823" s="28"/>
      <c r="MKD823" s="28"/>
      <c r="MKE823" s="28"/>
      <c r="MKF823" s="28"/>
      <c r="MKG823" s="28"/>
      <c r="MKH823" s="28"/>
      <c r="MKI823" s="28"/>
      <c r="MKJ823" s="28"/>
      <c r="MKK823" s="28"/>
      <c r="MKL823" s="28"/>
      <c r="MKM823" s="28"/>
      <c r="MKN823" s="28"/>
      <c r="MKO823" s="28"/>
      <c r="MKP823" s="28"/>
      <c r="MKQ823" s="28"/>
      <c r="MKR823" s="28"/>
      <c r="MKS823" s="28"/>
      <c r="MKT823" s="28"/>
      <c r="MKU823" s="28"/>
      <c r="MKV823" s="28"/>
      <c r="MKW823" s="28"/>
      <c r="MKX823" s="28"/>
      <c r="MKY823" s="28"/>
      <c r="MKZ823" s="28"/>
      <c r="MLA823" s="28"/>
      <c r="MLB823" s="28"/>
      <c r="MLC823" s="28"/>
      <c r="MLD823" s="28"/>
      <c r="MLE823" s="28"/>
      <c r="MLF823" s="28"/>
      <c r="MLG823" s="28"/>
      <c r="MLH823" s="28"/>
      <c r="MLI823" s="28"/>
      <c r="MLJ823" s="28"/>
      <c r="MLK823" s="28"/>
      <c r="MLL823" s="28"/>
      <c r="MLM823" s="28"/>
      <c r="MLN823" s="28"/>
      <c r="MLO823" s="28"/>
      <c r="MLP823" s="28"/>
      <c r="MLQ823" s="28"/>
      <c r="MLR823" s="28"/>
      <c r="MLS823" s="28"/>
      <c r="MLT823" s="28"/>
      <c r="MLU823" s="28"/>
      <c r="MLV823" s="28"/>
      <c r="MLW823" s="28"/>
      <c r="MLX823" s="28"/>
      <c r="MLY823" s="28"/>
      <c r="MLZ823" s="28"/>
      <c r="MMA823" s="28"/>
      <c r="MMB823" s="28"/>
      <c r="MMC823" s="28"/>
      <c r="MMD823" s="28"/>
      <c r="MME823" s="28"/>
      <c r="MMF823" s="28"/>
      <c r="MMG823" s="28"/>
      <c r="MMH823" s="28"/>
      <c r="MMI823" s="28"/>
      <c r="MMJ823" s="28"/>
      <c r="MMK823" s="28"/>
      <c r="MML823" s="28"/>
      <c r="MMM823" s="28"/>
      <c r="MMN823" s="28"/>
      <c r="MMO823" s="28"/>
      <c r="MMP823" s="28"/>
      <c r="MMQ823" s="28"/>
      <c r="MMR823" s="28"/>
      <c r="MMS823" s="28"/>
      <c r="MMT823" s="28"/>
      <c r="MMU823" s="28"/>
      <c r="MMV823" s="28"/>
      <c r="MMW823" s="28"/>
      <c r="MMX823" s="28"/>
      <c r="MMY823" s="28"/>
      <c r="MMZ823" s="28"/>
      <c r="MNA823" s="28"/>
      <c r="MNB823" s="28"/>
      <c r="MNC823" s="28"/>
      <c r="MND823" s="28"/>
      <c r="MNE823" s="28"/>
      <c r="MNF823" s="28"/>
      <c r="MNG823" s="28"/>
      <c r="MNH823" s="28"/>
      <c r="MNI823" s="28"/>
      <c r="MNJ823" s="28"/>
      <c r="MNK823" s="28"/>
      <c r="MNL823" s="28"/>
      <c r="MNM823" s="28"/>
      <c r="MNN823" s="28"/>
      <c r="MNO823" s="28"/>
      <c r="MNP823" s="28"/>
      <c r="MNQ823" s="28"/>
      <c r="MNR823" s="28"/>
      <c r="MNS823" s="28"/>
      <c r="MNT823" s="28"/>
      <c r="MNU823" s="28"/>
      <c r="MNV823" s="28"/>
      <c r="MNW823" s="28"/>
      <c r="MNX823" s="28"/>
      <c r="MNY823" s="28"/>
      <c r="MNZ823" s="28"/>
      <c r="MOA823" s="28"/>
      <c r="MOB823" s="28"/>
      <c r="MOC823" s="28"/>
      <c r="MOD823" s="28"/>
      <c r="MOE823" s="28"/>
      <c r="MOF823" s="28"/>
      <c r="MOG823" s="28"/>
      <c r="MOH823" s="28"/>
      <c r="MOI823" s="28"/>
      <c r="MOJ823" s="28"/>
      <c r="MOK823" s="28"/>
      <c r="MOL823" s="28"/>
      <c r="MOM823" s="28"/>
      <c r="MON823" s="28"/>
      <c r="MOO823" s="28"/>
      <c r="MOP823" s="28"/>
      <c r="MOQ823" s="28"/>
      <c r="MOR823" s="28"/>
      <c r="MOS823" s="28"/>
      <c r="MOT823" s="28"/>
      <c r="MOU823" s="28"/>
      <c r="MOV823" s="28"/>
      <c r="MOW823" s="28"/>
      <c r="MOX823" s="28"/>
      <c r="MOY823" s="28"/>
      <c r="MOZ823" s="28"/>
      <c r="MPA823" s="28"/>
      <c r="MPB823" s="28"/>
      <c r="MPC823" s="28"/>
      <c r="MPD823" s="28"/>
      <c r="MPE823" s="28"/>
      <c r="MPF823" s="28"/>
      <c r="MPG823" s="28"/>
      <c r="MPH823" s="28"/>
      <c r="MPI823" s="28"/>
      <c r="MPJ823" s="28"/>
      <c r="MPK823" s="28"/>
      <c r="MPL823" s="28"/>
      <c r="MPM823" s="28"/>
      <c r="MPN823" s="28"/>
      <c r="MPO823" s="28"/>
      <c r="MPP823" s="28"/>
      <c r="MPQ823" s="28"/>
      <c r="MPR823" s="28"/>
      <c r="MPS823" s="28"/>
      <c r="MPT823" s="28"/>
      <c r="MPU823" s="28"/>
      <c r="MPV823" s="28"/>
      <c r="MPW823" s="28"/>
      <c r="MPX823" s="28"/>
      <c r="MPY823" s="28"/>
      <c r="MPZ823" s="28"/>
      <c r="MQA823" s="28"/>
      <c r="MQB823" s="28"/>
      <c r="MQC823" s="28"/>
      <c r="MQD823" s="28"/>
      <c r="MQE823" s="28"/>
      <c r="MQF823" s="28"/>
      <c r="MQG823" s="28"/>
      <c r="MQH823" s="28"/>
      <c r="MQI823" s="28"/>
      <c r="MQJ823" s="28"/>
      <c r="MQK823" s="28"/>
      <c r="MQL823" s="28"/>
      <c r="MQM823" s="28"/>
      <c r="MQN823" s="28"/>
      <c r="MQO823" s="28"/>
      <c r="MQP823" s="28"/>
      <c r="MQQ823" s="28"/>
      <c r="MQR823" s="28"/>
      <c r="MQS823" s="28"/>
      <c r="MQT823" s="28"/>
      <c r="MQU823" s="28"/>
      <c r="MQV823" s="28"/>
      <c r="MQW823" s="28"/>
      <c r="MQX823" s="28"/>
      <c r="MQY823" s="28"/>
      <c r="MQZ823" s="28"/>
      <c r="MRA823" s="28"/>
      <c r="MRB823" s="28"/>
      <c r="MRC823" s="28"/>
      <c r="MRD823" s="28"/>
      <c r="MRE823" s="28"/>
      <c r="MRF823" s="28"/>
      <c r="MRG823" s="28"/>
      <c r="MRH823" s="28"/>
      <c r="MRI823" s="28"/>
      <c r="MRJ823" s="28"/>
      <c r="MRK823" s="28"/>
      <c r="MRL823" s="28"/>
      <c r="MRM823" s="28"/>
      <c r="MRN823" s="28"/>
      <c r="MRO823" s="28"/>
      <c r="MRP823" s="28"/>
      <c r="MRQ823" s="28"/>
      <c r="MRR823" s="28"/>
      <c r="MRS823" s="28"/>
      <c r="MRT823" s="28"/>
      <c r="MRU823" s="28"/>
      <c r="MRV823" s="28"/>
      <c r="MRW823" s="28"/>
      <c r="MRX823" s="28"/>
      <c r="MRY823" s="28"/>
      <c r="MRZ823" s="28"/>
      <c r="MSA823" s="28"/>
      <c r="MSB823" s="28"/>
      <c r="MSC823" s="28"/>
      <c r="MSD823" s="28"/>
      <c r="MSE823" s="28"/>
      <c r="MSF823" s="28"/>
      <c r="MSG823" s="28"/>
      <c r="MSH823" s="28"/>
      <c r="MSI823" s="28"/>
      <c r="MSJ823" s="28"/>
      <c r="MSK823" s="28"/>
      <c r="MSL823" s="28"/>
      <c r="MSM823" s="28"/>
      <c r="MSN823" s="28"/>
      <c r="MSO823" s="28"/>
      <c r="MSP823" s="28"/>
      <c r="MSQ823" s="28"/>
      <c r="MSR823" s="28"/>
      <c r="MSS823" s="28"/>
      <c r="MST823" s="28"/>
      <c r="MSU823" s="28"/>
      <c r="MSV823" s="28"/>
      <c r="MSW823" s="28"/>
      <c r="MSX823" s="28"/>
      <c r="MSY823" s="28"/>
      <c r="MSZ823" s="28"/>
      <c r="MTA823" s="28"/>
      <c r="MTB823" s="28"/>
      <c r="MTC823" s="28"/>
      <c r="MTD823" s="28"/>
      <c r="MTE823" s="28"/>
      <c r="MTF823" s="28"/>
      <c r="MTG823" s="28"/>
      <c r="MTH823" s="28"/>
      <c r="MTI823" s="28"/>
      <c r="MTJ823" s="28"/>
      <c r="MTK823" s="28"/>
      <c r="MTL823" s="28"/>
      <c r="MTM823" s="28"/>
      <c r="MTN823" s="28"/>
      <c r="MTO823" s="28"/>
      <c r="MTP823" s="28"/>
      <c r="MTQ823" s="28"/>
      <c r="MTR823" s="28"/>
      <c r="MTS823" s="28"/>
      <c r="MTT823" s="28"/>
      <c r="MTU823" s="28"/>
      <c r="MTV823" s="28"/>
      <c r="MTW823" s="28"/>
      <c r="MTX823" s="28"/>
      <c r="MTY823" s="28"/>
      <c r="MTZ823" s="28"/>
      <c r="MUA823" s="28"/>
      <c r="MUB823" s="28"/>
      <c r="MUC823" s="28"/>
      <c r="MUD823" s="28"/>
      <c r="MUE823" s="28"/>
      <c r="MUF823" s="28"/>
      <c r="MUG823" s="28"/>
      <c r="MUH823" s="28"/>
      <c r="MUI823" s="28"/>
      <c r="MUJ823" s="28"/>
      <c r="MUK823" s="28"/>
      <c r="MUL823" s="28"/>
      <c r="MUM823" s="28"/>
      <c r="MUN823" s="28"/>
      <c r="MUO823" s="28"/>
      <c r="MUP823" s="28"/>
      <c r="MUQ823" s="28"/>
      <c r="MUR823" s="28"/>
      <c r="MUS823" s="28"/>
      <c r="MUT823" s="28"/>
      <c r="MUU823" s="28"/>
      <c r="MUV823" s="28"/>
      <c r="MUW823" s="28"/>
      <c r="MUX823" s="28"/>
      <c r="MUY823" s="28"/>
      <c r="MUZ823" s="28"/>
      <c r="MVA823" s="28"/>
      <c r="MVB823" s="28"/>
      <c r="MVC823" s="28"/>
      <c r="MVD823" s="28"/>
      <c r="MVE823" s="28"/>
      <c r="MVF823" s="28"/>
      <c r="MVG823" s="28"/>
      <c r="MVH823" s="28"/>
      <c r="MVI823" s="28"/>
      <c r="MVJ823" s="28"/>
      <c r="MVK823" s="28"/>
      <c r="MVL823" s="28"/>
      <c r="MVM823" s="28"/>
      <c r="MVN823" s="28"/>
      <c r="MVO823" s="28"/>
      <c r="MVP823" s="28"/>
      <c r="MVQ823" s="28"/>
      <c r="MVR823" s="28"/>
      <c r="MVS823" s="28"/>
      <c r="MVT823" s="28"/>
      <c r="MVU823" s="28"/>
      <c r="MVV823" s="28"/>
      <c r="MVW823" s="28"/>
      <c r="MVX823" s="28"/>
      <c r="MVY823" s="28"/>
      <c r="MVZ823" s="28"/>
      <c r="MWA823" s="28"/>
      <c r="MWB823" s="28"/>
      <c r="MWC823" s="28"/>
      <c r="MWD823" s="28"/>
      <c r="MWE823" s="28"/>
      <c r="MWF823" s="28"/>
      <c r="MWG823" s="28"/>
      <c r="MWH823" s="28"/>
      <c r="MWI823" s="28"/>
      <c r="MWJ823" s="28"/>
      <c r="MWK823" s="28"/>
      <c r="MWL823" s="28"/>
      <c r="MWM823" s="28"/>
      <c r="MWN823" s="28"/>
      <c r="MWO823" s="28"/>
      <c r="MWP823" s="28"/>
      <c r="MWQ823" s="28"/>
      <c r="MWR823" s="28"/>
      <c r="MWS823" s="28"/>
      <c r="MWT823" s="28"/>
      <c r="MWU823" s="28"/>
      <c r="MWV823" s="28"/>
      <c r="MWW823" s="28"/>
      <c r="MWX823" s="28"/>
      <c r="MWY823" s="28"/>
      <c r="MWZ823" s="28"/>
      <c r="MXA823" s="28"/>
      <c r="MXB823" s="28"/>
      <c r="MXC823" s="28"/>
      <c r="MXD823" s="28"/>
      <c r="MXE823" s="28"/>
      <c r="MXF823" s="28"/>
      <c r="MXG823" s="28"/>
      <c r="MXH823" s="28"/>
      <c r="MXI823" s="28"/>
      <c r="MXJ823" s="28"/>
      <c r="MXK823" s="28"/>
      <c r="MXL823" s="28"/>
      <c r="MXM823" s="28"/>
      <c r="MXN823" s="28"/>
      <c r="MXO823" s="28"/>
      <c r="MXP823" s="28"/>
      <c r="MXQ823" s="28"/>
      <c r="MXR823" s="28"/>
      <c r="MXS823" s="28"/>
      <c r="MXT823" s="28"/>
      <c r="MXU823" s="28"/>
      <c r="MXV823" s="28"/>
      <c r="MXW823" s="28"/>
      <c r="MXX823" s="28"/>
      <c r="MXY823" s="28"/>
      <c r="MXZ823" s="28"/>
      <c r="MYA823" s="28"/>
      <c r="MYB823" s="28"/>
      <c r="MYC823" s="28"/>
      <c r="MYD823" s="28"/>
      <c r="MYE823" s="28"/>
      <c r="MYF823" s="28"/>
      <c r="MYG823" s="28"/>
      <c r="MYH823" s="28"/>
      <c r="MYI823" s="28"/>
      <c r="MYJ823" s="28"/>
      <c r="MYK823" s="28"/>
      <c r="MYL823" s="28"/>
      <c r="MYM823" s="28"/>
      <c r="MYN823" s="28"/>
      <c r="MYO823" s="28"/>
      <c r="MYP823" s="28"/>
      <c r="MYQ823" s="28"/>
      <c r="MYR823" s="28"/>
      <c r="MYS823" s="28"/>
      <c r="MYT823" s="28"/>
      <c r="MYU823" s="28"/>
      <c r="MYV823" s="28"/>
      <c r="MYW823" s="28"/>
      <c r="MYX823" s="28"/>
      <c r="MYY823" s="28"/>
      <c r="MYZ823" s="28"/>
      <c r="MZA823" s="28"/>
      <c r="MZB823" s="28"/>
      <c r="MZC823" s="28"/>
      <c r="MZD823" s="28"/>
      <c r="MZE823" s="28"/>
      <c r="MZF823" s="28"/>
      <c r="MZG823" s="28"/>
      <c r="MZH823" s="28"/>
      <c r="MZI823" s="28"/>
      <c r="MZJ823" s="28"/>
      <c r="MZK823" s="28"/>
      <c r="MZL823" s="28"/>
      <c r="MZM823" s="28"/>
      <c r="MZN823" s="28"/>
      <c r="MZO823" s="28"/>
      <c r="MZP823" s="28"/>
      <c r="MZQ823" s="28"/>
      <c r="MZR823" s="28"/>
      <c r="MZS823" s="28"/>
      <c r="MZT823" s="28"/>
      <c r="MZU823" s="28"/>
      <c r="MZV823" s="28"/>
      <c r="MZW823" s="28"/>
      <c r="MZX823" s="28"/>
      <c r="MZY823" s="28"/>
      <c r="MZZ823" s="28"/>
      <c r="NAA823" s="28"/>
      <c r="NAB823" s="28"/>
      <c r="NAC823" s="28"/>
      <c r="NAD823" s="28"/>
      <c r="NAE823" s="28"/>
      <c r="NAF823" s="28"/>
      <c r="NAG823" s="28"/>
      <c r="NAH823" s="28"/>
      <c r="NAI823" s="28"/>
      <c r="NAJ823" s="28"/>
      <c r="NAK823" s="28"/>
      <c r="NAL823" s="28"/>
      <c r="NAM823" s="28"/>
      <c r="NAN823" s="28"/>
      <c r="NAO823" s="28"/>
      <c r="NAP823" s="28"/>
      <c r="NAQ823" s="28"/>
      <c r="NAR823" s="28"/>
      <c r="NAS823" s="28"/>
      <c r="NAT823" s="28"/>
      <c r="NAU823" s="28"/>
      <c r="NAV823" s="28"/>
      <c r="NAW823" s="28"/>
      <c r="NAX823" s="28"/>
      <c r="NAY823" s="28"/>
      <c r="NAZ823" s="28"/>
      <c r="NBA823" s="28"/>
      <c r="NBB823" s="28"/>
      <c r="NBC823" s="28"/>
      <c r="NBD823" s="28"/>
      <c r="NBE823" s="28"/>
      <c r="NBF823" s="28"/>
      <c r="NBG823" s="28"/>
      <c r="NBH823" s="28"/>
      <c r="NBI823" s="28"/>
      <c r="NBJ823" s="28"/>
      <c r="NBK823" s="28"/>
      <c r="NBL823" s="28"/>
      <c r="NBM823" s="28"/>
      <c r="NBN823" s="28"/>
      <c r="NBO823" s="28"/>
      <c r="NBP823" s="28"/>
      <c r="NBQ823" s="28"/>
      <c r="NBR823" s="28"/>
      <c r="NBS823" s="28"/>
      <c r="NBT823" s="28"/>
      <c r="NBU823" s="28"/>
      <c r="NBV823" s="28"/>
      <c r="NBW823" s="28"/>
      <c r="NBX823" s="28"/>
      <c r="NBY823" s="28"/>
      <c r="NBZ823" s="28"/>
      <c r="NCA823" s="28"/>
      <c r="NCB823" s="28"/>
      <c r="NCC823" s="28"/>
      <c r="NCD823" s="28"/>
      <c r="NCE823" s="28"/>
      <c r="NCF823" s="28"/>
      <c r="NCG823" s="28"/>
      <c r="NCH823" s="28"/>
      <c r="NCI823" s="28"/>
      <c r="NCJ823" s="28"/>
      <c r="NCK823" s="28"/>
      <c r="NCL823" s="28"/>
      <c r="NCM823" s="28"/>
      <c r="NCN823" s="28"/>
      <c r="NCO823" s="28"/>
      <c r="NCP823" s="28"/>
      <c r="NCQ823" s="28"/>
      <c r="NCR823" s="28"/>
      <c r="NCS823" s="28"/>
      <c r="NCT823" s="28"/>
      <c r="NCU823" s="28"/>
      <c r="NCV823" s="28"/>
      <c r="NCW823" s="28"/>
      <c r="NCX823" s="28"/>
      <c r="NCY823" s="28"/>
      <c r="NCZ823" s="28"/>
      <c r="NDA823" s="28"/>
      <c r="NDB823" s="28"/>
      <c r="NDC823" s="28"/>
      <c r="NDD823" s="28"/>
      <c r="NDE823" s="28"/>
      <c r="NDF823" s="28"/>
      <c r="NDG823" s="28"/>
      <c r="NDH823" s="28"/>
      <c r="NDI823" s="28"/>
      <c r="NDJ823" s="28"/>
      <c r="NDK823" s="28"/>
      <c r="NDL823" s="28"/>
      <c r="NDM823" s="28"/>
      <c r="NDN823" s="28"/>
      <c r="NDO823" s="28"/>
      <c r="NDP823" s="28"/>
      <c r="NDQ823" s="28"/>
      <c r="NDR823" s="28"/>
      <c r="NDS823" s="28"/>
      <c r="NDT823" s="28"/>
      <c r="NDU823" s="28"/>
      <c r="NDV823" s="28"/>
      <c r="NDW823" s="28"/>
      <c r="NDX823" s="28"/>
      <c r="NDY823" s="28"/>
      <c r="NDZ823" s="28"/>
      <c r="NEA823" s="28"/>
      <c r="NEB823" s="28"/>
      <c r="NEC823" s="28"/>
      <c r="NED823" s="28"/>
      <c r="NEE823" s="28"/>
      <c r="NEF823" s="28"/>
      <c r="NEG823" s="28"/>
      <c r="NEH823" s="28"/>
      <c r="NEI823" s="28"/>
      <c r="NEJ823" s="28"/>
      <c r="NEK823" s="28"/>
      <c r="NEL823" s="28"/>
      <c r="NEM823" s="28"/>
      <c r="NEN823" s="28"/>
      <c r="NEO823" s="28"/>
      <c r="NEP823" s="28"/>
      <c r="NEQ823" s="28"/>
      <c r="NER823" s="28"/>
      <c r="NES823" s="28"/>
      <c r="NET823" s="28"/>
      <c r="NEU823" s="28"/>
      <c r="NEV823" s="28"/>
      <c r="NEW823" s="28"/>
      <c r="NEX823" s="28"/>
      <c r="NEY823" s="28"/>
      <c r="NEZ823" s="28"/>
      <c r="NFA823" s="28"/>
      <c r="NFB823" s="28"/>
      <c r="NFC823" s="28"/>
      <c r="NFD823" s="28"/>
      <c r="NFE823" s="28"/>
      <c r="NFF823" s="28"/>
      <c r="NFG823" s="28"/>
      <c r="NFH823" s="28"/>
      <c r="NFI823" s="28"/>
      <c r="NFJ823" s="28"/>
      <c r="NFK823" s="28"/>
      <c r="NFL823" s="28"/>
      <c r="NFM823" s="28"/>
      <c r="NFN823" s="28"/>
      <c r="NFO823" s="28"/>
      <c r="NFP823" s="28"/>
      <c r="NFQ823" s="28"/>
      <c r="NFR823" s="28"/>
      <c r="NFS823" s="28"/>
      <c r="NFT823" s="28"/>
      <c r="NFU823" s="28"/>
      <c r="NFV823" s="28"/>
      <c r="NFW823" s="28"/>
      <c r="NFX823" s="28"/>
      <c r="NFY823" s="28"/>
      <c r="NFZ823" s="28"/>
      <c r="NGA823" s="28"/>
      <c r="NGB823" s="28"/>
      <c r="NGC823" s="28"/>
      <c r="NGD823" s="28"/>
      <c r="NGE823" s="28"/>
      <c r="NGF823" s="28"/>
      <c r="NGG823" s="28"/>
      <c r="NGH823" s="28"/>
      <c r="NGI823" s="28"/>
      <c r="NGJ823" s="28"/>
      <c r="NGK823" s="28"/>
      <c r="NGL823" s="28"/>
      <c r="NGM823" s="28"/>
      <c r="NGN823" s="28"/>
      <c r="NGO823" s="28"/>
      <c r="NGP823" s="28"/>
      <c r="NGQ823" s="28"/>
      <c r="NGR823" s="28"/>
      <c r="NGS823" s="28"/>
      <c r="NGT823" s="28"/>
      <c r="NGU823" s="28"/>
      <c r="NGV823" s="28"/>
      <c r="NGW823" s="28"/>
      <c r="NGX823" s="28"/>
      <c r="NGY823" s="28"/>
      <c r="NGZ823" s="28"/>
      <c r="NHA823" s="28"/>
      <c r="NHB823" s="28"/>
      <c r="NHC823" s="28"/>
      <c r="NHD823" s="28"/>
      <c r="NHE823" s="28"/>
      <c r="NHF823" s="28"/>
      <c r="NHG823" s="28"/>
      <c r="NHH823" s="28"/>
      <c r="NHI823" s="28"/>
      <c r="NHJ823" s="28"/>
      <c r="NHK823" s="28"/>
      <c r="NHL823" s="28"/>
      <c r="NHM823" s="28"/>
      <c r="NHN823" s="28"/>
      <c r="NHO823" s="28"/>
      <c r="NHP823" s="28"/>
      <c r="NHQ823" s="28"/>
      <c r="NHR823" s="28"/>
      <c r="NHS823" s="28"/>
      <c r="NHT823" s="28"/>
      <c r="NHU823" s="28"/>
      <c r="NHV823" s="28"/>
      <c r="NHW823" s="28"/>
      <c r="NHX823" s="28"/>
      <c r="NHY823" s="28"/>
      <c r="NHZ823" s="28"/>
      <c r="NIA823" s="28"/>
      <c r="NIB823" s="28"/>
      <c r="NIC823" s="28"/>
      <c r="NID823" s="28"/>
      <c r="NIE823" s="28"/>
      <c r="NIF823" s="28"/>
      <c r="NIG823" s="28"/>
      <c r="NIH823" s="28"/>
      <c r="NII823" s="28"/>
      <c r="NIJ823" s="28"/>
      <c r="NIK823" s="28"/>
      <c r="NIL823" s="28"/>
      <c r="NIM823" s="28"/>
      <c r="NIN823" s="28"/>
      <c r="NIO823" s="28"/>
      <c r="NIP823" s="28"/>
      <c r="NIQ823" s="28"/>
      <c r="NIR823" s="28"/>
      <c r="NIS823" s="28"/>
      <c r="NIT823" s="28"/>
      <c r="NIU823" s="28"/>
      <c r="NIV823" s="28"/>
      <c r="NIW823" s="28"/>
      <c r="NIX823" s="28"/>
      <c r="NIY823" s="28"/>
      <c r="NIZ823" s="28"/>
      <c r="NJA823" s="28"/>
      <c r="NJB823" s="28"/>
      <c r="NJC823" s="28"/>
      <c r="NJD823" s="28"/>
      <c r="NJE823" s="28"/>
      <c r="NJF823" s="28"/>
      <c r="NJG823" s="28"/>
      <c r="NJH823" s="28"/>
      <c r="NJI823" s="28"/>
      <c r="NJJ823" s="28"/>
      <c r="NJK823" s="28"/>
      <c r="NJL823" s="28"/>
      <c r="NJM823" s="28"/>
      <c r="NJN823" s="28"/>
      <c r="NJO823" s="28"/>
      <c r="NJP823" s="28"/>
      <c r="NJQ823" s="28"/>
      <c r="NJR823" s="28"/>
      <c r="NJS823" s="28"/>
      <c r="NJT823" s="28"/>
      <c r="NJU823" s="28"/>
      <c r="NJV823" s="28"/>
      <c r="NJW823" s="28"/>
      <c r="NJX823" s="28"/>
      <c r="NJY823" s="28"/>
      <c r="NJZ823" s="28"/>
      <c r="NKA823" s="28"/>
      <c r="NKB823" s="28"/>
      <c r="NKC823" s="28"/>
      <c r="NKD823" s="28"/>
      <c r="NKE823" s="28"/>
      <c r="NKF823" s="28"/>
      <c r="NKG823" s="28"/>
      <c r="NKH823" s="28"/>
      <c r="NKI823" s="28"/>
      <c r="NKJ823" s="28"/>
      <c r="NKK823" s="28"/>
      <c r="NKL823" s="28"/>
      <c r="NKM823" s="28"/>
      <c r="NKN823" s="28"/>
      <c r="NKO823" s="28"/>
      <c r="NKP823" s="28"/>
      <c r="NKQ823" s="28"/>
      <c r="NKR823" s="28"/>
      <c r="NKS823" s="28"/>
      <c r="NKT823" s="28"/>
      <c r="NKU823" s="28"/>
      <c r="NKV823" s="28"/>
      <c r="NKW823" s="28"/>
      <c r="NKX823" s="28"/>
      <c r="NKY823" s="28"/>
      <c r="NKZ823" s="28"/>
      <c r="NLA823" s="28"/>
      <c r="NLB823" s="28"/>
      <c r="NLC823" s="28"/>
      <c r="NLD823" s="28"/>
      <c r="NLE823" s="28"/>
      <c r="NLF823" s="28"/>
      <c r="NLG823" s="28"/>
      <c r="NLH823" s="28"/>
      <c r="NLI823" s="28"/>
      <c r="NLJ823" s="28"/>
      <c r="NLK823" s="28"/>
      <c r="NLL823" s="28"/>
      <c r="NLM823" s="28"/>
      <c r="NLN823" s="28"/>
      <c r="NLO823" s="28"/>
      <c r="NLP823" s="28"/>
      <c r="NLQ823" s="28"/>
      <c r="NLR823" s="28"/>
      <c r="NLS823" s="28"/>
      <c r="NLT823" s="28"/>
      <c r="NLU823" s="28"/>
      <c r="NLV823" s="28"/>
      <c r="NLW823" s="28"/>
      <c r="NLX823" s="28"/>
      <c r="NLY823" s="28"/>
      <c r="NLZ823" s="28"/>
      <c r="NMA823" s="28"/>
      <c r="NMB823" s="28"/>
      <c r="NMC823" s="28"/>
      <c r="NMD823" s="28"/>
      <c r="NME823" s="28"/>
      <c r="NMF823" s="28"/>
      <c r="NMG823" s="28"/>
      <c r="NMH823" s="28"/>
      <c r="NMI823" s="28"/>
      <c r="NMJ823" s="28"/>
      <c r="NMK823" s="28"/>
      <c r="NML823" s="28"/>
      <c r="NMM823" s="28"/>
      <c r="NMN823" s="28"/>
      <c r="NMO823" s="28"/>
      <c r="NMP823" s="28"/>
      <c r="NMQ823" s="28"/>
      <c r="NMR823" s="28"/>
      <c r="NMS823" s="28"/>
      <c r="NMT823" s="28"/>
      <c r="NMU823" s="28"/>
      <c r="NMV823" s="28"/>
      <c r="NMW823" s="28"/>
      <c r="NMX823" s="28"/>
      <c r="NMY823" s="28"/>
      <c r="NMZ823" s="28"/>
      <c r="NNA823" s="28"/>
      <c r="NNB823" s="28"/>
      <c r="NNC823" s="28"/>
      <c r="NND823" s="28"/>
      <c r="NNE823" s="28"/>
      <c r="NNF823" s="28"/>
      <c r="NNG823" s="28"/>
      <c r="NNH823" s="28"/>
      <c r="NNI823" s="28"/>
      <c r="NNJ823" s="28"/>
      <c r="NNK823" s="28"/>
      <c r="NNL823" s="28"/>
      <c r="NNM823" s="28"/>
      <c r="NNN823" s="28"/>
      <c r="NNO823" s="28"/>
      <c r="NNP823" s="28"/>
      <c r="NNQ823" s="28"/>
      <c r="NNR823" s="28"/>
      <c r="NNS823" s="28"/>
      <c r="NNT823" s="28"/>
      <c r="NNU823" s="28"/>
      <c r="NNV823" s="28"/>
      <c r="NNW823" s="28"/>
      <c r="NNX823" s="28"/>
      <c r="NNY823" s="28"/>
      <c r="NNZ823" s="28"/>
      <c r="NOA823" s="28"/>
      <c r="NOB823" s="28"/>
      <c r="NOC823" s="28"/>
      <c r="NOD823" s="28"/>
      <c r="NOE823" s="28"/>
      <c r="NOF823" s="28"/>
      <c r="NOG823" s="28"/>
      <c r="NOH823" s="28"/>
      <c r="NOI823" s="28"/>
      <c r="NOJ823" s="28"/>
      <c r="NOK823" s="28"/>
      <c r="NOL823" s="28"/>
      <c r="NOM823" s="28"/>
      <c r="NON823" s="28"/>
      <c r="NOO823" s="28"/>
      <c r="NOP823" s="28"/>
      <c r="NOQ823" s="28"/>
      <c r="NOR823" s="28"/>
      <c r="NOS823" s="28"/>
      <c r="NOT823" s="28"/>
      <c r="NOU823" s="28"/>
      <c r="NOV823" s="28"/>
      <c r="NOW823" s="28"/>
      <c r="NOX823" s="28"/>
      <c r="NOY823" s="28"/>
      <c r="NOZ823" s="28"/>
      <c r="NPA823" s="28"/>
      <c r="NPB823" s="28"/>
      <c r="NPC823" s="28"/>
      <c r="NPD823" s="28"/>
      <c r="NPE823" s="28"/>
      <c r="NPF823" s="28"/>
      <c r="NPG823" s="28"/>
      <c r="NPH823" s="28"/>
      <c r="NPI823" s="28"/>
      <c r="NPJ823" s="28"/>
      <c r="NPK823" s="28"/>
      <c r="NPL823" s="28"/>
      <c r="NPM823" s="28"/>
      <c r="NPN823" s="28"/>
      <c r="NPO823" s="28"/>
      <c r="NPP823" s="28"/>
      <c r="NPQ823" s="28"/>
      <c r="NPR823" s="28"/>
      <c r="NPS823" s="28"/>
      <c r="NPT823" s="28"/>
      <c r="NPU823" s="28"/>
      <c r="NPV823" s="28"/>
      <c r="NPW823" s="28"/>
      <c r="NPX823" s="28"/>
      <c r="NPY823" s="28"/>
      <c r="NPZ823" s="28"/>
      <c r="NQA823" s="28"/>
      <c r="NQB823" s="28"/>
      <c r="NQC823" s="28"/>
      <c r="NQD823" s="28"/>
      <c r="NQE823" s="28"/>
      <c r="NQF823" s="28"/>
      <c r="NQG823" s="28"/>
      <c r="NQH823" s="28"/>
      <c r="NQI823" s="28"/>
      <c r="NQJ823" s="28"/>
      <c r="NQK823" s="28"/>
      <c r="NQL823" s="28"/>
      <c r="NQM823" s="28"/>
      <c r="NQN823" s="28"/>
      <c r="NQO823" s="28"/>
      <c r="NQP823" s="28"/>
      <c r="NQQ823" s="28"/>
      <c r="NQR823" s="28"/>
      <c r="NQS823" s="28"/>
      <c r="NQT823" s="28"/>
      <c r="NQU823" s="28"/>
      <c r="NQV823" s="28"/>
      <c r="NQW823" s="28"/>
      <c r="NQX823" s="28"/>
      <c r="NQY823" s="28"/>
      <c r="NQZ823" s="28"/>
      <c r="NRA823" s="28"/>
      <c r="NRB823" s="28"/>
      <c r="NRC823" s="28"/>
      <c r="NRD823" s="28"/>
      <c r="NRE823" s="28"/>
      <c r="NRF823" s="28"/>
      <c r="NRG823" s="28"/>
      <c r="NRH823" s="28"/>
      <c r="NRI823" s="28"/>
      <c r="NRJ823" s="28"/>
      <c r="NRK823" s="28"/>
      <c r="NRL823" s="28"/>
      <c r="NRM823" s="28"/>
      <c r="NRN823" s="28"/>
      <c r="NRO823" s="28"/>
      <c r="NRP823" s="28"/>
      <c r="NRQ823" s="28"/>
      <c r="NRR823" s="28"/>
      <c r="NRS823" s="28"/>
      <c r="NRT823" s="28"/>
      <c r="NRU823" s="28"/>
      <c r="NRV823" s="28"/>
      <c r="NRW823" s="28"/>
      <c r="NRX823" s="28"/>
      <c r="NRY823" s="28"/>
      <c r="NRZ823" s="28"/>
      <c r="NSA823" s="28"/>
      <c r="NSB823" s="28"/>
      <c r="NSC823" s="28"/>
      <c r="NSD823" s="28"/>
      <c r="NSE823" s="28"/>
      <c r="NSF823" s="28"/>
      <c r="NSG823" s="28"/>
      <c r="NSH823" s="28"/>
      <c r="NSI823" s="28"/>
      <c r="NSJ823" s="28"/>
      <c r="NSK823" s="28"/>
      <c r="NSL823" s="28"/>
      <c r="NSM823" s="28"/>
      <c r="NSN823" s="28"/>
      <c r="NSO823" s="28"/>
      <c r="NSP823" s="28"/>
      <c r="NSQ823" s="28"/>
      <c r="NSR823" s="28"/>
      <c r="NSS823" s="28"/>
      <c r="NST823" s="28"/>
      <c r="NSU823" s="28"/>
      <c r="NSV823" s="28"/>
      <c r="NSW823" s="28"/>
      <c r="NSX823" s="28"/>
      <c r="NSY823" s="28"/>
      <c r="NSZ823" s="28"/>
      <c r="NTA823" s="28"/>
      <c r="NTB823" s="28"/>
      <c r="NTC823" s="28"/>
      <c r="NTD823" s="28"/>
      <c r="NTE823" s="28"/>
      <c r="NTF823" s="28"/>
      <c r="NTG823" s="28"/>
      <c r="NTH823" s="28"/>
      <c r="NTI823" s="28"/>
      <c r="NTJ823" s="28"/>
      <c r="NTK823" s="28"/>
      <c r="NTL823" s="28"/>
      <c r="NTM823" s="28"/>
      <c r="NTN823" s="28"/>
      <c r="NTO823" s="28"/>
      <c r="NTP823" s="28"/>
      <c r="NTQ823" s="28"/>
      <c r="NTR823" s="28"/>
      <c r="NTS823" s="28"/>
      <c r="NTT823" s="28"/>
      <c r="NTU823" s="28"/>
      <c r="NTV823" s="28"/>
      <c r="NTW823" s="28"/>
      <c r="NTX823" s="28"/>
      <c r="NTY823" s="28"/>
      <c r="NTZ823" s="28"/>
      <c r="NUA823" s="28"/>
      <c r="NUB823" s="28"/>
      <c r="NUC823" s="28"/>
      <c r="NUD823" s="28"/>
      <c r="NUE823" s="28"/>
      <c r="NUF823" s="28"/>
      <c r="NUG823" s="28"/>
      <c r="NUH823" s="28"/>
      <c r="NUI823" s="28"/>
      <c r="NUJ823" s="28"/>
      <c r="NUK823" s="28"/>
      <c r="NUL823" s="28"/>
      <c r="NUM823" s="28"/>
      <c r="NUN823" s="28"/>
      <c r="NUO823" s="28"/>
      <c r="NUP823" s="28"/>
      <c r="NUQ823" s="28"/>
      <c r="NUR823" s="28"/>
      <c r="NUS823" s="28"/>
      <c r="NUT823" s="28"/>
      <c r="NUU823" s="28"/>
      <c r="NUV823" s="28"/>
      <c r="NUW823" s="28"/>
      <c r="NUX823" s="28"/>
      <c r="NUY823" s="28"/>
      <c r="NUZ823" s="28"/>
      <c r="NVA823" s="28"/>
      <c r="NVB823" s="28"/>
      <c r="NVC823" s="28"/>
      <c r="NVD823" s="28"/>
      <c r="NVE823" s="28"/>
      <c r="NVF823" s="28"/>
      <c r="NVG823" s="28"/>
      <c r="NVH823" s="28"/>
      <c r="NVI823" s="28"/>
      <c r="NVJ823" s="28"/>
      <c r="NVK823" s="28"/>
      <c r="NVL823" s="28"/>
      <c r="NVM823" s="28"/>
      <c r="NVN823" s="28"/>
      <c r="NVO823" s="28"/>
      <c r="NVP823" s="28"/>
      <c r="NVQ823" s="28"/>
      <c r="NVR823" s="28"/>
      <c r="NVS823" s="28"/>
      <c r="NVT823" s="28"/>
      <c r="NVU823" s="28"/>
      <c r="NVV823" s="28"/>
      <c r="NVW823" s="28"/>
      <c r="NVX823" s="28"/>
      <c r="NVY823" s="28"/>
      <c r="NVZ823" s="28"/>
      <c r="NWA823" s="28"/>
      <c r="NWB823" s="28"/>
      <c r="NWC823" s="28"/>
      <c r="NWD823" s="28"/>
      <c r="NWE823" s="28"/>
      <c r="NWF823" s="28"/>
      <c r="NWG823" s="28"/>
      <c r="NWH823" s="28"/>
      <c r="NWI823" s="28"/>
      <c r="NWJ823" s="28"/>
      <c r="NWK823" s="28"/>
      <c r="NWL823" s="28"/>
      <c r="NWM823" s="28"/>
      <c r="NWN823" s="28"/>
      <c r="NWO823" s="28"/>
      <c r="NWP823" s="28"/>
      <c r="NWQ823" s="28"/>
      <c r="NWR823" s="28"/>
      <c r="NWS823" s="28"/>
      <c r="NWT823" s="28"/>
      <c r="NWU823" s="28"/>
      <c r="NWV823" s="28"/>
      <c r="NWW823" s="28"/>
      <c r="NWX823" s="28"/>
      <c r="NWY823" s="28"/>
      <c r="NWZ823" s="28"/>
      <c r="NXA823" s="28"/>
      <c r="NXB823" s="28"/>
      <c r="NXC823" s="28"/>
      <c r="NXD823" s="28"/>
      <c r="NXE823" s="28"/>
      <c r="NXF823" s="28"/>
      <c r="NXG823" s="28"/>
      <c r="NXH823" s="28"/>
      <c r="NXI823" s="28"/>
      <c r="NXJ823" s="28"/>
      <c r="NXK823" s="28"/>
      <c r="NXL823" s="28"/>
      <c r="NXM823" s="28"/>
      <c r="NXN823" s="28"/>
      <c r="NXO823" s="28"/>
      <c r="NXP823" s="28"/>
      <c r="NXQ823" s="28"/>
      <c r="NXR823" s="28"/>
      <c r="NXS823" s="28"/>
      <c r="NXT823" s="28"/>
      <c r="NXU823" s="28"/>
      <c r="NXV823" s="28"/>
      <c r="NXW823" s="28"/>
      <c r="NXX823" s="28"/>
      <c r="NXY823" s="28"/>
      <c r="NXZ823" s="28"/>
      <c r="NYA823" s="28"/>
      <c r="NYB823" s="28"/>
      <c r="NYC823" s="28"/>
      <c r="NYD823" s="28"/>
      <c r="NYE823" s="28"/>
      <c r="NYF823" s="28"/>
      <c r="NYG823" s="28"/>
      <c r="NYH823" s="28"/>
      <c r="NYI823" s="28"/>
      <c r="NYJ823" s="28"/>
      <c r="NYK823" s="28"/>
      <c r="NYL823" s="28"/>
      <c r="NYM823" s="28"/>
      <c r="NYN823" s="28"/>
      <c r="NYO823" s="28"/>
      <c r="NYP823" s="28"/>
      <c r="NYQ823" s="28"/>
      <c r="NYR823" s="28"/>
      <c r="NYS823" s="28"/>
      <c r="NYT823" s="28"/>
      <c r="NYU823" s="28"/>
      <c r="NYV823" s="28"/>
      <c r="NYW823" s="28"/>
      <c r="NYX823" s="28"/>
      <c r="NYY823" s="28"/>
      <c r="NYZ823" s="28"/>
      <c r="NZA823" s="28"/>
      <c r="NZB823" s="28"/>
      <c r="NZC823" s="28"/>
      <c r="NZD823" s="28"/>
      <c r="NZE823" s="28"/>
      <c r="NZF823" s="28"/>
      <c r="NZG823" s="28"/>
      <c r="NZH823" s="28"/>
      <c r="NZI823" s="28"/>
      <c r="NZJ823" s="28"/>
      <c r="NZK823" s="28"/>
      <c r="NZL823" s="28"/>
      <c r="NZM823" s="28"/>
      <c r="NZN823" s="28"/>
      <c r="NZO823" s="28"/>
      <c r="NZP823" s="28"/>
      <c r="NZQ823" s="28"/>
      <c r="NZR823" s="28"/>
      <c r="NZS823" s="28"/>
      <c r="NZT823" s="28"/>
      <c r="NZU823" s="28"/>
      <c r="NZV823" s="28"/>
      <c r="NZW823" s="28"/>
      <c r="NZX823" s="28"/>
      <c r="NZY823" s="28"/>
      <c r="NZZ823" s="28"/>
      <c r="OAA823" s="28"/>
      <c r="OAB823" s="28"/>
      <c r="OAC823" s="28"/>
      <c r="OAD823" s="28"/>
      <c r="OAE823" s="28"/>
      <c r="OAF823" s="28"/>
      <c r="OAG823" s="28"/>
      <c r="OAH823" s="28"/>
      <c r="OAI823" s="28"/>
      <c r="OAJ823" s="28"/>
      <c r="OAK823" s="28"/>
      <c r="OAL823" s="28"/>
      <c r="OAM823" s="28"/>
      <c r="OAN823" s="28"/>
      <c r="OAO823" s="28"/>
      <c r="OAP823" s="28"/>
      <c r="OAQ823" s="28"/>
      <c r="OAR823" s="28"/>
      <c r="OAS823" s="28"/>
      <c r="OAT823" s="28"/>
      <c r="OAU823" s="28"/>
      <c r="OAV823" s="28"/>
      <c r="OAW823" s="28"/>
      <c r="OAX823" s="28"/>
      <c r="OAY823" s="28"/>
      <c r="OAZ823" s="28"/>
      <c r="OBA823" s="28"/>
      <c r="OBB823" s="28"/>
      <c r="OBC823" s="28"/>
      <c r="OBD823" s="28"/>
      <c r="OBE823" s="28"/>
      <c r="OBF823" s="28"/>
      <c r="OBG823" s="28"/>
      <c r="OBH823" s="28"/>
      <c r="OBI823" s="28"/>
      <c r="OBJ823" s="28"/>
      <c r="OBK823" s="28"/>
      <c r="OBL823" s="28"/>
      <c r="OBM823" s="28"/>
      <c r="OBN823" s="28"/>
      <c r="OBO823" s="28"/>
      <c r="OBP823" s="28"/>
      <c r="OBQ823" s="28"/>
      <c r="OBR823" s="28"/>
      <c r="OBS823" s="28"/>
      <c r="OBT823" s="28"/>
      <c r="OBU823" s="28"/>
      <c r="OBV823" s="28"/>
      <c r="OBW823" s="28"/>
      <c r="OBX823" s="28"/>
      <c r="OBY823" s="28"/>
      <c r="OBZ823" s="28"/>
      <c r="OCA823" s="28"/>
      <c r="OCB823" s="28"/>
      <c r="OCC823" s="28"/>
      <c r="OCD823" s="28"/>
      <c r="OCE823" s="28"/>
      <c r="OCF823" s="28"/>
      <c r="OCG823" s="28"/>
      <c r="OCH823" s="28"/>
      <c r="OCI823" s="28"/>
      <c r="OCJ823" s="28"/>
      <c r="OCK823" s="28"/>
      <c r="OCL823" s="28"/>
      <c r="OCM823" s="28"/>
      <c r="OCN823" s="28"/>
      <c r="OCO823" s="28"/>
      <c r="OCP823" s="28"/>
      <c r="OCQ823" s="28"/>
      <c r="OCR823" s="28"/>
      <c r="OCS823" s="28"/>
      <c r="OCT823" s="28"/>
      <c r="OCU823" s="28"/>
      <c r="OCV823" s="28"/>
      <c r="OCW823" s="28"/>
      <c r="OCX823" s="28"/>
      <c r="OCY823" s="28"/>
      <c r="OCZ823" s="28"/>
      <c r="ODA823" s="28"/>
      <c r="ODB823" s="28"/>
      <c r="ODC823" s="28"/>
      <c r="ODD823" s="28"/>
      <c r="ODE823" s="28"/>
      <c r="ODF823" s="28"/>
      <c r="ODG823" s="28"/>
      <c r="ODH823" s="28"/>
      <c r="ODI823" s="28"/>
      <c r="ODJ823" s="28"/>
      <c r="ODK823" s="28"/>
      <c r="ODL823" s="28"/>
      <c r="ODM823" s="28"/>
      <c r="ODN823" s="28"/>
      <c r="ODO823" s="28"/>
      <c r="ODP823" s="28"/>
      <c r="ODQ823" s="28"/>
      <c r="ODR823" s="28"/>
      <c r="ODS823" s="28"/>
      <c r="ODT823" s="28"/>
      <c r="ODU823" s="28"/>
      <c r="ODV823" s="28"/>
      <c r="ODW823" s="28"/>
      <c r="ODX823" s="28"/>
      <c r="ODY823" s="28"/>
      <c r="ODZ823" s="28"/>
      <c r="OEA823" s="28"/>
      <c r="OEB823" s="28"/>
      <c r="OEC823" s="28"/>
      <c r="OED823" s="28"/>
      <c r="OEE823" s="28"/>
      <c r="OEF823" s="28"/>
      <c r="OEG823" s="28"/>
      <c r="OEH823" s="28"/>
      <c r="OEI823" s="28"/>
      <c r="OEJ823" s="28"/>
      <c r="OEK823" s="28"/>
      <c r="OEL823" s="28"/>
      <c r="OEM823" s="28"/>
      <c r="OEN823" s="28"/>
      <c r="OEO823" s="28"/>
      <c r="OEP823" s="28"/>
      <c r="OEQ823" s="28"/>
      <c r="OER823" s="28"/>
      <c r="OES823" s="28"/>
      <c r="OET823" s="28"/>
      <c r="OEU823" s="28"/>
      <c r="OEV823" s="28"/>
      <c r="OEW823" s="28"/>
      <c r="OEX823" s="28"/>
      <c r="OEY823" s="28"/>
      <c r="OEZ823" s="28"/>
      <c r="OFA823" s="28"/>
      <c r="OFB823" s="28"/>
      <c r="OFC823" s="28"/>
      <c r="OFD823" s="28"/>
      <c r="OFE823" s="28"/>
      <c r="OFF823" s="28"/>
      <c r="OFG823" s="28"/>
      <c r="OFH823" s="28"/>
      <c r="OFI823" s="28"/>
      <c r="OFJ823" s="28"/>
      <c r="OFK823" s="28"/>
      <c r="OFL823" s="28"/>
      <c r="OFM823" s="28"/>
      <c r="OFN823" s="28"/>
      <c r="OFO823" s="28"/>
      <c r="OFP823" s="28"/>
      <c r="OFQ823" s="28"/>
      <c r="OFR823" s="28"/>
      <c r="OFS823" s="28"/>
      <c r="OFT823" s="28"/>
      <c r="OFU823" s="28"/>
      <c r="OFV823" s="28"/>
      <c r="OFW823" s="28"/>
      <c r="OFX823" s="28"/>
      <c r="OFY823" s="28"/>
      <c r="OFZ823" s="28"/>
      <c r="OGA823" s="28"/>
      <c r="OGB823" s="28"/>
      <c r="OGC823" s="28"/>
      <c r="OGD823" s="28"/>
      <c r="OGE823" s="28"/>
      <c r="OGF823" s="28"/>
      <c r="OGG823" s="28"/>
      <c r="OGH823" s="28"/>
      <c r="OGI823" s="28"/>
      <c r="OGJ823" s="28"/>
      <c r="OGK823" s="28"/>
      <c r="OGL823" s="28"/>
      <c r="OGM823" s="28"/>
      <c r="OGN823" s="28"/>
      <c r="OGO823" s="28"/>
      <c r="OGP823" s="28"/>
      <c r="OGQ823" s="28"/>
      <c r="OGR823" s="28"/>
      <c r="OGS823" s="28"/>
      <c r="OGT823" s="28"/>
      <c r="OGU823" s="28"/>
      <c r="OGV823" s="28"/>
      <c r="OGW823" s="28"/>
      <c r="OGX823" s="28"/>
      <c r="OGY823" s="28"/>
      <c r="OGZ823" s="28"/>
      <c r="OHA823" s="28"/>
      <c r="OHB823" s="28"/>
      <c r="OHC823" s="28"/>
      <c r="OHD823" s="28"/>
      <c r="OHE823" s="28"/>
      <c r="OHF823" s="28"/>
      <c r="OHG823" s="28"/>
      <c r="OHH823" s="28"/>
      <c r="OHI823" s="28"/>
      <c r="OHJ823" s="28"/>
      <c r="OHK823" s="28"/>
      <c r="OHL823" s="28"/>
      <c r="OHM823" s="28"/>
      <c r="OHN823" s="28"/>
      <c r="OHO823" s="28"/>
      <c r="OHP823" s="28"/>
      <c r="OHQ823" s="28"/>
      <c r="OHR823" s="28"/>
      <c r="OHS823" s="28"/>
      <c r="OHT823" s="28"/>
      <c r="OHU823" s="28"/>
      <c r="OHV823" s="28"/>
      <c r="OHW823" s="28"/>
      <c r="OHX823" s="28"/>
      <c r="OHY823" s="28"/>
      <c r="OHZ823" s="28"/>
      <c r="OIA823" s="28"/>
      <c r="OIB823" s="28"/>
      <c r="OIC823" s="28"/>
      <c r="OID823" s="28"/>
      <c r="OIE823" s="28"/>
      <c r="OIF823" s="28"/>
      <c r="OIG823" s="28"/>
      <c r="OIH823" s="28"/>
      <c r="OII823" s="28"/>
      <c r="OIJ823" s="28"/>
      <c r="OIK823" s="28"/>
      <c r="OIL823" s="28"/>
      <c r="OIM823" s="28"/>
      <c r="OIN823" s="28"/>
      <c r="OIO823" s="28"/>
      <c r="OIP823" s="28"/>
      <c r="OIQ823" s="28"/>
      <c r="OIR823" s="28"/>
      <c r="OIS823" s="28"/>
      <c r="OIT823" s="28"/>
      <c r="OIU823" s="28"/>
      <c r="OIV823" s="28"/>
      <c r="OIW823" s="28"/>
      <c r="OIX823" s="28"/>
      <c r="OIY823" s="28"/>
      <c r="OIZ823" s="28"/>
      <c r="OJA823" s="28"/>
      <c r="OJB823" s="28"/>
      <c r="OJC823" s="28"/>
      <c r="OJD823" s="28"/>
      <c r="OJE823" s="28"/>
      <c r="OJF823" s="28"/>
      <c r="OJG823" s="28"/>
      <c r="OJH823" s="28"/>
      <c r="OJI823" s="28"/>
      <c r="OJJ823" s="28"/>
      <c r="OJK823" s="28"/>
      <c r="OJL823" s="28"/>
      <c r="OJM823" s="28"/>
      <c r="OJN823" s="28"/>
      <c r="OJO823" s="28"/>
      <c r="OJP823" s="28"/>
      <c r="OJQ823" s="28"/>
      <c r="OJR823" s="28"/>
      <c r="OJS823" s="28"/>
      <c r="OJT823" s="28"/>
      <c r="OJU823" s="28"/>
      <c r="OJV823" s="28"/>
      <c r="OJW823" s="28"/>
      <c r="OJX823" s="28"/>
      <c r="OJY823" s="28"/>
      <c r="OJZ823" s="28"/>
      <c r="OKA823" s="28"/>
      <c r="OKB823" s="28"/>
      <c r="OKC823" s="28"/>
      <c r="OKD823" s="28"/>
      <c r="OKE823" s="28"/>
      <c r="OKF823" s="28"/>
      <c r="OKG823" s="28"/>
      <c r="OKH823" s="28"/>
      <c r="OKI823" s="28"/>
      <c r="OKJ823" s="28"/>
      <c r="OKK823" s="28"/>
      <c r="OKL823" s="28"/>
      <c r="OKM823" s="28"/>
      <c r="OKN823" s="28"/>
      <c r="OKO823" s="28"/>
      <c r="OKP823" s="28"/>
      <c r="OKQ823" s="28"/>
      <c r="OKR823" s="28"/>
      <c r="OKS823" s="28"/>
      <c r="OKT823" s="28"/>
      <c r="OKU823" s="28"/>
      <c r="OKV823" s="28"/>
      <c r="OKW823" s="28"/>
      <c r="OKX823" s="28"/>
      <c r="OKY823" s="28"/>
      <c r="OKZ823" s="28"/>
      <c r="OLA823" s="28"/>
      <c r="OLB823" s="28"/>
      <c r="OLC823" s="28"/>
      <c r="OLD823" s="28"/>
      <c r="OLE823" s="28"/>
      <c r="OLF823" s="28"/>
      <c r="OLG823" s="28"/>
      <c r="OLH823" s="28"/>
      <c r="OLI823" s="28"/>
      <c r="OLJ823" s="28"/>
      <c r="OLK823" s="28"/>
      <c r="OLL823" s="28"/>
      <c r="OLM823" s="28"/>
      <c r="OLN823" s="28"/>
      <c r="OLO823" s="28"/>
      <c r="OLP823" s="28"/>
      <c r="OLQ823" s="28"/>
      <c r="OLR823" s="28"/>
      <c r="OLS823" s="28"/>
      <c r="OLT823" s="28"/>
      <c r="OLU823" s="28"/>
      <c r="OLV823" s="28"/>
      <c r="OLW823" s="28"/>
      <c r="OLX823" s="28"/>
      <c r="OLY823" s="28"/>
      <c r="OLZ823" s="28"/>
      <c r="OMA823" s="28"/>
      <c r="OMB823" s="28"/>
      <c r="OMC823" s="28"/>
      <c r="OMD823" s="28"/>
      <c r="OME823" s="28"/>
      <c r="OMF823" s="28"/>
      <c r="OMG823" s="28"/>
      <c r="OMH823" s="28"/>
      <c r="OMI823" s="28"/>
      <c r="OMJ823" s="28"/>
      <c r="OMK823" s="28"/>
      <c r="OML823" s="28"/>
      <c r="OMM823" s="28"/>
      <c r="OMN823" s="28"/>
      <c r="OMO823" s="28"/>
      <c r="OMP823" s="28"/>
      <c r="OMQ823" s="28"/>
      <c r="OMR823" s="28"/>
      <c r="OMS823" s="28"/>
      <c r="OMT823" s="28"/>
      <c r="OMU823" s="28"/>
      <c r="OMV823" s="28"/>
      <c r="OMW823" s="28"/>
      <c r="OMX823" s="28"/>
      <c r="OMY823" s="28"/>
      <c r="OMZ823" s="28"/>
      <c r="ONA823" s="28"/>
      <c r="ONB823" s="28"/>
      <c r="ONC823" s="28"/>
      <c r="OND823" s="28"/>
      <c r="ONE823" s="28"/>
      <c r="ONF823" s="28"/>
      <c r="ONG823" s="28"/>
      <c r="ONH823" s="28"/>
      <c r="ONI823" s="28"/>
      <c r="ONJ823" s="28"/>
      <c r="ONK823" s="28"/>
      <c r="ONL823" s="28"/>
      <c r="ONM823" s="28"/>
      <c r="ONN823" s="28"/>
      <c r="ONO823" s="28"/>
      <c r="ONP823" s="28"/>
      <c r="ONQ823" s="28"/>
      <c r="ONR823" s="28"/>
      <c r="ONS823" s="28"/>
      <c r="ONT823" s="28"/>
      <c r="ONU823" s="28"/>
      <c r="ONV823" s="28"/>
      <c r="ONW823" s="28"/>
      <c r="ONX823" s="28"/>
      <c r="ONY823" s="28"/>
      <c r="ONZ823" s="28"/>
      <c r="OOA823" s="28"/>
      <c r="OOB823" s="28"/>
      <c r="OOC823" s="28"/>
      <c r="OOD823" s="28"/>
      <c r="OOE823" s="28"/>
      <c r="OOF823" s="28"/>
      <c r="OOG823" s="28"/>
      <c r="OOH823" s="28"/>
      <c r="OOI823" s="28"/>
      <c r="OOJ823" s="28"/>
      <c r="OOK823" s="28"/>
      <c r="OOL823" s="28"/>
      <c r="OOM823" s="28"/>
      <c r="OON823" s="28"/>
      <c r="OOO823" s="28"/>
      <c r="OOP823" s="28"/>
      <c r="OOQ823" s="28"/>
      <c r="OOR823" s="28"/>
      <c r="OOS823" s="28"/>
      <c r="OOT823" s="28"/>
      <c r="OOU823" s="28"/>
      <c r="OOV823" s="28"/>
      <c r="OOW823" s="28"/>
      <c r="OOX823" s="28"/>
      <c r="OOY823" s="28"/>
      <c r="OOZ823" s="28"/>
      <c r="OPA823" s="28"/>
      <c r="OPB823" s="28"/>
      <c r="OPC823" s="28"/>
      <c r="OPD823" s="28"/>
      <c r="OPE823" s="28"/>
      <c r="OPF823" s="28"/>
      <c r="OPG823" s="28"/>
      <c r="OPH823" s="28"/>
      <c r="OPI823" s="28"/>
      <c r="OPJ823" s="28"/>
      <c r="OPK823" s="28"/>
      <c r="OPL823" s="28"/>
      <c r="OPM823" s="28"/>
      <c r="OPN823" s="28"/>
      <c r="OPO823" s="28"/>
      <c r="OPP823" s="28"/>
      <c r="OPQ823" s="28"/>
      <c r="OPR823" s="28"/>
      <c r="OPS823" s="28"/>
      <c r="OPT823" s="28"/>
      <c r="OPU823" s="28"/>
      <c r="OPV823" s="28"/>
      <c r="OPW823" s="28"/>
      <c r="OPX823" s="28"/>
      <c r="OPY823" s="28"/>
      <c r="OPZ823" s="28"/>
      <c r="OQA823" s="28"/>
      <c r="OQB823" s="28"/>
      <c r="OQC823" s="28"/>
      <c r="OQD823" s="28"/>
      <c r="OQE823" s="28"/>
      <c r="OQF823" s="28"/>
      <c r="OQG823" s="28"/>
      <c r="OQH823" s="28"/>
      <c r="OQI823" s="28"/>
      <c r="OQJ823" s="28"/>
      <c r="OQK823" s="28"/>
      <c r="OQL823" s="28"/>
      <c r="OQM823" s="28"/>
      <c r="OQN823" s="28"/>
      <c r="OQO823" s="28"/>
      <c r="OQP823" s="28"/>
      <c r="OQQ823" s="28"/>
      <c r="OQR823" s="28"/>
      <c r="OQS823" s="28"/>
      <c r="OQT823" s="28"/>
      <c r="OQU823" s="28"/>
      <c r="OQV823" s="28"/>
      <c r="OQW823" s="28"/>
      <c r="OQX823" s="28"/>
      <c r="OQY823" s="28"/>
      <c r="OQZ823" s="28"/>
      <c r="ORA823" s="28"/>
      <c r="ORB823" s="28"/>
      <c r="ORC823" s="28"/>
      <c r="ORD823" s="28"/>
      <c r="ORE823" s="28"/>
      <c r="ORF823" s="28"/>
      <c r="ORG823" s="28"/>
      <c r="ORH823" s="28"/>
      <c r="ORI823" s="28"/>
      <c r="ORJ823" s="28"/>
      <c r="ORK823" s="28"/>
      <c r="ORL823" s="28"/>
      <c r="ORM823" s="28"/>
      <c r="ORN823" s="28"/>
      <c r="ORO823" s="28"/>
      <c r="ORP823" s="28"/>
      <c r="ORQ823" s="28"/>
      <c r="ORR823" s="28"/>
      <c r="ORS823" s="28"/>
      <c r="ORT823" s="28"/>
      <c r="ORU823" s="28"/>
      <c r="ORV823" s="28"/>
      <c r="ORW823" s="28"/>
      <c r="ORX823" s="28"/>
      <c r="ORY823" s="28"/>
      <c r="ORZ823" s="28"/>
      <c r="OSA823" s="28"/>
      <c r="OSB823" s="28"/>
      <c r="OSC823" s="28"/>
      <c r="OSD823" s="28"/>
      <c r="OSE823" s="28"/>
      <c r="OSF823" s="28"/>
      <c r="OSG823" s="28"/>
      <c r="OSH823" s="28"/>
      <c r="OSI823" s="28"/>
      <c r="OSJ823" s="28"/>
      <c r="OSK823" s="28"/>
      <c r="OSL823" s="28"/>
      <c r="OSM823" s="28"/>
      <c r="OSN823" s="28"/>
      <c r="OSO823" s="28"/>
      <c r="OSP823" s="28"/>
      <c r="OSQ823" s="28"/>
      <c r="OSR823" s="28"/>
      <c r="OSS823" s="28"/>
      <c r="OST823" s="28"/>
      <c r="OSU823" s="28"/>
      <c r="OSV823" s="28"/>
      <c r="OSW823" s="28"/>
      <c r="OSX823" s="28"/>
      <c r="OSY823" s="28"/>
      <c r="OSZ823" s="28"/>
      <c r="OTA823" s="28"/>
      <c r="OTB823" s="28"/>
      <c r="OTC823" s="28"/>
      <c r="OTD823" s="28"/>
      <c r="OTE823" s="28"/>
      <c r="OTF823" s="28"/>
      <c r="OTG823" s="28"/>
      <c r="OTH823" s="28"/>
      <c r="OTI823" s="28"/>
      <c r="OTJ823" s="28"/>
      <c r="OTK823" s="28"/>
      <c r="OTL823" s="28"/>
      <c r="OTM823" s="28"/>
      <c r="OTN823" s="28"/>
      <c r="OTO823" s="28"/>
      <c r="OTP823" s="28"/>
      <c r="OTQ823" s="28"/>
      <c r="OTR823" s="28"/>
      <c r="OTS823" s="28"/>
      <c r="OTT823" s="28"/>
      <c r="OTU823" s="28"/>
      <c r="OTV823" s="28"/>
      <c r="OTW823" s="28"/>
      <c r="OTX823" s="28"/>
      <c r="OTY823" s="28"/>
      <c r="OTZ823" s="28"/>
      <c r="OUA823" s="28"/>
      <c r="OUB823" s="28"/>
      <c r="OUC823" s="28"/>
      <c r="OUD823" s="28"/>
      <c r="OUE823" s="28"/>
      <c r="OUF823" s="28"/>
      <c r="OUG823" s="28"/>
      <c r="OUH823" s="28"/>
      <c r="OUI823" s="28"/>
      <c r="OUJ823" s="28"/>
      <c r="OUK823" s="28"/>
      <c r="OUL823" s="28"/>
      <c r="OUM823" s="28"/>
      <c r="OUN823" s="28"/>
      <c r="OUO823" s="28"/>
      <c r="OUP823" s="28"/>
      <c r="OUQ823" s="28"/>
      <c r="OUR823" s="28"/>
      <c r="OUS823" s="28"/>
      <c r="OUT823" s="28"/>
      <c r="OUU823" s="28"/>
      <c r="OUV823" s="28"/>
      <c r="OUW823" s="28"/>
      <c r="OUX823" s="28"/>
      <c r="OUY823" s="28"/>
      <c r="OUZ823" s="28"/>
      <c r="OVA823" s="28"/>
      <c r="OVB823" s="28"/>
      <c r="OVC823" s="28"/>
      <c r="OVD823" s="28"/>
      <c r="OVE823" s="28"/>
      <c r="OVF823" s="28"/>
      <c r="OVG823" s="28"/>
      <c r="OVH823" s="28"/>
      <c r="OVI823" s="28"/>
      <c r="OVJ823" s="28"/>
      <c r="OVK823" s="28"/>
      <c r="OVL823" s="28"/>
      <c r="OVM823" s="28"/>
      <c r="OVN823" s="28"/>
      <c r="OVO823" s="28"/>
      <c r="OVP823" s="28"/>
      <c r="OVQ823" s="28"/>
      <c r="OVR823" s="28"/>
      <c r="OVS823" s="28"/>
      <c r="OVT823" s="28"/>
      <c r="OVU823" s="28"/>
      <c r="OVV823" s="28"/>
      <c r="OVW823" s="28"/>
      <c r="OVX823" s="28"/>
      <c r="OVY823" s="28"/>
      <c r="OVZ823" s="28"/>
      <c r="OWA823" s="28"/>
      <c r="OWB823" s="28"/>
      <c r="OWC823" s="28"/>
      <c r="OWD823" s="28"/>
      <c r="OWE823" s="28"/>
      <c r="OWF823" s="28"/>
      <c r="OWG823" s="28"/>
      <c r="OWH823" s="28"/>
      <c r="OWI823" s="28"/>
      <c r="OWJ823" s="28"/>
      <c r="OWK823" s="28"/>
      <c r="OWL823" s="28"/>
      <c r="OWM823" s="28"/>
      <c r="OWN823" s="28"/>
      <c r="OWO823" s="28"/>
      <c r="OWP823" s="28"/>
      <c r="OWQ823" s="28"/>
      <c r="OWR823" s="28"/>
      <c r="OWS823" s="28"/>
      <c r="OWT823" s="28"/>
      <c r="OWU823" s="28"/>
      <c r="OWV823" s="28"/>
      <c r="OWW823" s="28"/>
      <c r="OWX823" s="28"/>
      <c r="OWY823" s="28"/>
      <c r="OWZ823" s="28"/>
      <c r="OXA823" s="28"/>
      <c r="OXB823" s="28"/>
      <c r="OXC823" s="28"/>
      <c r="OXD823" s="28"/>
      <c r="OXE823" s="28"/>
      <c r="OXF823" s="28"/>
      <c r="OXG823" s="28"/>
      <c r="OXH823" s="28"/>
      <c r="OXI823" s="28"/>
      <c r="OXJ823" s="28"/>
      <c r="OXK823" s="28"/>
      <c r="OXL823" s="28"/>
      <c r="OXM823" s="28"/>
      <c r="OXN823" s="28"/>
      <c r="OXO823" s="28"/>
      <c r="OXP823" s="28"/>
      <c r="OXQ823" s="28"/>
      <c r="OXR823" s="28"/>
      <c r="OXS823" s="28"/>
      <c r="OXT823" s="28"/>
      <c r="OXU823" s="28"/>
      <c r="OXV823" s="28"/>
      <c r="OXW823" s="28"/>
      <c r="OXX823" s="28"/>
      <c r="OXY823" s="28"/>
      <c r="OXZ823" s="28"/>
      <c r="OYA823" s="28"/>
      <c r="OYB823" s="28"/>
      <c r="OYC823" s="28"/>
      <c r="OYD823" s="28"/>
      <c r="OYE823" s="28"/>
      <c r="OYF823" s="28"/>
      <c r="OYG823" s="28"/>
      <c r="OYH823" s="28"/>
      <c r="OYI823" s="28"/>
      <c r="OYJ823" s="28"/>
      <c r="OYK823" s="28"/>
      <c r="OYL823" s="28"/>
      <c r="OYM823" s="28"/>
      <c r="OYN823" s="28"/>
      <c r="OYO823" s="28"/>
      <c r="OYP823" s="28"/>
      <c r="OYQ823" s="28"/>
      <c r="OYR823" s="28"/>
      <c r="OYS823" s="28"/>
      <c r="OYT823" s="28"/>
      <c r="OYU823" s="28"/>
      <c r="OYV823" s="28"/>
      <c r="OYW823" s="28"/>
      <c r="OYX823" s="28"/>
      <c r="OYY823" s="28"/>
      <c r="OYZ823" s="28"/>
      <c r="OZA823" s="28"/>
      <c r="OZB823" s="28"/>
      <c r="OZC823" s="28"/>
      <c r="OZD823" s="28"/>
      <c r="OZE823" s="28"/>
      <c r="OZF823" s="28"/>
      <c r="OZG823" s="28"/>
      <c r="OZH823" s="28"/>
      <c r="OZI823" s="28"/>
      <c r="OZJ823" s="28"/>
      <c r="OZK823" s="28"/>
      <c r="OZL823" s="28"/>
      <c r="OZM823" s="28"/>
      <c r="OZN823" s="28"/>
      <c r="OZO823" s="28"/>
      <c r="OZP823" s="28"/>
      <c r="OZQ823" s="28"/>
      <c r="OZR823" s="28"/>
      <c r="OZS823" s="28"/>
      <c r="OZT823" s="28"/>
      <c r="OZU823" s="28"/>
      <c r="OZV823" s="28"/>
      <c r="OZW823" s="28"/>
      <c r="OZX823" s="28"/>
      <c r="OZY823" s="28"/>
      <c r="OZZ823" s="28"/>
      <c r="PAA823" s="28"/>
      <c r="PAB823" s="28"/>
      <c r="PAC823" s="28"/>
      <c r="PAD823" s="28"/>
      <c r="PAE823" s="28"/>
      <c r="PAF823" s="28"/>
      <c r="PAG823" s="28"/>
      <c r="PAH823" s="28"/>
      <c r="PAI823" s="28"/>
      <c r="PAJ823" s="28"/>
      <c r="PAK823" s="28"/>
      <c r="PAL823" s="28"/>
      <c r="PAM823" s="28"/>
      <c r="PAN823" s="28"/>
      <c r="PAO823" s="28"/>
      <c r="PAP823" s="28"/>
      <c r="PAQ823" s="28"/>
      <c r="PAR823" s="28"/>
      <c r="PAS823" s="28"/>
      <c r="PAT823" s="28"/>
      <c r="PAU823" s="28"/>
      <c r="PAV823" s="28"/>
      <c r="PAW823" s="28"/>
      <c r="PAX823" s="28"/>
      <c r="PAY823" s="28"/>
      <c r="PAZ823" s="28"/>
      <c r="PBA823" s="28"/>
      <c r="PBB823" s="28"/>
      <c r="PBC823" s="28"/>
      <c r="PBD823" s="28"/>
      <c r="PBE823" s="28"/>
      <c r="PBF823" s="28"/>
      <c r="PBG823" s="28"/>
      <c r="PBH823" s="28"/>
      <c r="PBI823" s="28"/>
      <c r="PBJ823" s="28"/>
      <c r="PBK823" s="28"/>
      <c r="PBL823" s="28"/>
      <c r="PBM823" s="28"/>
      <c r="PBN823" s="28"/>
      <c r="PBO823" s="28"/>
      <c r="PBP823" s="28"/>
      <c r="PBQ823" s="28"/>
      <c r="PBR823" s="28"/>
      <c r="PBS823" s="28"/>
      <c r="PBT823" s="28"/>
      <c r="PBU823" s="28"/>
      <c r="PBV823" s="28"/>
      <c r="PBW823" s="28"/>
      <c r="PBX823" s="28"/>
      <c r="PBY823" s="28"/>
      <c r="PBZ823" s="28"/>
      <c r="PCA823" s="28"/>
      <c r="PCB823" s="28"/>
      <c r="PCC823" s="28"/>
      <c r="PCD823" s="28"/>
      <c r="PCE823" s="28"/>
      <c r="PCF823" s="28"/>
      <c r="PCG823" s="28"/>
      <c r="PCH823" s="28"/>
      <c r="PCI823" s="28"/>
      <c r="PCJ823" s="28"/>
      <c r="PCK823" s="28"/>
      <c r="PCL823" s="28"/>
      <c r="PCM823" s="28"/>
      <c r="PCN823" s="28"/>
      <c r="PCO823" s="28"/>
      <c r="PCP823" s="28"/>
      <c r="PCQ823" s="28"/>
      <c r="PCR823" s="28"/>
      <c r="PCS823" s="28"/>
      <c r="PCT823" s="28"/>
      <c r="PCU823" s="28"/>
      <c r="PCV823" s="28"/>
      <c r="PCW823" s="28"/>
      <c r="PCX823" s="28"/>
      <c r="PCY823" s="28"/>
      <c r="PCZ823" s="28"/>
      <c r="PDA823" s="28"/>
      <c r="PDB823" s="28"/>
      <c r="PDC823" s="28"/>
      <c r="PDD823" s="28"/>
      <c r="PDE823" s="28"/>
      <c r="PDF823" s="28"/>
      <c r="PDG823" s="28"/>
      <c r="PDH823" s="28"/>
      <c r="PDI823" s="28"/>
      <c r="PDJ823" s="28"/>
      <c r="PDK823" s="28"/>
      <c r="PDL823" s="28"/>
      <c r="PDM823" s="28"/>
      <c r="PDN823" s="28"/>
      <c r="PDO823" s="28"/>
      <c r="PDP823" s="28"/>
      <c r="PDQ823" s="28"/>
      <c r="PDR823" s="28"/>
      <c r="PDS823" s="28"/>
      <c r="PDT823" s="28"/>
      <c r="PDU823" s="28"/>
      <c r="PDV823" s="28"/>
      <c r="PDW823" s="28"/>
      <c r="PDX823" s="28"/>
      <c r="PDY823" s="28"/>
      <c r="PDZ823" s="28"/>
      <c r="PEA823" s="28"/>
      <c r="PEB823" s="28"/>
      <c r="PEC823" s="28"/>
      <c r="PED823" s="28"/>
      <c r="PEE823" s="28"/>
      <c r="PEF823" s="28"/>
      <c r="PEG823" s="28"/>
      <c r="PEH823" s="28"/>
      <c r="PEI823" s="28"/>
      <c r="PEJ823" s="28"/>
      <c r="PEK823" s="28"/>
      <c r="PEL823" s="28"/>
      <c r="PEM823" s="28"/>
      <c r="PEN823" s="28"/>
      <c r="PEO823" s="28"/>
      <c r="PEP823" s="28"/>
      <c r="PEQ823" s="28"/>
      <c r="PER823" s="28"/>
      <c r="PES823" s="28"/>
      <c r="PET823" s="28"/>
      <c r="PEU823" s="28"/>
      <c r="PEV823" s="28"/>
      <c r="PEW823" s="28"/>
      <c r="PEX823" s="28"/>
      <c r="PEY823" s="28"/>
      <c r="PEZ823" s="28"/>
      <c r="PFA823" s="28"/>
      <c r="PFB823" s="28"/>
      <c r="PFC823" s="28"/>
      <c r="PFD823" s="28"/>
      <c r="PFE823" s="28"/>
      <c r="PFF823" s="28"/>
      <c r="PFG823" s="28"/>
      <c r="PFH823" s="28"/>
      <c r="PFI823" s="28"/>
      <c r="PFJ823" s="28"/>
      <c r="PFK823" s="28"/>
      <c r="PFL823" s="28"/>
      <c r="PFM823" s="28"/>
      <c r="PFN823" s="28"/>
      <c r="PFO823" s="28"/>
      <c r="PFP823" s="28"/>
      <c r="PFQ823" s="28"/>
      <c r="PFR823" s="28"/>
      <c r="PFS823" s="28"/>
      <c r="PFT823" s="28"/>
      <c r="PFU823" s="28"/>
      <c r="PFV823" s="28"/>
      <c r="PFW823" s="28"/>
      <c r="PFX823" s="28"/>
      <c r="PFY823" s="28"/>
      <c r="PFZ823" s="28"/>
      <c r="PGA823" s="28"/>
      <c r="PGB823" s="28"/>
      <c r="PGC823" s="28"/>
      <c r="PGD823" s="28"/>
      <c r="PGE823" s="28"/>
      <c r="PGF823" s="28"/>
      <c r="PGG823" s="28"/>
      <c r="PGH823" s="28"/>
      <c r="PGI823" s="28"/>
      <c r="PGJ823" s="28"/>
      <c r="PGK823" s="28"/>
      <c r="PGL823" s="28"/>
      <c r="PGM823" s="28"/>
      <c r="PGN823" s="28"/>
      <c r="PGO823" s="28"/>
      <c r="PGP823" s="28"/>
      <c r="PGQ823" s="28"/>
      <c r="PGR823" s="28"/>
      <c r="PGS823" s="28"/>
      <c r="PGT823" s="28"/>
      <c r="PGU823" s="28"/>
      <c r="PGV823" s="28"/>
      <c r="PGW823" s="28"/>
      <c r="PGX823" s="28"/>
      <c r="PGY823" s="28"/>
      <c r="PGZ823" s="28"/>
      <c r="PHA823" s="28"/>
      <c r="PHB823" s="28"/>
      <c r="PHC823" s="28"/>
      <c r="PHD823" s="28"/>
      <c r="PHE823" s="28"/>
      <c r="PHF823" s="28"/>
      <c r="PHG823" s="28"/>
      <c r="PHH823" s="28"/>
      <c r="PHI823" s="28"/>
      <c r="PHJ823" s="28"/>
      <c r="PHK823" s="28"/>
      <c r="PHL823" s="28"/>
      <c r="PHM823" s="28"/>
      <c r="PHN823" s="28"/>
      <c r="PHO823" s="28"/>
      <c r="PHP823" s="28"/>
      <c r="PHQ823" s="28"/>
      <c r="PHR823" s="28"/>
      <c r="PHS823" s="28"/>
      <c r="PHT823" s="28"/>
      <c r="PHU823" s="28"/>
      <c r="PHV823" s="28"/>
      <c r="PHW823" s="28"/>
      <c r="PHX823" s="28"/>
      <c r="PHY823" s="28"/>
      <c r="PHZ823" s="28"/>
      <c r="PIA823" s="28"/>
      <c r="PIB823" s="28"/>
      <c r="PIC823" s="28"/>
      <c r="PID823" s="28"/>
      <c r="PIE823" s="28"/>
      <c r="PIF823" s="28"/>
      <c r="PIG823" s="28"/>
      <c r="PIH823" s="28"/>
      <c r="PII823" s="28"/>
      <c r="PIJ823" s="28"/>
      <c r="PIK823" s="28"/>
      <c r="PIL823" s="28"/>
      <c r="PIM823" s="28"/>
      <c r="PIN823" s="28"/>
      <c r="PIO823" s="28"/>
      <c r="PIP823" s="28"/>
      <c r="PIQ823" s="28"/>
      <c r="PIR823" s="28"/>
      <c r="PIS823" s="28"/>
      <c r="PIT823" s="28"/>
      <c r="PIU823" s="28"/>
      <c r="PIV823" s="28"/>
      <c r="PIW823" s="28"/>
      <c r="PIX823" s="28"/>
      <c r="PIY823" s="28"/>
      <c r="PIZ823" s="28"/>
      <c r="PJA823" s="28"/>
      <c r="PJB823" s="28"/>
      <c r="PJC823" s="28"/>
      <c r="PJD823" s="28"/>
      <c r="PJE823" s="28"/>
      <c r="PJF823" s="28"/>
      <c r="PJG823" s="28"/>
      <c r="PJH823" s="28"/>
      <c r="PJI823" s="28"/>
      <c r="PJJ823" s="28"/>
      <c r="PJK823" s="28"/>
      <c r="PJL823" s="28"/>
      <c r="PJM823" s="28"/>
      <c r="PJN823" s="28"/>
      <c r="PJO823" s="28"/>
      <c r="PJP823" s="28"/>
      <c r="PJQ823" s="28"/>
      <c r="PJR823" s="28"/>
      <c r="PJS823" s="28"/>
      <c r="PJT823" s="28"/>
      <c r="PJU823" s="28"/>
      <c r="PJV823" s="28"/>
      <c r="PJW823" s="28"/>
      <c r="PJX823" s="28"/>
      <c r="PJY823" s="28"/>
      <c r="PJZ823" s="28"/>
      <c r="PKA823" s="28"/>
      <c r="PKB823" s="28"/>
      <c r="PKC823" s="28"/>
      <c r="PKD823" s="28"/>
      <c r="PKE823" s="28"/>
      <c r="PKF823" s="28"/>
      <c r="PKG823" s="28"/>
      <c r="PKH823" s="28"/>
      <c r="PKI823" s="28"/>
      <c r="PKJ823" s="28"/>
      <c r="PKK823" s="28"/>
      <c r="PKL823" s="28"/>
      <c r="PKM823" s="28"/>
      <c r="PKN823" s="28"/>
      <c r="PKO823" s="28"/>
      <c r="PKP823" s="28"/>
      <c r="PKQ823" s="28"/>
      <c r="PKR823" s="28"/>
      <c r="PKS823" s="28"/>
      <c r="PKT823" s="28"/>
      <c r="PKU823" s="28"/>
      <c r="PKV823" s="28"/>
      <c r="PKW823" s="28"/>
      <c r="PKX823" s="28"/>
      <c r="PKY823" s="28"/>
      <c r="PKZ823" s="28"/>
      <c r="PLA823" s="28"/>
      <c r="PLB823" s="28"/>
      <c r="PLC823" s="28"/>
      <c r="PLD823" s="28"/>
      <c r="PLE823" s="28"/>
      <c r="PLF823" s="28"/>
      <c r="PLG823" s="28"/>
      <c r="PLH823" s="28"/>
      <c r="PLI823" s="28"/>
      <c r="PLJ823" s="28"/>
      <c r="PLK823" s="28"/>
      <c r="PLL823" s="28"/>
      <c r="PLM823" s="28"/>
      <c r="PLN823" s="28"/>
      <c r="PLO823" s="28"/>
      <c r="PLP823" s="28"/>
      <c r="PLQ823" s="28"/>
      <c r="PLR823" s="28"/>
      <c r="PLS823" s="28"/>
      <c r="PLT823" s="28"/>
      <c r="PLU823" s="28"/>
      <c r="PLV823" s="28"/>
      <c r="PLW823" s="28"/>
      <c r="PLX823" s="28"/>
      <c r="PLY823" s="28"/>
      <c r="PLZ823" s="28"/>
      <c r="PMA823" s="28"/>
      <c r="PMB823" s="28"/>
      <c r="PMC823" s="28"/>
      <c r="PMD823" s="28"/>
      <c r="PME823" s="28"/>
      <c r="PMF823" s="28"/>
      <c r="PMG823" s="28"/>
      <c r="PMH823" s="28"/>
      <c r="PMI823" s="28"/>
      <c r="PMJ823" s="28"/>
      <c r="PMK823" s="28"/>
      <c r="PML823" s="28"/>
      <c r="PMM823" s="28"/>
      <c r="PMN823" s="28"/>
      <c r="PMO823" s="28"/>
      <c r="PMP823" s="28"/>
      <c r="PMQ823" s="28"/>
      <c r="PMR823" s="28"/>
      <c r="PMS823" s="28"/>
      <c r="PMT823" s="28"/>
      <c r="PMU823" s="28"/>
      <c r="PMV823" s="28"/>
      <c r="PMW823" s="28"/>
      <c r="PMX823" s="28"/>
      <c r="PMY823" s="28"/>
      <c r="PMZ823" s="28"/>
      <c r="PNA823" s="28"/>
      <c r="PNB823" s="28"/>
      <c r="PNC823" s="28"/>
      <c r="PND823" s="28"/>
      <c r="PNE823" s="28"/>
      <c r="PNF823" s="28"/>
      <c r="PNG823" s="28"/>
      <c r="PNH823" s="28"/>
      <c r="PNI823" s="28"/>
      <c r="PNJ823" s="28"/>
      <c r="PNK823" s="28"/>
      <c r="PNL823" s="28"/>
      <c r="PNM823" s="28"/>
      <c r="PNN823" s="28"/>
      <c r="PNO823" s="28"/>
      <c r="PNP823" s="28"/>
      <c r="PNQ823" s="28"/>
      <c r="PNR823" s="28"/>
      <c r="PNS823" s="28"/>
      <c r="PNT823" s="28"/>
      <c r="PNU823" s="28"/>
      <c r="PNV823" s="28"/>
      <c r="PNW823" s="28"/>
      <c r="PNX823" s="28"/>
      <c r="PNY823" s="28"/>
      <c r="PNZ823" s="28"/>
      <c r="POA823" s="28"/>
      <c r="POB823" s="28"/>
      <c r="POC823" s="28"/>
      <c r="POD823" s="28"/>
      <c r="POE823" s="28"/>
      <c r="POF823" s="28"/>
      <c r="POG823" s="28"/>
      <c r="POH823" s="28"/>
      <c r="POI823" s="28"/>
      <c r="POJ823" s="28"/>
      <c r="POK823" s="28"/>
      <c r="POL823" s="28"/>
      <c r="POM823" s="28"/>
      <c r="PON823" s="28"/>
      <c r="POO823" s="28"/>
      <c r="POP823" s="28"/>
      <c r="POQ823" s="28"/>
      <c r="POR823" s="28"/>
      <c r="POS823" s="28"/>
      <c r="POT823" s="28"/>
      <c r="POU823" s="28"/>
      <c r="POV823" s="28"/>
      <c r="POW823" s="28"/>
      <c r="POX823" s="28"/>
      <c r="POY823" s="28"/>
      <c r="POZ823" s="28"/>
      <c r="PPA823" s="28"/>
      <c r="PPB823" s="28"/>
      <c r="PPC823" s="28"/>
      <c r="PPD823" s="28"/>
      <c r="PPE823" s="28"/>
      <c r="PPF823" s="28"/>
      <c r="PPG823" s="28"/>
      <c r="PPH823" s="28"/>
      <c r="PPI823" s="28"/>
      <c r="PPJ823" s="28"/>
      <c r="PPK823" s="28"/>
      <c r="PPL823" s="28"/>
      <c r="PPM823" s="28"/>
      <c r="PPN823" s="28"/>
      <c r="PPO823" s="28"/>
      <c r="PPP823" s="28"/>
      <c r="PPQ823" s="28"/>
      <c r="PPR823" s="28"/>
      <c r="PPS823" s="28"/>
      <c r="PPT823" s="28"/>
      <c r="PPU823" s="28"/>
      <c r="PPV823" s="28"/>
      <c r="PPW823" s="28"/>
      <c r="PPX823" s="28"/>
      <c r="PPY823" s="28"/>
      <c r="PPZ823" s="28"/>
      <c r="PQA823" s="28"/>
      <c r="PQB823" s="28"/>
      <c r="PQC823" s="28"/>
      <c r="PQD823" s="28"/>
      <c r="PQE823" s="28"/>
      <c r="PQF823" s="28"/>
      <c r="PQG823" s="28"/>
      <c r="PQH823" s="28"/>
      <c r="PQI823" s="28"/>
      <c r="PQJ823" s="28"/>
      <c r="PQK823" s="28"/>
      <c r="PQL823" s="28"/>
      <c r="PQM823" s="28"/>
      <c r="PQN823" s="28"/>
      <c r="PQO823" s="28"/>
      <c r="PQP823" s="28"/>
      <c r="PQQ823" s="28"/>
      <c r="PQR823" s="28"/>
      <c r="PQS823" s="28"/>
      <c r="PQT823" s="28"/>
      <c r="PQU823" s="28"/>
      <c r="PQV823" s="28"/>
      <c r="PQW823" s="28"/>
      <c r="PQX823" s="28"/>
      <c r="PQY823" s="28"/>
      <c r="PQZ823" s="28"/>
      <c r="PRA823" s="28"/>
      <c r="PRB823" s="28"/>
      <c r="PRC823" s="28"/>
      <c r="PRD823" s="28"/>
      <c r="PRE823" s="28"/>
      <c r="PRF823" s="28"/>
      <c r="PRG823" s="28"/>
      <c r="PRH823" s="28"/>
      <c r="PRI823" s="28"/>
      <c r="PRJ823" s="28"/>
      <c r="PRK823" s="28"/>
      <c r="PRL823" s="28"/>
      <c r="PRM823" s="28"/>
      <c r="PRN823" s="28"/>
      <c r="PRO823" s="28"/>
      <c r="PRP823" s="28"/>
      <c r="PRQ823" s="28"/>
      <c r="PRR823" s="28"/>
      <c r="PRS823" s="28"/>
      <c r="PRT823" s="28"/>
      <c r="PRU823" s="28"/>
      <c r="PRV823" s="28"/>
      <c r="PRW823" s="28"/>
      <c r="PRX823" s="28"/>
      <c r="PRY823" s="28"/>
      <c r="PRZ823" s="28"/>
      <c r="PSA823" s="28"/>
      <c r="PSB823" s="28"/>
      <c r="PSC823" s="28"/>
      <c r="PSD823" s="28"/>
      <c r="PSE823" s="28"/>
      <c r="PSF823" s="28"/>
      <c r="PSG823" s="28"/>
      <c r="PSH823" s="28"/>
      <c r="PSI823" s="28"/>
      <c r="PSJ823" s="28"/>
      <c r="PSK823" s="28"/>
      <c r="PSL823" s="28"/>
      <c r="PSM823" s="28"/>
      <c r="PSN823" s="28"/>
      <c r="PSO823" s="28"/>
      <c r="PSP823" s="28"/>
      <c r="PSQ823" s="28"/>
      <c r="PSR823" s="28"/>
      <c r="PSS823" s="28"/>
      <c r="PST823" s="28"/>
      <c r="PSU823" s="28"/>
      <c r="PSV823" s="28"/>
      <c r="PSW823" s="28"/>
      <c r="PSX823" s="28"/>
      <c r="PSY823" s="28"/>
      <c r="PSZ823" s="28"/>
      <c r="PTA823" s="28"/>
      <c r="PTB823" s="28"/>
      <c r="PTC823" s="28"/>
      <c r="PTD823" s="28"/>
      <c r="PTE823" s="28"/>
      <c r="PTF823" s="28"/>
      <c r="PTG823" s="28"/>
      <c r="PTH823" s="28"/>
      <c r="PTI823" s="28"/>
      <c r="PTJ823" s="28"/>
      <c r="PTK823" s="28"/>
      <c r="PTL823" s="28"/>
      <c r="PTM823" s="28"/>
      <c r="PTN823" s="28"/>
      <c r="PTO823" s="28"/>
      <c r="PTP823" s="28"/>
      <c r="PTQ823" s="28"/>
      <c r="PTR823" s="28"/>
      <c r="PTS823" s="28"/>
      <c r="PTT823" s="28"/>
      <c r="PTU823" s="28"/>
      <c r="PTV823" s="28"/>
      <c r="PTW823" s="28"/>
      <c r="PTX823" s="28"/>
      <c r="PTY823" s="28"/>
      <c r="PTZ823" s="28"/>
      <c r="PUA823" s="28"/>
      <c r="PUB823" s="28"/>
      <c r="PUC823" s="28"/>
      <c r="PUD823" s="28"/>
      <c r="PUE823" s="28"/>
      <c r="PUF823" s="28"/>
      <c r="PUG823" s="28"/>
      <c r="PUH823" s="28"/>
      <c r="PUI823" s="28"/>
      <c r="PUJ823" s="28"/>
      <c r="PUK823" s="28"/>
      <c r="PUL823" s="28"/>
      <c r="PUM823" s="28"/>
      <c r="PUN823" s="28"/>
      <c r="PUO823" s="28"/>
      <c r="PUP823" s="28"/>
      <c r="PUQ823" s="28"/>
      <c r="PUR823" s="28"/>
      <c r="PUS823" s="28"/>
      <c r="PUT823" s="28"/>
      <c r="PUU823" s="28"/>
      <c r="PUV823" s="28"/>
      <c r="PUW823" s="28"/>
      <c r="PUX823" s="28"/>
      <c r="PUY823" s="28"/>
      <c r="PUZ823" s="28"/>
      <c r="PVA823" s="28"/>
      <c r="PVB823" s="28"/>
      <c r="PVC823" s="28"/>
      <c r="PVD823" s="28"/>
      <c r="PVE823" s="28"/>
      <c r="PVF823" s="28"/>
      <c r="PVG823" s="28"/>
      <c r="PVH823" s="28"/>
      <c r="PVI823" s="28"/>
      <c r="PVJ823" s="28"/>
      <c r="PVK823" s="28"/>
      <c r="PVL823" s="28"/>
      <c r="PVM823" s="28"/>
      <c r="PVN823" s="28"/>
      <c r="PVO823" s="28"/>
      <c r="PVP823" s="28"/>
      <c r="PVQ823" s="28"/>
      <c r="PVR823" s="28"/>
      <c r="PVS823" s="28"/>
      <c r="PVT823" s="28"/>
      <c r="PVU823" s="28"/>
      <c r="PVV823" s="28"/>
      <c r="PVW823" s="28"/>
      <c r="PVX823" s="28"/>
      <c r="PVY823" s="28"/>
      <c r="PVZ823" s="28"/>
      <c r="PWA823" s="28"/>
      <c r="PWB823" s="28"/>
      <c r="PWC823" s="28"/>
      <c r="PWD823" s="28"/>
      <c r="PWE823" s="28"/>
      <c r="PWF823" s="28"/>
      <c r="PWG823" s="28"/>
      <c r="PWH823" s="28"/>
      <c r="PWI823" s="28"/>
      <c r="PWJ823" s="28"/>
      <c r="PWK823" s="28"/>
      <c r="PWL823" s="28"/>
      <c r="PWM823" s="28"/>
      <c r="PWN823" s="28"/>
      <c r="PWO823" s="28"/>
      <c r="PWP823" s="28"/>
      <c r="PWQ823" s="28"/>
      <c r="PWR823" s="28"/>
      <c r="PWS823" s="28"/>
      <c r="PWT823" s="28"/>
      <c r="PWU823" s="28"/>
      <c r="PWV823" s="28"/>
      <c r="PWW823" s="28"/>
      <c r="PWX823" s="28"/>
      <c r="PWY823" s="28"/>
      <c r="PWZ823" s="28"/>
      <c r="PXA823" s="28"/>
      <c r="PXB823" s="28"/>
      <c r="PXC823" s="28"/>
      <c r="PXD823" s="28"/>
      <c r="PXE823" s="28"/>
      <c r="PXF823" s="28"/>
      <c r="PXG823" s="28"/>
      <c r="PXH823" s="28"/>
      <c r="PXI823" s="28"/>
      <c r="PXJ823" s="28"/>
      <c r="PXK823" s="28"/>
      <c r="PXL823" s="28"/>
      <c r="PXM823" s="28"/>
      <c r="PXN823" s="28"/>
      <c r="PXO823" s="28"/>
      <c r="PXP823" s="28"/>
      <c r="PXQ823" s="28"/>
      <c r="PXR823" s="28"/>
      <c r="PXS823" s="28"/>
      <c r="PXT823" s="28"/>
      <c r="PXU823" s="28"/>
      <c r="PXV823" s="28"/>
      <c r="PXW823" s="28"/>
      <c r="PXX823" s="28"/>
      <c r="PXY823" s="28"/>
      <c r="PXZ823" s="28"/>
      <c r="PYA823" s="28"/>
      <c r="PYB823" s="28"/>
      <c r="PYC823" s="28"/>
      <c r="PYD823" s="28"/>
      <c r="PYE823" s="28"/>
      <c r="PYF823" s="28"/>
      <c r="PYG823" s="28"/>
      <c r="PYH823" s="28"/>
      <c r="PYI823" s="28"/>
      <c r="PYJ823" s="28"/>
      <c r="PYK823" s="28"/>
      <c r="PYL823" s="28"/>
      <c r="PYM823" s="28"/>
      <c r="PYN823" s="28"/>
      <c r="PYO823" s="28"/>
      <c r="PYP823" s="28"/>
      <c r="PYQ823" s="28"/>
      <c r="PYR823" s="28"/>
      <c r="PYS823" s="28"/>
      <c r="PYT823" s="28"/>
      <c r="PYU823" s="28"/>
      <c r="PYV823" s="28"/>
      <c r="PYW823" s="28"/>
      <c r="PYX823" s="28"/>
      <c r="PYY823" s="28"/>
      <c r="PYZ823" s="28"/>
      <c r="PZA823" s="28"/>
      <c r="PZB823" s="28"/>
      <c r="PZC823" s="28"/>
      <c r="PZD823" s="28"/>
      <c r="PZE823" s="28"/>
      <c r="PZF823" s="28"/>
      <c r="PZG823" s="28"/>
      <c r="PZH823" s="28"/>
      <c r="PZI823" s="28"/>
      <c r="PZJ823" s="28"/>
      <c r="PZK823" s="28"/>
      <c r="PZL823" s="28"/>
      <c r="PZM823" s="28"/>
      <c r="PZN823" s="28"/>
      <c r="PZO823" s="28"/>
      <c r="PZP823" s="28"/>
      <c r="PZQ823" s="28"/>
      <c r="PZR823" s="28"/>
      <c r="PZS823" s="28"/>
      <c r="PZT823" s="28"/>
      <c r="PZU823" s="28"/>
      <c r="PZV823" s="28"/>
      <c r="PZW823" s="28"/>
      <c r="PZX823" s="28"/>
      <c r="PZY823" s="28"/>
      <c r="PZZ823" s="28"/>
      <c r="QAA823" s="28"/>
      <c r="QAB823" s="28"/>
      <c r="QAC823" s="28"/>
      <c r="QAD823" s="28"/>
      <c r="QAE823" s="28"/>
      <c r="QAF823" s="28"/>
      <c r="QAG823" s="28"/>
      <c r="QAH823" s="28"/>
      <c r="QAI823" s="28"/>
      <c r="QAJ823" s="28"/>
      <c r="QAK823" s="28"/>
      <c r="QAL823" s="28"/>
      <c r="QAM823" s="28"/>
      <c r="QAN823" s="28"/>
      <c r="QAO823" s="28"/>
      <c r="QAP823" s="28"/>
      <c r="QAQ823" s="28"/>
      <c r="QAR823" s="28"/>
      <c r="QAS823" s="28"/>
      <c r="QAT823" s="28"/>
      <c r="QAU823" s="28"/>
      <c r="QAV823" s="28"/>
      <c r="QAW823" s="28"/>
      <c r="QAX823" s="28"/>
      <c r="QAY823" s="28"/>
      <c r="QAZ823" s="28"/>
      <c r="QBA823" s="28"/>
      <c r="QBB823" s="28"/>
      <c r="QBC823" s="28"/>
      <c r="QBD823" s="28"/>
      <c r="QBE823" s="28"/>
      <c r="QBF823" s="28"/>
      <c r="QBG823" s="28"/>
      <c r="QBH823" s="28"/>
      <c r="QBI823" s="28"/>
      <c r="QBJ823" s="28"/>
      <c r="QBK823" s="28"/>
      <c r="QBL823" s="28"/>
      <c r="QBM823" s="28"/>
      <c r="QBN823" s="28"/>
      <c r="QBO823" s="28"/>
      <c r="QBP823" s="28"/>
      <c r="QBQ823" s="28"/>
      <c r="QBR823" s="28"/>
      <c r="QBS823" s="28"/>
      <c r="QBT823" s="28"/>
      <c r="QBU823" s="28"/>
      <c r="QBV823" s="28"/>
      <c r="QBW823" s="28"/>
      <c r="QBX823" s="28"/>
      <c r="QBY823" s="28"/>
      <c r="QBZ823" s="28"/>
      <c r="QCA823" s="28"/>
      <c r="QCB823" s="28"/>
      <c r="QCC823" s="28"/>
      <c r="QCD823" s="28"/>
      <c r="QCE823" s="28"/>
      <c r="QCF823" s="28"/>
      <c r="QCG823" s="28"/>
      <c r="QCH823" s="28"/>
      <c r="QCI823" s="28"/>
      <c r="QCJ823" s="28"/>
      <c r="QCK823" s="28"/>
      <c r="QCL823" s="28"/>
      <c r="QCM823" s="28"/>
      <c r="QCN823" s="28"/>
      <c r="QCO823" s="28"/>
      <c r="QCP823" s="28"/>
      <c r="QCQ823" s="28"/>
      <c r="QCR823" s="28"/>
      <c r="QCS823" s="28"/>
      <c r="QCT823" s="28"/>
      <c r="QCU823" s="28"/>
      <c r="QCV823" s="28"/>
      <c r="QCW823" s="28"/>
      <c r="QCX823" s="28"/>
      <c r="QCY823" s="28"/>
      <c r="QCZ823" s="28"/>
      <c r="QDA823" s="28"/>
      <c r="QDB823" s="28"/>
      <c r="QDC823" s="28"/>
      <c r="QDD823" s="28"/>
      <c r="QDE823" s="28"/>
      <c r="QDF823" s="28"/>
      <c r="QDG823" s="28"/>
      <c r="QDH823" s="28"/>
      <c r="QDI823" s="28"/>
      <c r="QDJ823" s="28"/>
      <c r="QDK823" s="28"/>
      <c r="QDL823" s="28"/>
      <c r="QDM823" s="28"/>
      <c r="QDN823" s="28"/>
      <c r="QDO823" s="28"/>
      <c r="QDP823" s="28"/>
      <c r="QDQ823" s="28"/>
      <c r="QDR823" s="28"/>
      <c r="QDS823" s="28"/>
      <c r="QDT823" s="28"/>
      <c r="QDU823" s="28"/>
      <c r="QDV823" s="28"/>
      <c r="QDW823" s="28"/>
      <c r="QDX823" s="28"/>
      <c r="QDY823" s="28"/>
      <c r="QDZ823" s="28"/>
      <c r="QEA823" s="28"/>
      <c r="QEB823" s="28"/>
      <c r="QEC823" s="28"/>
      <c r="QED823" s="28"/>
      <c r="QEE823" s="28"/>
      <c r="QEF823" s="28"/>
      <c r="QEG823" s="28"/>
      <c r="QEH823" s="28"/>
      <c r="QEI823" s="28"/>
      <c r="QEJ823" s="28"/>
      <c r="QEK823" s="28"/>
      <c r="QEL823" s="28"/>
      <c r="QEM823" s="28"/>
      <c r="QEN823" s="28"/>
      <c r="QEO823" s="28"/>
      <c r="QEP823" s="28"/>
      <c r="QEQ823" s="28"/>
      <c r="QER823" s="28"/>
      <c r="QES823" s="28"/>
      <c r="QET823" s="28"/>
      <c r="QEU823" s="28"/>
      <c r="QEV823" s="28"/>
      <c r="QEW823" s="28"/>
      <c r="QEX823" s="28"/>
      <c r="QEY823" s="28"/>
      <c r="QEZ823" s="28"/>
      <c r="QFA823" s="28"/>
      <c r="QFB823" s="28"/>
      <c r="QFC823" s="28"/>
      <c r="QFD823" s="28"/>
      <c r="QFE823" s="28"/>
      <c r="QFF823" s="28"/>
      <c r="QFG823" s="28"/>
      <c r="QFH823" s="28"/>
      <c r="QFI823" s="28"/>
      <c r="QFJ823" s="28"/>
      <c r="QFK823" s="28"/>
      <c r="QFL823" s="28"/>
      <c r="QFM823" s="28"/>
      <c r="QFN823" s="28"/>
      <c r="QFO823" s="28"/>
      <c r="QFP823" s="28"/>
      <c r="QFQ823" s="28"/>
      <c r="QFR823" s="28"/>
      <c r="QFS823" s="28"/>
      <c r="QFT823" s="28"/>
      <c r="QFU823" s="28"/>
      <c r="QFV823" s="28"/>
      <c r="QFW823" s="28"/>
      <c r="QFX823" s="28"/>
      <c r="QFY823" s="28"/>
      <c r="QFZ823" s="28"/>
      <c r="QGA823" s="28"/>
      <c r="QGB823" s="28"/>
      <c r="QGC823" s="28"/>
      <c r="QGD823" s="28"/>
      <c r="QGE823" s="28"/>
      <c r="QGF823" s="28"/>
      <c r="QGG823" s="28"/>
      <c r="QGH823" s="28"/>
      <c r="QGI823" s="28"/>
      <c r="QGJ823" s="28"/>
      <c r="QGK823" s="28"/>
      <c r="QGL823" s="28"/>
      <c r="QGM823" s="28"/>
      <c r="QGN823" s="28"/>
      <c r="QGO823" s="28"/>
      <c r="QGP823" s="28"/>
      <c r="QGQ823" s="28"/>
      <c r="QGR823" s="28"/>
      <c r="QGS823" s="28"/>
      <c r="QGT823" s="28"/>
      <c r="QGU823" s="28"/>
      <c r="QGV823" s="28"/>
      <c r="QGW823" s="28"/>
      <c r="QGX823" s="28"/>
      <c r="QGY823" s="28"/>
      <c r="QGZ823" s="28"/>
      <c r="QHA823" s="28"/>
      <c r="QHB823" s="28"/>
      <c r="QHC823" s="28"/>
      <c r="QHD823" s="28"/>
      <c r="QHE823" s="28"/>
      <c r="QHF823" s="28"/>
      <c r="QHG823" s="28"/>
      <c r="QHH823" s="28"/>
      <c r="QHI823" s="28"/>
      <c r="QHJ823" s="28"/>
      <c r="QHK823" s="28"/>
      <c r="QHL823" s="28"/>
      <c r="QHM823" s="28"/>
      <c r="QHN823" s="28"/>
      <c r="QHO823" s="28"/>
      <c r="QHP823" s="28"/>
      <c r="QHQ823" s="28"/>
      <c r="QHR823" s="28"/>
      <c r="QHS823" s="28"/>
      <c r="QHT823" s="28"/>
      <c r="QHU823" s="28"/>
      <c r="QHV823" s="28"/>
      <c r="QHW823" s="28"/>
      <c r="QHX823" s="28"/>
      <c r="QHY823" s="28"/>
      <c r="QHZ823" s="28"/>
      <c r="QIA823" s="28"/>
      <c r="QIB823" s="28"/>
      <c r="QIC823" s="28"/>
      <c r="QID823" s="28"/>
      <c r="QIE823" s="28"/>
      <c r="QIF823" s="28"/>
      <c r="QIG823" s="28"/>
      <c r="QIH823" s="28"/>
      <c r="QII823" s="28"/>
      <c r="QIJ823" s="28"/>
      <c r="QIK823" s="28"/>
      <c r="QIL823" s="28"/>
      <c r="QIM823" s="28"/>
      <c r="QIN823" s="28"/>
      <c r="QIO823" s="28"/>
      <c r="QIP823" s="28"/>
      <c r="QIQ823" s="28"/>
      <c r="QIR823" s="28"/>
      <c r="QIS823" s="28"/>
      <c r="QIT823" s="28"/>
      <c r="QIU823" s="28"/>
      <c r="QIV823" s="28"/>
      <c r="QIW823" s="28"/>
      <c r="QIX823" s="28"/>
      <c r="QIY823" s="28"/>
      <c r="QIZ823" s="28"/>
      <c r="QJA823" s="28"/>
      <c r="QJB823" s="28"/>
      <c r="QJC823" s="28"/>
      <c r="QJD823" s="28"/>
      <c r="QJE823" s="28"/>
      <c r="QJF823" s="28"/>
      <c r="QJG823" s="28"/>
      <c r="QJH823" s="28"/>
      <c r="QJI823" s="28"/>
      <c r="QJJ823" s="28"/>
      <c r="QJK823" s="28"/>
      <c r="QJL823" s="28"/>
      <c r="QJM823" s="28"/>
      <c r="QJN823" s="28"/>
      <c r="QJO823" s="28"/>
      <c r="QJP823" s="28"/>
      <c r="QJQ823" s="28"/>
      <c r="QJR823" s="28"/>
      <c r="QJS823" s="28"/>
      <c r="QJT823" s="28"/>
      <c r="QJU823" s="28"/>
      <c r="QJV823" s="28"/>
      <c r="QJW823" s="28"/>
      <c r="QJX823" s="28"/>
      <c r="QJY823" s="28"/>
      <c r="QJZ823" s="28"/>
      <c r="QKA823" s="28"/>
      <c r="QKB823" s="28"/>
      <c r="QKC823" s="28"/>
      <c r="QKD823" s="28"/>
      <c r="QKE823" s="28"/>
      <c r="QKF823" s="28"/>
      <c r="QKG823" s="28"/>
      <c r="QKH823" s="28"/>
      <c r="QKI823" s="28"/>
      <c r="QKJ823" s="28"/>
      <c r="QKK823" s="28"/>
      <c r="QKL823" s="28"/>
      <c r="QKM823" s="28"/>
      <c r="QKN823" s="28"/>
      <c r="QKO823" s="28"/>
      <c r="QKP823" s="28"/>
      <c r="QKQ823" s="28"/>
      <c r="QKR823" s="28"/>
      <c r="QKS823" s="28"/>
      <c r="QKT823" s="28"/>
      <c r="QKU823" s="28"/>
      <c r="QKV823" s="28"/>
      <c r="QKW823" s="28"/>
      <c r="QKX823" s="28"/>
      <c r="QKY823" s="28"/>
      <c r="QKZ823" s="28"/>
      <c r="QLA823" s="28"/>
      <c r="QLB823" s="28"/>
      <c r="QLC823" s="28"/>
      <c r="QLD823" s="28"/>
      <c r="QLE823" s="28"/>
      <c r="QLF823" s="28"/>
      <c r="QLG823" s="28"/>
      <c r="QLH823" s="28"/>
      <c r="QLI823" s="28"/>
      <c r="QLJ823" s="28"/>
      <c r="QLK823" s="28"/>
      <c r="QLL823" s="28"/>
      <c r="QLM823" s="28"/>
      <c r="QLN823" s="28"/>
      <c r="QLO823" s="28"/>
      <c r="QLP823" s="28"/>
      <c r="QLQ823" s="28"/>
      <c r="QLR823" s="28"/>
      <c r="QLS823" s="28"/>
      <c r="QLT823" s="28"/>
      <c r="QLU823" s="28"/>
      <c r="QLV823" s="28"/>
      <c r="QLW823" s="28"/>
      <c r="QLX823" s="28"/>
      <c r="QLY823" s="28"/>
      <c r="QLZ823" s="28"/>
      <c r="QMA823" s="28"/>
      <c r="QMB823" s="28"/>
      <c r="QMC823" s="28"/>
      <c r="QMD823" s="28"/>
      <c r="QME823" s="28"/>
      <c r="QMF823" s="28"/>
      <c r="QMG823" s="28"/>
      <c r="QMH823" s="28"/>
      <c r="QMI823" s="28"/>
      <c r="QMJ823" s="28"/>
      <c r="QMK823" s="28"/>
      <c r="QML823" s="28"/>
      <c r="QMM823" s="28"/>
      <c r="QMN823" s="28"/>
      <c r="QMO823" s="28"/>
      <c r="QMP823" s="28"/>
      <c r="QMQ823" s="28"/>
      <c r="QMR823" s="28"/>
      <c r="QMS823" s="28"/>
      <c r="QMT823" s="28"/>
      <c r="QMU823" s="28"/>
      <c r="QMV823" s="28"/>
      <c r="QMW823" s="28"/>
      <c r="QMX823" s="28"/>
      <c r="QMY823" s="28"/>
      <c r="QMZ823" s="28"/>
      <c r="QNA823" s="28"/>
      <c r="QNB823" s="28"/>
      <c r="QNC823" s="28"/>
      <c r="QND823" s="28"/>
      <c r="QNE823" s="28"/>
      <c r="QNF823" s="28"/>
      <c r="QNG823" s="28"/>
      <c r="QNH823" s="28"/>
      <c r="QNI823" s="28"/>
      <c r="QNJ823" s="28"/>
      <c r="QNK823" s="28"/>
      <c r="QNL823" s="28"/>
      <c r="QNM823" s="28"/>
      <c r="QNN823" s="28"/>
      <c r="QNO823" s="28"/>
      <c r="QNP823" s="28"/>
      <c r="QNQ823" s="28"/>
      <c r="QNR823" s="28"/>
      <c r="QNS823" s="28"/>
      <c r="QNT823" s="28"/>
      <c r="QNU823" s="28"/>
      <c r="QNV823" s="28"/>
      <c r="QNW823" s="28"/>
      <c r="QNX823" s="28"/>
      <c r="QNY823" s="28"/>
      <c r="QNZ823" s="28"/>
      <c r="QOA823" s="28"/>
      <c r="QOB823" s="28"/>
      <c r="QOC823" s="28"/>
      <c r="QOD823" s="28"/>
      <c r="QOE823" s="28"/>
      <c r="QOF823" s="28"/>
      <c r="QOG823" s="28"/>
      <c r="QOH823" s="28"/>
      <c r="QOI823" s="28"/>
      <c r="QOJ823" s="28"/>
      <c r="QOK823" s="28"/>
      <c r="QOL823" s="28"/>
      <c r="QOM823" s="28"/>
      <c r="QON823" s="28"/>
      <c r="QOO823" s="28"/>
      <c r="QOP823" s="28"/>
      <c r="QOQ823" s="28"/>
      <c r="QOR823" s="28"/>
      <c r="QOS823" s="28"/>
      <c r="QOT823" s="28"/>
      <c r="QOU823" s="28"/>
      <c r="QOV823" s="28"/>
      <c r="QOW823" s="28"/>
      <c r="QOX823" s="28"/>
      <c r="QOY823" s="28"/>
      <c r="QOZ823" s="28"/>
      <c r="QPA823" s="28"/>
      <c r="QPB823" s="28"/>
      <c r="QPC823" s="28"/>
      <c r="QPD823" s="28"/>
      <c r="QPE823" s="28"/>
      <c r="QPF823" s="28"/>
      <c r="QPG823" s="28"/>
      <c r="QPH823" s="28"/>
      <c r="QPI823" s="28"/>
      <c r="QPJ823" s="28"/>
      <c r="QPK823" s="28"/>
      <c r="QPL823" s="28"/>
      <c r="QPM823" s="28"/>
      <c r="QPN823" s="28"/>
      <c r="QPO823" s="28"/>
      <c r="QPP823" s="28"/>
      <c r="QPQ823" s="28"/>
      <c r="QPR823" s="28"/>
      <c r="QPS823" s="28"/>
      <c r="QPT823" s="28"/>
      <c r="QPU823" s="28"/>
      <c r="QPV823" s="28"/>
      <c r="QPW823" s="28"/>
      <c r="QPX823" s="28"/>
      <c r="QPY823" s="28"/>
      <c r="QPZ823" s="28"/>
      <c r="QQA823" s="28"/>
      <c r="QQB823" s="28"/>
      <c r="QQC823" s="28"/>
      <c r="QQD823" s="28"/>
      <c r="QQE823" s="28"/>
      <c r="QQF823" s="28"/>
      <c r="QQG823" s="28"/>
      <c r="QQH823" s="28"/>
      <c r="QQI823" s="28"/>
      <c r="QQJ823" s="28"/>
      <c r="QQK823" s="28"/>
      <c r="QQL823" s="28"/>
      <c r="QQM823" s="28"/>
      <c r="QQN823" s="28"/>
      <c r="QQO823" s="28"/>
      <c r="QQP823" s="28"/>
      <c r="QQQ823" s="28"/>
      <c r="QQR823" s="28"/>
      <c r="QQS823" s="28"/>
      <c r="QQT823" s="28"/>
      <c r="QQU823" s="28"/>
      <c r="QQV823" s="28"/>
      <c r="QQW823" s="28"/>
      <c r="QQX823" s="28"/>
      <c r="QQY823" s="28"/>
      <c r="QQZ823" s="28"/>
      <c r="QRA823" s="28"/>
      <c r="QRB823" s="28"/>
      <c r="QRC823" s="28"/>
      <c r="QRD823" s="28"/>
      <c r="QRE823" s="28"/>
      <c r="QRF823" s="28"/>
      <c r="QRG823" s="28"/>
      <c r="QRH823" s="28"/>
      <c r="QRI823" s="28"/>
      <c r="QRJ823" s="28"/>
      <c r="QRK823" s="28"/>
      <c r="QRL823" s="28"/>
      <c r="QRM823" s="28"/>
      <c r="QRN823" s="28"/>
      <c r="QRO823" s="28"/>
      <c r="QRP823" s="28"/>
      <c r="QRQ823" s="28"/>
      <c r="QRR823" s="28"/>
      <c r="QRS823" s="28"/>
      <c r="QRT823" s="28"/>
      <c r="QRU823" s="28"/>
      <c r="QRV823" s="28"/>
      <c r="QRW823" s="28"/>
      <c r="QRX823" s="28"/>
      <c r="QRY823" s="28"/>
      <c r="QRZ823" s="28"/>
      <c r="QSA823" s="28"/>
      <c r="QSB823" s="28"/>
      <c r="QSC823" s="28"/>
      <c r="QSD823" s="28"/>
      <c r="QSE823" s="28"/>
      <c r="QSF823" s="28"/>
      <c r="QSG823" s="28"/>
      <c r="QSH823" s="28"/>
      <c r="QSI823" s="28"/>
      <c r="QSJ823" s="28"/>
      <c r="QSK823" s="28"/>
      <c r="QSL823" s="28"/>
      <c r="QSM823" s="28"/>
      <c r="QSN823" s="28"/>
      <c r="QSO823" s="28"/>
      <c r="QSP823" s="28"/>
      <c r="QSQ823" s="28"/>
      <c r="QSR823" s="28"/>
      <c r="QSS823" s="28"/>
      <c r="QST823" s="28"/>
      <c r="QSU823" s="28"/>
      <c r="QSV823" s="28"/>
      <c r="QSW823" s="28"/>
      <c r="QSX823" s="28"/>
      <c r="QSY823" s="28"/>
      <c r="QSZ823" s="28"/>
      <c r="QTA823" s="28"/>
      <c r="QTB823" s="28"/>
      <c r="QTC823" s="28"/>
      <c r="QTD823" s="28"/>
      <c r="QTE823" s="28"/>
      <c r="QTF823" s="28"/>
      <c r="QTG823" s="28"/>
      <c r="QTH823" s="28"/>
      <c r="QTI823" s="28"/>
      <c r="QTJ823" s="28"/>
      <c r="QTK823" s="28"/>
      <c r="QTL823" s="28"/>
      <c r="QTM823" s="28"/>
      <c r="QTN823" s="28"/>
      <c r="QTO823" s="28"/>
      <c r="QTP823" s="28"/>
      <c r="QTQ823" s="28"/>
      <c r="QTR823" s="28"/>
      <c r="QTS823" s="28"/>
      <c r="QTT823" s="28"/>
      <c r="QTU823" s="28"/>
      <c r="QTV823" s="28"/>
      <c r="QTW823" s="28"/>
      <c r="QTX823" s="28"/>
      <c r="QTY823" s="28"/>
      <c r="QTZ823" s="28"/>
      <c r="QUA823" s="28"/>
      <c r="QUB823" s="28"/>
      <c r="QUC823" s="28"/>
      <c r="QUD823" s="28"/>
      <c r="QUE823" s="28"/>
      <c r="QUF823" s="28"/>
      <c r="QUG823" s="28"/>
      <c r="QUH823" s="28"/>
      <c r="QUI823" s="28"/>
      <c r="QUJ823" s="28"/>
      <c r="QUK823" s="28"/>
      <c r="QUL823" s="28"/>
      <c r="QUM823" s="28"/>
      <c r="QUN823" s="28"/>
      <c r="QUO823" s="28"/>
      <c r="QUP823" s="28"/>
      <c r="QUQ823" s="28"/>
      <c r="QUR823" s="28"/>
      <c r="QUS823" s="28"/>
      <c r="QUT823" s="28"/>
      <c r="QUU823" s="28"/>
      <c r="QUV823" s="28"/>
      <c r="QUW823" s="28"/>
      <c r="QUX823" s="28"/>
      <c r="QUY823" s="28"/>
      <c r="QUZ823" s="28"/>
      <c r="QVA823" s="28"/>
      <c r="QVB823" s="28"/>
      <c r="QVC823" s="28"/>
      <c r="QVD823" s="28"/>
      <c r="QVE823" s="28"/>
      <c r="QVF823" s="28"/>
      <c r="QVG823" s="28"/>
      <c r="QVH823" s="28"/>
      <c r="QVI823" s="28"/>
      <c r="QVJ823" s="28"/>
      <c r="QVK823" s="28"/>
      <c r="QVL823" s="28"/>
      <c r="QVM823" s="28"/>
      <c r="QVN823" s="28"/>
      <c r="QVO823" s="28"/>
      <c r="QVP823" s="28"/>
      <c r="QVQ823" s="28"/>
      <c r="QVR823" s="28"/>
      <c r="QVS823" s="28"/>
      <c r="QVT823" s="28"/>
      <c r="QVU823" s="28"/>
      <c r="QVV823" s="28"/>
      <c r="QVW823" s="28"/>
      <c r="QVX823" s="28"/>
      <c r="QVY823" s="28"/>
      <c r="QVZ823" s="28"/>
      <c r="QWA823" s="28"/>
      <c r="QWB823" s="28"/>
      <c r="QWC823" s="28"/>
      <c r="QWD823" s="28"/>
      <c r="QWE823" s="28"/>
      <c r="QWF823" s="28"/>
      <c r="QWG823" s="28"/>
      <c r="QWH823" s="28"/>
      <c r="QWI823" s="28"/>
      <c r="QWJ823" s="28"/>
      <c r="QWK823" s="28"/>
      <c r="QWL823" s="28"/>
      <c r="QWM823" s="28"/>
      <c r="QWN823" s="28"/>
      <c r="QWO823" s="28"/>
      <c r="QWP823" s="28"/>
      <c r="QWQ823" s="28"/>
      <c r="QWR823" s="28"/>
      <c r="QWS823" s="28"/>
      <c r="QWT823" s="28"/>
      <c r="QWU823" s="28"/>
      <c r="QWV823" s="28"/>
      <c r="QWW823" s="28"/>
      <c r="QWX823" s="28"/>
      <c r="QWY823" s="28"/>
      <c r="QWZ823" s="28"/>
      <c r="QXA823" s="28"/>
      <c r="QXB823" s="28"/>
      <c r="QXC823" s="28"/>
      <c r="QXD823" s="28"/>
      <c r="QXE823" s="28"/>
      <c r="QXF823" s="28"/>
      <c r="QXG823" s="28"/>
      <c r="QXH823" s="28"/>
      <c r="QXI823" s="28"/>
      <c r="QXJ823" s="28"/>
      <c r="QXK823" s="28"/>
      <c r="QXL823" s="28"/>
      <c r="QXM823" s="28"/>
      <c r="QXN823" s="28"/>
      <c r="QXO823" s="28"/>
      <c r="QXP823" s="28"/>
      <c r="QXQ823" s="28"/>
      <c r="QXR823" s="28"/>
      <c r="QXS823" s="28"/>
      <c r="QXT823" s="28"/>
      <c r="QXU823" s="28"/>
      <c r="QXV823" s="28"/>
      <c r="QXW823" s="28"/>
      <c r="QXX823" s="28"/>
      <c r="QXY823" s="28"/>
      <c r="QXZ823" s="28"/>
      <c r="QYA823" s="28"/>
      <c r="QYB823" s="28"/>
      <c r="QYC823" s="28"/>
      <c r="QYD823" s="28"/>
      <c r="QYE823" s="28"/>
      <c r="QYF823" s="28"/>
      <c r="QYG823" s="28"/>
      <c r="QYH823" s="28"/>
      <c r="QYI823" s="28"/>
      <c r="QYJ823" s="28"/>
      <c r="QYK823" s="28"/>
      <c r="QYL823" s="28"/>
      <c r="QYM823" s="28"/>
      <c r="QYN823" s="28"/>
      <c r="QYO823" s="28"/>
      <c r="QYP823" s="28"/>
      <c r="QYQ823" s="28"/>
      <c r="QYR823" s="28"/>
      <c r="QYS823" s="28"/>
      <c r="QYT823" s="28"/>
      <c r="QYU823" s="28"/>
      <c r="QYV823" s="28"/>
      <c r="QYW823" s="28"/>
      <c r="QYX823" s="28"/>
      <c r="QYY823" s="28"/>
      <c r="QYZ823" s="28"/>
      <c r="QZA823" s="28"/>
      <c r="QZB823" s="28"/>
      <c r="QZC823" s="28"/>
      <c r="QZD823" s="28"/>
      <c r="QZE823" s="28"/>
      <c r="QZF823" s="28"/>
      <c r="QZG823" s="28"/>
      <c r="QZH823" s="28"/>
      <c r="QZI823" s="28"/>
      <c r="QZJ823" s="28"/>
      <c r="QZK823" s="28"/>
      <c r="QZL823" s="28"/>
      <c r="QZM823" s="28"/>
      <c r="QZN823" s="28"/>
      <c r="QZO823" s="28"/>
      <c r="QZP823" s="28"/>
      <c r="QZQ823" s="28"/>
      <c r="QZR823" s="28"/>
      <c r="QZS823" s="28"/>
      <c r="QZT823" s="28"/>
      <c r="QZU823" s="28"/>
      <c r="QZV823" s="28"/>
      <c r="QZW823" s="28"/>
      <c r="QZX823" s="28"/>
      <c r="QZY823" s="28"/>
      <c r="QZZ823" s="28"/>
      <c r="RAA823" s="28"/>
      <c r="RAB823" s="28"/>
      <c r="RAC823" s="28"/>
      <c r="RAD823" s="28"/>
      <c r="RAE823" s="28"/>
      <c r="RAF823" s="28"/>
      <c r="RAG823" s="28"/>
      <c r="RAH823" s="28"/>
      <c r="RAI823" s="28"/>
      <c r="RAJ823" s="28"/>
      <c r="RAK823" s="28"/>
      <c r="RAL823" s="28"/>
      <c r="RAM823" s="28"/>
      <c r="RAN823" s="28"/>
      <c r="RAO823" s="28"/>
      <c r="RAP823" s="28"/>
      <c r="RAQ823" s="28"/>
      <c r="RAR823" s="28"/>
      <c r="RAS823" s="28"/>
      <c r="RAT823" s="28"/>
      <c r="RAU823" s="28"/>
      <c r="RAV823" s="28"/>
      <c r="RAW823" s="28"/>
      <c r="RAX823" s="28"/>
      <c r="RAY823" s="28"/>
      <c r="RAZ823" s="28"/>
      <c r="RBA823" s="28"/>
      <c r="RBB823" s="28"/>
      <c r="RBC823" s="28"/>
      <c r="RBD823" s="28"/>
      <c r="RBE823" s="28"/>
      <c r="RBF823" s="28"/>
      <c r="RBG823" s="28"/>
      <c r="RBH823" s="28"/>
      <c r="RBI823" s="28"/>
      <c r="RBJ823" s="28"/>
      <c r="RBK823" s="28"/>
      <c r="RBL823" s="28"/>
      <c r="RBM823" s="28"/>
      <c r="RBN823" s="28"/>
      <c r="RBO823" s="28"/>
      <c r="RBP823" s="28"/>
      <c r="RBQ823" s="28"/>
      <c r="RBR823" s="28"/>
      <c r="RBS823" s="28"/>
      <c r="RBT823" s="28"/>
      <c r="RBU823" s="28"/>
      <c r="RBV823" s="28"/>
      <c r="RBW823" s="28"/>
      <c r="RBX823" s="28"/>
      <c r="RBY823" s="28"/>
      <c r="RBZ823" s="28"/>
      <c r="RCA823" s="28"/>
      <c r="RCB823" s="28"/>
      <c r="RCC823" s="28"/>
      <c r="RCD823" s="28"/>
      <c r="RCE823" s="28"/>
      <c r="RCF823" s="28"/>
      <c r="RCG823" s="28"/>
      <c r="RCH823" s="28"/>
      <c r="RCI823" s="28"/>
      <c r="RCJ823" s="28"/>
      <c r="RCK823" s="28"/>
      <c r="RCL823" s="28"/>
      <c r="RCM823" s="28"/>
      <c r="RCN823" s="28"/>
      <c r="RCO823" s="28"/>
      <c r="RCP823" s="28"/>
      <c r="RCQ823" s="28"/>
      <c r="RCR823" s="28"/>
      <c r="RCS823" s="28"/>
      <c r="RCT823" s="28"/>
      <c r="RCU823" s="28"/>
      <c r="RCV823" s="28"/>
      <c r="RCW823" s="28"/>
      <c r="RCX823" s="28"/>
      <c r="RCY823" s="28"/>
      <c r="RCZ823" s="28"/>
      <c r="RDA823" s="28"/>
      <c r="RDB823" s="28"/>
      <c r="RDC823" s="28"/>
      <c r="RDD823" s="28"/>
      <c r="RDE823" s="28"/>
      <c r="RDF823" s="28"/>
      <c r="RDG823" s="28"/>
      <c r="RDH823" s="28"/>
      <c r="RDI823" s="28"/>
      <c r="RDJ823" s="28"/>
      <c r="RDK823" s="28"/>
      <c r="RDL823" s="28"/>
      <c r="RDM823" s="28"/>
      <c r="RDN823" s="28"/>
      <c r="RDO823" s="28"/>
      <c r="RDP823" s="28"/>
      <c r="RDQ823" s="28"/>
      <c r="RDR823" s="28"/>
      <c r="RDS823" s="28"/>
      <c r="RDT823" s="28"/>
      <c r="RDU823" s="28"/>
      <c r="RDV823" s="28"/>
      <c r="RDW823" s="28"/>
      <c r="RDX823" s="28"/>
      <c r="RDY823" s="28"/>
      <c r="RDZ823" s="28"/>
      <c r="REA823" s="28"/>
      <c r="REB823" s="28"/>
      <c r="REC823" s="28"/>
      <c r="RED823" s="28"/>
      <c r="REE823" s="28"/>
      <c r="REF823" s="28"/>
      <c r="REG823" s="28"/>
      <c r="REH823" s="28"/>
      <c r="REI823" s="28"/>
      <c r="REJ823" s="28"/>
      <c r="REK823" s="28"/>
      <c r="REL823" s="28"/>
      <c r="REM823" s="28"/>
      <c r="REN823" s="28"/>
      <c r="REO823" s="28"/>
      <c r="REP823" s="28"/>
      <c r="REQ823" s="28"/>
      <c r="RER823" s="28"/>
      <c r="RES823" s="28"/>
      <c r="RET823" s="28"/>
      <c r="REU823" s="28"/>
      <c r="REV823" s="28"/>
      <c r="REW823" s="28"/>
      <c r="REX823" s="28"/>
      <c r="REY823" s="28"/>
      <c r="REZ823" s="28"/>
      <c r="RFA823" s="28"/>
      <c r="RFB823" s="28"/>
      <c r="RFC823" s="28"/>
      <c r="RFD823" s="28"/>
      <c r="RFE823" s="28"/>
      <c r="RFF823" s="28"/>
      <c r="RFG823" s="28"/>
      <c r="RFH823" s="28"/>
      <c r="RFI823" s="28"/>
      <c r="RFJ823" s="28"/>
      <c r="RFK823" s="28"/>
      <c r="RFL823" s="28"/>
      <c r="RFM823" s="28"/>
      <c r="RFN823" s="28"/>
      <c r="RFO823" s="28"/>
      <c r="RFP823" s="28"/>
      <c r="RFQ823" s="28"/>
      <c r="RFR823" s="28"/>
      <c r="RFS823" s="28"/>
      <c r="RFT823" s="28"/>
      <c r="RFU823" s="28"/>
      <c r="RFV823" s="28"/>
      <c r="RFW823" s="28"/>
      <c r="RFX823" s="28"/>
      <c r="RFY823" s="28"/>
      <c r="RFZ823" s="28"/>
      <c r="RGA823" s="28"/>
      <c r="RGB823" s="28"/>
      <c r="RGC823" s="28"/>
      <c r="RGD823" s="28"/>
      <c r="RGE823" s="28"/>
      <c r="RGF823" s="28"/>
      <c r="RGG823" s="28"/>
      <c r="RGH823" s="28"/>
      <c r="RGI823" s="28"/>
      <c r="RGJ823" s="28"/>
      <c r="RGK823" s="28"/>
      <c r="RGL823" s="28"/>
      <c r="RGM823" s="28"/>
      <c r="RGN823" s="28"/>
      <c r="RGO823" s="28"/>
      <c r="RGP823" s="28"/>
      <c r="RGQ823" s="28"/>
      <c r="RGR823" s="28"/>
      <c r="RGS823" s="28"/>
      <c r="RGT823" s="28"/>
      <c r="RGU823" s="28"/>
      <c r="RGV823" s="28"/>
      <c r="RGW823" s="28"/>
      <c r="RGX823" s="28"/>
      <c r="RGY823" s="28"/>
      <c r="RGZ823" s="28"/>
      <c r="RHA823" s="28"/>
      <c r="RHB823" s="28"/>
      <c r="RHC823" s="28"/>
      <c r="RHD823" s="28"/>
      <c r="RHE823" s="28"/>
      <c r="RHF823" s="28"/>
      <c r="RHG823" s="28"/>
      <c r="RHH823" s="28"/>
      <c r="RHI823" s="28"/>
      <c r="RHJ823" s="28"/>
      <c r="RHK823" s="28"/>
      <c r="RHL823" s="28"/>
      <c r="RHM823" s="28"/>
      <c r="RHN823" s="28"/>
      <c r="RHO823" s="28"/>
      <c r="RHP823" s="28"/>
      <c r="RHQ823" s="28"/>
      <c r="RHR823" s="28"/>
      <c r="RHS823" s="28"/>
      <c r="RHT823" s="28"/>
      <c r="RHU823" s="28"/>
      <c r="RHV823" s="28"/>
      <c r="RHW823" s="28"/>
      <c r="RHX823" s="28"/>
      <c r="RHY823" s="28"/>
      <c r="RHZ823" s="28"/>
      <c r="RIA823" s="28"/>
      <c r="RIB823" s="28"/>
      <c r="RIC823" s="28"/>
      <c r="RID823" s="28"/>
      <c r="RIE823" s="28"/>
      <c r="RIF823" s="28"/>
      <c r="RIG823" s="28"/>
      <c r="RIH823" s="28"/>
      <c r="RII823" s="28"/>
      <c r="RIJ823" s="28"/>
      <c r="RIK823" s="28"/>
      <c r="RIL823" s="28"/>
      <c r="RIM823" s="28"/>
      <c r="RIN823" s="28"/>
      <c r="RIO823" s="28"/>
      <c r="RIP823" s="28"/>
      <c r="RIQ823" s="28"/>
      <c r="RIR823" s="28"/>
      <c r="RIS823" s="28"/>
      <c r="RIT823" s="28"/>
      <c r="RIU823" s="28"/>
      <c r="RIV823" s="28"/>
      <c r="RIW823" s="28"/>
      <c r="RIX823" s="28"/>
      <c r="RIY823" s="28"/>
      <c r="RIZ823" s="28"/>
      <c r="RJA823" s="28"/>
      <c r="RJB823" s="28"/>
      <c r="RJC823" s="28"/>
      <c r="RJD823" s="28"/>
      <c r="RJE823" s="28"/>
      <c r="RJF823" s="28"/>
      <c r="RJG823" s="28"/>
      <c r="RJH823" s="28"/>
      <c r="RJI823" s="28"/>
      <c r="RJJ823" s="28"/>
      <c r="RJK823" s="28"/>
      <c r="RJL823" s="28"/>
      <c r="RJM823" s="28"/>
      <c r="RJN823" s="28"/>
      <c r="RJO823" s="28"/>
      <c r="RJP823" s="28"/>
      <c r="RJQ823" s="28"/>
      <c r="RJR823" s="28"/>
      <c r="RJS823" s="28"/>
      <c r="RJT823" s="28"/>
      <c r="RJU823" s="28"/>
      <c r="RJV823" s="28"/>
      <c r="RJW823" s="28"/>
      <c r="RJX823" s="28"/>
      <c r="RJY823" s="28"/>
      <c r="RJZ823" s="28"/>
      <c r="RKA823" s="28"/>
      <c r="RKB823" s="28"/>
      <c r="RKC823" s="28"/>
      <c r="RKD823" s="28"/>
      <c r="RKE823" s="28"/>
      <c r="RKF823" s="28"/>
      <c r="RKG823" s="28"/>
      <c r="RKH823" s="28"/>
      <c r="RKI823" s="28"/>
      <c r="RKJ823" s="28"/>
      <c r="RKK823" s="28"/>
      <c r="RKL823" s="28"/>
      <c r="RKM823" s="28"/>
      <c r="RKN823" s="28"/>
      <c r="RKO823" s="28"/>
      <c r="RKP823" s="28"/>
      <c r="RKQ823" s="28"/>
      <c r="RKR823" s="28"/>
      <c r="RKS823" s="28"/>
      <c r="RKT823" s="28"/>
      <c r="RKU823" s="28"/>
      <c r="RKV823" s="28"/>
      <c r="RKW823" s="28"/>
      <c r="RKX823" s="28"/>
      <c r="RKY823" s="28"/>
      <c r="RKZ823" s="28"/>
      <c r="RLA823" s="28"/>
      <c r="RLB823" s="28"/>
      <c r="RLC823" s="28"/>
      <c r="RLD823" s="28"/>
      <c r="RLE823" s="28"/>
      <c r="RLF823" s="28"/>
      <c r="RLG823" s="28"/>
      <c r="RLH823" s="28"/>
      <c r="RLI823" s="28"/>
      <c r="RLJ823" s="28"/>
      <c r="RLK823" s="28"/>
      <c r="RLL823" s="28"/>
      <c r="RLM823" s="28"/>
      <c r="RLN823" s="28"/>
      <c r="RLO823" s="28"/>
      <c r="RLP823" s="28"/>
      <c r="RLQ823" s="28"/>
      <c r="RLR823" s="28"/>
      <c r="RLS823" s="28"/>
      <c r="RLT823" s="28"/>
      <c r="RLU823" s="28"/>
      <c r="RLV823" s="28"/>
      <c r="RLW823" s="28"/>
      <c r="RLX823" s="28"/>
      <c r="RLY823" s="28"/>
      <c r="RLZ823" s="28"/>
      <c r="RMA823" s="28"/>
      <c r="RMB823" s="28"/>
      <c r="RMC823" s="28"/>
      <c r="RMD823" s="28"/>
      <c r="RME823" s="28"/>
      <c r="RMF823" s="28"/>
      <c r="RMG823" s="28"/>
      <c r="RMH823" s="28"/>
      <c r="RMI823" s="28"/>
      <c r="RMJ823" s="28"/>
      <c r="RMK823" s="28"/>
      <c r="RML823" s="28"/>
      <c r="RMM823" s="28"/>
      <c r="RMN823" s="28"/>
      <c r="RMO823" s="28"/>
      <c r="RMP823" s="28"/>
      <c r="RMQ823" s="28"/>
      <c r="RMR823" s="28"/>
      <c r="RMS823" s="28"/>
      <c r="RMT823" s="28"/>
      <c r="RMU823" s="28"/>
      <c r="RMV823" s="28"/>
      <c r="RMW823" s="28"/>
      <c r="RMX823" s="28"/>
      <c r="RMY823" s="28"/>
      <c r="RMZ823" s="28"/>
      <c r="RNA823" s="28"/>
      <c r="RNB823" s="28"/>
      <c r="RNC823" s="28"/>
      <c r="RND823" s="28"/>
      <c r="RNE823" s="28"/>
      <c r="RNF823" s="28"/>
      <c r="RNG823" s="28"/>
      <c r="RNH823" s="28"/>
      <c r="RNI823" s="28"/>
      <c r="RNJ823" s="28"/>
      <c r="RNK823" s="28"/>
      <c r="RNL823" s="28"/>
      <c r="RNM823" s="28"/>
      <c r="RNN823" s="28"/>
      <c r="RNO823" s="28"/>
      <c r="RNP823" s="28"/>
      <c r="RNQ823" s="28"/>
      <c r="RNR823" s="28"/>
      <c r="RNS823" s="28"/>
      <c r="RNT823" s="28"/>
      <c r="RNU823" s="28"/>
      <c r="RNV823" s="28"/>
      <c r="RNW823" s="28"/>
      <c r="RNX823" s="28"/>
      <c r="RNY823" s="28"/>
      <c r="RNZ823" s="28"/>
      <c r="ROA823" s="28"/>
      <c r="ROB823" s="28"/>
      <c r="ROC823" s="28"/>
      <c r="ROD823" s="28"/>
      <c r="ROE823" s="28"/>
      <c r="ROF823" s="28"/>
      <c r="ROG823" s="28"/>
      <c r="ROH823" s="28"/>
      <c r="ROI823" s="28"/>
      <c r="ROJ823" s="28"/>
      <c r="ROK823" s="28"/>
      <c r="ROL823" s="28"/>
      <c r="ROM823" s="28"/>
      <c r="RON823" s="28"/>
      <c r="ROO823" s="28"/>
      <c r="ROP823" s="28"/>
      <c r="ROQ823" s="28"/>
      <c r="ROR823" s="28"/>
      <c r="ROS823" s="28"/>
      <c r="ROT823" s="28"/>
      <c r="ROU823" s="28"/>
      <c r="ROV823" s="28"/>
      <c r="ROW823" s="28"/>
      <c r="ROX823" s="28"/>
      <c r="ROY823" s="28"/>
      <c r="ROZ823" s="28"/>
      <c r="RPA823" s="28"/>
      <c r="RPB823" s="28"/>
      <c r="RPC823" s="28"/>
      <c r="RPD823" s="28"/>
      <c r="RPE823" s="28"/>
      <c r="RPF823" s="28"/>
      <c r="RPG823" s="28"/>
      <c r="RPH823" s="28"/>
      <c r="RPI823" s="28"/>
      <c r="RPJ823" s="28"/>
      <c r="RPK823" s="28"/>
      <c r="RPL823" s="28"/>
      <c r="RPM823" s="28"/>
      <c r="RPN823" s="28"/>
      <c r="RPO823" s="28"/>
      <c r="RPP823" s="28"/>
      <c r="RPQ823" s="28"/>
      <c r="RPR823" s="28"/>
      <c r="RPS823" s="28"/>
      <c r="RPT823" s="28"/>
      <c r="RPU823" s="28"/>
      <c r="RPV823" s="28"/>
      <c r="RPW823" s="28"/>
      <c r="RPX823" s="28"/>
      <c r="RPY823" s="28"/>
      <c r="RPZ823" s="28"/>
      <c r="RQA823" s="28"/>
      <c r="RQB823" s="28"/>
      <c r="RQC823" s="28"/>
      <c r="RQD823" s="28"/>
      <c r="RQE823" s="28"/>
      <c r="RQF823" s="28"/>
      <c r="RQG823" s="28"/>
      <c r="RQH823" s="28"/>
      <c r="RQI823" s="28"/>
      <c r="RQJ823" s="28"/>
      <c r="RQK823" s="28"/>
      <c r="RQL823" s="28"/>
      <c r="RQM823" s="28"/>
      <c r="RQN823" s="28"/>
      <c r="RQO823" s="28"/>
      <c r="RQP823" s="28"/>
      <c r="RQQ823" s="28"/>
      <c r="RQR823" s="28"/>
      <c r="RQS823" s="28"/>
      <c r="RQT823" s="28"/>
      <c r="RQU823" s="28"/>
      <c r="RQV823" s="28"/>
      <c r="RQW823" s="28"/>
      <c r="RQX823" s="28"/>
      <c r="RQY823" s="28"/>
      <c r="RQZ823" s="28"/>
      <c r="RRA823" s="28"/>
      <c r="RRB823" s="28"/>
      <c r="RRC823" s="28"/>
      <c r="RRD823" s="28"/>
      <c r="RRE823" s="28"/>
      <c r="RRF823" s="28"/>
      <c r="RRG823" s="28"/>
      <c r="RRH823" s="28"/>
      <c r="RRI823" s="28"/>
      <c r="RRJ823" s="28"/>
      <c r="RRK823" s="28"/>
      <c r="RRL823" s="28"/>
      <c r="RRM823" s="28"/>
      <c r="RRN823" s="28"/>
      <c r="RRO823" s="28"/>
      <c r="RRP823" s="28"/>
      <c r="RRQ823" s="28"/>
      <c r="RRR823" s="28"/>
      <c r="RRS823" s="28"/>
      <c r="RRT823" s="28"/>
      <c r="RRU823" s="28"/>
      <c r="RRV823" s="28"/>
      <c r="RRW823" s="28"/>
      <c r="RRX823" s="28"/>
      <c r="RRY823" s="28"/>
      <c r="RRZ823" s="28"/>
      <c r="RSA823" s="28"/>
      <c r="RSB823" s="28"/>
      <c r="RSC823" s="28"/>
      <c r="RSD823" s="28"/>
      <c r="RSE823" s="28"/>
      <c r="RSF823" s="28"/>
      <c r="RSG823" s="28"/>
      <c r="RSH823" s="28"/>
      <c r="RSI823" s="28"/>
      <c r="RSJ823" s="28"/>
      <c r="RSK823" s="28"/>
      <c r="RSL823" s="28"/>
      <c r="RSM823" s="28"/>
      <c r="RSN823" s="28"/>
      <c r="RSO823" s="28"/>
      <c r="RSP823" s="28"/>
      <c r="RSQ823" s="28"/>
      <c r="RSR823" s="28"/>
      <c r="RSS823" s="28"/>
      <c r="RST823" s="28"/>
      <c r="RSU823" s="28"/>
      <c r="RSV823" s="28"/>
      <c r="RSW823" s="28"/>
      <c r="RSX823" s="28"/>
      <c r="RSY823" s="28"/>
      <c r="RSZ823" s="28"/>
      <c r="RTA823" s="28"/>
      <c r="RTB823" s="28"/>
      <c r="RTC823" s="28"/>
      <c r="RTD823" s="28"/>
      <c r="RTE823" s="28"/>
      <c r="RTF823" s="28"/>
      <c r="RTG823" s="28"/>
      <c r="RTH823" s="28"/>
      <c r="RTI823" s="28"/>
      <c r="RTJ823" s="28"/>
      <c r="RTK823" s="28"/>
      <c r="RTL823" s="28"/>
      <c r="RTM823" s="28"/>
      <c r="RTN823" s="28"/>
      <c r="RTO823" s="28"/>
      <c r="RTP823" s="28"/>
      <c r="RTQ823" s="28"/>
      <c r="RTR823" s="28"/>
      <c r="RTS823" s="28"/>
      <c r="RTT823" s="28"/>
      <c r="RTU823" s="28"/>
      <c r="RTV823" s="28"/>
      <c r="RTW823" s="28"/>
      <c r="RTX823" s="28"/>
      <c r="RTY823" s="28"/>
      <c r="RTZ823" s="28"/>
      <c r="RUA823" s="28"/>
      <c r="RUB823" s="28"/>
      <c r="RUC823" s="28"/>
      <c r="RUD823" s="28"/>
      <c r="RUE823" s="28"/>
      <c r="RUF823" s="28"/>
      <c r="RUG823" s="28"/>
      <c r="RUH823" s="28"/>
      <c r="RUI823" s="28"/>
      <c r="RUJ823" s="28"/>
      <c r="RUK823" s="28"/>
      <c r="RUL823" s="28"/>
      <c r="RUM823" s="28"/>
      <c r="RUN823" s="28"/>
      <c r="RUO823" s="28"/>
      <c r="RUP823" s="28"/>
      <c r="RUQ823" s="28"/>
      <c r="RUR823" s="28"/>
      <c r="RUS823" s="28"/>
      <c r="RUT823" s="28"/>
      <c r="RUU823" s="28"/>
      <c r="RUV823" s="28"/>
      <c r="RUW823" s="28"/>
      <c r="RUX823" s="28"/>
      <c r="RUY823" s="28"/>
      <c r="RUZ823" s="28"/>
      <c r="RVA823" s="28"/>
      <c r="RVB823" s="28"/>
      <c r="RVC823" s="28"/>
      <c r="RVD823" s="28"/>
      <c r="RVE823" s="28"/>
      <c r="RVF823" s="28"/>
      <c r="RVG823" s="28"/>
      <c r="RVH823" s="28"/>
      <c r="RVI823" s="28"/>
      <c r="RVJ823" s="28"/>
      <c r="RVK823" s="28"/>
      <c r="RVL823" s="28"/>
      <c r="RVM823" s="28"/>
      <c r="RVN823" s="28"/>
      <c r="RVO823" s="28"/>
      <c r="RVP823" s="28"/>
      <c r="RVQ823" s="28"/>
      <c r="RVR823" s="28"/>
      <c r="RVS823" s="28"/>
      <c r="RVT823" s="28"/>
      <c r="RVU823" s="28"/>
      <c r="RVV823" s="28"/>
      <c r="RVW823" s="28"/>
      <c r="RVX823" s="28"/>
      <c r="RVY823" s="28"/>
      <c r="RVZ823" s="28"/>
      <c r="RWA823" s="28"/>
      <c r="RWB823" s="28"/>
      <c r="RWC823" s="28"/>
      <c r="RWD823" s="28"/>
      <c r="RWE823" s="28"/>
      <c r="RWF823" s="28"/>
      <c r="RWG823" s="28"/>
      <c r="RWH823" s="28"/>
      <c r="RWI823" s="28"/>
      <c r="RWJ823" s="28"/>
      <c r="RWK823" s="28"/>
      <c r="RWL823" s="28"/>
      <c r="RWM823" s="28"/>
      <c r="RWN823" s="28"/>
      <c r="RWO823" s="28"/>
      <c r="RWP823" s="28"/>
      <c r="RWQ823" s="28"/>
      <c r="RWR823" s="28"/>
      <c r="RWS823" s="28"/>
      <c r="RWT823" s="28"/>
      <c r="RWU823" s="28"/>
      <c r="RWV823" s="28"/>
      <c r="RWW823" s="28"/>
      <c r="RWX823" s="28"/>
      <c r="RWY823" s="28"/>
      <c r="RWZ823" s="28"/>
      <c r="RXA823" s="28"/>
      <c r="RXB823" s="28"/>
      <c r="RXC823" s="28"/>
      <c r="RXD823" s="28"/>
      <c r="RXE823" s="28"/>
      <c r="RXF823" s="28"/>
      <c r="RXG823" s="28"/>
      <c r="RXH823" s="28"/>
      <c r="RXI823" s="28"/>
      <c r="RXJ823" s="28"/>
      <c r="RXK823" s="28"/>
      <c r="RXL823" s="28"/>
      <c r="RXM823" s="28"/>
      <c r="RXN823" s="28"/>
      <c r="RXO823" s="28"/>
      <c r="RXP823" s="28"/>
      <c r="RXQ823" s="28"/>
      <c r="RXR823" s="28"/>
      <c r="RXS823" s="28"/>
      <c r="RXT823" s="28"/>
      <c r="RXU823" s="28"/>
      <c r="RXV823" s="28"/>
      <c r="RXW823" s="28"/>
      <c r="RXX823" s="28"/>
      <c r="RXY823" s="28"/>
      <c r="RXZ823" s="28"/>
      <c r="RYA823" s="28"/>
      <c r="RYB823" s="28"/>
      <c r="RYC823" s="28"/>
      <c r="RYD823" s="28"/>
      <c r="RYE823" s="28"/>
      <c r="RYF823" s="28"/>
      <c r="RYG823" s="28"/>
      <c r="RYH823" s="28"/>
      <c r="RYI823" s="28"/>
      <c r="RYJ823" s="28"/>
      <c r="RYK823" s="28"/>
      <c r="RYL823" s="28"/>
      <c r="RYM823" s="28"/>
      <c r="RYN823" s="28"/>
      <c r="RYO823" s="28"/>
      <c r="RYP823" s="28"/>
      <c r="RYQ823" s="28"/>
      <c r="RYR823" s="28"/>
      <c r="RYS823" s="28"/>
      <c r="RYT823" s="28"/>
      <c r="RYU823" s="28"/>
      <c r="RYV823" s="28"/>
      <c r="RYW823" s="28"/>
      <c r="RYX823" s="28"/>
      <c r="RYY823" s="28"/>
      <c r="RYZ823" s="28"/>
      <c r="RZA823" s="28"/>
      <c r="RZB823" s="28"/>
      <c r="RZC823" s="28"/>
      <c r="RZD823" s="28"/>
      <c r="RZE823" s="28"/>
      <c r="RZF823" s="28"/>
      <c r="RZG823" s="28"/>
      <c r="RZH823" s="28"/>
      <c r="RZI823" s="28"/>
      <c r="RZJ823" s="28"/>
      <c r="RZK823" s="28"/>
      <c r="RZL823" s="28"/>
      <c r="RZM823" s="28"/>
      <c r="RZN823" s="28"/>
      <c r="RZO823" s="28"/>
      <c r="RZP823" s="28"/>
      <c r="RZQ823" s="28"/>
      <c r="RZR823" s="28"/>
      <c r="RZS823" s="28"/>
      <c r="RZT823" s="28"/>
      <c r="RZU823" s="28"/>
      <c r="RZV823" s="28"/>
      <c r="RZW823" s="28"/>
      <c r="RZX823" s="28"/>
      <c r="RZY823" s="28"/>
      <c r="RZZ823" s="28"/>
      <c r="SAA823" s="28"/>
      <c r="SAB823" s="28"/>
      <c r="SAC823" s="28"/>
      <c r="SAD823" s="28"/>
      <c r="SAE823" s="28"/>
      <c r="SAF823" s="28"/>
      <c r="SAG823" s="28"/>
      <c r="SAH823" s="28"/>
      <c r="SAI823" s="28"/>
      <c r="SAJ823" s="28"/>
      <c r="SAK823" s="28"/>
      <c r="SAL823" s="28"/>
      <c r="SAM823" s="28"/>
      <c r="SAN823" s="28"/>
      <c r="SAO823" s="28"/>
      <c r="SAP823" s="28"/>
      <c r="SAQ823" s="28"/>
      <c r="SAR823" s="28"/>
      <c r="SAS823" s="28"/>
      <c r="SAT823" s="28"/>
      <c r="SAU823" s="28"/>
      <c r="SAV823" s="28"/>
      <c r="SAW823" s="28"/>
      <c r="SAX823" s="28"/>
      <c r="SAY823" s="28"/>
      <c r="SAZ823" s="28"/>
      <c r="SBA823" s="28"/>
      <c r="SBB823" s="28"/>
      <c r="SBC823" s="28"/>
      <c r="SBD823" s="28"/>
      <c r="SBE823" s="28"/>
      <c r="SBF823" s="28"/>
      <c r="SBG823" s="28"/>
      <c r="SBH823" s="28"/>
      <c r="SBI823" s="28"/>
      <c r="SBJ823" s="28"/>
      <c r="SBK823" s="28"/>
      <c r="SBL823" s="28"/>
      <c r="SBM823" s="28"/>
      <c r="SBN823" s="28"/>
      <c r="SBO823" s="28"/>
      <c r="SBP823" s="28"/>
      <c r="SBQ823" s="28"/>
      <c r="SBR823" s="28"/>
      <c r="SBS823" s="28"/>
      <c r="SBT823" s="28"/>
      <c r="SBU823" s="28"/>
      <c r="SBV823" s="28"/>
      <c r="SBW823" s="28"/>
      <c r="SBX823" s="28"/>
      <c r="SBY823" s="28"/>
      <c r="SBZ823" s="28"/>
      <c r="SCA823" s="28"/>
      <c r="SCB823" s="28"/>
      <c r="SCC823" s="28"/>
      <c r="SCD823" s="28"/>
      <c r="SCE823" s="28"/>
      <c r="SCF823" s="28"/>
      <c r="SCG823" s="28"/>
      <c r="SCH823" s="28"/>
      <c r="SCI823" s="28"/>
      <c r="SCJ823" s="28"/>
      <c r="SCK823" s="28"/>
      <c r="SCL823" s="28"/>
      <c r="SCM823" s="28"/>
      <c r="SCN823" s="28"/>
      <c r="SCO823" s="28"/>
      <c r="SCP823" s="28"/>
      <c r="SCQ823" s="28"/>
      <c r="SCR823" s="28"/>
      <c r="SCS823" s="28"/>
      <c r="SCT823" s="28"/>
      <c r="SCU823" s="28"/>
      <c r="SCV823" s="28"/>
      <c r="SCW823" s="28"/>
      <c r="SCX823" s="28"/>
      <c r="SCY823" s="28"/>
      <c r="SCZ823" s="28"/>
      <c r="SDA823" s="28"/>
      <c r="SDB823" s="28"/>
      <c r="SDC823" s="28"/>
      <c r="SDD823" s="28"/>
      <c r="SDE823" s="28"/>
      <c r="SDF823" s="28"/>
      <c r="SDG823" s="28"/>
      <c r="SDH823" s="28"/>
      <c r="SDI823" s="28"/>
      <c r="SDJ823" s="28"/>
      <c r="SDK823" s="28"/>
      <c r="SDL823" s="28"/>
      <c r="SDM823" s="28"/>
      <c r="SDN823" s="28"/>
      <c r="SDO823" s="28"/>
      <c r="SDP823" s="28"/>
      <c r="SDQ823" s="28"/>
      <c r="SDR823" s="28"/>
      <c r="SDS823" s="28"/>
      <c r="SDT823" s="28"/>
      <c r="SDU823" s="28"/>
      <c r="SDV823" s="28"/>
      <c r="SDW823" s="28"/>
      <c r="SDX823" s="28"/>
      <c r="SDY823" s="28"/>
      <c r="SDZ823" s="28"/>
      <c r="SEA823" s="28"/>
      <c r="SEB823" s="28"/>
      <c r="SEC823" s="28"/>
      <c r="SED823" s="28"/>
      <c r="SEE823" s="28"/>
      <c r="SEF823" s="28"/>
      <c r="SEG823" s="28"/>
      <c r="SEH823" s="28"/>
      <c r="SEI823" s="28"/>
      <c r="SEJ823" s="28"/>
      <c r="SEK823" s="28"/>
      <c r="SEL823" s="28"/>
      <c r="SEM823" s="28"/>
      <c r="SEN823" s="28"/>
      <c r="SEO823" s="28"/>
      <c r="SEP823" s="28"/>
      <c r="SEQ823" s="28"/>
      <c r="SER823" s="28"/>
      <c r="SES823" s="28"/>
      <c r="SET823" s="28"/>
      <c r="SEU823" s="28"/>
      <c r="SEV823" s="28"/>
      <c r="SEW823" s="28"/>
      <c r="SEX823" s="28"/>
      <c r="SEY823" s="28"/>
      <c r="SEZ823" s="28"/>
      <c r="SFA823" s="28"/>
      <c r="SFB823" s="28"/>
      <c r="SFC823" s="28"/>
      <c r="SFD823" s="28"/>
      <c r="SFE823" s="28"/>
      <c r="SFF823" s="28"/>
      <c r="SFG823" s="28"/>
      <c r="SFH823" s="28"/>
      <c r="SFI823" s="28"/>
      <c r="SFJ823" s="28"/>
      <c r="SFK823" s="28"/>
      <c r="SFL823" s="28"/>
      <c r="SFM823" s="28"/>
      <c r="SFN823" s="28"/>
      <c r="SFO823" s="28"/>
      <c r="SFP823" s="28"/>
      <c r="SFQ823" s="28"/>
      <c r="SFR823" s="28"/>
      <c r="SFS823" s="28"/>
      <c r="SFT823" s="28"/>
      <c r="SFU823" s="28"/>
      <c r="SFV823" s="28"/>
      <c r="SFW823" s="28"/>
      <c r="SFX823" s="28"/>
      <c r="SFY823" s="28"/>
      <c r="SFZ823" s="28"/>
      <c r="SGA823" s="28"/>
      <c r="SGB823" s="28"/>
      <c r="SGC823" s="28"/>
      <c r="SGD823" s="28"/>
      <c r="SGE823" s="28"/>
      <c r="SGF823" s="28"/>
      <c r="SGG823" s="28"/>
      <c r="SGH823" s="28"/>
      <c r="SGI823" s="28"/>
      <c r="SGJ823" s="28"/>
      <c r="SGK823" s="28"/>
      <c r="SGL823" s="28"/>
      <c r="SGM823" s="28"/>
      <c r="SGN823" s="28"/>
      <c r="SGO823" s="28"/>
      <c r="SGP823" s="28"/>
      <c r="SGQ823" s="28"/>
      <c r="SGR823" s="28"/>
      <c r="SGS823" s="28"/>
      <c r="SGT823" s="28"/>
      <c r="SGU823" s="28"/>
      <c r="SGV823" s="28"/>
      <c r="SGW823" s="28"/>
      <c r="SGX823" s="28"/>
      <c r="SGY823" s="28"/>
      <c r="SGZ823" s="28"/>
      <c r="SHA823" s="28"/>
      <c r="SHB823" s="28"/>
      <c r="SHC823" s="28"/>
      <c r="SHD823" s="28"/>
      <c r="SHE823" s="28"/>
      <c r="SHF823" s="28"/>
      <c r="SHG823" s="28"/>
      <c r="SHH823" s="28"/>
      <c r="SHI823" s="28"/>
      <c r="SHJ823" s="28"/>
      <c r="SHK823" s="28"/>
      <c r="SHL823" s="28"/>
      <c r="SHM823" s="28"/>
      <c r="SHN823" s="28"/>
      <c r="SHO823" s="28"/>
      <c r="SHP823" s="28"/>
      <c r="SHQ823" s="28"/>
      <c r="SHR823" s="28"/>
      <c r="SHS823" s="28"/>
      <c r="SHT823" s="28"/>
      <c r="SHU823" s="28"/>
      <c r="SHV823" s="28"/>
      <c r="SHW823" s="28"/>
      <c r="SHX823" s="28"/>
      <c r="SHY823" s="28"/>
      <c r="SHZ823" s="28"/>
      <c r="SIA823" s="28"/>
      <c r="SIB823" s="28"/>
      <c r="SIC823" s="28"/>
      <c r="SID823" s="28"/>
      <c r="SIE823" s="28"/>
      <c r="SIF823" s="28"/>
      <c r="SIG823" s="28"/>
      <c r="SIH823" s="28"/>
      <c r="SII823" s="28"/>
      <c r="SIJ823" s="28"/>
      <c r="SIK823" s="28"/>
      <c r="SIL823" s="28"/>
      <c r="SIM823" s="28"/>
      <c r="SIN823" s="28"/>
      <c r="SIO823" s="28"/>
      <c r="SIP823" s="28"/>
      <c r="SIQ823" s="28"/>
      <c r="SIR823" s="28"/>
      <c r="SIS823" s="28"/>
      <c r="SIT823" s="28"/>
      <c r="SIU823" s="28"/>
      <c r="SIV823" s="28"/>
      <c r="SIW823" s="28"/>
      <c r="SIX823" s="28"/>
      <c r="SIY823" s="28"/>
      <c r="SIZ823" s="28"/>
      <c r="SJA823" s="28"/>
      <c r="SJB823" s="28"/>
      <c r="SJC823" s="28"/>
      <c r="SJD823" s="28"/>
      <c r="SJE823" s="28"/>
      <c r="SJF823" s="28"/>
      <c r="SJG823" s="28"/>
      <c r="SJH823" s="28"/>
      <c r="SJI823" s="28"/>
      <c r="SJJ823" s="28"/>
      <c r="SJK823" s="28"/>
      <c r="SJL823" s="28"/>
      <c r="SJM823" s="28"/>
      <c r="SJN823" s="28"/>
      <c r="SJO823" s="28"/>
      <c r="SJP823" s="28"/>
      <c r="SJQ823" s="28"/>
      <c r="SJR823" s="28"/>
      <c r="SJS823" s="28"/>
      <c r="SJT823" s="28"/>
      <c r="SJU823" s="28"/>
      <c r="SJV823" s="28"/>
      <c r="SJW823" s="28"/>
      <c r="SJX823" s="28"/>
      <c r="SJY823" s="28"/>
      <c r="SJZ823" s="28"/>
      <c r="SKA823" s="28"/>
      <c r="SKB823" s="28"/>
      <c r="SKC823" s="28"/>
      <c r="SKD823" s="28"/>
      <c r="SKE823" s="28"/>
      <c r="SKF823" s="28"/>
      <c r="SKG823" s="28"/>
      <c r="SKH823" s="28"/>
      <c r="SKI823" s="28"/>
      <c r="SKJ823" s="28"/>
      <c r="SKK823" s="28"/>
      <c r="SKL823" s="28"/>
      <c r="SKM823" s="28"/>
      <c r="SKN823" s="28"/>
      <c r="SKO823" s="28"/>
      <c r="SKP823" s="28"/>
      <c r="SKQ823" s="28"/>
      <c r="SKR823" s="28"/>
      <c r="SKS823" s="28"/>
      <c r="SKT823" s="28"/>
      <c r="SKU823" s="28"/>
      <c r="SKV823" s="28"/>
      <c r="SKW823" s="28"/>
      <c r="SKX823" s="28"/>
      <c r="SKY823" s="28"/>
      <c r="SKZ823" s="28"/>
      <c r="SLA823" s="28"/>
      <c r="SLB823" s="28"/>
      <c r="SLC823" s="28"/>
      <c r="SLD823" s="28"/>
      <c r="SLE823" s="28"/>
      <c r="SLF823" s="28"/>
      <c r="SLG823" s="28"/>
      <c r="SLH823" s="28"/>
      <c r="SLI823" s="28"/>
      <c r="SLJ823" s="28"/>
      <c r="SLK823" s="28"/>
      <c r="SLL823" s="28"/>
      <c r="SLM823" s="28"/>
      <c r="SLN823" s="28"/>
      <c r="SLO823" s="28"/>
      <c r="SLP823" s="28"/>
      <c r="SLQ823" s="28"/>
      <c r="SLR823" s="28"/>
      <c r="SLS823" s="28"/>
      <c r="SLT823" s="28"/>
      <c r="SLU823" s="28"/>
      <c r="SLV823" s="28"/>
      <c r="SLW823" s="28"/>
      <c r="SLX823" s="28"/>
      <c r="SLY823" s="28"/>
      <c r="SLZ823" s="28"/>
      <c r="SMA823" s="28"/>
      <c r="SMB823" s="28"/>
      <c r="SMC823" s="28"/>
      <c r="SMD823" s="28"/>
      <c r="SME823" s="28"/>
      <c r="SMF823" s="28"/>
      <c r="SMG823" s="28"/>
      <c r="SMH823" s="28"/>
      <c r="SMI823" s="28"/>
      <c r="SMJ823" s="28"/>
      <c r="SMK823" s="28"/>
      <c r="SML823" s="28"/>
      <c r="SMM823" s="28"/>
      <c r="SMN823" s="28"/>
      <c r="SMO823" s="28"/>
      <c r="SMP823" s="28"/>
      <c r="SMQ823" s="28"/>
      <c r="SMR823" s="28"/>
      <c r="SMS823" s="28"/>
      <c r="SMT823" s="28"/>
      <c r="SMU823" s="28"/>
      <c r="SMV823" s="28"/>
      <c r="SMW823" s="28"/>
      <c r="SMX823" s="28"/>
      <c r="SMY823" s="28"/>
      <c r="SMZ823" s="28"/>
      <c r="SNA823" s="28"/>
      <c r="SNB823" s="28"/>
      <c r="SNC823" s="28"/>
      <c r="SND823" s="28"/>
      <c r="SNE823" s="28"/>
      <c r="SNF823" s="28"/>
      <c r="SNG823" s="28"/>
      <c r="SNH823" s="28"/>
      <c r="SNI823" s="28"/>
      <c r="SNJ823" s="28"/>
      <c r="SNK823" s="28"/>
      <c r="SNL823" s="28"/>
      <c r="SNM823" s="28"/>
      <c r="SNN823" s="28"/>
      <c r="SNO823" s="28"/>
      <c r="SNP823" s="28"/>
      <c r="SNQ823" s="28"/>
      <c r="SNR823" s="28"/>
      <c r="SNS823" s="28"/>
      <c r="SNT823" s="28"/>
      <c r="SNU823" s="28"/>
      <c r="SNV823" s="28"/>
      <c r="SNW823" s="28"/>
      <c r="SNX823" s="28"/>
      <c r="SNY823" s="28"/>
      <c r="SNZ823" s="28"/>
      <c r="SOA823" s="28"/>
      <c r="SOB823" s="28"/>
      <c r="SOC823" s="28"/>
      <c r="SOD823" s="28"/>
      <c r="SOE823" s="28"/>
      <c r="SOF823" s="28"/>
      <c r="SOG823" s="28"/>
      <c r="SOH823" s="28"/>
      <c r="SOI823" s="28"/>
      <c r="SOJ823" s="28"/>
      <c r="SOK823" s="28"/>
      <c r="SOL823" s="28"/>
      <c r="SOM823" s="28"/>
      <c r="SON823" s="28"/>
      <c r="SOO823" s="28"/>
      <c r="SOP823" s="28"/>
      <c r="SOQ823" s="28"/>
      <c r="SOR823" s="28"/>
      <c r="SOS823" s="28"/>
      <c r="SOT823" s="28"/>
      <c r="SOU823" s="28"/>
      <c r="SOV823" s="28"/>
      <c r="SOW823" s="28"/>
      <c r="SOX823" s="28"/>
      <c r="SOY823" s="28"/>
      <c r="SOZ823" s="28"/>
      <c r="SPA823" s="28"/>
      <c r="SPB823" s="28"/>
      <c r="SPC823" s="28"/>
      <c r="SPD823" s="28"/>
      <c r="SPE823" s="28"/>
      <c r="SPF823" s="28"/>
      <c r="SPG823" s="28"/>
      <c r="SPH823" s="28"/>
      <c r="SPI823" s="28"/>
      <c r="SPJ823" s="28"/>
      <c r="SPK823" s="28"/>
      <c r="SPL823" s="28"/>
      <c r="SPM823" s="28"/>
      <c r="SPN823" s="28"/>
      <c r="SPO823" s="28"/>
      <c r="SPP823" s="28"/>
      <c r="SPQ823" s="28"/>
      <c r="SPR823" s="28"/>
      <c r="SPS823" s="28"/>
      <c r="SPT823" s="28"/>
      <c r="SPU823" s="28"/>
      <c r="SPV823" s="28"/>
      <c r="SPW823" s="28"/>
      <c r="SPX823" s="28"/>
      <c r="SPY823" s="28"/>
      <c r="SPZ823" s="28"/>
      <c r="SQA823" s="28"/>
      <c r="SQB823" s="28"/>
      <c r="SQC823" s="28"/>
      <c r="SQD823" s="28"/>
      <c r="SQE823" s="28"/>
      <c r="SQF823" s="28"/>
      <c r="SQG823" s="28"/>
      <c r="SQH823" s="28"/>
      <c r="SQI823" s="28"/>
      <c r="SQJ823" s="28"/>
      <c r="SQK823" s="28"/>
      <c r="SQL823" s="28"/>
      <c r="SQM823" s="28"/>
      <c r="SQN823" s="28"/>
      <c r="SQO823" s="28"/>
      <c r="SQP823" s="28"/>
      <c r="SQQ823" s="28"/>
      <c r="SQR823" s="28"/>
      <c r="SQS823" s="28"/>
      <c r="SQT823" s="28"/>
      <c r="SQU823" s="28"/>
      <c r="SQV823" s="28"/>
      <c r="SQW823" s="28"/>
      <c r="SQX823" s="28"/>
      <c r="SQY823" s="28"/>
      <c r="SQZ823" s="28"/>
      <c r="SRA823" s="28"/>
      <c r="SRB823" s="28"/>
      <c r="SRC823" s="28"/>
      <c r="SRD823" s="28"/>
      <c r="SRE823" s="28"/>
      <c r="SRF823" s="28"/>
      <c r="SRG823" s="28"/>
      <c r="SRH823" s="28"/>
      <c r="SRI823" s="28"/>
      <c r="SRJ823" s="28"/>
      <c r="SRK823" s="28"/>
      <c r="SRL823" s="28"/>
      <c r="SRM823" s="28"/>
      <c r="SRN823" s="28"/>
      <c r="SRO823" s="28"/>
      <c r="SRP823" s="28"/>
      <c r="SRQ823" s="28"/>
      <c r="SRR823" s="28"/>
      <c r="SRS823" s="28"/>
      <c r="SRT823" s="28"/>
      <c r="SRU823" s="28"/>
      <c r="SRV823" s="28"/>
      <c r="SRW823" s="28"/>
      <c r="SRX823" s="28"/>
      <c r="SRY823" s="28"/>
      <c r="SRZ823" s="28"/>
      <c r="SSA823" s="28"/>
      <c r="SSB823" s="28"/>
      <c r="SSC823" s="28"/>
      <c r="SSD823" s="28"/>
      <c r="SSE823" s="28"/>
      <c r="SSF823" s="28"/>
      <c r="SSG823" s="28"/>
      <c r="SSH823" s="28"/>
      <c r="SSI823" s="28"/>
      <c r="SSJ823" s="28"/>
      <c r="SSK823" s="28"/>
      <c r="SSL823" s="28"/>
      <c r="SSM823" s="28"/>
      <c r="SSN823" s="28"/>
      <c r="SSO823" s="28"/>
      <c r="SSP823" s="28"/>
      <c r="SSQ823" s="28"/>
      <c r="SSR823" s="28"/>
      <c r="SSS823" s="28"/>
      <c r="SST823" s="28"/>
      <c r="SSU823" s="28"/>
      <c r="SSV823" s="28"/>
      <c r="SSW823" s="28"/>
      <c r="SSX823" s="28"/>
      <c r="SSY823" s="28"/>
      <c r="SSZ823" s="28"/>
      <c r="STA823" s="28"/>
      <c r="STB823" s="28"/>
      <c r="STC823" s="28"/>
      <c r="STD823" s="28"/>
      <c r="STE823" s="28"/>
      <c r="STF823" s="28"/>
      <c r="STG823" s="28"/>
      <c r="STH823" s="28"/>
      <c r="STI823" s="28"/>
      <c r="STJ823" s="28"/>
      <c r="STK823" s="28"/>
      <c r="STL823" s="28"/>
      <c r="STM823" s="28"/>
      <c r="STN823" s="28"/>
      <c r="STO823" s="28"/>
      <c r="STP823" s="28"/>
      <c r="STQ823" s="28"/>
      <c r="STR823" s="28"/>
      <c r="STS823" s="28"/>
      <c r="STT823" s="28"/>
      <c r="STU823" s="28"/>
      <c r="STV823" s="28"/>
      <c r="STW823" s="28"/>
      <c r="STX823" s="28"/>
      <c r="STY823" s="28"/>
      <c r="STZ823" s="28"/>
      <c r="SUA823" s="28"/>
      <c r="SUB823" s="28"/>
      <c r="SUC823" s="28"/>
      <c r="SUD823" s="28"/>
      <c r="SUE823" s="28"/>
      <c r="SUF823" s="28"/>
      <c r="SUG823" s="28"/>
      <c r="SUH823" s="28"/>
      <c r="SUI823" s="28"/>
      <c r="SUJ823" s="28"/>
      <c r="SUK823" s="28"/>
      <c r="SUL823" s="28"/>
      <c r="SUM823" s="28"/>
      <c r="SUN823" s="28"/>
      <c r="SUO823" s="28"/>
      <c r="SUP823" s="28"/>
      <c r="SUQ823" s="28"/>
      <c r="SUR823" s="28"/>
      <c r="SUS823" s="28"/>
      <c r="SUT823" s="28"/>
      <c r="SUU823" s="28"/>
      <c r="SUV823" s="28"/>
      <c r="SUW823" s="28"/>
      <c r="SUX823" s="28"/>
      <c r="SUY823" s="28"/>
      <c r="SUZ823" s="28"/>
      <c r="SVA823" s="28"/>
      <c r="SVB823" s="28"/>
      <c r="SVC823" s="28"/>
      <c r="SVD823" s="28"/>
      <c r="SVE823" s="28"/>
      <c r="SVF823" s="28"/>
      <c r="SVG823" s="28"/>
      <c r="SVH823" s="28"/>
      <c r="SVI823" s="28"/>
      <c r="SVJ823" s="28"/>
      <c r="SVK823" s="28"/>
      <c r="SVL823" s="28"/>
      <c r="SVM823" s="28"/>
      <c r="SVN823" s="28"/>
      <c r="SVO823" s="28"/>
      <c r="SVP823" s="28"/>
      <c r="SVQ823" s="28"/>
      <c r="SVR823" s="28"/>
      <c r="SVS823" s="28"/>
      <c r="SVT823" s="28"/>
      <c r="SVU823" s="28"/>
      <c r="SVV823" s="28"/>
      <c r="SVW823" s="28"/>
      <c r="SVX823" s="28"/>
      <c r="SVY823" s="28"/>
      <c r="SVZ823" s="28"/>
      <c r="SWA823" s="28"/>
      <c r="SWB823" s="28"/>
      <c r="SWC823" s="28"/>
      <c r="SWD823" s="28"/>
      <c r="SWE823" s="28"/>
      <c r="SWF823" s="28"/>
      <c r="SWG823" s="28"/>
      <c r="SWH823" s="28"/>
      <c r="SWI823" s="28"/>
      <c r="SWJ823" s="28"/>
      <c r="SWK823" s="28"/>
      <c r="SWL823" s="28"/>
      <c r="SWM823" s="28"/>
      <c r="SWN823" s="28"/>
      <c r="SWO823" s="28"/>
      <c r="SWP823" s="28"/>
      <c r="SWQ823" s="28"/>
      <c r="SWR823" s="28"/>
      <c r="SWS823" s="28"/>
      <c r="SWT823" s="28"/>
      <c r="SWU823" s="28"/>
      <c r="SWV823" s="28"/>
      <c r="SWW823" s="28"/>
      <c r="SWX823" s="28"/>
      <c r="SWY823" s="28"/>
      <c r="SWZ823" s="28"/>
      <c r="SXA823" s="28"/>
      <c r="SXB823" s="28"/>
      <c r="SXC823" s="28"/>
      <c r="SXD823" s="28"/>
      <c r="SXE823" s="28"/>
      <c r="SXF823" s="28"/>
      <c r="SXG823" s="28"/>
      <c r="SXH823" s="28"/>
      <c r="SXI823" s="28"/>
      <c r="SXJ823" s="28"/>
      <c r="SXK823" s="28"/>
      <c r="SXL823" s="28"/>
      <c r="SXM823" s="28"/>
      <c r="SXN823" s="28"/>
      <c r="SXO823" s="28"/>
      <c r="SXP823" s="28"/>
      <c r="SXQ823" s="28"/>
      <c r="SXR823" s="28"/>
      <c r="SXS823" s="28"/>
      <c r="SXT823" s="28"/>
      <c r="SXU823" s="28"/>
      <c r="SXV823" s="28"/>
      <c r="SXW823" s="28"/>
      <c r="SXX823" s="28"/>
      <c r="SXY823" s="28"/>
      <c r="SXZ823" s="28"/>
      <c r="SYA823" s="28"/>
      <c r="SYB823" s="28"/>
      <c r="SYC823" s="28"/>
      <c r="SYD823" s="28"/>
      <c r="SYE823" s="28"/>
      <c r="SYF823" s="28"/>
      <c r="SYG823" s="28"/>
      <c r="SYH823" s="28"/>
      <c r="SYI823" s="28"/>
      <c r="SYJ823" s="28"/>
      <c r="SYK823" s="28"/>
      <c r="SYL823" s="28"/>
      <c r="SYM823" s="28"/>
      <c r="SYN823" s="28"/>
      <c r="SYO823" s="28"/>
      <c r="SYP823" s="28"/>
      <c r="SYQ823" s="28"/>
      <c r="SYR823" s="28"/>
      <c r="SYS823" s="28"/>
      <c r="SYT823" s="28"/>
      <c r="SYU823" s="28"/>
      <c r="SYV823" s="28"/>
      <c r="SYW823" s="28"/>
      <c r="SYX823" s="28"/>
      <c r="SYY823" s="28"/>
      <c r="SYZ823" s="28"/>
      <c r="SZA823" s="28"/>
      <c r="SZB823" s="28"/>
      <c r="SZC823" s="28"/>
      <c r="SZD823" s="28"/>
      <c r="SZE823" s="28"/>
      <c r="SZF823" s="28"/>
      <c r="SZG823" s="28"/>
      <c r="SZH823" s="28"/>
      <c r="SZI823" s="28"/>
      <c r="SZJ823" s="28"/>
      <c r="SZK823" s="28"/>
      <c r="SZL823" s="28"/>
      <c r="SZM823" s="28"/>
      <c r="SZN823" s="28"/>
      <c r="SZO823" s="28"/>
      <c r="SZP823" s="28"/>
      <c r="SZQ823" s="28"/>
      <c r="SZR823" s="28"/>
      <c r="SZS823" s="28"/>
      <c r="SZT823" s="28"/>
      <c r="SZU823" s="28"/>
      <c r="SZV823" s="28"/>
      <c r="SZW823" s="28"/>
      <c r="SZX823" s="28"/>
      <c r="SZY823" s="28"/>
      <c r="SZZ823" s="28"/>
      <c r="TAA823" s="28"/>
      <c r="TAB823" s="28"/>
      <c r="TAC823" s="28"/>
      <c r="TAD823" s="28"/>
      <c r="TAE823" s="28"/>
      <c r="TAF823" s="28"/>
      <c r="TAG823" s="28"/>
      <c r="TAH823" s="28"/>
      <c r="TAI823" s="28"/>
      <c r="TAJ823" s="28"/>
      <c r="TAK823" s="28"/>
      <c r="TAL823" s="28"/>
      <c r="TAM823" s="28"/>
      <c r="TAN823" s="28"/>
      <c r="TAO823" s="28"/>
      <c r="TAP823" s="28"/>
      <c r="TAQ823" s="28"/>
      <c r="TAR823" s="28"/>
      <c r="TAS823" s="28"/>
      <c r="TAT823" s="28"/>
      <c r="TAU823" s="28"/>
      <c r="TAV823" s="28"/>
      <c r="TAW823" s="28"/>
      <c r="TAX823" s="28"/>
      <c r="TAY823" s="28"/>
      <c r="TAZ823" s="28"/>
      <c r="TBA823" s="28"/>
      <c r="TBB823" s="28"/>
      <c r="TBC823" s="28"/>
      <c r="TBD823" s="28"/>
      <c r="TBE823" s="28"/>
      <c r="TBF823" s="28"/>
      <c r="TBG823" s="28"/>
      <c r="TBH823" s="28"/>
      <c r="TBI823" s="28"/>
      <c r="TBJ823" s="28"/>
      <c r="TBK823" s="28"/>
      <c r="TBL823" s="28"/>
      <c r="TBM823" s="28"/>
      <c r="TBN823" s="28"/>
      <c r="TBO823" s="28"/>
      <c r="TBP823" s="28"/>
      <c r="TBQ823" s="28"/>
      <c r="TBR823" s="28"/>
      <c r="TBS823" s="28"/>
      <c r="TBT823" s="28"/>
      <c r="TBU823" s="28"/>
      <c r="TBV823" s="28"/>
      <c r="TBW823" s="28"/>
      <c r="TBX823" s="28"/>
      <c r="TBY823" s="28"/>
      <c r="TBZ823" s="28"/>
      <c r="TCA823" s="28"/>
      <c r="TCB823" s="28"/>
      <c r="TCC823" s="28"/>
      <c r="TCD823" s="28"/>
      <c r="TCE823" s="28"/>
      <c r="TCF823" s="28"/>
      <c r="TCG823" s="28"/>
      <c r="TCH823" s="28"/>
      <c r="TCI823" s="28"/>
      <c r="TCJ823" s="28"/>
      <c r="TCK823" s="28"/>
      <c r="TCL823" s="28"/>
      <c r="TCM823" s="28"/>
      <c r="TCN823" s="28"/>
      <c r="TCO823" s="28"/>
      <c r="TCP823" s="28"/>
      <c r="TCQ823" s="28"/>
      <c r="TCR823" s="28"/>
      <c r="TCS823" s="28"/>
      <c r="TCT823" s="28"/>
      <c r="TCU823" s="28"/>
      <c r="TCV823" s="28"/>
      <c r="TCW823" s="28"/>
      <c r="TCX823" s="28"/>
      <c r="TCY823" s="28"/>
      <c r="TCZ823" s="28"/>
      <c r="TDA823" s="28"/>
      <c r="TDB823" s="28"/>
      <c r="TDC823" s="28"/>
      <c r="TDD823" s="28"/>
      <c r="TDE823" s="28"/>
      <c r="TDF823" s="28"/>
      <c r="TDG823" s="28"/>
      <c r="TDH823" s="28"/>
      <c r="TDI823" s="28"/>
      <c r="TDJ823" s="28"/>
      <c r="TDK823" s="28"/>
      <c r="TDL823" s="28"/>
      <c r="TDM823" s="28"/>
      <c r="TDN823" s="28"/>
      <c r="TDO823" s="28"/>
      <c r="TDP823" s="28"/>
      <c r="TDQ823" s="28"/>
      <c r="TDR823" s="28"/>
      <c r="TDS823" s="28"/>
      <c r="TDT823" s="28"/>
      <c r="TDU823" s="28"/>
      <c r="TDV823" s="28"/>
      <c r="TDW823" s="28"/>
      <c r="TDX823" s="28"/>
      <c r="TDY823" s="28"/>
      <c r="TDZ823" s="28"/>
      <c r="TEA823" s="28"/>
      <c r="TEB823" s="28"/>
      <c r="TEC823" s="28"/>
      <c r="TED823" s="28"/>
      <c r="TEE823" s="28"/>
      <c r="TEF823" s="28"/>
      <c r="TEG823" s="28"/>
      <c r="TEH823" s="28"/>
      <c r="TEI823" s="28"/>
      <c r="TEJ823" s="28"/>
      <c r="TEK823" s="28"/>
      <c r="TEL823" s="28"/>
      <c r="TEM823" s="28"/>
      <c r="TEN823" s="28"/>
      <c r="TEO823" s="28"/>
      <c r="TEP823" s="28"/>
      <c r="TEQ823" s="28"/>
      <c r="TER823" s="28"/>
      <c r="TES823" s="28"/>
      <c r="TET823" s="28"/>
      <c r="TEU823" s="28"/>
      <c r="TEV823" s="28"/>
      <c r="TEW823" s="28"/>
      <c r="TEX823" s="28"/>
      <c r="TEY823" s="28"/>
      <c r="TEZ823" s="28"/>
      <c r="TFA823" s="28"/>
      <c r="TFB823" s="28"/>
      <c r="TFC823" s="28"/>
      <c r="TFD823" s="28"/>
      <c r="TFE823" s="28"/>
      <c r="TFF823" s="28"/>
      <c r="TFG823" s="28"/>
      <c r="TFH823" s="28"/>
      <c r="TFI823" s="28"/>
      <c r="TFJ823" s="28"/>
      <c r="TFK823" s="28"/>
      <c r="TFL823" s="28"/>
      <c r="TFM823" s="28"/>
      <c r="TFN823" s="28"/>
      <c r="TFO823" s="28"/>
      <c r="TFP823" s="28"/>
      <c r="TFQ823" s="28"/>
      <c r="TFR823" s="28"/>
      <c r="TFS823" s="28"/>
      <c r="TFT823" s="28"/>
      <c r="TFU823" s="28"/>
      <c r="TFV823" s="28"/>
      <c r="TFW823" s="28"/>
      <c r="TFX823" s="28"/>
      <c r="TFY823" s="28"/>
      <c r="TFZ823" s="28"/>
      <c r="TGA823" s="28"/>
      <c r="TGB823" s="28"/>
      <c r="TGC823" s="28"/>
      <c r="TGD823" s="28"/>
      <c r="TGE823" s="28"/>
      <c r="TGF823" s="28"/>
      <c r="TGG823" s="28"/>
      <c r="TGH823" s="28"/>
      <c r="TGI823" s="28"/>
      <c r="TGJ823" s="28"/>
      <c r="TGK823" s="28"/>
      <c r="TGL823" s="28"/>
      <c r="TGM823" s="28"/>
      <c r="TGN823" s="28"/>
      <c r="TGO823" s="28"/>
      <c r="TGP823" s="28"/>
      <c r="TGQ823" s="28"/>
      <c r="TGR823" s="28"/>
      <c r="TGS823" s="28"/>
      <c r="TGT823" s="28"/>
      <c r="TGU823" s="28"/>
      <c r="TGV823" s="28"/>
      <c r="TGW823" s="28"/>
      <c r="TGX823" s="28"/>
      <c r="TGY823" s="28"/>
      <c r="TGZ823" s="28"/>
      <c r="THA823" s="28"/>
      <c r="THB823" s="28"/>
      <c r="THC823" s="28"/>
      <c r="THD823" s="28"/>
      <c r="THE823" s="28"/>
      <c r="THF823" s="28"/>
      <c r="THG823" s="28"/>
      <c r="THH823" s="28"/>
      <c r="THI823" s="28"/>
      <c r="THJ823" s="28"/>
      <c r="THK823" s="28"/>
      <c r="THL823" s="28"/>
      <c r="THM823" s="28"/>
      <c r="THN823" s="28"/>
      <c r="THO823" s="28"/>
      <c r="THP823" s="28"/>
      <c r="THQ823" s="28"/>
      <c r="THR823" s="28"/>
      <c r="THS823" s="28"/>
      <c r="THT823" s="28"/>
      <c r="THU823" s="28"/>
      <c r="THV823" s="28"/>
      <c r="THW823" s="28"/>
      <c r="THX823" s="28"/>
      <c r="THY823" s="28"/>
      <c r="THZ823" s="28"/>
      <c r="TIA823" s="28"/>
      <c r="TIB823" s="28"/>
      <c r="TIC823" s="28"/>
      <c r="TID823" s="28"/>
      <c r="TIE823" s="28"/>
      <c r="TIF823" s="28"/>
      <c r="TIG823" s="28"/>
      <c r="TIH823" s="28"/>
      <c r="TII823" s="28"/>
      <c r="TIJ823" s="28"/>
      <c r="TIK823" s="28"/>
      <c r="TIL823" s="28"/>
      <c r="TIM823" s="28"/>
      <c r="TIN823" s="28"/>
      <c r="TIO823" s="28"/>
      <c r="TIP823" s="28"/>
      <c r="TIQ823" s="28"/>
      <c r="TIR823" s="28"/>
      <c r="TIS823" s="28"/>
      <c r="TIT823" s="28"/>
      <c r="TIU823" s="28"/>
      <c r="TIV823" s="28"/>
      <c r="TIW823" s="28"/>
      <c r="TIX823" s="28"/>
      <c r="TIY823" s="28"/>
      <c r="TIZ823" s="28"/>
      <c r="TJA823" s="28"/>
      <c r="TJB823" s="28"/>
      <c r="TJC823" s="28"/>
      <c r="TJD823" s="28"/>
      <c r="TJE823" s="28"/>
      <c r="TJF823" s="28"/>
      <c r="TJG823" s="28"/>
      <c r="TJH823" s="28"/>
      <c r="TJI823" s="28"/>
      <c r="TJJ823" s="28"/>
      <c r="TJK823" s="28"/>
      <c r="TJL823" s="28"/>
      <c r="TJM823" s="28"/>
      <c r="TJN823" s="28"/>
      <c r="TJO823" s="28"/>
      <c r="TJP823" s="28"/>
      <c r="TJQ823" s="28"/>
      <c r="TJR823" s="28"/>
      <c r="TJS823" s="28"/>
      <c r="TJT823" s="28"/>
      <c r="TJU823" s="28"/>
      <c r="TJV823" s="28"/>
      <c r="TJW823" s="28"/>
      <c r="TJX823" s="28"/>
      <c r="TJY823" s="28"/>
      <c r="TJZ823" s="28"/>
      <c r="TKA823" s="28"/>
      <c r="TKB823" s="28"/>
      <c r="TKC823" s="28"/>
      <c r="TKD823" s="28"/>
      <c r="TKE823" s="28"/>
      <c r="TKF823" s="28"/>
      <c r="TKG823" s="28"/>
      <c r="TKH823" s="28"/>
      <c r="TKI823" s="28"/>
      <c r="TKJ823" s="28"/>
      <c r="TKK823" s="28"/>
      <c r="TKL823" s="28"/>
      <c r="TKM823" s="28"/>
      <c r="TKN823" s="28"/>
      <c r="TKO823" s="28"/>
      <c r="TKP823" s="28"/>
      <c r="TKQ823" s="28"/>
      <c r="TKR823" s="28"/>
      <c r="TKS823" s="28"/>
      <c r="TKT823" s="28"/>
      <c r="TKU823" s="28"/>
      <c r="TKV823" s="28"/>
      <c r="TKW823" s="28"/>
      <c r="TKX823" s="28"/>
      <c r="TKY823" s="28"/>
      <c r="TKZ823" s="28"/>
      <c r="TLA823" s="28"/>
      <c r="TLB823" s="28"/>
      <c r="TLC823" s="28"/>
      <c r="TLD823" s="28"/>
      <c r="TLE823" s="28"/>
      <c r="TLF823" s="28"/>
      <c r="TLG823" s="28"/>
      <c r="TLH823" s="28"/>
      <c r="TLI823" s="28"/>
      <c r="TLJ823" s="28"/>
      <c r="TLK823" s="28"/>
      <c r="TLL823" s="28"/>
      <c r="TLM823" s="28"/>
      <c r="TLN823" s="28"/>
      <c r="TLO823" s="28"/>
      <c r="TLP823" s="28"/>
      <c r="TLQ823" s="28"/>
      <c r="TLR823" s="28"/>
      <c r="TLS823" s="28"/>
      <c r="TLT823" s="28"/>
      <c r="TLU823" s="28"/>
      <c r="TLV823" s="28"/>
      <c r="TLW823" s="28"/>
      <c r="TLX823" s="28"/>
      <c r="TLY823" s="28"/>
      <c r="TLZ823" s="28"/>
      <c r="TMA823" s="28"/>
      <c r="TMB823" s="28"/>
      <c r="TMC823" s="28"/>
      <c r="TMD823" s="28"/>
      <c r="TME823" s="28"/>
      <c r="TMF823" s="28"/>
      <c r="TMG823" s="28"/>
      <c r="TMH823" s="28"/>
      <c r="TMI823" s="28"/>
      <c r="TMJ823" s="28"/>
      <c r="TMK823" s="28"/>
      <c r="TML823" s="28"/>
      <c r="TMM823" s="28"/>
      <c r="TMN823" s="28"/>
      <c r="TMO823" s="28"/>
      <c r="TMP823" s="28"/>
      <c r="TMQ823" s="28"/>
      <c r="TMR823" s="28"/>
      <c r="TMS823" s="28"/>
      <c r="TMT823" s="28"/>
      <c r="TMU823" s="28"/>
      <c r="TMV823" s="28"/>
      <c r="TMW823" s="28"/>
      <c r="TMX823" s="28"/>
      <c r="TMY823" s="28"/>
      <c r="TMZ823" s="28"/>
      <c r="TNA823" s="28"/>
      <c r="TNB823" s="28"/>
      <c r="TNC823" s="28"/>
      <c r="TND823" s="28"/>
      <c r="TNE823" s="28"/>
      <c r="TNF823" s="28"/>
      <c r="TNG823" s="28"/>
      <c r="TNH823" s="28"/>
      <c r="TNI823" s="28"/>
      <c r="TNJ823" s="28"/>
      <c r="TNK823" s="28"/>
      <c r="TNL823" s="28"/>
      <c r="TNM823" s="28"/>
      <c r="TNN823" s="28"/>
      <c r="TNO823" s="28"/>
      <c r="TNP823" s="28"/>
      <c r="TNQ823" s="28"/>
      <c r="TNR823" s="28"/>
      <c r="TNS823" s="28"/>
      <c r="TNT823" s="28"/>
      <c r="TNU823" s="28"/>
      <c r="TNV823" s="28"/>
      <c r="TNW823" s="28"/>
      <c r="TNX823" s="28"/>
      <c r="TNY823" s="28"/>
      <c r="TNZ823" s="28"/>
      <c r="TOA823" s="28"/>
      <c r="TOB823" s="28"/>
      <c r="TOC823" s="28"/>
      <c r="TOD823" s="28"/>
      <c r="TOE823" s="28"/>
      <c r="TOF823" s="28"/>
      <c r="TOG823" s="28"/>
      <c r="TOH823" s="28"/>
      <c r="TOI823" s="28"/>
      <c r="TOJ823" s="28"/>
      <c r="TOK823" s="28"/>
      <c r="TOL823" s="28"/>
      <c r="TOM823" s="28"/>
      <c r="TON823" s="28"/>
      <c r="TOO823" s="28"/>
      <c r="TOP823" s="28"/>
      <c r="TOQ823" s="28"/>
      <c r="TOR823" s="28"/>
      <c r="TOS823" s="28"/>
      <c r="TOT823" s="28"/>
      <c r="TOU823" s="28"/>
      <c r="TOV823" s="28"/>
      <c r="TOW823" s="28"/>
      <c r="TOX823" s="28"/>
      <c r="TOY823" s="28"/>
      <c r="TOZ823" s="28"/>
      <c r="TPA823" s="28"/>
      <c r="TPB823" s="28"/>
      <c r="TPC823" s="28"/>
      <c r="TPD823" s="28"/>
      <c r="TPE823" s="28"/>
      <c r="TPF823" s="28"/>
      <c r="TPG823" s="28"/>
      <c r="TPH823" s="28"/>
      <c r="TPI823" s="28"/>
      <c r="TPJ823" s="28"/>
      <c r="TPK823" s="28"/>
      <c r="TPL823" s="28"/>
      <c r="TPM823" s="28"/>
      <c r="TPN823" s="28"/>
      <c r="TPO823" s="28"/>
      <c r="TPP823" s="28"/>
      <c r="TPQ823" s="28"/>
      <c r="TPR823" s="28"/>
      <c r="TPS823" s="28"/>
      <c r="TPT823" s="28"/>
      <c r="TPU823" s="28"/>
      <c r="TPV823" s="28"/>
      <c r="TPW823" s="28"/>
      <c r="TPX823" s="28"/>
      <c r="TPY823" s="28"/>
      <c r="TPZ823" s="28"/>
      <c r="TQA823" s="28"/>
      <c r="TQB823" s="28"/>
      <c r="TQC823" s="28"/>
      <c r="TQD823" s="28"/>
      <c r="TQE823" s="28"/>
      <c r="TQF823" s="28"/>
      <c r="TQG823" s="28"/>
      <c r="TQH823" s="28"/>
      <c r="TQI823" s="28"/>
      <c r="TQJ823" s="28"/>
      <c r="TQK823" s="28"/>
      <c r="TQL823" s="28"/>
      <c r="TQM823" s="28"/>
      <c r="TQN823" s="28"/>
      <c r="TQO823" s="28"/>
      <c r="TQP823" s="28"/>
      <c r="TQQ823" s="28"/>
      <c r="TQR823" s="28"/>
      <c r="TQS823" s="28"/>
      <c r="TQT823" s="28"/>
      <c r="TQU823" s="28"/>
      <c r="TQV823" s="28"/>
      <c r="TQW823" s="28"/>
      <c r="TQX823" s="28"/>
      <c r="TQY823" s="28"/>
      <c r="TQZ823" s="28"/>
      <c r="TRA823" s="28"/>
      <c r="TRB823" s="28"/>
      <c r="TRC823" s="28"/>
      <c r="TRD823" s="28"/>
      <c r="TRE823" s="28"/>
      <c r="TRF823" s="28"/>
      <c r="TRG823" s="28"/>
      <c r="TRH823" s="28"/>
      <c r="TRI823" s="28"/>
      <c r="TRJ823" s="28"/>
      <c r="TRK823" s="28"/>
      <c r="TRL823" s="28"/>
      <c r="TRM823" s="28"/>
      <c r="TRN823" s="28"/>
      <c r="TRO823" s="28"/>
      <c r="TRP823" s="28"/>
      <c r="TRQ823" s="28"/>
      <c r="TRR823" s="28"/>
      <c r="TRS823" s="28"/>
      <c r="TRT823" s="28"/>
      <c r="TRU823" s="28"/>
      <c r="TRV823" s="28"/>
      <c r="TRW823" s="28"/>
      <c r="TRX823" s="28"/>
      <c r="TRY823" s="28"/>
      <c r="TRZ823" s="28"/>
      <c r="TSA823" s="28"/>
      <c r="TSB823" s="28"/>
      <c r="TSC823" s="28"/>
      <c r="TSD823" s="28"/>
      <c r="TSE823" s="28"/>
      <c r="TSF823" s="28"/>
      <c r="TSG823" s="28"/>
      <c r="TSH823" s="28"/>
      <c r="TSI823" s="28"/>
      <c r="TSJ823" s="28"/>
      <c r="TSK823" s="28"/>
      <c r="TSL823" s="28"/>
      <c r="TSM823" s="28"/>
      <c r="TSN823" s="28"/>
      <c r="TSO823" s="28"/>
      <c r="TSP823" s="28"/>
      <c r="TSQ823" s="28"/>
      <c r="TSR823" s="28"/>
      <c r="TSS823" s="28"/>
      <c r="TST823" s="28"/>
      <c r="TSU823" s="28"/>
      <c r="TSV823" s="28"/>
      <c r="TSW823" s="28"/>
      <c r="TSX823" s="28"/>
      <c r="TSY823" s="28"/>
      <c r="TSZ823" s="28"/>
      <c r="TTA823" s="28"/>
      <c r="TTB823" s="28"/>
      <c r="TTC823" s="28"/>
      <c r="TTD823" s="28"/>
      <c r="TTE823" s="28"/>
      <c r="TTF823" s="28"/>
      <c r="TTG823" s="28"/>
      <c r="TTH823" s="28"/>
      <c r="TTI823" s="28"/>
      <c r="TTJ823" s="28"/>
      <c r="TTK823" s="28"/>
      <c r="TTL823" s="28"/>
      <c r="TTM823" s="28"/>
      <c r="TTN823" s="28"/>
      <c r="TTO823" s="28"/>
      <c r="TTP823" s="28"/>
      <c r="TTQ823" s="28"/>
      <c r="TTR823" s="28"/>
      <c r="TTS823" s="28"/>
      <c r="TTT823" s="28"/>
      <c r="TTU823" s="28"/>
      <c r="TTV823" s="28"/>
      <c r="TTW823" s="28"/>
      <c r="TTX823" s="28"/>
      <c r="TTY823" s="28"/>
      <c r="TTZ823" s="28"/>
      <c r="TUA823" s="28"/>
      <c r="TUB823" s="28"/>
      <c r="TUC823" s="28"/>
      <c r="TUD823" s="28"/>
      <c r="TUE823" s="28"/>
      <c r="TUF823" s="28"/>
      <c r="TUG823" s="28"/>
      <c r="TUH823" s="28"/>
      <c r="TUI823" s="28"/>
      <c r="TUJ823" s="28"/>
      <c r="TUK823" s="28"/>
      <c r="TUL823" s="28"/>
      <c r="TUM823" s="28"/>
      <c r="TUN823" s="28"/>
      <c r="TUO823" s="28"/>
      <c r="TUP823" s="28"/>
      <c r="TUQ823" s="28"/>
      <c r="TUR823" s="28"/>
      <c r="TUS823" s="28"/>
      <c r="TUT823" s="28"/>
      <c r="TUU823" s="28"/>
      <c r="TUV823" s="28"/>
      <c r="TUW823" s="28"/>
      <c r="TUX823" s="28"/>
      <c r="TUY823" s="28"/>
      <c r="TUZ823" s="28"/>
      <c r="TVA823" s="28"/>
      <c r="TVB823" s="28"/>
      <c r="TVC823" s="28"/>
      <c r="TVD823" s="28"/>
      <c r="TVE823" s="28"/>
      <c r="TVF823" s="28"/>
      <c r="TVG823" s="28"/>
      <c r="TVH823" s="28"/>
      <c r="TVI823" s="28"/>
      <c r="TVJ823" s="28"/>
      <c r="TVK823" s="28"/>
      <c r="TVL823" s="28"/>
      <c r="TVM823" s="28"/>
      <c r="TVN823" s="28"/>
      <c r="TVO823" s="28"/>
      <c r="TVP823" s="28"/>
      <c r="TVQ823" s="28"/>
      <c r="TVR823" s="28"/>
      <c r="TVS823" s="28"/>
      <c r="TVT823" s="28"/>
      <c r="TVU823" s="28"/>
      <c r="TVV823" s="28"/>
      <c r="TVW823" s="28"/>
      <c r="TVX823" s="28"/>
      <c r="TVY823" s="28"/>
      <c r="TVZ823" s="28"/>
      <c r="TWA823" s="28"/>
      <c r="TWB823" s="28"/>
      <c r="TWC823" s="28"/>
      <c r="TWD823" s="28"/>
      <c r="TWE823" s="28"/>
      <c r="TWF823" s="28"/>
      <c r="TWG823" s="28"/>
      <c r="TWH823" s="28"/>
      <c r="TWI823" s="28"/>
      <c r="TWJ823" s="28"/>
      <c r="TWK823" s="28"/>
      <c r="TWL823" s="28"/>
      <c r="TWM823" s="28"/>
      <c r="TWN823" s="28"/>
      <c r="TWO823" s="28"/>
      <c r="TWP823" s="28"/>
      <c r="TWQ823" s="28"/>
      <c r="TWR823" s="28"/>
      <c r="TWS823" s="28"/>
      <c r="TWT823" s="28"/>
      <c r="TWU823" s="28"/>
      <c r="TWV823" s="28"/>
      <c r="TWW823" s="28"/>
      <c r="TWX823" s="28"/>
      <c r="TWY823" s="28"/>
      <c r="TWZ823" s="28"/>
      <c r="TXA823" s="28"/>
      <c r="TXB823" s="28"/>
      <c r="TXC823" s="28"/>
      <c r="TXD823" s="28"/>
      <c r="TXE823" s="28"/>
      <c r="TXF823" s="28"/>
      <c r="TXG823" s="28"/>
      <c r="TXH823" s="28"/>
      <c r="TXI823" s="28"/>
      <c r="TXJ823" s="28"/>
      <c r="TXK823" s="28"/>
      <c r="TXL823" s="28"/>
      <c r="TXM823" s="28"/>
      <c r="TXN823" s="28"/>
      <c r="TXO823" s="28"/>
      <c r="TXP823" s="28"/>
      <c r="TXQ823" s="28"/>
      <c r="TXR823" s="28"/>
      <c r="TXS823" s="28"/>
      <c r="TXT823" s="28"/>
      <c r="TXU823" s="28"/>
      <c r="TXV823" s="28"/>
      <c r="TXW823" s="28"/>
      <c r="TXX823" s="28"/>
      <c r="TXY823" s="28"/>
      <c r="TXZ823" s="28"/>
      <c r="TYA823" s="28"/>
      <c r="TYB823" s="28"/>
      <c r="TYC823" s="28"/>
      <c r="TYD823" s="28"/>
      <c r="TYE823" s="28"/>
      <c r="TYF823" s="28"/>
      <c r="TYG823" s="28"/>
      <c r="TYH823" s="28"/>
      <c r="TYI823" s="28"/>
      <c r="TYJ823" s="28"/>
      <c r="TYK823" s="28"/>
      <c r="TYL823" s="28"/>
      <c r="TYM823" s="28"/>
      <c r="TYN823" s="28"/>
      <c r="TYO823" s="28"/>
      <c r="TYP823" s="28"/>
      <c r="TYQ823" s="28"/>
      <c r="TYR823" s="28"/>
      <c r="TYS823" s="28"/>
      <c r="TYT823" s="28"/>
      <c r="TYU823" s="28"/>
      <c r="TYV823" s="28"/>
      <c r="TYW823" s="28"/>
      <c r="TYX823" s="28"/>
      <c r="TYY823" s="28"/>
      <c r="TYZ823" s="28"/>
      <c r="TZA823" s="28"/>
      <c r="TZB823" s="28"/>
      <c r="TZC823" s="28"/>
      <c r="TZD823" s="28"/>
      <c r="TZE823" s="28"/>
      <c r="TZF823" s="28"/>
      <c r="TZG823" s="28"/>
      <c r="TZH823" s="28"/>
      <c r="TZI823" s="28"/>
      <c r="TZJ823" s="28"/>
      <c r="TZK823" s="28"/>
      <c r="TZL823" s="28"/>
      <c r="TZM823" s="28"/>
      <c r="TZN823" s="28"/>
      <c r="TZO823" s="28"/>
      <c r="TZP823" s="28"/>
      <c r="TZQ823" s="28"/>
      <c r="TZR823" s="28"/>
      <c r="TZS823" s="28"/>
      <c r="TZT823" s="28"/>
      <c r="TZU823" s="28"/>
      <c r="TZV823" s="28"/>
      <c r="TZW823" s="28"/>
      <c r="TZX823" s="28"/>
      <c r="TZY823" s="28"/>
      <c r="TZZ823" s="28"/>
      <c r="UAA823" s="28"/>
      <c r="UAB823" s="28"/>
      <c r="UAC823" s="28"/>
      <c r="UAD823" s="28"/>
      <c r="UAE823" s="28"/>
      <c r="UAF823" s="28"/>
      <c r="UAG823" s="28"/>
      <c r="UAH823" s="28"/>
      <c r="UAI823" s="28"/>
      <c r="UAJ823" s="28"/>
      <c r="UAK823" s="28"/>
      <c r="UAL823" s="28"/>
      <c r="UAM823" s="28"/>
      <c r="UAN823" s="28"/>
      <c r="UAO823" s="28"/>
      <c r="UAP823" s="28"/>
      <c r="UAQ823" s="28"/>
      <c r="UAR823" s="28"/>
      <c r="UAS823" s="28"/>
      <c r="UAT823" s="28"/>
      <c r="UAU823" s="28"/>
      <c r="UAV823" s="28"/>
      <c r="UAW823" s="28"/>
      <c r="UAX823" s="28"/>
      <c r="UAY823" s="28"/>
      <c r="UAZ823" s="28"/>
      <c r="UBA823" s="28"/>
      <c r="UBB823" s="28"/>
      <c r="UBC823" s="28"/>
      <c r="UBD823" s="28"/>
      <c r="UBE823" s="28"/>
      <c r="UBF823" s="28"/>
      <c r="UBG823" s="28"/>
      <c r="UBH823" s="28"/>
      <c r="UBI823" s="28"/>
      <c r="UBJ823" s="28"/>
      <c r="UBK823" s="28"/>
      <c r="UBL823" s="28"/>
      <c r="UBM823" s="28"/>
      <c r="UBN823" s="28"/>
      <c r="UBO823" s="28"/>
      <c r="UBP823" s="28"/>
      <c r="UBQ823" s="28"/>
      <c r="UBR823" s="28"/>
      <c r="UBS823" s="28"/>
      <c r="UBT823" s="28"/>
      <c r="UBU823" s="28"/>
      <c r="UBV823" s="28"/>
      <c r="UBW823" s="28"/>
      <c r="UBX823" s="28"/>
      <c r="UBY823" s="28"/>
      <c r="UBZ823" s="28"/>
      <c r="UCA823" s="28"/>
      <c r="UCB823" s="28"/>
      <c r="UCC823" s="28"/>
      <c r="UCD823" s="28"/>
      <c r="UCE823" s="28"/>
      <c r="UCF823" s="28"/>
      <c r="UCG823" s="28"/>
      <c r="UCH823" s="28"/>
      <c r="UCI823" s="28"/>
      <c r="UCJ823" s="28"/>
      <c r="UCK823" s="28"/>
      <c r="UCL823" s="28"/>
      <c r="UCM823" s="28"/>
      <c r="UCN823" s="28"/>
      <c r="UCO823" s="28"/>
      <c r="UCP823" s="28"/>
      <c r="UCQ823" s="28"/>
      <c r="UCR823" s="28"/>
      <c r="UCS823" s="28"/>
      <c r="UCT823" s="28"/>
      <c r="UCU823" s="28"/>
      <c r="UCV823" s="28"/>
      <c r="UCW823" s="28"/>
      <c r="UCX823" s="28"/>
      <c r="UCY823" s="28"/>
      <c r="UCZ823" s="28"/>
      <c r="UDA823" s="28"/>
      <c r="UDB823" s="28"/>
      <c r="UDC823" s="28"/>
      <c r="UDD823" s="28"/>
      <c r="UDE823" s="28"/>
      <c r="UDF823" s="28"/>
      <c r="UDG823" s="28"/>
      <c r="UDH823" s="28"/>
      <c r="UDI823" s="28"/>
      <c r="UDJ823" s="28"/>
      <c r="UDK823" s="28"/>
      <c r="UDL823" s="28"/>
      <c r="UDM823" s="28"/>
      <c r="UDN823" s="28"/>
      <c r="UDO823" s="28"/>
      <c r="UDP823" s="28"/>
      <c r="UDQ823" s="28"/>
      <c r="UDR823" s="28"/>
      <c r="UDS823" s="28"/>
      <c r="UDT823" s="28"/>
      <c r="UDU823" s="28"/>
      <c r="UDV823" s="28"/>
      <c r="UDW823" s="28"/>
      <c r="UDX823" s="28"/>
      <c r="UDY823" s="28"/>
      <c r="UDZ823" s="28"/>
      <c r="UEA823" s="28"/>
      <c r="UEB823" s="28"/>
      <c r="UEC823" s="28"/>
      <c r="UED823" s="28"/>
      <c r="UEE823" s="28"/>
      <c r="UEF823" s="28"/>
      <c r="UEG823" s="28"/>
      <c r="UEH823" s="28"/>
      <c r="UEI823" s="28"/>
      <c r="UEJ823" s="28"/>
      <c r="UEK823" s="28"/>
      <c r="UEL823" s="28"/>
      <c r="UEM823" s="28"/>
      <c r="UEN823" s="28"/>
      <c r="UEO823" s="28"/>
      <c r="UEP823" s="28"/>
      <c r="UEQ823" s="28"/>
      <c r="UER823" s="28"/>
      <c r="UES823" s="28"/>
      <c r="UET823" s="28"/>
      <c r="UEU823" s="28"/>
      <c r="UEV823" s="28"/>
      <c r="UEW823" s="28"/>
      <c r="UEX823" s="28"/>
      <c r="UEY823" s="28"/>
      <c r="UEZ823" s="28"/>
      <c r="UFA823" s="28"/>
      <c r="UFB823" s="28"/>
      <c r="UFC823" s="28"/>
      <c r="UFD823" s="28"/>
      <c r="UFE823" s="28"/>
      <c r="UFF823" s="28"/>
      <c r="UFG823" s="28"/>
      <c r="UFH823" s="28"/>
      <c r="UFI823" s="28"/>
      <c r="UFJ823" s="28"/>
      <c r="UFK823" s="28"/>
      <c r="UFL823" s="28"/>
      <c r="UFM823" s="28"/>
      <c r="UFN823" s="28"/>
      <c r="UFO823" s="28"/>
      <c r="UFP823" s="28"/>
      <c r="UFQ823" s="28"/>
      <c r="UFR823" s="28"/>
      <c r="UFS823" s="28"/>
      <c r="UFT823" s="28"/>
      <c r="UFU823" s="28"/>
      <c r="UFV823" s="28"/>
      <c r="UFW823" s="28"/>
      <c r="UFX823" s="28"/>
      <c r="UFY823" s="28"/>
      <c r="UFZ823" s="28"/>
      <c r="UGA823" s="28"/>
      <c r="UGB823" s="28"/>
      <c r="UGC823" s="28"/>
      <c r="UGD823" s="28"/>
      <c r="UGE823" s="28"/>
      <c r="UGF823" s="28"/>
      <c r="UGG823" s="28"/>
      <c r="UGH823" s="28"/>
      <c r="UGI823" s="28"/>
      <c r="UGJ823" s="28"/>
      <c r="UGK823" s="28"/>
      <c r="UGL823" s="28"/>
      <c r="UGM823" s="28"/>
      <c r="UGN823" s="28"/>
      <c r="UGO823" s="28"/>
      <c r="UGP823" s="28"/>
      <c r="UGQ823" s="28"/>
      <c r="UGR823" s="28"/>
      <c r="UGS823" s="28"/>
      <c r="UGT823" s="28"/>
      <c r="UGU823" s="28"/>
      <c r="UGV823" s="28"/>
      <c r="UGW823" s="28"/>
      <c r="UGX823" s="28"/>
      <c r="UGY823" s="28"/>
      <c r="UGZ823" s="28"/>
      <c r="UHA823" s="28"/>
      <c r="UHB823" s="28"/>
      <c r="UHC823" s="28"/>
      <c r="UHD823" s="28"/>
      <c r="UHE823" s="28"/>
      <c r="UHF823" s="28"/>
      <c r="UHG823" s="28"/>
      <c r="UHH823" s="28"/>
      <c r="UHI823" s="28"/>
      <c r="UHJ823" s="28"/>
      <c r="UHK823" s="28"/>
      <c r="UHL823" s="28"/>
      <c r="UHM823" s="28"/>
      <c r="UHN823" s="28"/>
      <c r="UHO823" s="28"/>
      <c r="UHP823" s="28"/>
      <c r="UHQ823" s="28"/>
      <c r="UHR823" s="28"/>
      <c r="UHS823" s="28"/>
      <c r="UHT823" s="28"/>
      <c r="UHU823" s="28"/>
      <c r="UHV823" s="28"/>
      <c r="UHW823" s="28"/>
      <c r="UHX823" s="28"/>
      <c r="UHY823" s="28"/>
      <c r="UHZ823" s="28"/>
      <c r="UIA823" s="28"/>
      <c r="UIB823" s="28"/>
      <c r="UIC823" s="28"/>
      <c r="UID823" s="28"/>
      <c r="UIE823" s="28"/>
      <c r="UIF823" s="28"/>
      <c r="UIG823" s="28"/>
      <c r="UIH823" s="28"/>
      <c r="UII823" s="28"/>
      <c r="UIJ823" s="28"/>
      <c r="UIK823" s="28"/>
      <c r="UIL823" s="28"/>
      <c r="UIM823" s="28"/>
      <c r="UIN823" s="28"/>
      <c r="UIO823" s="28"/>
      <c r="UIP823" s="28"/>
      <c r="UIQ823" s="28"/>
      <c r="UIR823" s="28"/>
      <c r="UIS823" s="28"/>
      <c r="UIT823" s="28"/>
      <c r="UIU823" s="28"/>
      <c r="UIV823" s="28"/>
      <c r="UIW823" s="28"/>
      <c r="UIX823" s="28"/>
      <c r="UIY823" s="28"/>
      <c r="UIZ823" s="28"/>
      <c r="UJA823" s="28"/>
      <c r="UJB823" s="28"/>
      <c r="UJC823" s="28"/>
      <c r="UJD823" s="28"/>
      <c r="UJE823" s="28"/>
      <c r="UJF823" s="28"/>
      <c r="UJG823" s="28"/>
      <c r="UJH823" s="28"/>
      <c r="UJI823" s="28"/>
      <c r="UJJ823" s="28"/>
      <c r="UJK823" s="28"/>
      <c r="UJL823" s="28"/>
      <c r="UJM823" s="28"/>
      <c r="UJN823" s="28"/>
      <c r="UJO823" s="28"/>
      <c r="UJP823" s="28"/>
      <c r="UJQ823" s="28"/>
      <c r="UJR823" s="28"/>
      <c r="UJS823" s="28"/>
      <c r="UJT823" s="28"/>
      <c r="UJU823" s="28"/>
      <c r="UJV823" s="28"/>
      <c r="UJW823" s="28"/>
      <c r="UJX823" s="28"/>
      <c r="UJY823" s="28"/>
      <c r="UJZ823" s="28"/>
      <c r="UKA823" s="28"/>
      <c r="UKB823" s="28"/>
      <c r="UKC823" s="28"/>
      <c r="UKD823" s="28"/>
      <c r="UKE823" s="28"/>
      <c r="UKF823" s="28"/>
      <c r="UKG823" s="28"/>
      <c r="UKH823" s="28"/>
      <c r="UKI823" s="28"/>
      <c r="UKJ823" s="28"/>
      <c r="UKK823" s="28"/>
      <c r="UKL823" s="28"/>
      <c r="UKM823" s="28"/>
      <c r="UKN823" s="28"/>
      <c r="UKO823" s="28"/>
      <c r="UKP823" s="28"/>
      <c r="UKQ823" s="28"/>
      <c r="UKR823" s="28"/>
      <c r="UKS823" s="28"/>
      <c r="UKT823" s="28"/>
      <c r="UKU823" s="28"/>
      <c r="UKV823" s="28"/>
      <c r="UKW823" s="28"/>
      <c r="UKX823" s="28"/>
      <c r="UKY823" s="28"/>
      <c r="UKZ823" s="28"/>
      <c r="ULA823" s="28"/>
      <c r="ULB823" s="28"/>
      <c r="ULC823" s="28"/>
      <c r="ULD823" s="28"/>
      <c r="ULE823" s="28"/>
      <c r="ULF823" s="28"/>
      <c r="ULG823" s="28"/>
      <c r="ULH823" s="28"/>
      <c r="ULI823" s="28"/>
      <c r="ULJ823" s="28"/>
      <c r="ULK823" s="28"/>
      <c r="ULL823" s="28"/>
      <c r="ULM823" s="28"/>
      <c r="ULN823" s="28"/>
      <c r="ULO823" s="28"/>
      <c r="ULP823" s="28"/>
      <c r="ULQ823" s="28"/>
      <c r="ULR823" s="28"/>
      <c r="ULS823" s="28"/>
      <c r="ULT823" s="28"/>
      <c r="ULU823" s="28"/>
      <c r="ULV823" s="28"/>
      <c r="ULW823" s="28"/>
      <c r="ULX823" s="28"/>
      <c r="ULY823" s="28"/>
      <c r="ULZ823" s="28"/>
      <c r="UMA823" s="28"/>
      <c r="UMB823" s="28"/>
      <c r="UMC823" s="28"/>
      <c r="UMD823" s="28"/>
      <c r="UME823" s="28"/>
      <c r="UMF823" s="28"/>
      <c r="UMG823" s="28"/>
      <c r="UMH823" s="28"/>
      <c r="UMI823" s="28"/>
      <c r="UMJ823" s="28"/>
      <c r="UMK823" s="28"/>
      <c r="UML823" s="28"/>
      <c r="UMM823" s="28"/>
      <c r="UMN823" s="28"/>
      <c r="UMO823" s="28"/>
      <c r="UMP823" s="28"/>
      <c r="UMQ823" s="28"/>
      <c r="UMR823" s="28"/>
      <c r="UMS823" s="28"/>
      <c r="UMT823" s="28"/>
      <c r="UMU823" s="28"/>
      <c r="UMV823" s="28"/>
      <c r="UMW823" s="28"/>
      <c r="UMX823" s="28"/>
      <c r="UMY823" s="28"/>
      <c r="UMZ823" s="28"/>
      <c r="UNA823" s="28"/>
      <c r="UNB823" s="28"/>
      <c r="UNC823" s="28"/>
      <c r="UND823" s="28"/>
      <c r="UNE823" s="28"/>
      <c r="UNF823" s="28"/>
      <c r="UNG823" s="28"/>
      <c r="UNH823" s="28"/>
      <c r="UNI823" s="28"/>
      <c r="UNJ823" s="28"/>
      <c r="UNK823" s="28"/>
      <c r="UNL823" s="28"/>
      <c r="UNM823" s="28"/>
      <c r="UNN823" s="28"/>
      <c r="UNO823" s="28"/>
      <c r="UNP823" s="28"/>
      <c r="UNQ823" s="28"/>
      <c r="UNR823" s="28"/>
      <c r="UNS823" s="28"/>
      <c r="UNT823" s="28"/>
      <c r="UNU823" s="28"/>
      <c r="UNV823" s="28"/>
      <c r="UNW823" s="28"/>
      <c r="UNX823" s="28"/>
      <c r="UNY823" s="28"/>
      <c r="UNZ823" s="28"/>
      <c r="UOA823" s="28"/>
      <c r="UOB823" s="28"/>
      <c r="UOC823" s="28"/>
      <c r="UOD823" s="28"/>
      <c r="UOE823" s="28"/>
      <c r="UOF823" s="28"/>
      <c r="UOG823" s="28"/>
      <c r="UOH823" s="28"/>
      <c r="UOI823" s="28"/>
      <c r="UOJ823" s="28"/>
      <c r="UOK823" s="28"/>
      <c r="UOL823" s="28"/>
      <c r="UOM823" s="28"/>
      <c r="UON823" s="28"/>
      <c r="UOO823" s="28"/>
      <c r="UOP823" s="28"/>
      <c r="UOQ823" s="28"/>
      <c r="UOR823" s="28"/>
      <c r="UOS823" s="28"/>
      <c r="UOT823" s="28"/>
      <c r="UOU823" s="28"/>
      <c r="UOV823" s="28"/>
      <c r="UOW823" s="28"/>
      <c r="UOX823" s="28"/>
      <c r="UOY823" s="28"/>
      <c r="UOZ823" s="28"/>
      <c r="UPA823" s="28"/>
      <c r="UPB823" s="28"/>
      <c r="UPC823" s="28"/>
      <c r="UPD823" s="28"/>
      <c r="UPE823" s="28"/>
      <c r="UPF823" s="28"/>
      <c r="UPG823" s="28"/>
      <c r="UPH823" s="28"/>
      <c r="UPI823" s="28"/>
      <c r="UPJ823" s="28"/>
      <c r="UPK823" s="28"/>
      <c r="UPL823" s="28"/>
      <c r="UPM823" s="28"/>
      <c r="UPN823" s="28"/>
      <c r="UPO823" s="28"/>
      <c r="UPP823" s="28"/>
      <c r="UPQ823" s="28"/>
      <c r="UPR823" s="28"/>
      <c r="UPS823" s="28"/>
      <c r="UPT823" s="28"/>
      <c r="UPU823" s="28"/>
      <c r="UPV823" s="28"/>
      <c r="UPW823" s="28"/>
      <c r="UPX823" s="28"/>
      <c r="UPY823" s="28"/>
      <c r="UPZ823" s="28"/>
      <c r="UQA823" s="28"/>
      <c r="UQB823" s="28"/>
      <c r="UQC823" s="28"/>
      <c r="UQD823" s="28"/>
      <c r="UQE823" s="28"/>
      <c r="UQF823" s="28"/>
      <c r="UQG823" s="28"/>
      <c r="UQH823" s="28"/>
      <c r="UQI823" s="28"/>
      <c r="UQJ823" s="28"/>
      <c r="UQK823" s="28"/>
      <c r="UQL823" s="28"/>
      <c r="UQM823" s="28"/>
      <c r="UQN823" s="28"/>
      <c r="UQO823" s="28"/>
      <c r="UQP823" s="28"/>
      <c r="UQQ823" s="28"/>
      <c r="UQR823" s="28"/>
      <c r="UQS823" s="28"/>
      <c r="UQT823" s="28"/>
      <c r="UQU823" s="28"/>
      <c r="UQV823" s="28"/>
      <c r="UQW823" s="28"/>
      <c r="UQX823" s="28"/>
      <c r="UQY823" s="28"/>
      <c r="UQZ823" s="28"/>
      <c r="URA823" s="28"/>
      <c r="URB823" s="28"/>
      <c r="URC823" s="28"/>
      <c r="URD823" s="28"/>
      <c r="URE823" s="28"/>
      <c r="URF823" s="28"/>
      <c r="URG823" s="28"/>
      <c r="URH823" s="28"/>
      <c r="URI823" s="28"/>
      <c r="URJ823" s="28"/>
      <c r="URK823" s="28"/>
      <c r="URL823" s="28"/>
      <c r="URM823" s="28"/>
      <c r="URN823" s="28"/>
      <c r="URO823" s="28"/>
      <c r="URP823" s="28"/>
      <c r="URQ823" s="28"/>
      <c r="URR823" s="28"/>
      <c r="URS823" s="28"/>
      <c r="URT823" s="28"/>
      <c r="URU823" s="28"/>
      <c r="URV823" s="28"/>
      <c r="URW823" s="28"/>
      <c r="URX823" s="28"/>
      <c r="URY823" s="28"/>
      <c r="URZ823" s="28"/>
      <c r="USA823" s="28"/>
      <c r="USB823" s="28"/>
      <c r="USC823" s="28"/>
      <c r="USD823" s="28"/>
      <c r="USE823" s="28"/>
      <c r="USF823" s="28"/>
      <c r="USG823" s="28"/>
      <c r="USH823" s="28"/>
      <c r="USI823" s="28"/>
      <c r="USJ823" s="28"/>
      <c r="USK823" s="28"/>
      <c r="USL823" s="28"/>
      <c r="USM823" s="28"/>
      <c r="USN823" s="28"/>
      <c r="USO823" s="28"/>
      <c r="USP823" s="28"/>
      <c r="USQ823" s="28"/>
      <c r="USR823" s="28"/>
      <c r="USS823" s="28"/>
      <c r="UST823" s="28"/>
      <c r="USU823" s="28"/>
      <c r="USV823" s="28"/>
      <c r="USW823" s="28"/>
      <c r="USX823" s="28"/>
      <c r="USY823" s="28"/>
      <c r="USZ823" s="28"/>
      <c r="UTA823" s="28"/>
      <c r="UTB823" s="28"/>
      <c r="UTC823" s="28"/>
      <c r="UTD823" s="28"/>
      <c r="UTE823" s="28"/>
      <c r="UTF823" s="28"/>
      <c r="UTG823" s="28"/>
      <c r="UTH823" s="28"/>
      <c r="UTI823" s="28"/>
      <c r="UTJ823" s="28"/>
      <c r="UTK823" s="28"/>
      <c r="UTL823" s="28"/>
      <c r="UTM823" s="28"/>
      <c r="UTN823" s="28"/>
      <c r="UTO823" s="28"/>
      <c r="UTP823" s="28"/>
      <c r="UTQ823" s="28"/>
      <c r="UTR823" s="28"/>
      <c r="UTS823" s="28"/>
      <c r="UTT823" s="28"/>
      <c r="UTU823" s="28"/>
      <c r="UTV823" s="28"/>
      <c r="UTW823" s="28"/>
      <c r="UTX823" s="28"/>
      <c r="UTY823" s="28"/>
      <c r="UTZ823" s="28"/>
      <c r="UUA823" s="28"/>
      <c r="UUB823" s="28"/>
      <c r="UUC823" s="28"/>
      <c r="UUD823" s="28"/>
      <c r="UUE823" s="28"/>
      <c r="UUF823" s="28"/>
      <c r="UUG823" s="28"/>
      <c r="UUH823" s="28"/>
      <c r="UUI823" s="28"/>
      <c r="UUJ823" s="28"/>
      <c r="UUK823" s="28"/>
      <c r="UUL823" s="28"/>
      <c r="UUM823" s="28"/>
      <c r="UUN823" s="28"/>
      <c r="UUO823" s="28"/>
      <c r="UUP823" s="28"/>
      <c r="UUQ823" s="28"/>
      <c r="UUR823" s="28"/>
      <c r="UUS823" s="28"/>
      <c r="UUT823" s="28"/>
      <c r="UUU823" s="28"/>
      <c r="UUV823" s="28"/>
      <c r="UUW823" s="28"/>
      <c r="UUX823" s="28"/>
      <c r="UUY823" s="28"/>
      <c r="UUZ823" s="28"/>
      <c r="UVA823" s="28"/>
      <c r="UVB823" s="28"/>
      <c r="UVC823" s="28"/>
      <c r="UVD823" s="28"/>
      <c r="UVE823" s="28"/>
      <c r="UVF823" s="28"/>
      <c r="UVG823" s="28"/>
      <c r="UVH823" s="28"/>
      <c r="UVI823" s="28"/>
      <c r="UVJ823" s="28"/>
      <c r="UVK823" s="28"/>
      <c r="UVL823" s="28"/>
      <c r="UVM823" s="28"/>
      <c r="UVN823" s="28"/>
      <c r="UVO823" s="28"/>
      <c r="UVP823" s="28"/>
      <c r="UVQ823" s="28"/>
      <c r="UVR823" s="28"/>
      <c r="UVS823" s="28"/>
      <c r="UVT823" s="28"/>
      <c r="UVU823" s="28"/>
      <c r="UVV823" s="28"/>
      <c r="UVW823" s="28"/>
      <c r="UVX823" s="28"/>
      <c r="UVY823" s="28"/>
      <c r="UVZ823" s="28"/>
      <c r="UWA823" s="28"/>
      <c r="UWB823" s="28"/>
      <c r="UWC823" s="28"/>
      <c r="UWD823" s="28"/>
      <c r="UWE823" s="28"/>
      <c r="UWF823" s="28"/>
      <c r="UWG823" s="28"/>
      <c r="UWH823" s="28"/>
      <c r="UWI823" s="28"/>
      <c r="UWJ823" s="28"/>
      <c r="UWK823" s="28"/>
      <c r="UWL823" s="28"/>
      <c r="UWM823" s="28"/>
      <c r="UWN823" s="28"/>
      <c r="UWO823" s="28"/>
      <c r="UWP823" s="28"/>
      <c r="UWQ823" s="28"/>
      <c r="UWR823" s="28"/>
      <c r="UWS823" s="28"/>
      <c r="UWT823" s="28"/>
      <c r="UWU823" s="28"/>
      <c r="UWV823" s="28"/>
      <c r="UWW823" s="28"/>
      <c r="UWX823" s="28"/>
      <c r="UWY823" s="28"/>
      <c r="UWZ823" s="28"/>
      <c r="UXA823" s="28"/>
      <c r="UXB823" s="28"/>
      <c r="UXC823" s="28"/>
      <c r="UXD823" s="28"/>
      <c r="UXE823" s="28"/>
      <c r="UXF823" s="28"/>
      <c r="UXG823" s="28"/>
      <c r="UXH823" s="28"/>
      <c r="UXI823" s="28"/>
      <c r="UXJ823" s="28"/>
      <c r="UXK823" s="28"/>
      <c r="UXL823" s="28"/>
      <c r="UXM823" s="28"/>
      <c r="UXN823" s="28"/>
      <c r="UXO823" s="28"/>
      <c r="UXP823" s="28"/>
      <c r="UXQ823" s="28"/>
      <c r="UXR823" s="28"/>
      <c r="UXS823" s="28"/>
      <c r="UXT823" s="28"/>
      <c r="UXU823" s="28"/>
      <c r="UXV823" s="28"/>
      <c r="UXW823" s="28"/>
    </row>
    <row r="824" spans="1:14843" s="30" customFormat="1" ht="30" customHeight="1" x14ac:dyDescent="0.3">
      <c r="A824" s="32"/>
      <c r="B824" s="106">
        <v>819</v>
      </c>
      <c r="C824" s="55" t="s">
        <v>2549</v>
      </c>
      <c r="D824" s="51" t="s">
        <v>1889</v>
      </c>
      <c r="E824" s="57" t="s">
        <v>1888</v>
      </c>
      <c r="F824" s="51">
        <v>10</v>
      </c>
      <c r="G824" s="51" t="s">
        <v>2</v>
      </c>
      <c r="H824" s="73">
        <v>8131200</v>
      </c>
      <c r="I824" s="51" t="s">
        <v>1890</v>
      </c>
      <c r="J824" s="51" t="s">
        <v>1891</v>
      </c>
      <c r="K824" s="51" t="s">
        <v>1373</v>
      </c>
      <c r="L824" s="89" t="s">
        <v>1892</v>
      </c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  <c r="BN824" s="28"/>
      <c r="BO824" s="28"/>
      <c r="BP824" s="28"/>
      <c r="BQ824" s="28"/>
      <c r="BR824" s="28"/>
      <c r="BS824" s="28"/>
      <c r="BT824" s="28"/>
      <c r="BU824" s="28"/>
      <c r="BV824" s="28"/>
      <c r="BW824" s="28"/>
      <c r="BX824" s="28"/>
      <c r="BY824" s="28"/>
      <c r="BZ824" s="28"/>
      <c r="CA824" s="28"/>
      <c r="CB824" s="28"/>
      <c r="CC824" s="28"/>
      <c r="CD824" s="28"/>
      <c r="CE824" s="28"/>
      <c r="CF824" s="28"/>
      <c r="CG824" s="28"/>
      <c r="CH824" s="28"/>
      <c r="CI824" s="28"/>
      <c r="CJ824" s="28"/>
      <c r="CK824" s="28"/>
      <c r="CL824" s="28"/>
      <c r="CM824" s="28"/>
      <c r="CN824" s="28"/>
      <c r="CO824" s="28"/>
      <c r="CP824" s="28"/>
      <c r="CQ824" s="28"/>
      <c r="CR824" s="28"/>
      <c r="CS824" s="28"/>
      <c r="CT824" s="28"/>
      <c r="CU824" s="28"/>
      <c r="CV824" s="28"/>
      <c r="CW824" s="28"/>
      <c r="CX824" s="28"/>
      <c r="CY824" s="28"/>
      <c r="CZ824" s="28"/>
      <c r="DA824" s="28"/>
      <c r="DB824" s="28"/>
      <c r="DC824" s="28"/>
      <c r="DD824" s="28"/>
      <c r="DE824" s="28"/>
      <c r="DF824" s="28"/>
      <c r="DG824" s="28"/>
      <c r="DH824" s="28"/>
      <c r="DI824" s="28"/>
      <c r="DJ824" s="28"/>
      <c r="DK824" s="28"/>
      <c r="DL824" s="28"/>
      <c r="DM824" s="28"/>
      <c r="DN824" s="28"/>
      <c r="DO824" s="28"/>
      <c r="DP824" s="28"/>
      <c r="DQ824" s="28"/>
      <c r="DR824" s="28"/>
      <c r="DS824" s="28"/>
      <c r="DT824" s="28"/>
      <c r="DU824" s="28"/>
      <c r="DV824" s="28"/>
      <c r="DW824" s="28"/>
      <c r="DX824" s="28"/>
      <c r="DY824" s="28"/>
      <c r="DZ824" s="28"/>
      <c r="EA824" s="28"/>
      <c r="EB824" s="28"/>
      <c r="EC824" s="28"/>
      <c r="ED824" s="28"/>
      <c r="EE824" s="28"/>
      <c r="EF824" s="28"/>
      <c r="EG824" s="28"/>
      <c r="EH824" s="28"/>
      <c r="EI824" s="28"/>
      <c r="EJ824" s="28"/>
      <c r="EK824" s="28"/>
      <c r="EL824" s="28"/>
      <c r="EM824" s="28"/>
      <c r="EN824" s="28"/>
      <c r="EO824" s="28"/>
      <c r="EP824" s="28"/>
      <c r="EQ824" s="28"/>
      <c r="ER824" s="28"/>
      <c r="ES824" s="28"/>
      <c r="ET824" s="28"/>
      <c r="EU824" s="28"/>
      <c r="EV824" s="28"/>
      <c r="EW824" s="28"/>
      <c r="EX824" s="28"/>
      <c r="EY824" s="28"/>
      <c r="EZ824" s="28"/>
      <c r="FA824" s="28"/>
      <c r="FB824" s="28"/>
      <c r="FC824" s="28"/>
      <c r="FD824" s="28"/>
      <c r="FE824" s="28"/>
      <c r="FF824" s="28"/>
      <c r="FG824" s="28"/>
      <c r="FH824" s="28"/>
      <c r="FI824" s="28"/>
      <c r="FJ824" s="28"/>
      <c r="FK824" s="28"/>
      <c r="FL824" s="28"/>
      <c r="FM824" s="28"/>
      <c r="FN824" s="28"/>
      <c r="FO824" s="28"/>
      <c r="FP824" s="28"/>
      <c r="FQ824" s="28"/>
      <c r="FR824" s="28"/>
      <c r="FS824" s="28"/>
      <c r="FT824" s="28"/>
      <c r="FU824" s="28"/>
      <c r="FV824" s="28"/>
      <c r="FW824" s="28"/>
      <c r="FX824" s="28"/>
      <c r="FY824" s="28"/>
      <c r="FZ824" s="28"/>
      <c r="GA824" s="28"/>
      <c r="GB824" s="28"/>
      <c r="GC824" s="28"/>
      <c r="GD824" s="28"/>
      <c r="GE824" s="28"/>
      <c r="GF824" s="28"/>
      <c r="GG824" s="28"/>
      <c r="GH824" s="28"/>
      <c r="GI824" s="28"/>
      <c r="GJ824" s="28"/>
      <c r="GK824" s="28"/>
      <c r="GL824" s="28"/>
      <c r="GM824" s="28"/>
      <c r="GN824" s="28"/>
      <c r="GO824" s="28"/>
      <c r="GP824" s="28"/>
      <c r="GQ824" s="28"/>
      <c r="GR824" s="28"/>
      <c r="GS824" s="28"/>
      <c r="GT824" s="28"/>
      <c r="GU824" s="28"/>
      <c r="GV824" s="28"/>
      <c r="GW824" s="28"/>
      <c r="GX824" s="28"/>
      <c r="GY824" s="28"/>
      <c r="GZ824" s="28"/>
      <c r="HA824" s="28"/>
      <c r="HB824" s="28"/>
      <c r="HC824" s="28"/>
      <c r="HD824" s="28"/>
      <c r="HE824" s="28"/>
      <c r="HF824" s="28"/>
      <c r="HG824" s="28"/>
      <c r="HH824" s="28"/>
      <c r="HI824" s="28"/>
      <c r="HJ824" s="28"/>
      <c r="HK824" s="28"/>
      <c r="HL824" s="28"/>
      <c r="HM824" s="28"/>
      <c r="HN824" s="28"/>
      <c r="HO824" s="28"/>
      <c r="HP824" s="28"/>
      <c r="HQ824" s="28"/>
      <c r="HR824" s="28"/>
      <c r="HS824" s="28"/>
      <c r="HT824" s="28"/>
      <c r="HU824" s="28"/>
      <c r="HV824" s="28"/>
      <c r="HW824" s="28"/>
      <c r="HX824" s="28"/>
      <c r="HY824" s="28"/>
      <c r="HZ824" s="28"/>
      <c r="IA824" s="28"/>
      <c r="IB824" s="28"/>
      <c r="IC824" s="28"/>
      <c r="ID824" s="28"/>
      <c r="IE824" s="28"/>
      <c r="IF824" s="28"/>
      <c r="IG824" s="28"/>
      <c r="IH824" s="28"/>
      <c r="II824" s="28"/>
      <c r="IJ824" s="28"/>
      <c r="IK824" s="28"/>
      <c r="IL824" s="28"/>
      <c r="IM824" s="28"/>
      <c r="IN824" s="28"/>
      <c r="IO824" s="28"/>
      <c r="IP824" s="28"/>
      <c r="IQ824" s="28"/>
      <c r="IR824" s="28"/>
      <c r="IS824" s="28"/>
      <c r="IT824" s="28"/>
      <c r="IU824" s="28"/>
      <c r="IV824" s="28"/>
      <c r="IW824" s="28"/>
      <c r="IX824" s="28"/>
      <c r="IY824" s="28"/>
      <c r="IZ824" s="28"/>
      <c r="JA824" s="28"/>
      <c r="JB824" s="28"/>
      <c r="JC824" s="28"/>
      <c r="JD824" s="28"/>
      <c r="JE824" s="28"/>
      <c r="JF824" s="28"/>
      <c r="JG824" s="28"/>
      <c r="JH824" s="28"/>
      <c r="JI824" s="28"/>
      <c r="JJ824" s="28"/>
      <c r="JK824" s="28"/>
      <c r="JL824" s="28"/>
      <c r="JM824" s="28"/>
      <c r="JN824" s="28"/>
      <c r="JO824" s="28"/>
      <c r="JP824" s="28"/>
      <c r="JQ824" s="28"/>
      <c r="JR824" s="28"/>
      <c r="JS824" s="28"/>
      <c r="JT824" s="28"/>
      <c r="JU824" s="28"/>
      <c r="JV824" s="28"/>
      <c r="JW824" s="28"/>
      <c r="JX824" s="28"/>
      <c r="JY824" s="28"/>
      <c r="JZ824" s="28"/>
      <c r="KA824" s="28"/>
      <c r="KB824" s="28"/>
      <c r="KC824" s="28"/>
      <c r="KD824" s="28"/>
      <c r="KE824" s="28"/>
      <c r="KF824" s="28"/>
      <c r="KG824" s="28"/>
      <c r="KH824" s="28"/>
      <c r="KI824" s="28"/>
      <c r="KJ824" s="28"/>
      <c r="KK824" s="28"/>
      <c r="KL824" s="28"/>
      <c r="KM824" s="28"/>
      <c r="KN824" s="28"/>
      <c r="KO824" s="28"/>
      <c r="KP824" s="28"/>
      <c r="KQ824" s="28"/>
      <c r="KR824" s="28"/>
      <c r="KS824" s="28"/>
      <c r="KT824" s="28"/>
      <c r="KU824" s="28"/>
      <c r="KV824" s="28"/>
      <c r="KW824" s="28"/>
      <c r="KX824" s="28"/>
      <c r="KY824" s="28"/>
      <c r="KZ824" s="28"/>
      <c r="LA824" s="28"/>
      <c r="LB824" s="28"/>
      <c r="LC824" s="28"/>
      <c r="LD824" s="28"/>
      <c r="LE824" s="28"/>
      <c r="LF824" s="28"/>
      <c r="LG824" s="28"/>
      <c r="LH824" s="28"/>
      <c r="LI824" s="28"/>
      <c r="LJ824" s="28"/>
      <c r="LK824" s="28"/>
      <c r="LL824" s="28"/>
      <c r="LM824" s="28"/>
      <c r="LN824" s="28"/>
      <c r="LO824" s="28"/>
      <c r="LP824" s="28"/>
      <c r="LQ824" s="28"/>
      <c r="LR824" s="28"/>
      <c r="LS824" s="28"/>
      <c r="LT824" s="28"/>
      <c r="LU824" s="28"/>
      <c r="LV824" s="28"/>
      <c r="LW824" s="28"/>
      <c r="LX824" s="28"/>
      <c r="LY824" s="28"/>
      <c r="LZ824" s="28"/>
      <c r="MA824" s="28"/>
      <c r="MB824" s="28"/>
      <c r="MC824" s="28"/>
      <c r="MD824" s="28"/>
      <c r="ME824" s="28"/>
      <c r="MF824" s="28"/>
      <c r="MG824" s="28"/>
      <c r="MH824" s="28"/>
      <c r="MI824" s="28"/>
      <c r="MJ824" s="28"/>
      <c r="MK824" s="28"/>
      <c r="ML824" s="28"/>
      <c r="MM824" s="28"/>
      <c r="MN824" s="28"/>
      <c r="MO824" s="28"/>
      <c r="MP824" s="28"/>
      <c r="MQ824" s="28"/>
      <c r="MR824" s="28"/>
      <c r="MS824" s="28"/>
      <c r="MT824" s="28"/>
      <c r="MU824" s="28"/>
      <c r="MV824" s="28"/>
      <c r="MW824" s="28"/>
      <c r="MX824" s="28"/>
      <c r="MY824" s="28"/>
      <c r="MZ824" s="28"/>
      <c r="NA824" s="28"/>
      <c r="NB824" s="28"/>
      <c r="NC824" s="28"/>
      <c r="ND824" s="28"/>
      <c r="NE824" s="28"/>
      <c r="NF824" s="28"/>
      <c r="NG824" s="28"/>
      <c r="NH824" s="28"/>
      <c r="NI824" s="28"/>
      <c r="NJ824" s="28"/>
      <c r="NK824" s="28"/>
      <c r="NL824" s="28"/>
      <c r="NM824" s="28"/>
      <c r="NN824" s="28"/>
      <c r="NO824" s="28"/>
      <c r="NP824" s="28"/>
      <c r="NQ824" s="28"/>
      <c r="NR824" s="28"/>
      <c r="NS824" s="28"/>
      <c r="NT824" s="28"/>
      <c r="NU824" s="28"/>
      <c r="NV824" s="28"/>
      <c r="NW824" s="28"/>
      <c r="NX824" s="28"/>
      <c r="NY824" s="28"/>
      <c r="NZ824" s="28"/>
      <c r="OA824" s="28"/>
      <c r="OB824" s="28"/>
      <c r="OC824" s="28"/>
      <c r="OD824" s="28"/>
      <c r="OE824" s="28"/>
      <c r="OF824" s="28"/>
      <c r="OG824" s="28"/>
      <c r="OH824" s="28"/>
      <c r="OI824" s="28"/>
      <c r="OJ824" s="28"/>
      <c r="OK824" s="28"/>
      <c r="OL824" s="28"/>
      <c r="OM824" s="28"/>
      <c r="ON824" s="28"/>
      <c r="OO824" s="28"/>
      <c r="OP824" s="28"/>
      <c r="OQ824" s="28"/>
      <c r="OR824" s="28"/>
      <c r="OS824" s="28"/>
      <c r="OT824" s="28"/>
      <c r="OU824" s="28"/>
      <c r="OV824" s="28"/>
      <c r="OW824" s="28"/>
      <c r="OX824" s="28"/>
      <c r="OY824" s="28"/>
      <c r="OZ824" s="28"/>
      <c r="PA824" s="28"/>
      <c r="PB824" s="28"/>
      <c r="PC824" s="28"/>
      <c r="PD824" s="28"/>
      <c r="PE824" s="28"/>
      <c r="PF824" s="28"/>
      <c r="PG824" s="28"/>
      <c r="PH824" s="28"/>
      <c r="PI824" s="28"/>
      <c r="PJ824" s="28"/>
      <c r="PK824" s="28"/>
      <c r="PL824" s="28"/>
      <c r="PM824" s="28"/>
      <c r="PN824" s="28"/>
      <c r="PO824" s="28"/>
      <c r="PP824" s="28"/>
      <c r="PQ824" s="28"/>
      <c r="PR824" s="28"/>
      <c r="PS824" s="28"/>
      <c r="PT824" s="28"/>
      <c r="PU824" s="28"/>
      <c r="PV824" s="28"/>
      <c r="PW824" s="28"/>
      <c r="PX824" s="28"/>
      <c r="PY824" s="28"/>
      <c r="PZ824" s="28"/>
      <c r="QA824" s="28"/>
      <c r="QB824" s="28"/>
      <c r="QC824" s="28"/>
      <c r="QD824" s="28"/>
      <c r="QE824" s="28"/>
      <c r="QF824" s="28"/>
      <c r="QG824" s="28"/>
      <c r="QH824" s="28"/>
      <c r="QI824" s="28"/>
      <c r="QJ824" s="28"/>
      <c r="QK824" s="28"/>
      <c r="QL824" s="28"/>
      <c r="QM824" s="28"/>
      <c r="QN824" s="28"/>
      <c r="QO824" s="28"/>
      <c r="QP824" s="28"/>
      <c r="QQ824" s="28"/>
      <c r="QR824" s="28"/>
      <c r="QS824" s="28"/>
      <c r="QT824" s="28"/>
      <c r="QU824" s="28"/>
      <c r="QV824" s="28"/>
      <c r="QW824" s="28"/>
      <c r="QX824" s="28"/>
      <c r="QY824" s="28"/>
      <c r="QZ824" s="28"/>
      <c r="RA824" s="28"/>
      <c r="RB824" s="28"/>
      <c r="RC824" s="28"/>
      <c r="RD824" s="28"/>
      <c r="RE824" s="28"/>
      <c r="RF824" s="28"/>
      <c r="RG824" s="28"/>
      <c r="RH824" s="28"/>
      <c r="RI824" s="28"/>
      <c r="RJ824" s="28"/>
      <c r="RK824" s="28"/>
      <c r="RL824" s="28"/>
      <c r="RM824" s="28"/>
      <c r="RN824" s="28"/>
      <c r="RO824" s="28"/>
      <c r="RP824" s="28"/>
      <c r="RQ824" s="28"/>
      <c r="RR824" s="28"/>
      <c r="RS824" s="28"/>
      <c r="RT824" s="28"/>
      <c r="RU824" s="28"/>
      <c r="RV824" s="28"/>
      <c r="RW824" s="28"/>
      <c r="RX824" s="28"/>
      <c r="RY824" s="28"/>
      <c r="RZ824" s="28"/>
      <c r="SA824" s="28"/>
      <c r="SB824" s="28"/>
      <c r="SC824" s="28"/>
      <c r="SD824" s="28"/>
      <c r="SE824" s="28"/>
      <c r="SF824" s="28"/>
      <c r="SG824" s="28"/>
      <c r="SH824" s="28"/>
      <c r="SI824" s="28"/>
      <c r="SJ824" s="28"/>
      <c r="SK824" s="28"/>
      <c r="SL824" s="28"/>
      <c r="SM824" s="28"/>
      <c r="SN824" s="28"/>
      <c r="SO824" s="28"/>
      <c r="SP824" s="28"/>
      <c r="SQ824" s="28"/>
      <c r="SR824" s="28"/>
      <c r="SS824" s="28"/>
      <c r="ST824" s="28"/>
      <c r="SU824" s="28"/>
      <c r="SV824" s="28"/>
      <c r="SW824" s="28"/>
      <c r="SX824" s="28"/>
      <c r="SY824" s="28"/>
      <c r="SZ824" s="28"/>
      <c r="TA824" s="28"/>
      <c r="TB824" s="28"/>
      <c r="TC824" s="28"/>
      <c r="TD824" s="28"/>
      <c r="TE824" s="28"/>
      <c r="TF824" s="28"/>
      <c r="TG824" s="28"/>
      <c r="TH824" s="28"/>
      <c r="TI824" s="28"/>
      <c r="TJ824" s="28"/>
      <c r="TK824" s="28"/>
      <c r="TL824" s="28"/>
      <c r="TM824" s="28"/>
      <c r="TN824" s="28"/>
      <c r="TO824" s="28"/>
      <c r="TP824" s="28"/>
      <c r="TQ824" s="28"/>
      <c r="TR824" s="28"/>
      <c r="TS824" s="28"/>
      <c r="TT824" s="28"/>
      <c r="TU824" s="28"/>
      <c r="TV824" s="28"/>
      <c r="TW824" s="28"/>
      <c r="TX824" s="28"/>
      <c r="TY824" s="28"/>
      <c r="TZ824" s="28"/>
      <c r="UA824" s="28"/>
      <c r="UB824" s="28"/>
      <c r="UC824" s="28"/>
      <c r="UD824" s="28"/>
      <c r="UE824" s="28"/>
      <c r="UF824" s="28"/>
      <c r="UG824" s="28"/>
      <c r="UH824" s="28"/>
      <c r="UI824" s="28"/>
      <c r="UJ824" s="28"/>
      <c r="UK824" s="28"/>
      <c r="UL824" s="28"/>
      <c r="UM824" s="28"/>
      <c r="UN824" s="28"/>
      <c r="UO824" s="28"/>
      <c r="UP824" s="28"/>
      <c r="UQ824" s="28"/>
      <c r="UR824" s="28"/>
      <c r="US824" s="28"/>
      <c r="UT824" s="28"/>
      <c r="UU824" s="28"/>
      <c r="UV824" s="28"/>
      <c r="UW824" s="28"/>
      <c r="UX824" s="28"/>
      <c r="UY824" s="28"/>
      <c r="UZ824" s="28"/>
      <c r="VA824" s="28"/>
      <c r="VB824" s="28"/>
      <c r="VC824" s="28"/>
      <c r="VD824" s="28"/>
      <c r="VE824" s="28"/>
      <c r="VF824" s="28"/>
      <c r="VG824" s="28"/>
      <c r="VH824" s="28"/>
      <c r="VI824" s="28"/>
      <c r="VJ824" s="28"/>
      <c r="VK824" s="28"/>
      <c r="VL824" s="28"/>
      <c r="VM824" s="28"/>
      <c r="VN824" s="28"/>
      <c r="VO824" s="28"/>
      <c r="VP824" s="28"/>
      <c r="VQ824" s="28"/>
      <c r="VR824" s="28"/>
      <c r="VS824" s="28"/>
      <c r="VT824" s="28"/>
      <c r="VU824" s="28"/>
      <c r="VV824" s="28"/>
      <c r="VW824" s="28"/>
      <c r="VX824" s="28"/>
      <c r="VY824" s="28"/>
      <c r="VZ824" s="28"/>
      <c r="WA824" s="28"/>
      <c r="WB824" s="28"/>
      <c r="WC824" s="28"/>
      <c r="WD824" s="28"/>
      <c r="WE824" s="28"/>
      <c r="WF824" s="28"/>
      <c r="WG824" s="28"/>
      <c r="WH824" s="28"/>
      <c r="WI824" s="28"/>
      <c r="WJ824" s="28"/>
      <c r="WK824" s="28"/>
      <c r="WL824" s="28"/>
      <c r="WM824" s="28"/>
      <c r="WN824" s="28"/>
      <c r="WO824" s="28"/>
      <c r="WP824" s="28"/>
      <c r="WQ824" s="28"/>
      <c r="WR824" s="28"/>
      <c r="WS824" s="28"/>
      <c r="WT824" s="28"/>
      <c r="WU824" s="28"/>
      <c r="WV824" s="28"/>
      <c r="WW824" s="28"/>
      <c r="WX824" s="28"/>
      <c r="WY824" s="28"/>
      <c r="WZ824" s="28"/>
      <c r="XA824" s="28"/>
      <c r="XB824" s="28"/>
      <c r="XC824" s="28"/>
      <c r="XD824" s="28"/>
      <c r="XE824" s="28"/>
      <c r="XF824" s="28"/>
      <c r="XG824" s="28"/>
      <c r="XH824" s="28"/>
      <c r="XI824" s="28"/>
      <c r="XJ824" s="28"/>
      <c r="XK824" s="28"/>
      <c r="XL824" s="28"/>
      <c r="XM824" s="28"/>
      <c r="XN824" s="28"/>
      <c r="XO824" s="28"/>
      <c r="XP824" s="28"/>
      <c r="XQ824" s="28"/>
      <c r="XR824" s="28"/>
      <c r="XS824" s="28"/>
      <c r="XT824" s="28"/>
      <c r="XU824" s="28"/>
      <c r="XV824" s="28"/>
      <c r="XW824" s="28"/>
      <c r="XX824" s="28"/>
      <c r="XY824" s="28"/>
      <c r="XZ824" s="28"/>
      <c r="YA824" s="28"/>
      <c r="YB824" s="28"/>
      <c r="YC824" s="28"/>
      <c r="YD824" s="28"/>
      <c r="YE824" s="28"/>
      <c r="YF824" s="28"/>
      <c r="YG824" s="28"/>
      <c r="YH824" s="28"/>
      <c r="YI824" s="28"/>
      <c r="YJ824" s="28"/>
      <c r="YK824" s="28"/>
      <c r="YL824" s="28"/>
      <c r="YM824" s="28"/>
      <c r="YN824" s="28"/>
      <c r="YO824" s="28"/>
      <c r="YP824" s="28"/>
      <c r="YQ824" s="28"/>
      <c r="YR824" s="28"/>
      <c r="YS824" s="28"/>
      <c r="YT824" s="28"/>
      <c r="YU824" s="28"/>
      <c r="YV824" s="28"/>
      <c r="YW824" s="28"/>
      <c r="YX824" s="28"/>
      <c r="YY824" s="28"/>
      <c r="YZ824" s="28"/>
      <c r="ZA824" s="28"/>
      <c r="ZB824" s="28"/>
      <c r="ZC824" s="28"/>
      <c r="ZD824" s="28"/>
      <c r="ZE824" s="28"/>
      <c r="ZF824" s="28"/>
      <c r="ZG824" s="28"/>
      <c r="ZH824" s="28"/>
      <c r="ZI824" s="28"/>
      <c r="ZJ824" s="28"/>
      <c r="ZK824" s="28"/>
      <c r="ZL824" s="28"/>
      <c r="ZM824" s="28"/>
      <c r="ZN824" s="28"/>
      <c r="ZO824" s="28"/>
      <c r="ZP824" s="28"/>
      <c r="ZQ824" s="28"/>
      <c r="ZR824" s="28"/>
      <c r="ZS824" s="28"/>
      <c r="ZT824" s="28"/>
      <c r="ZU824" s="28"/>
      <c r="ZV824" s="28"/>
      <c r="ZW824" s="28"/>
      <c r="ZX824" s="28"/>
      <c r="ZY824" s="28"/>
      <c r="ZZ824" s="28"/>
      <c r="AAA824" s="28"/>
      <c r="AAB824" s="28"/>
      <c r="AAC824" s="28"/>
      <c r="AAD824" s="28"/>
      <c r="AAE824" s="28"/>
      <c r="AAF824" s="28"/>
      <c r="AAG824" s="28"/>
      <c r="AAH824" s="28"/>
      <c r="AAI824" s="28"/>
      <c r="AAJ824" s="28"/>
      <c r="AAK824" s="28"/>
      <c r="AAL824" s="28"/>
      <c r="AAM824" s="28"/>
      <c r="AAN824" s="28"/>
      <c r="AAO824" s="28"/>
      <c r="AAP824" s="28"/>
      <c r="AAQ824" s="28"/>
      <c r="AAR824" s="28"/>
      <c r="AAS824" s="28"/>
      <c r="AAT824" s="28"/>
      <c r="AAU824" s="28"/>
      <c r="AAV824" s="28"/>
      <c r="AAW824" s="28"/>
      <c r="AAX824" s="28"/>
      <c r="AAY824" s="28"/>
      <c r="AAZ824" s="28"/>
      <c r="ABA824" s="28"/>
      <c r="ABB824" s="28"/>
      <c r="ABC824" s="28"/>
      <c r="ABD824" s="28"/>
      <c r="ABE824" s="28"/>
      <c r="ABF824" s="28"/>
      <c r="ABG824" s="28"/>
      <c r="ABH824" s="28"/>
      <c r="ABI824" s="28"/>
      <c r="ABJ824" s="28"/>
      <c r="ABK824" s="28"/>
      <c r="ABL824" s="28"/>
      <c r="ABM824" s="28"/>
      <c r="ABN824" s="28"/>
      <c r="ABO824" s="28"/>
      <c r="ABP824" s="28"/>
      <c r="ABQ824" s="28"/>
      <c r="ABR824" s="28"/>
      <c r="ABS824" s="28"/>
      <c r="ABT824" s="28"/>
      <c r="ABU824" s="28"/>
      <c r="ABV824" s="28"/>
      <c r="ABW824" s="28"/>
      <c r="ABX824" s="28"/>
      <c r="ABY824" s="28"/>
      <c r="ABZ824" s="28"/>
      <c r="ACA824" s="28"/>
      <c r="ACB824" s="28"/>
      <c r="ACC824" s="28"/>
      <c r="ACD824" s="28"/>
      <c r="ACE824" s="28"/>
      <c r="ACF824" s="28"/>
      <c r="ACG824" s="28"/>
      <c r="ACH824" s="28"/>
      <c r="ACI824" s="28"/>
      <c r="ACJ824" s="28"/>
      <c r="ACK824" s="28"/>
      <c r="ACL824" s="28"/>
      <c r="ACM824" s="28"/>
      <c r="ACN824" s="28"/>
      <c r="ACO824" s="28"/>
      <c r="ACP824" s="28"/>
      <c r="ACQ824" s="28"/>
      <c r="ACR824" s="28"/>
      <c r="ACS824" s="28"/>
      <c r="ACT824" s="28"/>
      <c r="ACU824" s="28"/>
      <c r="ACV824" s="28"/>
      <c r="ACW824" s="28"/>
      <c r="ACX824" s="28"/>
      <c r="ACY824" s="28"/>
      <c r="ACZ824" s="28"/>
      <c r="ADA824" s="28"/>
      <c r="ADB824" s="28"/>
      <c r="ADC824" s="28"/>
      <c r="ADD824" s="28"/>
      <c r="ADE824" s="28"/>
      <c r="ADF824" s="28"/>
      <c r="ADG824" s="28"/>
      <c r="ADH824" s="28"/>
      <c r="ADI824" s="28"/>
      <c r="ADJ824" s="28"/>
      <c r="ADK824" s="28"/>
      <c r="ADL824" s="28"/>
      <c r="ADM824" s="28"/>
      <c r="ADN824" s="28"/>
      <c r="ADO824" s="28"/>
      <c r="ADP824" s="28"/>
      <c r="ADQ824" s="28"/>
      <c r="ADR824" s="28"/>
      <c r="ADS824" s="28"/>
      <c r="ADT824" s="28"/>
      <c r="ADU824" s="28"/>
      <c r="ADV824" s="28"/>
      <c r="ADW824" s="28"/>
      <c r="ADX824" s="28"/>
      <c r="ADY824" s="28"/>
      <c r="ADZ824" s="28"/>
      <c r="AEA824" s="28"/>
      <c r="AEB824" s="28"/>
      <c r="AEC824" s="28"/>
      <c r="AED824" s="28"/>
      <c r="AEE824" s="28"/>
      <c r="AEF824" s="28"/>
      <c r="AEG824" s="28"/>
      <c r="AEH824" s="28"/>
      <c r="AEI824" s="28"/>
      <c r="AEJ824" s="28"/>
      <c r="AEK824" s="28"/>
      <c r="AEL824" s="28"/>
      <c r="AEM824" s="28"/>
      <c r="AEN824" s="28"/>
      <c r="AEO824" s="28"/>
      <c r="AEP824" s="28"/>
      <c r="AEQ824" s="28"/>
      <c r="AER824" s="28"/>
      <c r="AES824" s="28"/>
      <c r="AET824" s="28"/>
      <c r="AEU824" s="28"/>
      <c r="AEV824" s="28"/>
      <c r="AEW824" s="28"/>
      <c r="AEX824" s="28"/>
      <c r="AEY824" s="28"/>
      <c r="AEZ824" s="28"/>
      <c r="AFA824" s="28"/>
      <c r="AFB824" s="28"/>
      <c r="AFC824" s="28"/>
      <c r="AFD824" s="28"/>
      <c r="AFE824" s="28"/>
      <c r="AFF824" s="28"/>
      <c r="AFG824" s="28"/>
      <c r="AFH824" s="28"/>
      <c r="AFI824" s="28"/>
      <c r="AFJ824" s="28"/>
      <c r="AFK824" s="28"/>
      <c r="AFL824" s="28"/>
      <c r="AFM824" s="28"/>
      <c r="AFN824" s="28"/>
      <c r="AFO824" s="28"/>
      <c r="AFP824" s="28"/>
      <c r="AFQ824" s="28"/>
      <c r="AFR824" s="28"/>
      <c r="AFS824" s="28"/>
      <c r="AFT824" s="28"/>
      <c r="AFU824" s="28"/>
      <c r="AFV824" s="28"/>
      <c r="AFW824" s="28"/>
      <c r="AFX824" s="28"/>
      <c r="AFY824" s="28"/>
      <c r="AFZ824" s="28"/>
      <c r="AGA824" s="28"/>
      <c r="AGB824" s="28"/>
      <c r="AGC824" s="28"/>
      <c r="AGD824" s="28"/>
      <c r="AGE824" s="28"/>
      <c r="AGF824" s="28"/>
      <c r="AGG824" s="28"/>
      <c r="AGH824" s="28"/>
      <c r="AGI824" s="28"/>
      <c r="AGJ824" s="28"/>
      <c r="AGK824" s="28"/>
      <c r="AGL824" s="28"/>
      <c r="AGM824" s="28"/>
      <c r="AGN824" s="28"/>
      <c r="AGO824" s="28"/>
      <c r="AGP824" s="28"/>
      <c r="AGQ824" s="28"/>
      <c r="AGR824" s="28"/>
      <c r="AGS824" s="28"/>
      <c r="AGT824" s="28"/>
      <c r="AGU824" s="28"/>
      <c r="AGV824" s="28"/>
      <c r="AGW824" s="28"/>
      <c r="AGX824" s="28"/>
      <c r="AGY824" s="28"/>
      <c r="AGZ824" s="28"/>
      <c r="AHA824" s="28"/>
      <c r="AHB824" s="28"/>
      <c r="AHC824" s="28"/>
      <c r="AHD824" s="28"/>
      <c r="AHE824" s="28"/>
      <c r="AHF824" s="28"/>
      <c r="AHG824" s="28"/>
      <c r="AHH824" s="28"/>
      <c r="AHI824" s="28"/>
      <c r="AHJ824" s="28"/>
      <c r="AHK824" s="28"/>
      <c r="AHL824" s="28"/>
      <c r="AHM824" s="28"/>
      <c r="AHN824" s="28"/>
      <c r="AHO824" s="28"/>
      <c r="AHP824" s="28"/>
      <c r="AHQ824" s="28"/>
      <c r="AHR824" s="28"/>
      <c r="AHS824" s="28"/>
      <c r="AHT824" s="28"/>
      <c r="AHU824" s="28"/>
      <c r="AHV824" s="28"/>
      <c r="AHW824" s="28"/>
      <c r="AHX824" s="28"/>
      <c r="AHY824" s="28"/>
      <c r="AHZ824" s="28"/>
      <c r="AIA824" s="28"/>
      <c r="AIB824" s="28"/>
      <c r="AIC824" s="28"/>
      <c r="AID824" s="28"/>
      <c r="AIE824" s="28"/>
      <c r="AIF824" s="28"/>
      <c r="AIG824" s="28"/>
      <c r="AIH824" s="28"/>
      <c r="AII824" s="28"/>
      <c r="AIJ824" s="28"/>
      <c r="AIK824" s="28"/>
      <c r="AIL824" s="28"/>
      <c r="AIM824" s="28"/>
      <c r="AIN824" s="28"/>
      <c r="AIO824" s="28"/>
      <c r="AIP824" s="28"/>
      <c r="AIQ824" s="28"/>
      <c r="AIR824" s="28"/>
      <c r="AIS824" s="28"/>
      <c r="AIT824" s="28"/>
      <c r="AIU824" s="28"/>
      <c r="AIV824" s="28"/>
      <c r="AIW824" s="28"/>
      <c r="AIX824" s="28"/>
      <c r="AIY824" s="28"/>
      <c r="AIZ824" s="28"/>
      <c r="AJA824" s="28"/>
      <c r="AJB824" s="28"/>
      <c r="AJC824" s="28"/>
      <c r="AJD824" s="28"/>
      <c r="AJE824" s="28"/>
      <c r="AJF824" s="28"/>
      <c r="AJG824" s="28"/>
      <c r="AJH824" s="28"/>
      <c r="AJI824" s="28"/>
      <c r="AJJ824" s="28"/>
      <c r="AJK824" s="28"/>
      <c r="AJL824" s="28"/>
      <c r="AJM824" s="28"/>
      <c r="AJN824" s="28"/>
      <c r="AJO824" s="28"/>
      <c r="AJP824" s="28"/>
      <c r="AJQ824" s="28"/>
      <c r="AJR824" s="28"/>
      <c r="AJS824" s="28"/>
      <c r="AJT824" s="28"/>
      <c r="AJU824" s="28"/>
      <c r="AJV824" s="28"/>
      <c r="AJW824" s="28"/>
      <c r="AJX824" s="28"/>
      <c r="AJY824" s="28"/>
      <c r="AJZ824" s="28"/>
      <c r="AKA824" s="28"/>
      <c r="AKB824" s="28"/>
      <c r="AKC824" s="28"/>
      <c r="AKD824" s="28"/>
      <c r="AKE824" s="28"/>
      <c r="AKF824" s="28"/>
      <c r="AKG824" s="28"/>
      <c r="AKH824" s="28"/>
      <c r="AKI824" s="28"/>
      <c r="AKJ824" s="28"/>
      <c r="AKK824" s="28"/>
      <c r="AKL824" s="28"/>
      <c r="AKM824" s="28"/>
      <c r="AKN824" s="28"/>
      <c r="AKO824" s="28"/>
      <c r="AKP824" s="28"/>
      <c r="AKQ824" s="28"/>
      <c r="AKR824" s="28"/>
      <c r="AKS824" s="28"/>
      <c r="AKT824" s="28"/>
      <c r="AKU824" s="28"/>
      <c r="AKV824" s="28"/>
      <c r="AKW824" s="28"/>
      <c r="AKX824" s="28"/>
      <c r="AKY824" s="28"/>
      <c r="AKZ824" s="28"/>
      <c r="ALA824" s="28"/>
      <c r="ALB824" s="28"/>
      <c r="ALC824" s="28"/>
      <c r="ALD824" s="28"/>
      <c r="ALE824" s="28"/>
      <c r="ALF824" s="28"/>
      <c r="ALG824" s="28"/>
      <c r="ALH824" s="28"/>
      <c r="ALI824" s="28"/>
      <c r="ALJ824" s="28"/>
      <c r="ALK824" s="28"/>
      <c r="ALL824" s="28"/>
      <c r="ALM824" s="28"/>
      <c r="ALN824" s="28"/>
      <c r="ALO824" s="28"/>
      <c r="ALP824" s="28"/>
      <c r="ALQ824" s="28"/>
      <c r="ALR824" s="28"/>
      <c r="ALS824" s="28"/>
      <c r="ALT824" s="28"/>
      <c r="ALU824" s="28"/>
      <c r="ALV824" s="28"/>
      <c r="ALW824" s="28"/>
      <c r="ALX824" s="28"/>
      <c r="ALY824" s="28"/>
      <c r="ALZ824" s="28"/>
      <c r="AMA824" s="28"/>
      <c r="AMB824" s="28"/>
      <c r="AMC824" s="28"/>
      <c r="AMD824" s="28"/>
      <c r="AME824" s="28"/>
      <c r="AMF824" s="28"/>
      <c r="AMG824" s="28"/>
      <c r="AMH824" s="28"/>
      <c r="AMI824" s="28"/>
      <c r="AMJ824" s="28"/>
      <c r="AMK824" s="28"/>
      <c r="AML824" s="28"/>
      <c r="AMM824" s="28"/>
      <c r="AMN824" s="28"/>
      <c r="AMO824" s="28"/>
      <c r="AMP824" s="28"/>
      <c r="AMQ824" s="28"/>
      <c r="AMR824" s="28"/>
      <c r="AMS824" s="28"/>
      <c r="AMT824" s="28"/>
      <c r="AMU824" s="28"/>
      <c r="AMV824" s="28"/>
      <c r="AMW824" s="28"/>
      <c r="AMX824" s="28"/>
      <c r="AMY824" s="28"/>
      <c r="AMZ824" s="28"/>
      <c r="ANA824" s="28"/>
      <c r="ANB824" s="28"/>
      <c r="ANC824" s="28"/>
      <c r="AND824" s="28"/>
      <c r="ANE824" s="28"/>
      <c r="ANF824" s="28"/>
      <c r="ANG824" s="28"/>
      <c r="ANH824" s="28"/>
      <c r="ANI824" s="28"/>
      <c r="ANJ824" s="28"/>
      <c r="ANK824" s="28"/>
      <c r="ANL824" s="28"/>
      <c r="ANM824" s="28"/>
      <c r="ANN824" s="28"/>
      <c r="ANO824" s="28"/>
      <c r="ANP824" s="28"/>
      <c r="ANQ824" s="28"/>
      <c r="ANR824" s="28"/>
      <c r="ANS824" s="28"/>
      <c r="ANT824" s="28"/>
      <c r="ANU824" s="28"/>
      <c r="ANV824" s="28"/>
      <c r="ANW824" s="28"/>
      <c r="ANX824" s="28"/>
      <c r="ANY824" s="28"/>
      <c r="ANZ824" s="28"/>
      <c r="AOA824" s="28"/>
      <c r="AOB824" s="28"/>
      <c r="AOC824" s="28"/>
      <c r="AOD824" s="28"/>
      <c r="AOE824" s="28"/>
      <c r="AOF824" s="28"/>
      <c r="AOG824" s="28"/>
      <c r="AOH824" s="28"/>
      <c r="AOI824" s="28"/>
      <c r="AOJ824" s="28"/>
      <c r="AOK824" s="28"/>
      <c r="AOL824" s="28"/>
      <c r="AOM824" s="28"/>
      <c r="AON824" s="28"/>
      <c r="AOO824" s="28"/>
      <c r="AOP824" s="28"/>
      <c r="AOQ824" s="28"/>
      <c r="AOR824" s="28"/>
      <c r="AOS824" s="28"/>
      <c r="AOT824" s="28"/>
      <c r="AOU824" s="28"/>
      <c r="AOV824" s="28"/>
      <c r="AOW824" s="28"/>
      <c r="AOX824" s="28"/>
      <c r="AOY824" s="28"/>
      <c r="AOZ824" s="28"/>
      <c r="APA824" s="28"/>
      <c r="APB824" s="28"/>
      <c r="APC824" s="28"/>
      <c r="APD824" s="28"/>
      <c r="APE824" s="28"/>
      <c r="APF824" s="28"/>
      <c r="APG824" s="28"/>
      <c r="APH824" s="28"/>
      <c r="API824" s="28"/>
      <c r="APJ824" s="28"/>
      <c r="APK824" s="28"/>
      <c r="APL824" s="28"/>
      <c r="APM824" s="28"/>
      <c r="APN824" s="28"/>
      <c r="APO824" s="28"/>
      <c r="APP824" s="28"/>
      <c r="APQ824" s="28"/>
      <c r="APR824" s="28"/>
      <c r="APS824" s="28"/>
      <c r="APT824" s="28"/>
      <c r="APU824" s="28"/>
      <c r="APV824" s="28"/>
      <c r="APW824" s="28"/>
      <c r="APX824" s="28"/>
      <c r="APY824" s="28"/>
      <c r="APZ824" s="28"/>
      <c r="AQA824" s="28"/>
      <c r="AQB824" s="28"/>
      <c r="AQC824" s="28"/>
      <c r="AQD824" s="28"/>
      <c r="AQE824" s="28"/>
      <c r="AQF824" s="28"/>
      <c r="AQG824" s="28"/>
      <c r="AQH824" s="28"/>
      <c r="AQI824" s="28"/>
      <c r="AQJ824" s="28"/>
      <c r="AQK824" s="28"/>
      <c r="AQL824" s="28"/>
      <c r="AQM824" s="28"/>
      <c r="AQN824" s="28"/>
      <c r="AQO824" s="28"/>
      <c r="AQP824" s="28"/>
      <c r="AQQ824" s="28"/>
      <c r="AQR824" s="28"/>
      <c r="AQS824" s="28"/>
      <c r="AQT824" s="28"/>
      <c r="AQU824" s="28"/>
      <c r="AQV824" s="28"/>
      <c r="AQW824" s="28"/>
      <c r="AQX824" s="28"/>
      <c r="AQY824" s="28"/>
      <c r="AQZ824" s="28"/>
      <c r="ARA824" s="28"/>
      <c r="ARB824" s="28"/>
      <c r="ARC824" s="28"/>
      <c r="ARD824" s="28"/>
      <c r="ARE824" s="28"/>
      <c r="ARF824" s="28"/>
      <c r="ARG824" s="28"/>
      <c r="ARH824" s="28"/>
      <c r="ARI824" s="28"/>
      <c r="ARJ824" s="28"/>
      <c r="ARK824" s="28"/>
      <c r="ARL824" s="28"/>
      <c r="ARM824" s="28"/>
      <c r="ARN824" s="28"/>
      <c r="ARO824" s="28"/>
      <c r="ARP824" s="28"/>
      <c r="ARQ824" s="28"/>
      <c r="ARR824" s="28"/>
      <c r="ARS824" s="28"/>
      <c r="ART824" s="28"/>
      <c r="ARU824" s="28"/>
      <c r="ARV824" s="28"/>
      <c r="ARW824" s="28"/>
      <c r="ARX824" s="28"/>
      <c r="ARY824" s="28"/>
      <c r="ARZ824" s="28"/>
      <c r="ASA824" s="28"/>
      <c r="ASB824" s="28"/>
      <c r="ASC824" s="28"/>
      <c r="ASD824" s="28"/>
      <c r="ASE824" s="28"/>
      <c r="ASF824" s="28"/>
      <c r="ASG824" s="28"/>
      <c r="ASH824" s="28"/>
      <c r="ASI824" s="28"/>
      <c r="ASJ824" s="28"/>
      <c r="ASK824" s="28"/>
      <c r="ASL824" s="28"/>
      <c r="ASM824" s="28"/>
      <c r="ASN824" s="28"/>
      <c r="ASO824" s="28"/>
      <c r="ASP824" s="28"/>
      <c r="ASQ824" s="28"/>
      <c r="ASR824" s="28"/>
      <c r="ASS824" s="28"/>
      <c r="AST824" s="28"/>
      <c r="ASU824" s="28"/>
      <c r="ASV824" s="28"/>
      <c r="ASW824" s="28"/>
      <c r="ASX824" s="28"/>
      <c r="ASY824" s="28"/>
      <c r="ASZ824" s="28"/>
      <c r="ATA824" s="28"/>
      <c r="ATB824" s="28"/>
      <c r="ATC824" s="28"/>
      <c r="ATD824" s="28"/>
      <c r="ATE824" s="28"/>
      <c r="ATF824" s="28"/>
      <c r="ATG824" s="28"/>
      <c r="ATH824" s="28"/>
      <c r="ATI824" s="28"/>
      <c r="ATJ824" s="28"/>
      <c r="ATK824" s="28"/>
      <c r="ATL824" s="28"/>
      <c r="ATM824" s="28"/>
      <c r="ATN824" s="28"/>
      <c r="ATO824" s="28"/>
      <c r="ATP824" s="28"/>
      <c r="ATQ824" s="28"/>
      <c r="ATR824" s="28"/>
      <c r="ATS824" s="28"/>
      <c r="ATT824" s="28"/>
      <c r="ATU824" s="28"/>
      <c r="ATV824" s="28"/>
      <c r="ATW824" s="28"/>
      <c r="ATX824" s="28"/>
      <c r="ATY824" s="28"/>
      <c r="ATZ824" s="28"/>
      <c r="AUA824" s="28"/>
      <c r="AUB824" s="28"/>
      <c r="AUC824" s="28"/>
      <c r="AUD824" s="28"/>
      <c r="AUE824" s="28"/>
      <c r="AUF824" s="28"/>
      <c r="AUG824" s="28"/>
      <c r="AUH824" s="28"/>
      <c r="AUI824" s="28"/>
      <c r="AUJ824" s="28"/>
      <c r="AUK824" s="28"/>
      <c r="AUL824" s="28"/>
      <c r="AUM824" s="28"/>
      <c r="AUN824" s="28"/>
      <c r="AUO824" s="28"/>
      <c r="AUP824" s="28"/>
      <c r="AUQ824" s="28"/>
      <c r="AUR824" s="28"/>
      <c r="AUS824" s="28"/>
      <c r="AUT824" s="28"/>
      <c r="AUU824" s="28"/>
      <c r="AUV824" s="28"/>
      <c r="AUW824" s="28"/>
      <c r="AUX824" s="28"/>
      <c r="AUY824" s="28"/>
      <c r="AUZ824" s="28"/>
      <c r="AVA824" s="28"/>
      <c r="AVB824" s="28"/>
      <c r="AVC824" s="28"/>
      <c r="AVD824" s="28"/>
      <c r="AVE824" s="28"/>
      <c r="AVF824" s="28"/>
      <c r="AVG824" s="28"/>
      <c r="AVH824" s="28"/>
      <c r="AVI824" s="28"/>
      <c r="AVJ824" s="28"/>
      <c r="AVK824" s="28"/>
      <c r="AVL824" s="28"/>
      <c r="AVM824" s="28"/>
      <c r="AVN824" s="28"/>
      <c r="AVO824" s="28"/>
      <c r="AVP824" s="28"/>
      <c r="AVQ824" s="28"/>
      <c r="AVR824" s="28"/>
      <c r="AVS824" s="28"/>
      <c r="AVT824" s="28"/>
      <c r="AVU824" s="28"/>
      <c r="AVV824" s="28"/>
      <c r="AVW824" s="28"/>
      <c r="AVX824" s="28"/>
      <c r="AVY824" s="28"/>
      <c r="AVZ824" s="28"/>
      <c r="AWA824" s="28"/>
      <c r="AWB824" s="28"/>
      <c r="AWC824" s="28"/>
      <c r="AWD824" s="28"/>
      <c r="AWE824" s="28"/>
      <c r="AWF824" s="28"/>
      <c r="AWG824" s="28"/>
      <c r="AWH824" s="28"/>
      <c r="AWI824" s="28"/>
      <c r="AWJ824" s="28"/>
      <c r="AWK824" s="28"/>
      <c r="AWL824" s="28"/>
      <c r="AWM824" s="28"/>
      <c r="AWN824" s="28"/>
      <c r="AWO824" s="28"/>
      <c r="AWP824" s="28"/>
      <c r="AWQ824" s="28"/>
      <c r="AWR824" s="28"/>
      <c r="AWS824" s="28"/>
      <c r="AWT824" s="28"/>
      <c r="AWU824" s="28"/>
      <c r="AWV824" s="28"/>
      <c r="AWW824" s="28"/>
      <c r="AWX824" s="28"/>
      <c r="AWY824" s="28"/>
      <c r="AWZ824" s="28"/>
      <c r="AXA824" s="28"/>
      <c r="AXB824" s="28"/>
      <c r="AXC824" s="28"/>
      <c r="AXD824" s="28"/>
      <c r="AXE824" s="28"/>
      <c r="AXF824" s="28"/>
      <c r="AXG824" s="28"/>
      <c r="AXH824" s="28"/>
      <c r="AXI824" s="28"/>
      <c r="AXJ824" s="28"/>
      <c r="AXK824" s="28"/>
      <c r="AXL824" s="28"/>
      <c r="AXM824" s="28"/>
      <c r="AXN824" s="28"/>
      <c r="AXO824" s="28"/>
      <c r="AXP824" s="28"/>
      <c r="AXQ824" s="28"/>
      <c r="AXR824" s="28"/>
      <c r="AXS824" s="28"/>
      <c r="AXT824" s="28"/>
      <c r="AXU824" s="28"/>
      <c r="AXV824" s="28"/>
      <c r="AXW824" s="28"/>
      <c r="AXX824" s="28"/>
      <c r="AXY824" s="28"/>
      <c r="AXZ824" s="28"/>
      <c r="AYA824" s="28"/>
      <c r="AYB824" s="28"/>
      <c r="AYC824" s="28"/>
      <c r="AYD824" s="28"/>
      <c r="AYE824" s="28"/>
      <c r="AYF824" s="28"/>
      <c r="AYG824" s="28"/>
      <c r="AYH824" s="28"/>
      <c r="AYI824" s="28"/>
      <c r="AYJ824" s="28"/>
      <c r="AYK824" s="28"/>
      <c r="AYL824" s="28"/>
      <c r="AYM824" s="28"/>
      <c r="AYN824" s="28"/>
      <c r="AYO824" s="28"/>
      <c r="AYP824" s="28"/>
      <c r="AYQ824" s="28"/>
      <c r="AYR824" s="28"/>
      <c r="AYS824" s="28"/>
      <c r="AYT824" s="28"/>
      <c r="AYU824" s="28"/>
      <c r="AYV824" s="28"/>
      <c r="AYW824" s="28"/>
      <c r="AYX824" s="28"/>
      <c r="AYY824" s="28"/>
      <c r="AYZ824" s="28"/>
      <c r="AZA824" s="28"/>
      <c r="AZB824" s="28"/>
      <c r="AZC824" s="28"/>
      <c r="AZD824" s="28"/>
      <c r="AZE824" s="28"/>
      <c r="AZF824" s="28"/>
      <c r="AZG824" s="28"/>
      <c r="AZH824" s="28"/>
      <c r="AZI824" s="28"/>
      <c r="AZJ824" s="28"/>
      <c r="AZK824" s="28"/>
      <c r="AZL824" s="28"/>
      <c r="AZM824" s="28"/>
      <c r="AZN824" s="28"/>
      <c r="AZO824" s="28"/>
      <c r="AZP824" s="28"/>
      <c r="AZQ824" s="28"/>
      <c r="AZR824" s="28"/>
      <c r="AZS824" s="28"/>
      <c r="AZT824" s="28"/>
      <c r="AZU824" s="28"/>
      <c r="AZV824" s="28"/>
      <c r="AZW824" s="28"/>
      <c r="AZX824" s="28"/>
      <c r="AZY824" s="28"/>
      <c r="AZZ824" s="28"/>
      <c r="BAA824" s="28"/>
      <c r="BAB824" s="28"/>
      <c r="BAC824" s="28"/>
      <c r="BAD824" s="28"/>
      <c r="BAE824" s="28"/>
      <c r="BAF824" s="28"/>
      <c r="BAG824" s="28"/>
      <c r="BAH824" s="28"/>
      <c r="BAI824" s="28"/>
      <c r="BAJ824" s="28"/>
      <c r="BAK824" s="28"/>
      <c r="BAL824" s="28"/>
      <c r="BAM824" s="28"/>
      <c r="BAN824" s="28"/>
      <c r="BAO824" s="28"/>
      <c r="BAP824" s="28"/>
      <c r="BAQ824" s="28"/>
      <c r="BAR824" s="28"/>
      <c r="BAS824" s="28"/>
      <c r="BAT824" s="28"/>
      <c r="BAU824" s="28"/>
      <c r="BAV824" s="28"/>
      <c r="BAW824" s="28"/>
      <c r="BAX824" s="28"/>
      <c r="BAY824" s="28"/>
      <c r="BAZ824" s="28"/>
      <c r="BBA824" s="28"/>
      <c r="BBB824" s="28"/>
      <c r="BBC824" s="28"/>
      <c r="BBD824" s="28"/>
      <c r="BBE824" s="28"/>
      <c r="BBF824" s="28"/>
      <c r="BBG824" s="28"/>
      <c r="BBH824" s="28"/>
      <c r="BBI824" s="28"/>
      <c r="BBJ824" s="28"/>
      <c r="BBK824" s="28"/>
      <c r="BBL824" s="28"/>
      <c r="BBM824" s="28"/>
      <c r="BBN824" s="28"/>
      <c r="BBO824" s="28"/>
      <c r="BBP824" s="28"/>
      <c r="BBQ824" s="28"/>
      <c r="BBR824" s="28"/>
      <c r="BBS824" s="28"/>
      <c r="BBT824" s="28"/>
      <c r="BBU824" s="28"/>
      <c r="BBV824" s="28"/>
      <c r="BBW824" s="28"/>
      <c r="BBX824" s="28"/>
      <c r="BBY824" s="28"/>
      <c r="BBZ824" s="28"/>
      <c r="BCA824" s="28"/>
      <c r="BCB824" s="28"/>
      <c r="BCC824" s="28"/>
      <c r="BCD824" s="28"/>
      <c r="BCE824" s="28"/>
      <c r="BCF824" s="28"/>
      <c r="BCG824" s="28"/>
      <c r="BCH824" s="28"/>
      <c r="BCI824" s="28"/>
      <c r="BCJ824" s="28"/>
      <c r="BCK824" s="28"/>
      <c r="BCL824" s="28"/>
      <c r="BCM824" s="28"/>
      <c r="BCN824" s="28"/>
      <c r="BCO824" s="28"/>
      <c r="BCP824" s="28"/>
      <c r="BCQ824" s="28"/>
      <c r="BCR824" s="28"/>
      <c r="BCS824" s="28"/>
      <c r="BCT824" s="28"/>
      <c r="BCU824" s="28"/>
      <c r="BCV824" s="28"/>
      <c r="BCW824" s="28"/>
      <c r="BCX824" s="28"/>
      <c r="BCY824" s="28"/>
      <c r="BCZ824" s="28"/>
      <c r="BDA824" s="28"/>
      <c r="BDB824" s="28"/>
      <c r="BDC824" s="28"/>
      <c r="BDD824" s="28"/>
      <c r="BDE824" s="28"/>
      <c r="BDF824" s="28"/>
      <c r="BDG824" s="28"/>
      <c r="BDH824" s="28"/>
      <c r="BDI824" s="28"/>
      <c r="BDJ824" s="28"/>
      <c r="BDK824" s="28"/>
      <c r="BDL824" s="28"/>
      <c r="BDM824" s="28"/>
      <c r="BDN824" s="28"/>
      <c r="BDO824" s="28"/>
      <c r="BDP824" s="28"/>
      <c r="BDQ824" s="28"/>
      <c r="BDR824" s="28"/>
      <c r="BDS824" s="28"/>
      <c r="BDT824" s="28"/>
      <c r="BDU824" s="28"/>
      <c r="BDV824" s="28"/>
      <c r="BDW824" s="28"/>
      <c r="BDX824" s="28"/>
      <c r="BDY824" s="28"/>
      <c r="BDZ824" s="28"/>
      <c r="BEA824" s="28"/>
      <c r="BEB824" s="28"/>
      <c r="BEC824" s="28"/>
      <c r="BED824" s="28"/>
      <c r="BEE824" s="28"/>
      <c r="BEF824" s="28"/>
      <c r="BEG824" s="28"/>
      <c r="BEH824" s="28"/>
      <c r="BEI824" s="28"/>
      <c r="BEJ824" s="28"/>
      <c r="BEK824" s="28"/>
      <c r="BEL824" s="28"/>
      <c r="BEM824" s="28"/>
      <c r="BEN824" s="28"/>
      <c r="BEO824" s="28"/>
      <c r="BEP824" s="28"/>
      <c r="BEQ824" s="28"/>
      <c r="BER824" s="28"/>
      <c r="BES824" s="28"/>
      <c r="BET824" s="28"/>
      <c r="BEU824" s="28"/>
      <c r="BEV824" s="28"/>
      <c r="BEW824" s="28"/>
      <c r="BEX824" s="28"/>
      <c r="BEY824" s="28"/>
      <c r="BEZ824" s="28"/>
      <c r="BFA824" s="28"/>
      <c r="BFB824" s="28"/>
      <c r="BFC824" s="28"/>
      <c r="BFD824" s="28"/>
      <c r="BFE824" s="28"/>
      <c r="BFF824" s="28"/>
      <c r="BFG824" s="28"/>
      <c r="BFH824" s="28"/>
      <c r="BFI824" s="28"/>
      <c r="BFJ824" s="28"/>
      <c r="BFK824" s="28"/>
      <c r="BFL824" s="28"/>
      <c r="BFM824" s="28"/>
      <c r="BFN824" s="28"/>
      <c r="BFO824" s="28"/>
      <c r="BFP824" s="28"/>
      <c r="BFQ824" s="28"/>
      <c r="BFR824" s="28"/>
      <c r="BFS824" s="28"/>
      <c r="BFT824" s="28"/>
      <c r="BFU824" s="28"/>
      <c r="BFV824" s="28"/>
      <c r="BFW824" s="28"/>
      <c r="BFX824" s="28"/>
      <c r="BFY824" s="28"/>
      <c r="BFZ824" s="28"/>
      <c r="BGA824" s="28"/>
      <c r="BGB824" s="28"/>
      <c r="BGC824" s="28"/>
      <c r="BGD824" s="28"/>
      <c r="BGE824" s="28"/>
      <c r="BGF824" s="28"/>
      <c r="BGG824" s="28"/>
      <c r="BGH824" s="28"/>
      <c r="BGI824" s="28"/>
      <c r="BGJ824" s="28"/>
      <c r="BGK824" s="28"/>
      <c r="BGL824" s="28"/>
      <c r="BGM824" s="28"/>
      <c r="BGN824" s="28"/>
      <c r="BGO824" s="28"/>
      <c r="BGP824" s="28"/>
      <c r="BGQ824" s="28"/>
      <c r="BGR824" s="28"/>
      <c r="BGS824" s="28"/>
      <c r="BGT824" s="28"/>
      <c r="BGU824" s="28"/>
      <c r="BGV824" s="28"/>
      <c r="BGW824" s="28"/>
      <c r="BGX824" s="28"/>
      <c r="BGY824" s="28"/>
      <c r="BGZ824" s="28"/>
      <c r="BHA824" s="28"/>
      <c r="BHB824" s="28"/>
      <c r="BHC824" s="28"/>
      <c r="BHD824" s="28"/>
      <c r="BHE824" s="28"/>
      <c r="BHF824" s="28"/>
      <c r="BHG824" s="28"/>
      <c r="BHH824" s="28"/>
      <c r="BHI824" s="28"/>
      <c r="BHJ824" s="28"/>
      <c r="BHK824" s="28"/>
      <c r="BHL824" s="28"/>
      <c r="BHM824" s="28"/>
      <c r="BHN824" s="28"/>
      <c r="BHO824" s="28"/>
      <c r="BHP824" s="28"/>
      <c r="BHQ824" s="28"/>
      <c r="BHR824" s="28"/>
      <c r="BHS824" s="28"/>
      <c r="BHT824" s="28"/>
      <c r="BHU824" s="28"/>
      <c r="BHV824" s="28"/>
      <c r="BHW824" s="28"/>
      <c r="BHX824" s="28"/>
      <c r="BHY824" s="28"/>
      <c r="BHZ824" s="28"/>
      <c r="BIA824" s="28"/>
      <c r="BIB824" s="28"/>
      <c r="BIC824" s="28"/>
      <c r="BID824" s="28"/>
      <c r="BIE824" s="28"/>
      <c r="BIF824" s="28"/>
      <c r="BIG824" s="28"/>
      <c r="BIH824" s="28"/>
      <c r="BII824" s="28"/>
      <c r="BIJ824" s="28"/>
      <c r="BIK824" s="28"/>
      <c r="BIL824" s="28"/>
      <c r="BIM824" s="28"/>
      <c r="BIN824" s="28"/>
      <c r="BIO824" s="28"/>
      <c r="BIP824" s="28"/>
      <c r="BIQ824" s="28"/>
      <c r="BIR824" s="28"/>
      <c r="BIS824" s="28"/>
      <c r="BIT824" s="28"/>
      <c r="BIU824" s="28"/>
      <c r="BIV824" s="28"/>
      <c r="BIW824" s="28"/>
      <c r="BIX824" s="28"/>
      <c r="BIY824" s="28"/>
      <c r="BIZ824" s="28"/>
      <c r="BJA824" s="28"/>
      <c r="BJB824" s="28"/>
      <c r="BJC824" s="28"/>
      <c r="BJD824" s="28"/>
      <c r="BJE824" s="28"/>
      <c r="BJF824" s="28"/>
      <c r="BJG824" s="28"/>
      <c r="BJH824" s="28"/>
      <c r="BJI824" s="28"/>
      <c r="BJJ824" s="28"/>
      <c r="BJK824" s="28"/>
      <c r="BJL824" s="28"/>
      <c r="BJM824" s="28"/>
      <c r="BJN824" s="28"/>
      <c r="BJO824" s="28"/>
      <c r="BJP824" s="28"/>
      <c r="BJQ824" s="28"/>
      <c r="BJR824" s="28"/>
      <c r="BJS824" s="28"/>
      <c r="BJT824" s="28"/>
      <c r="BJU824" s="28"/>
      <c r="BJV824" s="28"/>
      <c r="BJW824" s="28"/>
      <c r="BJX824" s="28"/>
      <c r="BJY824" s="28"/>
      <c r="BJZ824" s="28"/>
      <c r="BKA824" s="28"/>
      <c r="BKB824" s="28"/>
      <c r="BKC824" s="28"/>
      <c r="BKD824" s="28"/>
      <c r="BKE824" s="28"/>
      <c r="BKF824" s="28"/>
      <c r="BKG824" s="28"/>
      <c r="BKH824" s="28"/>
      <c r="BKI824" s="28"/>
      <c r="BKJ824" s="28"/>
      <c r="BKK824" s="28"/>
      <c r="BKL824" s="28"/>
      <c r="BKM824" s="28"/>
      <c r="BKN824" s="28"/>
      <c r="BKO824" s="28"/>
      <c r="BKP824" s="28"/>
      <c r="BKQ824" s="28"/>
      <c r="BKR824" s="28"/>
      <c r="BKS824" s="28"/>
      <c r="BKT824" s="28"/>
      <c r="BKU824" s="28"/>
      <c r="BKV824" s="28"/>
      <c r="BKW824" s="28"/>
      <c r="BKX824" s="28"/>
      <c r="BKY824" s="28"/>
      <c r="BKZ824" s="28"/>
      <c r="BLA824" s="28"/>
      <c r="BLB824" s="28"/>
      <c r="BLC824" s="28"/>
      <c r="BLD824" s="28"/>
      <c r="BLE824" s="28"/>
      <c r="BLF824" s="28"/>
      <c r="BLG824" s="28"/>
      <c r="BLH824" s="28"/>
      <c r="BLI824" s="28"/>
      <c r="BLJ824" s="28"/>
      <c r="BLK824" s="28"/>
      <c r="BLL824" s="28"/>
      <c r="BLM824" s="28"/>
      <c r="BLN824" s="28"/>
      <c r="BLO824" s="28"/>
      <c r="BLP824" s="28"/>
      <c r="BLQ824" s="28"/>
      <c r="BLR824" s="28"/>
      <c r="BLS824" s="28"/>
      <c r="BLT824" s="28"/>
      <c r="BLU824" s="28"/>
      <c r="BLV824" s="28"/>
      <c r="BLW824" s="28"/>
      <c r="BLX824" s="28"/>
      <c r="BLY824" s="28"/>
      <c r="BLZ824" s="28"/>
      <c r="BMA824" s="28"/>
      <c r="BMB824" s="28"/>
      <c r="BMC824" s="28"/>
      <c r="BMD824" s="28"/>
      <c r="BME824" s="28"/>
      <c r="BMF824" s="28"/>
      <c r="BMG824" s="28"/>
      <c r="BMH824" s="28"/>
      <c r="BMI824" s="28"/>
      <c r="BMJ824" s="28"/>
      <c r="BMK824" s="28"/>
      <c r="BML824" s="28"/>
      <c r="BMM824" s="28"/>
      <c r="BMN824" s="28"/>
      <c r="BMO824" s="28"/>
      <c r="BMP824" s="28"/>
      <c r="BMQ824" s="28"/>
      <c r="BMR824" s="28"/>
      <c r="BMS824" s="28"/>
      <c r="BMT824" s="28"/>
      <c r="BMU824" s="28"/>
      <c r="BMV824" s="28"/>
      <c r="BMW824" s="28"/>
      <c r="BMX824" s="28"/>
      <c r="BMY824" s="28"/>
      <c r="BMZ824" s="28"/>
      <c r="BNA824" s="28"/>
      <c r="BNB824" s="28"/>
      <c r="BNC824" s="28"/>
      <c r="BND824" s="28"/>
      <c r="BNE824" s="28"/>
      <c r="BNF824" s="28"/>
      <c r="BNG824" s="28"/>
      <c r="BNH824" s="28"/>
      <c r="BNI824" s="28"/>
      <c r="BNJ824" s="28"/>
      <c r="BNK824" s="28"/>
      <c r="BNL824" s="28"/>
      <c r="BNM824" s="28"/>
      <c r="BNN824" s="28"/>
      <c r="BNO824" s="28"/>
      <c r="BNP824" s="28"/>
      <c r="BNQ824" s="28"/>
      <c r="BNR824" s="28"/>
      <c r="BNS824" s="28"/>
      <c r="BNT824" s="28"/>
      <c r="BNU824" s="28"/>
      <c r="BNV824" s="28"/>
      <c r="BNW824" s="28"/>
      <c r="BNX824" s="28"/>
      <c r="BNY824" s="28"/>
      <c r="BNZ824" s="28"/>
      <c r="BOA824" s="28"/>
      <c r="BOB824" s="28"/>
      <c r="BOC824" s="28"/>
      <c r="BOD824" s="28"/>
      <c r="BOE824" s="28"/>
      <c r="BOF824" s="28"/>
      <c r="BOG824" s="28"/>
      <c r="BOH824" s="28"/>
      <c r="BOI824" s="28"/>
      <c r="BOJ824" s="28"/>
      <c r="BOK824" s="28"/>
      <c r="BOL824" s="28"/>
      <c r="BOM824" s="28"/>
      <c r="BON824" s="28"/>
      <c r="BOO824" s="28"/>
      <c r="BOP824" s="28"/>
      <c r="BOQ824" s="28"/>
      <c r="BOR824" s="28"/>
      <c r="BOS824" s="28"/>
      <c r="BOT824" s="28"/>
      <c r="BOU824" s="28"/>
      <c r="BOV824" s="28"/>
      <c r="BOW824" s="28"/>
      <c r="BOX824" s="28"/>
      <c r="BOY824" s="28"/>
      <c r="BOZ824" s="28"/>
      <c r="BPA824" s="28"/>
      <c r="BPB824" s="28"/>
      <c r="BPC824" s="28"/>
      <c r="BPD824" s="28"/>
      <c r="BPE824" s="28"/>
      <c r="BPF824" s="28"/>
      <c r="BPG824" s="28"/>
      <c r="BPH824" s="28"/>
      <c r="BPI824" s="28"/>
      <c r="BPJ824" s="28"/>
      <c r="BPK824" s="28"/>
      <c r="BPL824" s="28"/>
      <c r="BPM824" s="28"/>
      <c r="BPN824" s="28"/>
      <c r="BPO824" s="28"/>
      <c r="BPP824" s="28"/>
      <c r="BPQ824" s="28"/>
      <c r="BPR824" s="28"/>
      <c r="BPS824" s="28"/>
      <c r="BPT824" s="28"/>
      <c r="BPU824" s="28"/>
      <c r="BPV824" s="28"/>
      <c r="BPW824" s="28"/>
      <c r="BPX824" s="28"/>
      <c r="BPY824" s="28"/>
      <c r="BPZ824" s="28"/>
      <c r="BQA824" s="28"/>
      <c r="BQB824" s="28"/>
      <c r="BQC824" s="28"/>
      <c r="BQD824" s="28"/>
      <c r="BQE824" s="28"/>
      <c r="BQF824" s="28"/>
      <c r="BQG824" s="28"/>
      <c r="BQH824" s="28"/>
      <c r="BQI824" s="28"/>
      <c r="BQJ824" s="28"/>
      <c r="BQK824" s="28"/>
      <c r="BQL824" s="28"/>
      <c r="BQM824" s="28"/>
      <c r="BQN824" s="28"/>
      <c r="BQO824" s="28"/>
      <c r="BQP824" s="28"/>
      <c r="BQQ824" s="28"/>
      <c r="BQR824" s="28"/>
      <c r="BQS824" s="28"/>
      <c r="BQT824" s="28"/>
      <c r="BQU824" s="28"/>
      <c r="BQV824" s="28"/>
      <c r="BQW824" s="28"/>
      <c r="BQX824" s="28"/>
      <c r="BQY824" s="28"/>
      <c r="BQZ824" s="28"/>
      <c r="BRA824" s="28"/>
      <c r="BRB824" s="28"/>
      <c r="BRC824" s="28"/>
      <c r="BRD824" s="28"/>
      <c r="BRE824" s="28"/>
      <c r="BRF824" s="28"/>
      <c r="BRG824" s="28"/>
      <c r="BRH824" s="28"/>
      <c r="BRI824" s="28"/>
      <c r="BRJ824" s="28"/>
      <c r="BRK824" s="28"/>
      <c r="BRL824" s="28"/>
      <c r="BRM824" s="28"/>
      <c r="BRN824" s="28"/>
      <c r="BRO824" s="28"/>
      <c r="BRP824" s="28"/>
      <c r="BRQ824" s="28"/>
      <c r="BRR824" s="28"/>
      <c r="BRS824" s="28"/>
      <c r="BRT824" s="28"/>
      <c r="BRU824" s="28"/>
      <c r="BRV824" s="28"/>
      <c r="BRW824" s="28"/>
      <c r="BRX824" s="28"/>
      <c r="BRY824" s="28"/>
      <c r="BRZ824" s="28"/>
      <c r="BSA824" s="28"/>
      <c r="BSB824" s="28"/>
      <c r="BSC824" s="28"/>
      <c r="BSD824" s="28"/>
      <c r="BSE824" s="28"/>
      <c r="BSF824" s="28"/>
      <c r="BSG824" s="28"/>
      <c r="BSH824" s="28"/>
      <c r="BSI824" s="28"/>
      <c r="BSJ824" s="28"/>
      <c r="BSK824" s="28"/>
      <c r="BSL824" s="28"/>
      <c r="BSM824" s="28"/>
      <c r="BSN824" s="28"/>
      <c r="BSO824" s="28"/>
      <c r="BSP824" s="28"/>
      <c r="BSQ824" s="28"/>
      <c r="BSR824" s="28"/>
      <c r="BSS824" s="28"/>
      <c r="BST824" s="28"/>
      <c r="BSU824" s="28"/>
      <c r="BSV824" s="28"/>
      <c r="BSW824" s="28"/>
      <c r="BSX824" s="28"/>
      <c r="BSY824" s="28"/>
      <c r="BSZ824" s="28"/>
      <c r="BTA824" s="28"/>
      <c r="BTB824" s="28"/>
      <c r="BTC824" s="28"/>
      <c r="BTD824" s="28"/>
      <c r="BTE824" s="28"/>
      <c r="BTF824" s="28"/>
      <c r="BTG824" s="28"/>
      <c r="BTH824" s="28"/>
      <c r="BTI824" s="28"/>
      <c r="BTJ824" s="28"/>
      <c r="BTK824" s="28"/>
      <c r="BTL824" s="28"/>
      <c r="BTM824" s="28"/>
      <c r="BTN824" s="28"/>
      <c r="BTO824" s="28"/>
      <c r="BTP824" s="28"/>
      <c r="BTQ824" s="28"/>
      <c r="BTR824" s="28"/>
      <c r="BTS824" s="28"/>
      <c r="BTT824" s="28"/>
      <c r="BTU824" s="28"/>
      <c r="BTV824" s="28"/>
      <c r="BTW824" s="28"/>
      <c r="BTX824" s="28"/>
      <c r="BTY824" s="28"/>
      <c r="BTZ824" s="28"/>
      <c r="BUA824" s="28"/>
      <c r="BUB824" s="28"/>
      <c r="BUC824" s="28"/>
      <c r="BUD824" s="28"/>
      <c r="BUE824" s="28"/>
      <c r="BUF824" s="28"/>
      <c r="BUG824" s="28"/>
      <c r="BUH824" s="28"/>
      <c r="BUI824" s="28"/>
      <c r="BUJ824" s="28"/>
      <c r="BUK824" s="28"/>
      <c r="BUL824" s="28"/>
      <c r="BUM824" s="28"/>
      <c r="BUN824" s="28"/>
      <c r="BUO824" s="28"/>
      <c r="BUP824" s="28"/>
      <c r="BUQ824" s="28"/>
      <c r="BUR824" s="28"/>
      <c r="BUS824" s="28"/>
      <c r="BUT824" s="28"/>
      <c r="BUU824" s="28"/>
      <c r="BUV824" s="28"/>
      <c r="BUW824" s="28"/>
      <c r="BUX824" s="28"/>
      <c r="BUY824" s="28"/>
      <c r="BUZ824" s="28"/>
      <c r="BVA824" s="28"/>
      <c r="BVB824" s="28"/>
      <c r="BVC824" s="28"/>
      <c r="BVD824" s="28"/>
      <c r="BVE824" s="28"/>
      <c r="BVF824" s="28"/>
      <c r="BVG824" s="28"/>
      <c r="BVH824" s="28"/>
      <c r="BVI824" s="28"/>
      <c r="BVJ824" s="28"/>
      <c r="BVK824" s="28"/>
      <c r="BVL824" s="28"/>
      <c r="BVM824" s="28"/>
      <c r="BVN824" s="28"/>
      <c r="BVO824" s="28"/>
      <c r="BVP824" s="28"/>
      <c r="BVQ824" s="28"/>
      <c r="BVR824" s="28"/>
      <c r="BVS824" s="28"/>
      <c r="BVT824" s="28"/>
      <c r="BVU824" s="28"/>
      <c r="BVV824" s="28"/>
      <c r="BVW824" s="28"/>
      <c r="BVX824" s="28"/>
      <c r="BVY824" s="28"/>
      <c r="BVZ824" s="28"/>
      <c r="BWA824" s="28"/>
      <c r="BWB824" s="28"/>
      <c r="BWC824" s="28"/>
      <c r="BWD824" s="28"/>
      <c r="BWE824" s="28"/>
      <c r="BWF824" s="28"/>
      <c r="BWG824" s="28"/>
      <c r="BWH824" s="28"/>
      <c r="BWI824" s="28"/>
      <c r="BWJ824" s="28"/>
      <c r="BWK824" s="28"/>
      <c r="BWL824" s="28"/>
      <c r="BWM824" s="28"/>
      <c r="BWN824" s="28"/>
      <c r="BWO824" s="28"/>
      <c r="BWP824" s="28"/>
      <c r="BWQ824" s="28"/>
      <c r="BWR824" s="28"/>
      <c r="BWS824" s="28"/>
      <c r="BWT824" s="28"/>
      <c r="BWU824" s="28"/>
      <c r="BWV824" s="28"/>
      <c r="BWW824" s="28"/>
      <c r="BWX824" s="28"/>
      <c r="BWY824" s="28"/>
      <c r="BWZ824" s="28"/>
      <c r="BXA824" s="28"/>
      <c r="BXB824" s="28"/>
      <c r="BXC824" s="28"/>
      <c r="BXD824" s="28"/>
      <c r="BXE824" s="28"/>
      <c r="BXF824" s="28"/>
      <c r="BXG824" s="28"/>
      <c r="BXH824" s="28"/>
      <c r="BXI824" s="28"/>
      <c r="BXJ824" s="28"/>
      <c r="BXK824" s="28"/>
      <c r="BXL824" s="28"/>
      <c r="BXM824" s="28"/>
      <c r="BXN824" s="28"/>
      <c r="BXO824" s="28"/>
      <c r="BXP824" s="28"/>
      <c r="BXQ824" s="28"/>
      <c r="BXR824" s="28"/>
      <c r="BXS824" s="28"/>
      <c r="BXT824" s="28"/>
      <c r="BXU824" s="28"/>
      <c r="BXV824" s="28"/>
      <c r="BXW824" s="28"/>
      <c r="BXX824" s="28"/>
      <c r="BXY824" s="28"/>
      <c r="BXZ824" s="28"/>
      <c r="BYA824" s="28"/>
      <c r="BYB824" s="28"/>
      <c r="BYC824" s="28"/>
      <c r="BYD824" s="28"/>
      <c r="BYE824" s="28"/>
      <c r="BYF824" s="28"/>
      <c r="BYG824" s="28"/>
      <c r="BYH824" s="28"/>
      <c r="BYI824" s="28"/>
      <c r="BYJ824" s="28"/>
      <c r="BYK824" s="28"/>
      <c r="BYL824" s="28"/>
      <c r="BYM824" s="28"/>
      <c r="BYN824" s="28"/>
      <c r="BYO824" s="28"/>
      <c r="BYP824" s="28"/>
      <c r="BYQ824" s="28"/>
      <c r="BYR824" s="28"/>
      <c r="BYS824" s="28"/>
      <c r="BYT824" s="28"/>
      <c r="BYU824" s="28"/>
      <c r="BYV824" s="28"/>
      <c r="BYW824" s="28"/>
      <c r="BYX824" s="28"/>
      <c r="BYY824" s="28"/>
      <c r="BYZ824" s="28"/>
      <c r="BZA824" s="28"/>
      <c r="BZB824" s="28"/>
      <c r="BZC824" s="28"/>
      <c r="BZD824" s="28"/>
      <c r="BZE824" s="28"/>
      <c r="BZF824" s="28"/>
      <c r="BZG824" s="28"/>
      <c r="BZH824" s="28"/>
      <c r="BZI824" s="28"/>
      <c r="BZJ824" s="28"/>
      <c r="BZK824" s="28"/>
      <c r="BZL824" s="28"/>
      <c r="BZM824" s="28"/>
      <c r="BZN824" s="28"/>
      <c r="BZO824" s="28"/>
      <c r="BZP824" s="28"/>
      <c r="BZQ824" s="28"/>
      <c r="BZR824" s="28"/>
      <c r="BZS824" s="28"/>
      <c r="BZT824" s="28"/>
      <c r="BZU824" s="28"/>
      <c r="BZV824" s="28"/>
      <c r="BZW824" s="28"/>
      <c r="BZX824" s="28"/>
      <c r="BZY824" s="28"/>
      <c r="BZZ824" s="28"/>
      <c r="CAA824" s="28"/>
      <c r="CAB824" s="28"/>
      <c r="CAC824" s="28"/>
      <c r="CAD824" s="28"/>
      <c r="CAE824" s="28"/>
      <c r="CAF824" s="28"/>
      <c r="CAG824" s="28"/>
      <c r="CAH824" s="28"/>
      <c r="CAI824" s="28"/>
      <c r="CAJ824" s="28"/>
      <c r="CAK824" s="28"/>
      <c r="CAL824" s="28"/>
      <c r="CAM824" s="28"/>
      <c r="CAN824" s="28"/>
      <c r="CAO824" s="28"/>
      <c r="CAP824" s="28"/>
      <c r="CAQ824" s="28"/>
      <c r="CAR824" s="28"/>
      <c r="CAS824" s="28"/>
      <c r="CAT824" s="28"/>
      <c r="CAU824" s="28"/>
      <c r="CAV824" s="28"/>
      <c r="CAW824" s="28"/>
      <c r="CAX824" s="28"/>
      <c r="CAY824" s="28"/>
      <c r="CAZ824" s="28"/>
      <c r="CBA824" s="28"/>
      <c r="CBB824" s="28"/>
      <c r="CBC824" s="28"/>
      <c r="CBD824" s="28"/>
      <c r="CBE824" s="28"/>
      <c r="CBF824" s="28"/>
      <c r="CBG824" s="28"/>
      <c r="CBH824" s="28"/>
      <c r="CBI824" s="28"/>
      <c r="CBJ824" s="28"/>
      <c r="CBK824" s="28"/>
      <c r="CBL824" s="28"/>
      <c r="CBM824" s="28"/>
      <c r="CBN824" s="28"/>
      <c r="CBO824" s="28"/>
      <c r="CBP824" s="28"/>
      <c r="CBQ824" s="28"/>
      <c r="CBR824" s="28"/>
      <c r="CBS824" s="28"/>
      <c r="CBT824" s="28"/>
      <c r="CBU824" s="28"/>
      <c r="CBV824" s="28"/>
      <c r="CBW824" s="28"/>
      <c r="CBX824" s="28"/>
      <c r="CBY824" s="28"/>
      <c r="CBZ824" s="28"/>
      <c r="CCA824" s="28"/>
      <c r="CCB824" s="28"/>
      <c r="CCC824" s="28"/>
      <c r="CCD824" s="28"/>
      <c r="CCE824" s="28"/>
      <c r="CCF824" s="28"/>
      <c r="CCG824" s="28"/>
      <c r="CCH824" s="28"/>
      <c r="CCI824" s="28"/>
      <c r="CCJ824" s="28"/>
      <c r="CCK824" s="28"/>
      <c r="CCL824" s="28"/>
      <c r="CCM824" s="28"/>
      <c r="CCN824" s="28"/>
      <c r="CCO824" s="28"/>
      <c r="CCP824" s="28"/>
      <c r="CCQ824" s="28"/>
      <c r="CCR824" s="28"/>
      <c r="CCS824" s="28"/>
      <c r="CCT824" s="28"/>
      <c r="CCU824" s="28"/>
      <c r="CCV824" s="28"/>
      <c r="CCW824" s="28"/>
      <c r="CCX824" s="28"/>
      <c r="CCY824" s="28"/>
      <c r="CCZ824" s="28"/>
      <c r="CDA824" s="28"/>
      <c r="CDB824" s="28"/>
      <c r="CDC824" s="28"/>
      <c r="CDD824" s="28"/>
      <c r="CDE824" s="28"/>
      <c r="CDF824" s="28"/>
      <c r="CDG824" s="28"/>
      <c r="CDH824" s="28"/>
      <c r="CDI824" s="28"/>
      <c r="CDJ824" s="28"/>
      <c r="CDK824" s="28"/>
      <c r="CDL824" s="28"/>
      <c r="CDM824" s="28"/>
      <c r="CDN824" s="28"/>
      <c r="CDO824" s="28"/>
      <c r="CDP824" s="28"/>
      <c r="CDQ824" s="28"/>
      <c r="CDR824" s="28"/>
      <c r="CDS824" s="28"/>
      <c r="CDT824" s="28"/>
      <c r="CDU824" s="28"/>
      <c r="CDV824" s="28"/>
      <c r="CDW824" s="28"/>
      <c r="CDX824" s="28"/>
      <c r="CDY824" s="28"/>
      <c r="CDZ824" s="28"/>
      <c r="CEA824" s="28"/>
      <c r="CEB824" s="28"/>
      <c r="CEC824" s="28"/>
      <c r="CED824" s="28"/>
      <c r="CEE824" s="28"/>
      <c r="CEF824" s="28"/>
      <c r="CEG824" s="28"/>
      <c r="CEH824" s="28"/>
      <c r="CEI824" s="28"/>
      <c r="CEJ824" s="28"/>
      <c r="CEK824" s="28"/>
      <c r="CEL824" s="28"/>
      <c r="CEM824" s="28"/>
      <c r="CEN824" s="28"/>
      <c r="CEO824" s="28"/>
      <c r="CEP824" s="28"/>
      <c r="CEQ824" s="28"/>
      <c r="CER824" s="28"/>
      <c r="CES824" s="28"/>
      <c r="CET824" s="28"/>
      <c r="CEU824" s="28"/>
      <c r="CEV824" s="28"/>
      <c r="CEW824" s="28"/>
      <c r="CEX824" s="28"/>
      <c r="CEY824" s="28"/>
      <c r="CEZ824" s="28"/>
      <c r="CFA824" s="28"/>
      <c r="CFB824" s="28"/>
      <c r="CFC824" s="28"/>
      <c r="CFD824" s="28"/>
      <c r="CFE824" s="28"/>
      <c r="CFF824" s="28"/>
      <c r="CFG824" s="28"/>
      <c r="CFH824" s="28"/>
      <c r="CFI824" s="28"/>
      <c r="CFJ824" s="28"/>
      <c r="CFK824" s="28"/>
      <c r="CFL824" s="28"/>
      <c r="CFM824" s="28"/>
      <c r="CFN824" s="28"/>
      <c r="CFO824" s="28"/>
      <c r="CFP824" s="28"/>
      <c r="CFQ824" s="28"/>
      <c r="CFR824" s="28"/>
      <c r="CFS824" s="28"/>
      <c r="CFT824" s="28"/>
      <c r="CFU824" s="28"/>
      <c r="CFV824" s="28"/>
      <c r="CFW824" s="28"/>
      <c r="CFX824" s="28"/>
      <c r="CFY824" s="28"/>
      <c r="CFZ824" s="28"/>
      <c r="CGA824" s="28"/>
      <c r="CGB824" s="28"/>
      <c r="CGC824" s="28"/>
      <c r="CGD824" s="28"/>
      <c r="CGE824" s="28"/>
      <c r="CGF824" s="28"/>
      <c r="CGG824" s="28"/>
      <c r="CGH824" s="28"/>
      <c r="CGI824" s="28"/>
      <c r="CGJ824" s="28"/>
      <c r="CGK824" s="28"/>
      <c r="CGL824" s="28"/>
      <c r="CGM824" s="28"/>
      <c r="CGN824" s="28"/>
      <c r="CGO824" s="28"/>
      <c r="CGP824" s="28"/>
      <c r="CGQ824" s="28"/>
      <c r="CGR824" s="28"/>
      <c r="CGS824" s="28"/>
      <c r="CGT824" s="28"/>
      <c r="CGU824" s="28"/>
      <c r="CGV824" s="28"/>
      <c r="CGW824" s="28"/>
      <c r="CGX824" s="28"/>
      <c r="CGY824" s="28"/>
      <c r="CGZ824" s="28"/>
      <c r="CHA824" s="28"/>
      <c r="CHB824" s="28"/>
      <c r="CHC824" s="28"/>
      <c r="CHD824" s="28"/>
      <c r="CHE824" s="28"/>
      <c r="CHF824" s="28"/>
      <c r="CHG824" s="28"/>
      <c r="CHH824" s="28"/>
      <c r="CHI824" s="28"/>
      <c r="CHJ824" s="28"/>
      <c r="CHK824" s="28"/>
      <c r="CHL824" s="28"/>
      <c r="CHM824" s="28"/>
      <c r="CHN824" s="28"/>
      <c r="CHO824" s="28"/>
      <c r="CHP824" s="28"/>
      <c r="CHQ824" s="28"/>
      <c r="CHR824" s="28"/>
      <c r="CHS824" s="28"/>
      <c r="CHT824" s="28"/>
      <c r="CHU824" s="28"/>
      <c r="CHV824" s="28"/>
      <c r="CHW824" s="28"/>
      <c r="CHX824" s="28"/>
      <c r="CHY824" s="28"/>
      <c r="CHZ824" s="28"/>
      <c r="CIA824" s="28"/>
      <c r="CIB824" s="28"/>
      <c r="CIC824" s="28"/>
      <c r="CID824" s="28"/>
      <c r="CIE824" s="28"/>
      <c r="CIF824" s="28"/>
      <c r="CIG824" s="28"/>
      <c r="CIH824" s="28"/>
      <c r="CII824" s="28"/>
      <c r="CIJ824" s="28"/>
      <c r="CIK824" s="28"/>
      <c r="CIL824" s="28"/>
      <c r="CIM824" s="28"/>
      <c r="CIN824" s="28"/>
      <c r="CIO824" s="28"/>
      <c r="CIP824" s="28"/>
      <c r="CIQ824" s="28"/>
      <c r="CIR824" s="28"/>
      <c r="CIS824" s="28"/>
      <c r="CIT824" s="28"/>
      <c r="CIU824" s="28"/>
      <c r="CIV824" s="28"/>
      <c r="CIW824" s="28"/>
      <c r="CIX824" s="28"/>
      <c r="CIY824" s="28"/>
      <c r="CIZ824" s="28"/>
      <c r="CJA824" s="28"/>
      <c r="CJB824" s="28"/>
      <c r="CJC824" s="28"/>
      <c r="CJD824" s="28"/>
      <c r="CJE824" s="28"/>
      <c r="CJF824" s="28"/>
      <c r="CJG824" s="28"/>
      <c r="CJH824" s="28"/>
      <c r="CJI824" s="28"/>
      <c r="CJJ824" s="28"/>
      <c r="CJK824" s="28"/>
      <c r="CJL824" s="28"/>
      <c r="CJM824" s="28"/>
      <c r="CJN824" s="28"/>
      <c r="CJO824" s="28"/>
      <c r="CJP824" s="28"/>
      <c r="CJQ824" s="28"/>
      <c r="CJR824" s="28"/>
      <c r="CJS824" s="28"/>
      <c r="CJT824" s="28"/>
      <c r="CJU824" s="28"/>
      <c r="CJV824" s="28"/>
      <c r="CJW824" s="28"/>
      <c r="CJX824" s="28"/>
      <c r="CJY824" s="28"/>
      <c r="CJZ824" s="28"/>
      <c r="CKA824" s="28"/>
      <c r="CKB824" s="28"/>
      <c r="CKC824" s="28"/>
      <c r="CKD824" s="28"/>
      <c r="CKE824" s="28"/>
      <c r="CKF824" s="28"/>
      <c r="CKG824" s="28"/>
      <c r="CKH824" s="28"/>
      <c r="CKI824" s="28"/>
      <c r="CKJ824" s="28"/>
      <c r="CKK824" s="28"/>
      <c r="CKL824" s="28"/>
      <c r="CKM824" s="28"/>
      <c r="CKN824" s="28"/>
      <c r="CKO824" s="28"/>
      <c r="CKP824" s="28"/>
      <c r="CKQ824" s="28"/>
      <c r="CKR824" s="28"/>
      <c r="CKS824" s="28"/>
      <c r="CKT824" s="28"/>
      <c r="CKU824" s="28"/>
      <c r="CKV824" s="28"/>
      <c r="CKW824" s="28"/>
      <c r="CKX824" s="28"/>
      <c r="CKY824" s="28"/>
      <c r="CKZ824" s="28"/>
      <c r="CLA824" s="28"/>
      <c r="CLB824" s="28"/>
      <c r="CLC824" s="28"/>
      <c r="CLD824" s="28"/>
      <c r="CLE824" s="28"/>
      <c r="CLF824" s="28"/>
      <c r="CLG824" s="28"/>
      <c r="CLH824" s="28"/>
      <c r="CLI824" s="28"/>
      <c r="CLJ824" s="28"/>
      <c r="CLK824" s="28"/>
      <c r="CLL824" s="28"/>
      <c r="CLM824" s="28"/>
      <c r="CLN824" s="28"/>
      <c r="CLO824" s="28"/>
      <c r="CLP824" s="28"/>
      <c r="CLQ824" s="28"/>
      <c r="CLR824" s="28"/>
      <c r="CLS824" s="28"/>
      <c r="CLT824" s="28"/>
      <c r="CLU824" s="28"/>
      <c r="CLV824" s="28"/>
      <c r="CLW824" s="28"/>
      <c r="CLX824" s="28"/>
      <c r="CLY824" s="28"/>
      <c r="CLZ824" s="28"/>
      <c r="CMA824" s="28"/>
      <c r="CMB824" s="28"/>
      <c r="CMC824" s="28"/>
      <c r="CMD824" s="28"/>
      <c r="CME824" s="28"/>
      <c r="CMF824" s="28"/>
      <c r="CMG824" s="28"/>
      <c r="CMH824" s="28"/>
      <c r="CMI824" s="28"/>
      <c r="CMJ824" s="28"/>
      <c r="CMK824" s="28"/>
      <c r="CML824" s="28"/>
      <c r="CMM824" s="28"/>
      <c r="CMN824" s="28"/>
      <c r="CMO824" s="28"/>
      <c r="CMP824" s="28"/>
      <c r="CMQ824" s="28"/>
      <c r="CMR824" s="28"/>
      <c r="CMS824" s="28"/>
      <c r="CMT824" s="28"/>
      <c r="CMU824" s="28"/>
      <c r="CMV824" s="28"/>
      <c r="CMW824" s="28"/>
      <c r="CMX824" s="28"/>
      <c r="CMY824" s="28"/>
      <c r="CMZ824" s="28"/>
      <c r="CNA824" s="28"/>
      <c r="CNB824" s="28"/>
      <c r="CNC824" s="28"/>
      <c r="CND824" s="28"/>
      <c r="CNE824" s="28"/>
      <c r="CNF824" s="28"/>
      <c r="CNG824" s="28"/>
      <c r="CNH824" s="28"/>
      <c r="CNI824" s="28"/>
      <c r="CNJ824" s="28"/>
      <c r="CNK824" s="28"/>
      <c r="CNL824" s="28"/>
      <c r="CNM824" s="28"/>
      <c r="CNN824" s="28"/>
      <c r="CNO824" s="28"/>
      <c r="CNP824" s="28"/>
      <c r="CNQ824" s="28"/>
      <c r="CNR824" s="28"/>
      <c r="CNS824" s="28"/>
      <c r="CNT824" s="28"/>
      <c r="CNU824" s="28"/>
      <c r="CNV824" s="28"/>
      <c r="CNW824" s="28"/>
      <c r="CNX824" s="28"/>
      <c r="CNY824" s="28"/>
      <c r="CNZ824" s="28"/>
      <c r="COA824" s="28"/>
      <c r="COB824" s="28"/>
      <c r="COC824" s="28"/>
      <c r="COD824" s="28"/>
      <c r="COE824" s="28"/>
      <c r="COF824" s="28"/>
      <c r="COG824" s="28"/>
      <c r="COH824" s="28"/>
      <c r="COI824" s="28"/>
      <c r="COJ824" s="28"/>
      <c r="COK824" s="28"/>
      <c r="COL824" s="28"/>
      <c r="COM824" s="28"/>
      <c r="CON824" s="28"/>
      <c r="COO824" s="28"/>
      <c r="COP824" s="28"/>
      <c r="COQ824" s="28"/>
      <c r="COR824" s="28"/>
      <c r="COS824" s="28"/>
      <c r="COT824" s="28"/>
      <c r="COU824" s="28"/>
      <c r="COV824" s="28"/>
      <c r="COW824" s="28"/>
      <c r="COX824" s="28"/>
      <c r="COY824" s="28"/>
      <c r="COZ824" s="28"/>
      <c r="CPA824" s="28"/>
      <c r="CPB824" s="28"/>
      <c r="CPC824" s="28"/>
      <c r="CPD824" s="28"/>
      <c r="CPE824" s="28"/>
      <c r="CPF824" s="28"/>
      <c r="CPG824" s="28"/>
      <c r="CPH824" s="28"/>
      <c r="CPI824" s="28"/>
      <c r="CPJ824" s="28"/>
      <c r="CPK824" s="28"/>
      <c r="CPL824" s="28"/>
      <c r="CPM824" s="28"/>
      <c r="CPN824" s="28"/>
      <c r="CPO824" s="28"/>
      <c r="CPP824" s="28"/>
      <c r="CPQ824" s="28"/>
      <c r="CPR824" s="28"/>
      <c r="CPS824" s="28"/>
      <c r="CPT824" s="28"/>
      <c r="CPU824" s="28"/>
      <c r="CPV824" s="28"/>
      <c r="CPW824" s="28"/>
      <c r="CPX824" s="28"/>
      <c r="CPY824" s="28"/>
      <c r="CPZ824" s="28"/>
      <c r="CQA824" s="28"/>
      <c r="CQB824" s="28"/>
      <c r="CQC824" s="28"/>
      <c r="CQD824" s="28"/>
      <c r="CQE824" s="28"/>
      <c r="CQF824" s="28"/>
      <c r="CQG824" s="28"/>
      <c r="CQH824" s="28"/>
      <c r="CQI824" s="28"/>
      <c r="CQJ824" s="28"/>
      <c r="CQK824" s="28"/>
      <c r="CQL824" s="28"/>
      <c r="CQM824" s="28"/>
      <c r="CQN824" s="28"/>
      <c r="CQO824" s="28"/>
      <c r="CQP824" s="28"/>
      <c r="CQQ824" s="28"/>
      <c r="CQR824" s="28"/>
      <c r="CQS824" s="28"/>
      <c r="CQT824" s="28"/>
      <c r="CQU824" s="28"/>
      <c r="CQV824" s="28"/>
      <c r="CQW824" s="28"/>
      <c r="CQX824" s="28"/>
      <c r="CQY824" s="28"/>
      <c r="CQZ824" s="28"/>
      <c r="CRA824" s="28"/>
      <c r="CRB824" s="28"/>
      <c r="CRC824" s="28"/>
      <c r="CRD824" s="28"/>
      <c r="CRE824" s="28"/>
      <c r="CRF824" s="28"/>
      <c r="CRG824" s="28"/>
      <c r="CRH824" s="28"/>
      <c r="CRI824" s="28"/>
      <c r="CRJ824" s="28"/>
      <c r="CRK824" s="28"/>
      <c r="CRL824" s="28"/>
      <c r="CRM824" s="28"/>
      <c r="CRN824" s="28"/>
      <c r="CRO824" s="28"/>
      <c r="CRP824" s="28"/>
      <c r="CRQ824" s="28"/>
      <c r="CRR824" s="28"/>
      <c r="CRS824" s="28"/>
      <c r="CRT824" s="28"/>
      <c r="CRU824" s="28"/>
      <c r="CRV824" s="28"/>
      <c r="CRW824" s="28"/>
      <c r="CRX824" s="28"/>
      <c r="CRY824" s="28"/>
      <c r="CRZ824" s="28"/>
      <c r="CSA824" s="28"/>
      <c r="CSB824" s="28"/>
      <c r="CSC824" s="28"/>
      <c r="CSD824" s="28"/>
      <c r="CSE824" s="28"/>
      <c r="CSF824" s="28"/>
      <c r="CSG824" s="28"/>
      <c r="CSH824" s="28"/>
      <c r="CSI824" s="28"/>
      <c r="CSJ824" s="28"/>
      <c r="CSK824" s="28"/>
      <c r="CSL824" s="28"/>
      <c r="CSM824" s="28"/>
      <c r="CSN824" s="28"/>
      <c r="CSO824" s="28"/>
      <c r="CSP824" s="28"/>
      <c r="CSQ824" s="28"/>
      <c r="CSR824" s="28"/>
      <c r="CSS824" s="28"/>
      <c r="CST824" s="28"/>
      <c r="CSU824" s="28"/>
      <c r="CSV824" s="28"/>
      <c r="CSW824" s="28"/>
      <c r="CSX824" s="28"/>
      <c r="CSY824" s="28"/>
      <c r="CSZ824" s="28"/>
      <c r="CTA824" s="28"/>
      <c r="CTB824" s="28"/>
      <c r="CTC824" s="28"/>
      <c r="CTD824" s="28"/>
      <c r="CTE824" s="28"/>
      <c r="CTF824" s="28"/>
      <c r="CTG824" s="28"/>
      <c r="CTH824" s="28"/>
      <c r="CTI824" s="28"/>
      <c r="CTJ824" s="28"/>
      <c r="CTK824" s="28"/>
      <c r="CTL824" s="28"/>
      <c r="CTM824" s="28"/>
      <c r="CTN824" s="28"/>
      <c r="CTO824" s="28"/>
      <c r="CTP824" s="28"/>
      <c r="CTQ824" s="28"/>
      <c r="CTR824" s="28"/>
      <c r="CTS824" s="28"/>
      <c r="CTT824" s="28"/>
      <c r="CTU824" s="28"/>
      <c r="CTV824" s="28"/>
      <c r="CTW824" s="28"/>
      <c r="CTX824" s="28"/>
      <c r="CTY824" s="28"/>
      <c r="CTZ824" s="28"/>
      <c r="CUA824" s="28"/>
      <c r="CUB824" s="28"/>
      <c r="CUC824" s="28"/>
      <c r="CUD824" s="28"/>
      <c r="CUE824" s="28"/>
      <c r="CUF824" s="28"/>
      <c r="CUG824" s="28"/>
      <c r="CUH824" s="28"/>
      <c r="CUI824" s="28"/>
      <c r="CUJ824" s="28"/>
      <c r="CUK824" s="28"/>
      <c r="CUL824" s="28"/>
      <c r="CUM824" s="28"/>
      <c r="CUN824" s="28"/>
      <c r="CUO824" s="28"/>
      <c r="CUP824" s="28"/>
      <c r="CUQ824" s="28"/>
      <c r="CUR824" s="28"/>
      <c r="CUS824" s="28"/>
      <c r="CUT824" s="28"/>
      <c r="CUU824" s="28"/>
      <c r="CUV824" s="28"/>
      <c r="CUW824" s="28"/>
      <c r="CUX824" s="28"/>
      <c r="CUY824" s="28"/>
      <c r="CUZ824" s="28"/>
      <c r="CVA824" s="28"/>
      <c r="CVB824" s="28"/>
      <c r="CVC824" s="28"/>
      <c r="CVD824" s="28"/>
      <c r="CVE824" s="28"/>
      <c r="CVF824" s="28"/>
      <c r="CVG824" s="28"/>
      <c r="CVH824" s="28"/>
      <c r="CVI824" s="28"/>
      <c r="CVJ824" s="28"/>
      <c r="CVK824" s="28"/>
      <c r="CVL824" s="28"/>
      <c r="CVM824" s="28"/>
      <c r="CVN824" s="28"/>
      <c r="CVO824" s="28"/>
      <c r="CVP824" s="28"/>
      <c r="CVQ824" s="28"/>
      <c r="CVR824" s="28"/>
      <c r="CVS824" s="28"/>
      <c r="CVT824" s="28"/>
      <c r="CVU824" s="28"/>
      <c r="CVV824" s="28"/>
      <c r="CVW824" s="28"/>
      <c r="CVX824" s="28"/>
      <c r="CVY824" s="28"/>
      <c r="CVZ824" s="28"/>
      <c r="CWA824" s="28"/>
      <c r="CWB824" s="28"/>
      <c r="CWC824" s="28"/>
      <c r="CWD824" s="28"/>
      <c r="CWE824" s="28"/>
      <c r="CWF824" s="28"/>
      <c r="CWG824" s="28"/>
      <c r="CWH824" s="28"/>
      <c r="CWI824" s="28"/>
      <c r="CWJ824" s="28"/>
      <c r="CWK824" s="28"/>
      <c r="CWL824" s="28"/>
      <c r="CWM824" s="28"/>
      <c r="CWN824" s="28"/>
      <c r="CWO824" s="28"/>
      <c r="CWP824" s="28"/>
      <c r="CWQ824" s="28"/>
      <c r="CWR824" s="28"/>
      <c r="CWS824" s="28"/>
      <c r="CWT824" s="28"/>
      <c r="CWU824" s="28"/>
      <c r="CWV824" s="28"/>
      <c r="CWW824" s="28"/>
      <c r="CWX824" s="28"/>
      <c r="CWY824" s="28"/>
      <c r="CWZ824" s="28"/>
      <c r="CXA824" s="28"/>
      <c r="CXB824" s="28"/>
      <c r="CXC824" s="28"/>
      <c r="CXD824" s="28"/>
      <c r="CXE824" s="28"/>
      <c r="CXF824" s="28"/>
      <c r="CXG824" s="28"/>
      <c r="CXH824" s="28"/>
      <c r="CXI824" s="28"/>
      <c r="CXJ824" s="28"/>
      <c r="CXK824" s="28"/>
      <c r="CXL824" s="28"/>
      <c r="CXM824" s="28"/>
      <c r="CXN824" s="28"/>
      <c r="CXO824" s="28"/>
      <c r="CXP824" s="28"/>
      <c r="CXQ824" s="28"/>
      <c r="CXR824" s="28"/>
      <c r="CXS824" s="28"/>
      <c r="CXT824" s="28"/>
      <c r="CXU824" s="28"/>
      <c r="CXV824" s="28"/>
      <c r="CXW824" s="28"/>
      <c r="CXX824" s="28"/>
      <c r="CXY824" s="28"/>
      <c r="CXZ824" s="28"/>
      <c r="CYA824" s="28"/>
      <c r="CYB824" s="28"/>
      <c r="CYC824" s="28"/>
      <c r="CYD824" s="28"/>
      <c r="CYE824" s="28"/>
      <c r="CYF824" s="28"/>
      <c r="CYG824" s="28"/>
      <c r="CYH824" s="28"/>
      <c r="CYI824" s="28"/>
      <c r="CYJ824" s="28"/>
      <c r="CYK824" s="28"/>
      <c r="CYL824" s="28"/>
      <c r="CYM824" s="28"/>
      <c r="CYN824" s="28"/>
      <c r="CYO824" s="28"/>
      <c r="CYP824" s="28"/>
      <c r="CYQ824" s="28"/>
      <c r="CYR824" s="28"/>
      <c r="CYS824" s="28"/>
      <c r="CYT824" s="28"/>
      <c r="CYU824" s="28"/>
      <c r="CYV824" s="28"/>
      <c r="CYW824" s="28"/>
      <c r="CYX824" s="28"/>
      <c r="CYY824" s="28"/>
      <c r="CYZ824" s="28"/>
      <c r="CZA824" s="28"/>
      <c r="CZB824" s="28"/>
      <c r="CZC824" s="28"/>
      <c r="CZD824" s="28"/>
      <c r="CZE824" s="28"/>
      <c r="CZF824" s="28"/>
      <c r="CZG824" s="28"/>
      <c r="CZH824" s="28"/>
      <c r="CZI824" s="28"/>
      <c r="CZJ824" s="28"/>
      <c r="CZK824" s="28"/>
      <c r="CZL824" s="28"/>
      <c r="CZM824" s="28"/>
      <c r="CZN824" s="28"/>
      <c r="CZO824" s="28"/>
      <c r="CZP824" s="28"/>
      <c r="CZQ824" s="28"/>
      <c r="CZR824" s="28"/>
      <c r="CZS824" s="28"/>
      <c r="CZT824" s="28"/>
      <c r="CZU824" s="28"/>
      <c r="CZV824" s="28"/>
      <c r="CZW824" s="28"/>
      <c r="CZX824" s="28"/>
      <c r="CZY824" s="28"/>
      <c r="CZZ824" s="28"/>
      <c r="DAA824" s="28"/>
      <c r="DAB824" s="28"/>
      <c r="DAC824" s="28"/>
      <c r="DAD824" s="28"/>
      <c r="DAE824" s="28"/>
      <c r="DAF824" s="28"/>
      <c r="DAG824" s="28"/>
      <c r="DAH824" s="28"/>
      <c r="DAI824" s="28"/>
      <c r="DAJ824" s="28"/>
      <c r="DAK824" s="28"/>
      <c r="DAL824" s="28"/>
      <c r="DAM824" s="28"/>
      <c r="DAN824" s="28"/>
      <c r="DAO824" s="28"/>
      <c r="DAP824" s="28"/>
      <c r="DAQ824" s="28"/>
      <c r="DAR824" s="28"/>
      <c r="DAS824" s="28"/>
      <c r="DAT824" s="28"/>
      <c r="DAU824" s="28"/>
      <c r="DAV824" s="28"/>
      <c r="DAW824" s="28"/>
      <c r="DAX824" s="28"/>
      <c r="DAY824" s="28"/>
      <c r="DAZ824" s="28"/>
      <c r="DBA824" s="28"/>
      <c r="DBB824" s="28"/>
      <c r="DBC824" s="28"/>
      <c r="DBD824" s="28"/>
      <c r="DBE824" s="28"/>
      <c r="DBF824" s="28"/>
      <c r="DBG824" s="28"/>
      <c r="DBH824" s="28"/>
      <c r="DBI824" s="28"/>
      <c r="DBJ824" s="28"/>
      <c r="DBK824" s="28"/>
      <c r="DBL824" s="28"/>
      <c r="DBM824" s="28"/>
      <c r="DBN824" s="28"/>
      <c r="DBO824" s="28"/>
      <c r="DBP824" s="28"/>
      <c r="DBQ824" s="28"/>
      <c r="DBR824" s="28"/>
      <c r="DBS824" s="28"/>
      <c r="DBT824" s="28"/>
      <c r="DBU824" s="28"/>
      <c r="DBV824" s="28"/>
      <c r="DBW824" s="28"/>
      <c r="DBX824" s="28"/>
      <c r="DBY824" s="28"/>
      <c r="DBZ824" s="28"/>
      <c r="DCA824" s="28"/>
      <c r="DCB824" s="28"/>
      <c r="DCC824" s="28"/>
      <c r="DCD824" s="28"/>
      <c r="DCE824" s="28"/>
      <c r="DCF824" s="28"/>
      <c r="DCG824" s="28"/>
      <c r="DCH824" s="28"/>
      <c r="DCI824" s="28"/>
      <c r="DCJ824" s="28"/>
      <c r="DCK824" s="28"/>
      <c r="DCL824" s="28"/>
      <c r="DCM824" s="28"/>
      <c r="DCN824" s="28"/>
      <c r="DCO824" s="28"/>
      <c r="DCP824" s="28"/>
      <c r="DCQ824" s="28"/>
      <c r="DCR824" s="28"/>
      <c r="DCS824" s="28"/>
      <c r="DCT824" s="28"/>
      <c r="DCU824" s="28"/>
      <c r="DCV824" s="28"/>
      <c r="DCW824" s="28"/>
      <c r="DCX824" s="28"/>
      <c r="DCY824" s="28"/>
      <c r="DCZ824" s="28"/>
      <c r="DDA824" s="28"/>
      <c r="DDB824" s="28"/>
      <c r="DDC824" s="28"/>
      <c r="DDD824" s="28"/>
      <c r="DDE824" s="28"/>
      <c r="DDF824" s="28"/>
      <c r="DDG824" s="28"/>
      <c r="DDH824" s="28"/>
      <c r="DDI824" s="28"/>
      <c r="DDJ824" s="28"/>
      <c r="DDK824" s="28"/>
      <c r="DDL824" s="28"/>
      <c r="DDM824" s="28"/>
      <c r="DDN824" s="28"/>
      <c r="DDO824" s="28"/>
      <c r="DDP824" s="28"/>
      <c r="DDQ824" s="28"/>
      <c r="DDR824" s="28"/>
      <c r="DDS824" s="28"/>
      <c r="DDT824" s="28"/>
      <c r="DDU824" s="28"/>
      <c r="DDV824" s="28"/>
      <c r="DDW824" s="28"/>
      <c r="DDX824" s="28"/>
      <c r="DDY824" s="28"/>
      <c r="DDZ824" s="28"/>
      <c r="DEA824" s="28"/>
      <c r="DEB824" s="28"/>
      <c r="DEC824" s="28"/>
      <c r="DED824" s="28"/>
      <c r="DEE824" s="28"/>
      <c r="DEF824" s="28"/>
      <c r="DEG824" s="28"/>
      <c r="DEH824" s="28"/>
      <c r="DEI824" s="28"/>
      <c r="DEJ824" s="28"/>
      <c r="DEK824" s="28"/>
      <c r="DEL824" s="28"/>
      <c r="DEM824" s="28"/>
      <c r="DEN824" s="28"/>
      <c r="DEO824" s="28"/>
      <c r="DEP824" s="28"/>
      <c r="DEQ824" s="28"/>
      <c r="DER824" s="28"/>
      <c r="DES824" s="28"/>
      <c r="DET824" s="28"/>
      <c r="DEU824" s="28"/>
      <c r="DEV824" s="28"/>
      <c r="DEW824" s="28"/>
      <c r="DEX824" s="28"/>
      <c r="DEY824" s="28"/>
      <c r="DEZ824" s="28"/>
      <c r="DFA824" s="28"/>
      <c r="DFB824" s="28"/>
      <c r="DFC824" s="28"/>
      <c r="DFD824" s="28"/>
      <c r="DFE824" s="28"/>
      <c r="DFF824" s="28"/>
      <c r="DFG824" s="28"/>
      <c r="DFH824" s="28"/>
      <c r="DFI824" s="28"/>
      <c r="DFJ824" s="28"/>
      <c r="DFK824" s="28"/>
      <c r="DFL824" s="28"/>
      <c r="DFM824" s="28"/>
      <c r="DFN824" s="28"/>
      <c r="DFO824" s="28"/>
      <c r="DFP824" s="28"/>
      <c r="DFQ824" s="28"/>
      <c r="DFR824" s="28"/>
      <c r="DFS824" s="28"/>
      <c r="DFT824" s="28"/>
      <c r="DFU824" s="28"/>
      <c r="DFV824" s="28"/>
      <c r="DFW824" s="28"/>
      <c r="DFX824" s="28"/>
      <c r="DFY824" s="28"/>
      <c r="DFZ824" s="28"/>
      <c r="DGA824" s="28"/>
      <c r="DGB824" s="28"/>
      <c r="DGC824" s="28"/>
      <c r="DGD824" s="28"/>
      <c r="DGE824" s="28"/>
      <c r="DGF824" s="28"/>
      <c r="DGG824" s="28"/>
      <c r="DGH824" s="28"/>
      <c r="DGI824" s="28"/>
      <c r="DGJ824" s="28"/>
      <c r="DGK824" s="28"/>
      <c r="DGL824" s="28"/>
      <c r="DGM824" s="28"/>
      <c r="DGN824" s="28"/>
      <c r="DGO824" s="28"/>
      <c r="DGP824" s="28"/>
      <c r="DGQ824" s="28"/>
      <c r="DGR824" s="28"/>
      <c r="DGS824" s="28"/>
      <c r="DGT824" s="28"/>
      <c r="DGU824" s="28"/>
      <c r="DGV824" s="28"/>
      <c r="DGW824" s="28"/>
      <c r="DGX824" s="28"/>
      <c r="DGY824" s="28"/>
      <c r="DGZ824" s="28"/>
      <c r="DHA824" s="28"/>
      <c r="DHB824" s="28"/>
      <c r="DHC824" s="28"/>
      <c r="DHD824" s="28"/>
      <c r="DHE824" s="28"/>
      <c r="DHF824" s="28"/>
      <c r="DHG824" s="28"/>
      <c r="DHH824" s="28"/>
      <c r="DHI824" s="28"/>
      <c r="DHJ824" s="28"/>
      <c r="DHK824" s="28"/>
      <c r="DHL824" s="28"/>
      <c r="DHM824" s="28"/>
      <c r="DHN824" s="28"/>
      <c r="DHO824" s="28"/>
      <c r="DHP824" s="28"/>
      <c r="DHQ824" s="28"/>
      <c r="DHR824" s="28"/>
      <c r="DHS824" s="28"/>
      <c r="DHT824" s="28"/>
      <c r="DHU824" s="28"/>
      <c r="DHV824" s="28"/>
      <c r="DHW824" s="28"/>
      <c r="DHX824" s="28"/>
      <c r="DHY824" s="28"/>
      <c r="DHZ824" s="28"/>
      <c r="DIA824" s="28"/>
      <c r="DIB824" s="28"/>
      <c r="DIC824" s="28"/>
      <c r="DID824" s="28"/>
      <c r="DIE824" s="28"/>
      <c r="DIF824" s="28"/>
      <c r="DIG824" s="28"/>
      <c r="DIH824" s="28"/>
      <c r="DII824" s="28"/>
      <c r="DIJ824" s="28"/>
      <c r="DIK824" s="28"/>
      <c r="DIL824" s="28"/>
      <c r="DIM824" s="28"/>
      <c r="DIN824" s="28"/>
      <c r="DIO824" s="28"/>
      <c r="DIP824" s="28"/>
      <c r="DIQ824" s="28"/>
      <c r="DIR824" s="28"/>
      <c r="DIS824" s="28"/>
      <c r="DIT824" s="28"/>
      <c r="DIU824" s="28"/>
      <c r="DIV824" s="28"/>
      <c r="DIW824" s="28"/>
      <c r="DIX824" s="28"/>
      <c r="DIY824" s="28"/>
      <c r="DIZ824" s="28"/>
      <c r="DJA824" s="28"/>
      <c r="DJB824" s="28"/>
      <c r="DJC824" s="28"/>
      <c r="DJD824" s="28"/>
      <c r="DJE824" s="28"/>
      <c r="DJF824" s="28"/>
      <c r="DJG824" s="28"/>
      <c r="DJH824" s="28"/>
      <c r="DJI824" s="28"/>
      <c r="DJJ824" s="28"/>
      <c r="DJK824" s="28"/>
      <c r="DJL824" s="28"/>
      <c r="DJM824" s="28"/>
      <c r="DJN824" s="28"/>
      <c r="DJO824" s="28"/>
      <c r="DJP824" s="28"/>
      <c r="DJQ824" s="28"/>
      <c r="DJR824" s="28"/>
      <c r="DJS824" s="28"/>
      <c r="DJT824" s="28"/>
      <c r="DJU824" s="28"/>
      <c r="DJV824" s="28"/>
      <c r="DJW824" s="28"/>
      <c r="DJX824" s="28"/>
      <c r="DJY824" s="28"/>
      <c r="DJZ824" s="28"/>
      <c r="DKA824" s="28"/>
      <c r="DKB824" s="28"/>
      <c r="DKC824" s="28"/>
      <c r="DKD824" s="28"/>
      <c r="DKE824" s="28"/>
      <c r="DKF824" s="28"/>
      <c r="DKG824" s="28"/>
      <c r="DKH824" s="28"/>
      <c r="DKI824" s="28"/>
      <c r="DKJ824" s="28"/>
      <c r="DKK824" s="28"/>
      <c r="DKL824" s="28"/>
      <c r="DKM824" s="28"/>
      <c r="DKN824" s="28"/>
      <c r="DKO824" s="28"/>
      <c r="DKP824" s="28"/>
      <c r="DKQ824" s="28"/>
      <c r="DKR824" s="28"/>
      <c r="DKS824" s="28"/>
      <c r="DKT824" s="28"/>
      <c r="DKU824" s="28"/>
      <c r="DKV824" s="28"/>
      <c r="DKW824" s="28"/>
      <c r="DKX824" s="28"/>
      <c r="DKY824" s="28"/>
      <c r="DKZ824" s="28"/>
      <c r="DLA824" s="28"/>
      <c r="DLB824" s="28"/>
      <c r="DLC824" s="28"/>
      <c r="DLD824" s="28"/>
      <c r="DLE824" s="28"/>
      <c r="DLF824" s="28"/>
      <c r="DLG824" s="28"/>
      <c r="DLH824" s="28"/>
      <c r="DLI824" s="28"/>
      <c r="DLJ824" s="28"/>
      <c r="DLK824" s="28"/>
      <c r="DLL824" s="28"/>
      <c r="DLM824" s="28"/>
      <c r="DLN824" s="28"/>
      <c r="DLO824" s="28"/>
      <c r="DLP824" s="28"/>
      <c r="DLQ824" s="28"/>
      <c r="DLR824" s="28"/>
      <c r="DLS824" s="28"/>
      <c r="DLT824" s="28"/>
      <c r="DLU824" s="28"/>
      <c r="DLV824" s="28"/>
      <c r="DLW824" s="28"/>
      <c r="DLX824" s="28"/>
      <c r="DLY824" s="28"/>
      <c r="DLZ824" s="28"/>
      <c r="DMA824" s="28"/>
      <c r="DMB824" s="28"/>
      <c r="DMC824" s="28"/>
      <c r="DMD824" s="28"/>
      <c r="DME824" s="28"/>
      <c r="DMF824" s="28"/>
      <c r="DMG824" s="28"/>
      <c r="DMH824" s="28"/>
      <c r="DMI824" s="28"/>
      <c r="DMJ824" s="28"/>
      <c r="DMK824" s="28"/>
      <c r="DML824" s="28"/>
      <c r="DMM824" s="28"/>
      <c r="DMN824" s="28"/>
      <c r="DMO824" s="28"/>
      <c r="DMP824" s="28"/>
      <c r="DMQ824" s="28"/>
      <c r="DMR824" s="28"/>
      <c r="DMS824" s="28"/>
      <c r="DMT824" s="28"/>
      <c r="DMU824" s="28"/>
      <c r="DMV824" s="28"/>
      <c r="DMW824" s="28"/>
      <c r="DMX824" s="28"/>
      <c r="DMY824" s="28"/>
      <c r="DMZ824" s="28"/>
      <c r="DNA824" s="28"/>
      <c r="DNB824" s="28"/>
      <c r="DNC824" s="28"/>
      <c r="DND824" s="28"/>
      <c r="DNE824" s="28"/>
      <c r="DNF824" s="28"/>
      <c r="DNG824" s="28"/>
      <c r="DNH824" s="28"/>
      <c r="DNI824" s="28"/>
      <c r="DNJ824" s="28"/>
      <c r="DNK824" s="28"/>
      <c r="DNL824" s="28"/>
      <c r="DNM824" s="28"/>
      <c r="DNN824" s="28"/>
      <c r="DNO824" s="28"/>
      <c r="DNP824" s="28"/>
      <c r="DNQ824" s="28"/>
      <c r="DNR824" s="28"/>
      <c r="DNS824" s="28"/>
      <c r="DNT824" s="28"/>
      <c r="DNU824" s="28"/>
      <c r="DNV824" s="28"/>
      <c r="DNW824" s="28"/>
      <c r="DNX824" s="28"/>
      <c r="DNY824" s="28"/>
      <c r="DNZ824" s="28"/>
      <c r="DOA824" s="28"/>
      <c r="DOB824" s="28"/>
      <c r="DOC824" s="28"/>
      <c r="DOD824" s="28"/>
      <c r="DOE824" s="28"/>
      <c r="DOF824" s="28"/>
      <c r="DOG824" s="28"/>
      <c r="DOH824" s="28"/>
      <c r="DOI824" s="28"/>
      <c r="DOJ824" s="28"/>
      <c r="DOK824" s="28"/>
      <c r="DOL824" s="28"/>
      <c r="DOM824" s="28"/>
      <c r="DON824" s="28"/>
      <c r="DOO824" s="28"/>
      <c r="DOP824" s="28"/>
      <c r="DOQ824" s="28"/>
      <c r="DOR824" s="28"/>
      <c r="DOS824" s="28"/>
      <c r="DOT824" s="28"/>
      <c r="DOU824" s="28"/>
      <c r="DOV824" s="28"/>
      <c r="DOW824" s="28"/>
      <c r="DOX824" s="28"/>
      <c r="DOY824" s="28"/>
      <c r="DOZ824" s="28"/>
      <c r="DPA824" s="28"/>
      <c r="DPB824" s="28"/>
      <c r="DPC824" s="28"/>
      <c r="DPD824" s="28"/>
      <c r="DPE824" s="28"/>
      <c r="DPF824" s="28"/>
      <c r="DPG824" s="28"/>
      <c r="DPH824" s="28"/>
      <c r="DPI824" s="28"/>
      <c r="DPJ824" s="28"/>
      <c r="DPK824" s="28"/>
      <c r="DPL824" s="28"/>
      <c r="DPM824" s="28"/>
      <c r="DPN824" s="28"/>
      <c r="DPO824" s="28"/>
      <c r="DPP824" s="28"/>
      <c r="DPQ824" s="28"/>
      <c r="DPR824" s="28"/>
      <c r="DPS824" s="28"/>
      <c r="DPT824" s="28"/>
      <c r="DPU824" s="28"/>
      <c r="DPV824" s="28"/>
      <c r="DPW824" s="28"/>
      <c r="DPX824" s="28"/>
      <c r="DPY824" s="28"/>
      <c r="DPZ824" s="28"/>
      <c r="DQA824" s="28"/>
      <c r="DQB824" s="28"/>
      <c r="DQC824" s="28"/>
      <c r="DQD824" s="28"/>
      <c r="DQE824" s="28"/>
      <c r="DQF824" s="28"/>
      <c r="DQG824" s="28"/>
      <c r="DQH824" s="28"/>
      <c r="DQI824" s="28"/>
      <c r="DQJ824" s="28"/>
      <c r="DQK824" s="28"/>
      <c r="DQL824" s="28"/>
      <c r="DQM824" s="28"/>
      <c r="DQN824" s="28"/>
      <c r="DQO824" s="28"/>
      <c r="DQP824" s="28"/>
      <c r="DQQ824" s="28"/>
      <c r="DQR824" s="28"/>
      <c r="DQS824" s="28"/>
      <c r="DQT824" s="28"/>
      <c r="DQU824" s="28"/>
      <c r="DQV824" s="28"/>
      <c r="DQW824" s="28"/>
      <c r="DQX824" s="28"/>
      <c r="DQY824" s="28"/>
      <c r="DQZ824" s="28"/>
      <c r="DRA824" s="28"/>
      <c r="DRB824" s="28"/>
      <c r="DRC824" s="28"/>
      <c r="DRD824" s="28"/>
      <c r="DRE824" s="28"/>
      <c r="DRF824" s="28"/>
      <c r="DRG824" s="28"/>
      <c r="DRH824" s="28"/>
      <c r="DRI824" s="28"/>
      <c r="DRJ824" s="28"/>
      <c r="DRK824" s="28"/>
      <c r="DRL824" s="28"/>
      <c r="DRM824" s="28"/>
      <c r="DRN824" s="28"/>
      <c r="DRO824" s="28"/>
      <c r="DRP824" s="28"/>
      <c r="DRQ824" s="28"/>
      <c r="DRR824" s="28"/>
      <c r="DRS824" s="28"/>
      <c r="DRT824" s="28"/>
      <c r="DRU824" s="28"/>
      <c r="DRV824" s="28"/>
      <c r="DRW824" s="28"/>
      <c r="DRX824" s="28"/>
      <c r="DRY824" s="28"/>
      <c r="DRZ824" s="28"/>
      <c r="DSA824" s="28"/>
      <c r="DSB824" s="28"/>
      <c r="DSC824" s="28"/>
      <c r="DSD824" s="28"/>
      <c r="DSE824" s="28"/>
      <c r="DSF824" s="28"/>
      <c r="DSG824" s="28"/>
      <c r="DSH824" s="28"/>
      <c r="DSI824" s="28"/>
      <c r="DSJ824" s="28"/>
      <c r="DSK824" s="28"/>
      <c r="DSL824" s="28"/>
      <c r="DSM824" s="28"/>
      <c r="DSN824" s="28"/>
      <c r="DSO824" s="28"/>
      <c r="DSP824" s="28"/>
      <c r="DSQ824" s="28"/>
      <c r="DSR824" s="28"/>
      <c r="DSS824" s="28"/>
      <c r="DST824" s="28"/>
      <c r="DSU824" s="28"/>
      <c r="DSV824" s="28"/>
      <c r="DSW824" s="28"/>
      <c r="DSX824" s="28"/>
      <c r="DSY824" s="28"/>
      <c r="DSZ824" s="28"/>
      <c r="DTA824" s="28"/>
      <c r="DTB824" s="28"/>
      <c r="DTC824" s="28"/>
      <c r="DTD824" s="28"/>
      <c r="DTE824" s="28"/>
      <c r="DTF824" s="28"/>
      <c r="DTG824" s="28"/>
      <c r="DTH824" s="28"/>
      <c r="DTI824" s="28"/>
      <c r="DTJ824" s="28"/>
      <c r="DTK824" s="28"/>
      <c r="DTL824" s="28"/>
      <c r="DTM824" s="28"/>
      <c r="DTN824" s="28"/>
      <c r="DTO824" s="28"/>
      <c r="DTP824" s="28"/>
      <c r="DTQ824" s="28"/>
      <c r="DTR824" s="28"/>
      <c r="DTS824" s="28"/>
      <c r="DTT824" s="28"/>
      <c r="DTU824" s="28"/>
      <c r="DTV824" s="28"/>
      <c r="DTW824" s="28"/>
      <c r="DTX824" s="28"/>
      <c r="DTY824" s="28"/>
      <c r="DTZ824" s="28"/>
      <c r="DUA824" s="28"/>
      <c r="DUB824" s="28"/>
      <c r="DUC824" s="28"/>
      <c r="DUD824" s="28"/>
      <c r="DUE824" s="28"/>
      <c r="DUF824" s="28"/>
      <c r="DUG824" s="28"/>
      <c r="DUH824" s="28"/>
      <c r="DUI824" s="28"/>
      <c r="DUJ824" s="28"/>
      <c r="DUK824" s="28"/>
      <c r="DUL824" s="28"/>
      <c r="DUM824" s="28"/>
      <c r="DUN824" s="28"/>
      <c r="DUO824" s="28"/>
      <c r="DUP824" s="28"/>
      <c r="DUQ824" s="28"/>
      <c r="DUR824" s="28"/>
      <c r="DUS824" s="28"/>
      <c r="DUT824" s="28"/>
      <c r="DUU824" s="28"/>
      <c r="DUV824" s="28"/>
      <c r="DUW824" s="28"/>
      <c r="DUX824" s="28"/>
      <c r="DUY824" s="28"/>
      <c r="DUZ824" s="28"/>
      <c r="DVA824" s="28"/>
      <c r="DVB824" s="28"/>
      <c r="DVC824" s="28"/>
      <c r="DVD824" s="28"/>
      <c r="DVE824" s="28"/>
      <c r="DVF824" s="28"/>
      <c r="DVG824" s="28"/>
      <c r="DVH824" s="28"/>
      <c r="DVI824" s="28"/>
      <c r="DVJ824" s="28"/>
      <c r="DVK824" s="28"/>
      <c r="DVL824" s="28"/>
      <c r="DVM824" s="28"/>
      <c r="DVN824" s="28"/>
      <c r="DVO824" s="28"/>
      <c r="DVP824" s="28"/>
      <c r="DVQ824" s="28"/>
      <c r="DVR824" s="28"/>
      <c r="DVS824" s="28"/>
      <c r="DVT824" s="28"/>
      <c r="DVU824" s="28"/>
      <c r="DVV824" s="28"/>
      <c r="DVW824" s="28"/>
      <c r="DVX824" s="28"/>
      <c r="DVY824" s="28"/>
      <c r="DVZ824" s="28"/>
      <c r="DWA824" s="28"/>
      <c r="DWB824" s="28"/>
      <c r="DWC824" s="28"/>
      <c r="DWD824" s="28"/>
      <c r="DWE824" s="28"/>
      <c r="DWF824" s="28"/>
      <c r="DWG824" s="28"/>
      <c r="DWH824" s="28"/>
      <c r="DWI824" s="28"/>
      <c r="DWJ824" s="28"/>
      <c r="DWK824" s="28"/>
      <c r="DWL824" s="28"/>
      <c r="DWM824" s="28"/>
      <c r="DWN824" s="28"/>
      <c r="DWO824" s="28"/>
      <c r="DWP824" s="28"/>
      <c r="DWQ824" s="28"/>
      <c r="DWR824" s="28"/>
      <c r="DWS824" s="28"/>
      <c r="DWT824" s="28"/>
      <c r="DWU824" s="28"/>
      <c r="DWV824" s="28"/>
      <c r="DWW824" s="28"/>
      <c r="DWX824" s="28"/>
      <c r="DWY824" s="28"/>
      <c r="DWZ824" s="28"/>
      <c r="DXA824" s="28"/>
      <c r="DXB824" s="28"/>
      <c r="DXC824" s="28"/>
      <c r="DXD824" s="28"/>
      <c r="DXE824" s="28"/>
      <c r="DXF824" s="28"/>
      <c r="DXG824" s="28"/>
      <c r="DXH824" s="28"/>
      <c r="DXI824" s="28"/>
      <c r="DXJ824" s="28"/>
      <c r="DXK824" s="28"/>
      <c r="DXL824" s="28"/>
      <c r="DXM824" s="28"/>
      <c r="DXN824" s="28"/>
      <c r="DXO824" s="28"/>
      <c r="DXP824" s="28"/>
      <c r="DXQ824" s="28"/>
      <c r="DXR824" s="28"/>
      <c r="DXS824" s="28"/>
      <c r="DXT824" s="28"/>
      <c r="DXU824" s="28"/>
      <c r="DXV824" s="28"/>
      <c r="DXW824" s="28"/>
      <c r="DXX824" s="28"/>
      <c r="DXY824" s="28"/>
      <c r="DXZ824" s="28"/>
      <c r="DYA824" s="28"/>
      <c r="DYB824" s="28"/>
      <c r="DYC824" s="28"/>
      <c r="DYD824" s="28"/>
      <c r="DYE824" s="28"/>
      <c r="DYF824" s="28"/>
      <c r="DYG824" s="28"/>
      <c r="DYH824" s="28"/>
      <c r="DYI824" s="28"/>
      <c r="DYJ824" s="28"/>
      <c r="DYK824" s="28"/>
      <c r="DYL824" s="28"/>
      <c r="DYM824" s="28"/>
      <c r="DYN824" s="28"/>
      <c r="DYO824" s="28"/>
      <c r="DYP824" s="28"/>
      <c r="DYQ824" s="28"/>
      <c r="DYR824" s="28"/>
      <c r="DYS824" s="28"/>
      <c r="DYT824" s="28"/>
      <c r="DYU824" s="28"/>
      <c r="DYV824" s="28"/>
      <c r="DYW824" s="28"/>
      <c r="DYX824" s="28"/>
      <c r="DYY824" s="28"/>
      <c r="DYZ824" s="28"/>
      <c r="DZA824" s="28"/>
      <c r="DZB824" s="28"/>
      <c r="DZC824" s="28"/>
      <c r="DZD824" s="28"/>
      <c r="DZE824" s="28"/>
      <c r="DZF824" s="28"/>
      <c r="DZG824" s="28"/>
      <c r="DZH824" s="28"/>
      <c r="DZI824" s="28"/>
      <c r="DZJ824" s="28"/>
      <c r="DZK824" s="28"/>
      <c r="DZL824" s="28"/>
      <c r="DZM824" s="28"/>
      <c r="DZN824" s="28"/>
      <c r="DZO824" s="28"/>
      <c r="DZP824" s="28"/>
      <c r="DZQ824" s="28"/>
      <c r="DZR824" s="28"/>
      <c r="DZS824" s="28"/>
      <c r="DZT824" s="28"/>
      <c r="DZU824" s="28"/>
      <c r="DZV824" s="28"/>
      <c r="DZW824" s="28"/>
      <c r="DZX824" s="28"/>
      <c r="DZY824" s="28"/>
      <c r="DZZ824" s="28"/>
      <c r="EAA824" s="28"/>
      <c r="EAB824" s="28"/>
      <c r="EAC824" s="28"/>
      <c r="EAD824" s="28"/>
      <c r="EAE824" s="28"/>
      <c r="EAF824" s="28"/>
      <c r="EAG824" s="28"/>
      <c r="EAH824" s="28"/>
      <c r="EAI824" s="28"/>
      <c r="EAJ824" s="28"/>
      <c r="EAK824" s="28"/>
      <c r="EAL824" s="28"/>
      <c r="EAM824" s="28"/>
      <c r="EAN824" s="28"/>
      <c r="EAO824" s="28"/>
      <c r="EAP824" s="28"/>
      <c r="EAQ824" s="28"/>
      <c r="EAR824" s="28"/>
      <c r="EAS824" s="28"/>
      <c r="EAT824" s="28"/>
      <c r="EAU824" s="28"/>
      <c r="EAV824" s="28"/>
      <c r="EAW824" s="28"/>
      <c r="EAX824" s="28"/>
      <c r="EAY824" s="28"/>
      <c r="EAZ824" s="28"/>
      <c r="EBA824" s="28"/>
      <c r="EBB824" s="28"/>
      <c r="EBC824" s="28"/>
      <c r="EBD824" s="28"/>
      <c r="EBE824" s="28"/>
      <c r="EBF824" s="28"/>
      <c r="EBG824" s="28"/>
      <c r="EBH824" s="28"/>
      <c r="EBI824" s="28"/>
      <c r="EBJ824" s="28"/>
      <c r="EBK824" s="28"/>
      <c r="EBL824" s="28"/>
      <c r="EBM824" s="28"/>
      <c r="EBN824" s="28"/>
      <c r="EBO824" s="28"/>
      <c r="EBP824" s="28"/>
      <c r="EBQ824" s="28"/>
      <c r="EBR824" s="28"/>
      <c r="EBS824" s="28"/>
      <c r="EBT824" s="28"/>
      <c r="EBU824" s="28"/>
      <c r="EBV824" s="28"/>
      <c r="EBW824" s="28"/>
      <c r="EBX824" s="28"/>
      <c r="EBY824" s="28"/>
      <c r="EBZ824" s="28"/>
      <c r="ECA824" s="28"/>
      <c r="ECB824" s="28"/>
      <c r="ECC824" s="28"/>
      <c r="ECD824" s="28"/>
      <c r="ECE824" s="28"/>
      <c r="ECF824" s="28"/>
      <c r="ECG824" s="28"/>
      <c r="ECH824" s="28"/>
      <c r="ECI824" s="28"/>
      <c r="ECJ824" s="28"/>
      <c r="ECK824" s="28"/>
      <c r="ECL824" s="28"/>
      <c r="ECM824" s="28"/>
      <c r="ECN824" s="28"/>
      <c r="ECO824" s="28"/>
      <c r="ECP824" s="28"/>
      <c r="ECQ824" s="28"/>
      <c r="ECR824" s="28"/>
      <c r="ECS824" s="28"/>
      <c r="ECT824" s="28"/>
      <c r="ECU824" s="28"/>
      <c r="ECV824" s="28"/>
      <c r="ECW824" s="28"/>
      <c r="ECX824" s="28"/>
      <c r="ECY824" s="28"/>
      <c r="ECZ824" s="28"/>
      <c r="EDA824" s="28"/>
      <c r="EDB824" s="28"/>
      <c r="EDC824" s="28"/>
      <c r="EDD824" s="28"/>
      <c r="EDE824" s="28"/>
      <c r="EDF824" s="28"/>
      <c r="EDG824" s="28"/>
      <c r="EDH824" s="28"/>
      <c r="EDI824" s="28"/>
      <c r="EDJ824" s="28"/>
      <c r="EDK824" s="28"/>
      <c r="EDL824" s="28"/>
      <c r="EDM824" s="28"/>
      <c r="EDN824" s="28"/>
      <c r="EDO824" s="28"/>
      <c r="EDP824" s="28"/>
      <c r="EDQ824" s="28"/>
      <c r="EDR824" s="28"/>
      <c r="EDS824" s="28"/>
      <c r="EDT824" s="28"/>
      <c r="EDU824" s="28"/>
      <c r="EDV824" s="28"/>
      <c r="EDW824" s="28"/>
      <c r="EDX824" s="28"/>
      <c r="EDY824" s="28"/>
      <c r="EDZ824" s="28"/>
      <c r="EEA824" s="28"/>
      <c r="EEB824" s="28"/>
      <c r="EEC824" s="28"/>
      <c r="EED824" s="28"/>
      <c r="EEE824" s="28"/>
      <c r="EEF824" s="28"/>
      <c r="EEG824" s="28"/>
      <c r="EEH824" s="28"/>
      <c r="EEI824" s="28"/>
      <c r="EEJ824" s="28"/>
      <c r="EEK824" s="28"/>
      <c r="EEL824" s="28"/>
      <c r="EEM824" s="28"/>
      <c r="EEN824" s="28"/>
      <c r="EEO824" s="28"/>
      <c r="EEP824" s="28"/>
      <c r="EEQ824" s="28"/>
      <c r="EER824" s="28"/>
      <c r="EES824" s="28"/>
      <c r="EET824" s="28"/>
      <c r="EEU824" s="28"/>
      <c r="EEV824" s="28"/>
      <c r="EEW824" s="28"/>
      <c r="EEX824" s="28"/>
      <c r="EEY824" s="28"/>
      <c r="EEZ824" s="28"/>
      <c r="EFA824" s="28"/>
      <c r="EFB824" s="28"/>
      <c r="EFC824" s="28"/>
      <c r="EFD824" s="28"/>
      <c r="EFE824" s="28"/>
      <c r="EFF824" s="28"/>
      <c r="EFG824" s="28"/>
      <c r="EFH824" s="28"/>
      <c r="EFI824" s="28"/>
      <c r="EFJ824" s="28"/>
      <c r="EFK824" s="28"/>
      <c r="EFL824" s="28"/>
      <c r="EFM824" s="28"/>
      <c r="EFN824" s="28"/>
      <c r="EFO824" s="28"/>
      <c r="EFP824" s="28"/>
      <c r="EFQ824" s="28"/>
      <c r="EFR824" s="28"/>
      <c r="EFS824" s="28"/>
      <c r="EFT824" s="28"/>
      <c r="EFU824" s="28"/>
      <c r="EFV824" s="28"/>
      <c r="EFW824" s="28"/>
      <c r="EFX824" s="28"/>
      <c r="EFY824" s="28"/>
      <c r="EFZ824" s="28"/>
      <c r="EGA824" s="28"/>
      <c r="EGB824" s="28"/>
      <c r="EGC824" s="28"/>
      <c r="EGD824" s="28"/>
      <c r="EGE824" s="28"/>
      <c r="EGF824" s="28"/>
      <c r="EGG824" s="28"/>
      <c r="EGH824" s="28"/>
      <c r="EGI824" s="28"/>
      <c r="EGJ824" s="28"/>
      <c r="EGK824" s="28"/>
      <c r="EGL824" s="28"/>
      <c r="EGM824" s="28"/>
      <c r="EGN824" s="28"/>
      <c r="EGO824" s="28"/>
      <c r="EGP824" s="28"/>
      <c r="EGQ824" s="28"/>
      <c r="EGR824" s="28"/>
      <c r="EGS824" s="28"/>
      <c r="EGT824" s="28"/>
      <c r="EGU824" s="28"/>
      <c r="EGV824" s="28"/>
      <c r="EGW824" s="28"/>
      <c r="EGX824" s="28"/>
      <c r="EGY824" s="28"/>
      <c r="EGZ824" s="28"/>
      <c r="EHA824" s="28"/>
      <c r="EHB824" s="28"/>
      <c r="EHC824" s="28"/>
      <c r="EHD824" s="28"/>
      <c r="EHE824" s="28"/>
      <c r="EHF824" s="28"/>
      <c r="EHG824" s="28"/>
      <c r="EHH824" s="28"/>
      <c r="EHI824" s="28"/>
      <c r="EHJ824" s="28"/>
      <c r="EHK824" s="28"/>
      <c r="EHL824" s="28"/>
      <c r="EHM824" s="28"/>
      <c r="EHN824" s="28"/>
      <c r="EHO824" s="28"/>
      <c r="EHP824" s="28"/>
      <c r="EHQ824" s="28"/>
      <c r="EHR824" s="28"/>
      <c r="EHS824" s="28"/>
      <c r="EHT824" s="28"/>
      <c r="EHU824" s="28"/>
      <c r="EHV824" s="28"/>
      <c r="EHW824" s="28"/>
      <c r="EHX824" s="28"/>
      <c r="EHY824" s="28"/>
      <c r="EHZ824" s="28"/>
      <c r="EIA824" s="28"/>
      <c r="EIB824" s="28"/>
      <c r="EIC824" s="28"/>
      <c r="EID824" s="28"/>
      <c r="EIE824" s="28"/>
      <c r="EIF824" s="28"/>
      <c r="EIG824" s="28"/>
      <c r="EIH824" s="28"/>
      <c r="EII824" s="28"/>
      <c r="EIJ824" s="28"/>
      <c r="EIK824" s="28"/>
      <c r="EIL824" s="28"/>
      <c r="EIM824" s="28"/>
      <c r="EIN824" s="28"/>
      <c r="EIO824" s="28"/>
      <c r="EIP824" s="28"/>
      <c r="EIQ824" s="28"/>
      <c r="EIR824" s="28"/>
      <c r="EIS824" s="28"/>
      <c r="EIT824" s="28"/>
      <c r="EIU824" s="28"/>
      <c r="EIV824" s="28"/>
      <c r="EIW824" s="28"/>
      <c r="EIX824" s="28"/>
      <c r="EIY824" s="28"/>
      <c r="EIZ824" s="28"/>
      <c r="EJA824" s="28"/>
      <c r="EJB824" s="28"/>
      <c r="EJC824" s="28"/>
      <c r="EJD824" s="28"/>
      <c r="EJE824" s="28"/>
      <c r="EJF824" s="28"/>
      <c r="EJG824" s="28"/>
      <c r="EJH824" s="28"/>
      <c r="EJI824" s="28"/>
      <c r="EJJ824" s="28"/>
      <c r="EJK824" s="28"/>
      <c r="EJL824" s="28"/>
      <c r="EJM824" s="28"/>
      <c r="EJN824" s="28"/>
      <c r="EJO824" s="28"/>
      <c r="EJP824" s="28"/>
      <c r="EJQ824" s="28"/>
      <c r="EJR824" s="28"/>
      <c r="EJS824" s="28"/>
      <c r="EJT824" s="28"/>
      <c r="EJU824" s="28"/>
      <c r="EJV824" s="28"/>
      <c r="EJW824" s="28"/>
      <c r="EJX824" s="28"/>
      <c r="EJY824" s="28"/>
      <c r="EJZ824" s="28"/>
      <c r="EKA824" s="28"/>
      <c r="EKB824" s="28"/>
      <c r="EKC824" s="28"/>
      <c r="EKD824" s="28"/>
      <c r="EKE824" s="28"/>
      <c r="EKF824" s="28"/>
      <c r="EKG824" s="28"/>
      <c r="EKH824" s="28"/>
      <c r="EKI824" s="28"/>
      <c r="EKJ824" s="28"/>
      <c r="EKK824" s="28"/>
      <c r="EKL824" s="28"/>
      <c r="EKM824" s="28"/>
      <c r="EKN824" s="28"/>
      <c r="EKO824" s="28"/>
      <c r="EKP824" s="28"/>
      <c r="EKQ824" s="28"/>
      <c r="EKR824" s="28"/>
      <c r="EKS824" s="28"/>
      <c r="EKT824" s="28"/>
      <c r="EKU824" s="28"/>
      <c r="EKV824" s="28"/>
      <c r="EKW824" s="28"/>
      <c r="EKX824" s="28"/>
      <c r="EKY824" s="28"/>
      <c r="EKZ824" s="28"/>
      <c r="ELA824" s="28"/>
      <c r="ELB824" s="28"/>
      <c r="ELC824" s="28"/>
      <c r="ELD824" s="28"/>
      <c r="ELE824" s="28"/>
      <c r="ELF824" s="28"/>
      <c r="ELG824" s="28"/>
      <c r="ELH824" s="28"/>
      <c r="ELI824" s="28"/>
      <c r="ELJ824" s="28"/>
      <c r="ELK824" s="28"/>
      <c r="ELL824" s="28"/>
      <c r="ELM824" s="28"/>
      <c r="ELN824" s="28"/>
      <c r="ELO824" s="28"/>
      <c r="ELP824" s="28"/>
      <c r="ELQ824" s="28"/>
      <c r="ELR824" s="28"/>
      <c r="ELS824" s="28"/>
      <c r="ELT824" s="28"/>
      <c r="ELU824" s="28"/>
      <c r="ELV824" s="28"/>
      <c r="ELW824" s="28"/>
      <c r="ELX824" s="28"/>
      <c r="ELY824" s="28"/>
      <c r="ELZ824" s="28"/>
      <c r="EMA824" s="28"/>
      <c r="EMB824" s="28"/>
      <c r="EMC824" s="28"/>
      <c r="EMD824" s="28"/>
      <c r="EME824" s="28"/>
      <c r="EMF824" s="28"/>
      <c r="EMG824" s="28"/>
      <c r="EMH824" s="28"/>
      <c r="EMI824" s="28"/>
      <c r="EMJ824" s="28"/>
      <c r="EMK824" s="28"/>
      <c r="EML824" s="28"/>
      <c r="EMM824" s="28"/>
      <c r="EMN824" s="28"/>
      <c r="EMO824" s="28"/>
      <c r="EMP824" s="28"/>
      <c r="EMQ824" s="28"/>
      <c r="EMR824" s="28"/>
      <c r="EMS824" s="28"/>
      <c r="EMT824" s="28"/>
      <c r="EMU824" s="28"/>
      <c r="EMV824" s="28"/>
      <c r="EMW824" s="28"/>
      <c r="EMX824" s="28"/>
      <c r="EMY824" s="28"/>
      <c r="EMZ824" s="28"/>
      <c r="ENA824" s="28"/>
      <c r="ENB824" s="28"/>
      <c r="ENC824" s="28"/>
      <c r="END824" s="28"/>
      <c r="ENE824" s="28"/>
      <c r="ENF824" s="28"/>
      <c r="ENG824" s="28"/>
      <c r="ENH824" s="28"/>
      <c r="ENI824" s="28"/>
      <c r="ENJ824" s="28"/>
      <c r="ENK824" s="28"/>
      <c r="ENL824" s="28"/>
      <c r="ENM824" s="28"/>
      <c r="ENN824" s="28"/>
      <c r="ENO824" s="28"/>
      <c r="ENP824" s="28"/>
      <c r="ENQ824" s="28"/>
      <c r="ENR824" s="28"/>
      <c r="ENS824" s="28"/>
      <c r="ENT824" s="28"/>
      <c r="ENU824" s="28"/>
      <c r="ENV824" s="28"/>
      <c r="ENW824" s="28"/>
      <c r="ENX824" s="28"/>
      <c r="ENY824" s="28"/>
      <c r="ENZ824" s="28"/>
      <c r="EOA824" s="28"/>
      <c r="EOB824" s="28"/>
      <c r="EOC824" s="28"/>
      <c r="EOD824" s="28"/>
      <c r="EOE824" s="28"/>
      <c r="EOF824" s="28"/>
      <c r="EOG824" s="28"/>
      <c r="EOH824" s="28"/>
      <c r="EOI824" s="28"/>
      <c r="EOJ824" s="28"/>
      <c r="EOK824" s="28"/>
      <c r="EOL824" s="28"/>
      <c r="EOM824" s="28"/>
      <c r="EON824" s="28"/>
      <c r="EOO824" s="28"/>
      <c r="EOP824" s="28"/>
      <c r="EOQ824" s="28"/>
      <c r="EOR824" s="28"/>
      <c r="EOS824" s="28"/>
      <c r="EOT824" s="28"/>
      <c r="EOU824" s="28"/>
      <c r="EOV824" s="28"/>
      <c r="EOW824" s="28"/>
      <c r="EOX824" s="28"/>
      <c r="EOY824" s="28"/>
      <c r="EOZ824" s="28"/>
      <c r="EPA824" s="28"/>
      <c r="EPB824" s="28"/>
      <c r="EPC824" s="28"/>
      <c r="EPD824" s="28"/>
      <c r="EPE824" s="28"/>
      <c r="EPF824" s="28"/>
      <c r="EPG824" s="28"/>
      <c r="EPH824" s="28"/>
      <c r="EPI824" s="28"/>
      <c r="EPJ824" s="28"/>
      <c r="EPK824" s="28"/>
      <c r="EPL824" s="28"/>
      <c r="EPM824" s="28"/>
      <c r="EPN824" s="28"/>
      <c r="EPO824" s="28"/>
      <c r="EPP824" s="28"/>
      <c r="EPQ824" s="28"/>
      <c r="EPR824" s="28"/>
      <c r="EPS824" s="28"/>
      <c r="EPT824" s="28"/>
      <c r="EPU824" s="28"/>
      <c r="EPV824" s="28"/>
      <c r="EPW824" s="28"/>
      <c r="EPX824" s="28"/>
      <c r="EPY824" s="28"/>
      <c r="EPZ824" s="28"/>
      <c r="EQA824" s="28"/>
      <c r="EQB824" s="28"/>
      <c r="EQC824" s="28"/>
      <c r="EQD824" s="28"/>
      <c r="EQE824" s="28"/>
      <c r="EQF824" s="28"/>
      <c r="EQG824" s="28"/>
      <c r="EQH824" s="28"/>
      <c r="EQI824" s="28"/>
      <c r="EQJ824" s="28"/>
      <c r="EQK824" s="28"/>
      <c r="EQL824" s="28"/>
      <c r="EQM824" s="28"/>
      <c r="EQN824" s="28"/>
      <c r="EQO824" s="28"/>
      <c r="EQP824" s="28"/>
      <c r="EQQ824" s="28"/>
      <c r="EQR824" s="28"/>
      <c r="EQS824" s="28"/>
      <c r="EQT824" s="28"/>
      <c r="EQU824" s="28"/>
      <c r="EQV824" s="28"/>
      <c r="EQW824" s="28"/>
      <c r="EQX824" s="28"/>
      <c r="EQY824" s="28"/>
      <c r="EQZ824" s="28"/>
      <c r="ERA824" s="28"/>
      <c r="ERB824" s="28"/>
      <c r="ERC824" s="28"/>
      <c r="ERD824" s="28"/>
      <c r="ERE824" s="28"/>
      <c r="ERF824" s="28"/>
      <c r="ERG824" s="28"/>
      <c r="ERH824" s="28"/>
      <c r="ERI824" s="28"/>
      <c r="ERJ824" s="28"/>
      <c r="ERK824" s="28"/>
      <c r="ERL824" s="28"/>
      <c r="ERM824" s="28"/>
      <c r="ERN824" s="28"/>
      <c r="ERO824" s="28"/>
      <c r="ERP824" s="28"/>
      <c r="ERQ824" s="28"/>
      <c r="ERR824" s="28"/>
      <c r="ERS824" s="28"/>
      <c r="ERT824" s="28"/>
      <c r="ERU824" s="28"/>
      <c r="ERV824" s="28"/>
      <c r="ERW824" s="28"/>
      <c r="ERX824" s="28"/>
      <c r="ERY824" s="28"/>
      <c r="ERZ824" s="28"/>
      <c r="ESA824" s="28"/>
      <c r="ESB824" s="28"/>
      <c r="ESC824" s="28"/>
      <c r="ESD824" s="28"/>
      <c r="ESE824" s="28"/>
      <c r="ESF824" s="28"/>
      <c r="ESG824" s="28"/>
      <c r="ESH824" s="28"/>
      <c r="ESI824" s="28"/>
      <c r="ESJ824" s="28"/>
      <c r="ESK824" s="28"/>
      <c r="ESL824" s="28"/>
      <c r="ESM824" s="28"/>
      <c r="ESN824" s="28"/>
      <c r="ESO824" s="28"/>
      <c r="ESP824" s="28"/>
      <c r="ESQ824" s="28"/>
      <c r="ESR824" s="28"/>
      <c r="ESS824" s="28"/>
      <c r="EST824" s="28"/>
      <c r="ESU824" s="28"/>
      <c r="ESV824" s="28"/>
      <c r="ESW824" s="28"/>
      <c r="ESX824" s="28"/>
      <c r="ESY824" s="28"/>
      <c r="ESZ824" s="28"/>
      <c r="ETA824" s="28"/>
      <c r="ETB824" s="28"/>
      <c r="ETC824" s="28"/>
      <c r="ETD824" s="28"/>
      <c r="ETE824" s="28"/>
      <c r="ETF824" s="28"/>
      <c r="ETG824" s="28"/>
      <c r="ETH824" s="28"/>
      <c r="ETI824" s="28"/>
      <c r="ETJ824" s="28"/>
      <c r="ETK824" s="28"/>
      <c r="ETL824" s="28"/>
      <c r="ETM824" s="28"/>
      <c r="ETN824" s="28"/>
      <c r="ETO824" s="28"/>
      <c r="ETP824" s="28"/>
      <c r="ETQ824" s="28"/>
      <c r="ETR824" s="28"/>
      <c r="ETS824" s="28"/>
      <c r="ETT824" s="28"/>
      <c r="ETU824" s="28"/>
      <c r="ETV824" s="28"/>
      <c r="ETW824" s="28"/>
      <c r="ETX824" s="28"/>
      <c r="ETY824" s="28"/>
      <c r="ETZ824" s="28"/>
      <c r="EUA824" s="28"/>
      <c r="EUB824" s="28"/>
      <c r="EUC824" s="28"/>
      <c r="EUD824" s="28"/>
      <c r="EUE824" s="28"/>
      <c r="EUF824" s="28"/>
      <c r="EUG824" s="28"/>
      <c r="EUH824" s="28"/>
      <c r="EUI824" s="28"/>
      <c r="EUJ824" s="28"/>
      <c r="EUK824" s="28"/>
      <c r="EUL824" s="28"/>
      <c r="EUM824" s="28"/>
      <c r="EUN824" s="28"/>
      <c r="EUO824" s="28"/>
      <c r="EUP824" s="28"/>
      <c r="EUQ824" s="28"/>
      <c r="EUR824" s="28"/>
      <c r="EUS824" s="28"/>
      <c r="EUT824" s="28"/>
      <c r="EUU824" s="28"/>
      <c r="EUV824" s="28"/>
      <c r="EUW824" s="28"/>
      <c r="EUX824" s="28"/>
      <c r="EUY824" s="28"/>
      <c r="EUZ824" s="28"/>
      <c r="EVA824" s="28"/>
      <c r="EVB824" s="28"/>
      <c r="EVC824" s="28"/>
      <c r="EVD824" s="28"/>
      <c r="EVE824" s="28"/>
      <c r="EVF824" s="28"/>
      <c r="EVG824" s="28"/>
      <c r="EVH824" s="28"/>
      <c r="EVI824" s="28"/>
      <c r="EVJ824" s="28"/>
      <c r="EVK824" s="28"/>
      <c r="EVL824" s="28"/>
      <c r="EVM824" s="28"/>
      <c r="EVN824" s="28"/>
      <c r="EVO824" s="28"/>
      <c r="EVP824" s="28"/>
      <c r="EVQ824" s="28"/>
      <c r="EVR824" s="28"/>
      <c r="EVS824" s="28"/>
      <c r="EVT824" s="28"/>
      <c r="EVU824" s="28"/>
      <c r="EVV824" s="28"/>
      <c r="EVW824" s="28"/>
      <c r="EVX824" s="28"/>
      <c r="EVY824" s="28"/>
      <c r="EVZ824" s="28"/>
      <c r="EWA824" s="28"/>
      <c r="EWB824" s="28"/>
      <c r="EWC824" s="28"/>
      <c r="EWD824" s="28"/>
      <c r="EWE824" s="28"/>
      <c r="EWF824" s="28"/>
      <c r="EWG824" s="28"/>
      <c r="EWH824" s="28"/>
      <c r="EWI824" s="28"/>
      <c r="EWJ824" s="28"/>
      <c r="EWK824" s="28"/>
      <c r="EWL824" s="28"/>
      <c r="EWM824" s="28"/>
      <c r="EWN824" s="28"/>
      <c r="EWO824" s="28"/>
      <c r="EWP824" s="28"/>
      <c r="EWQ824" s="28"/>
      <c r="EWR824" s="28"/>
      <c r="EWS824" s="28"/>
      <c r="EWT824" s="28"/>
      <c r="EWU824" s="28"/>
      <c r="EWV824" s="28"/>
      <c r="EWW824" s="28"/>
      <c r="EWX824" s="28"/>
      <c r="EWY824" s="28"/>
      <c r="EWZ824" s="28"/>
      <c r="EXA824" s="28"/>
      <c r="EXB824" s="28"/>
      <c r="EXC824" s="28"/>
      <c r="EXD824" s="28"/>
      <c r="EXE824" s="28"/>
      <c r="EXF824" s="28"/>
      <c r="EXG824" s="28"/>
      <c r="EXH824" s="28"/>
      <c r="EXI824" s="28"/>
      <c r="EXJ824" s="28"/>
      <c r="EXK824" s="28"/>
      <c r="EXL824" s="28"/>
      <c r="EXM824" s="28"/>
      <c r="EXN824" s="28"/>
      <c r="EXO824" s="28"/>
      <c r="EXP824" s="28"/>
      <c r="EXQ824" s="28"/>
      <c r="EXR824" s="28"/>
      <c r="EXS824" s="28"/>
      <c r="EXT824" s="28"/>
      <c r="EXU824" s="28"/>
      <c r="EXV824" s="28"/>
      <c r="EXW824" s="28"/>
      <c r="EXX824" s="28"/>
      <c r="EXY824" s="28"/>
      <c r="EXZ824" s="28"/>
      <c r="EYA824" s="28"/>
      <c r="EYB824" s="28"/>
      <c r="EYC824" s="28"/>
      <c r="EYD824" s="28"/>
      <c r="EYE824" s="28"/>
      <c r="EYF824" s="28"/>
      <c r="EYG824" s="28"/>
      <c r="EYH824" s="28"/>
      <c r="EYI824" s="28"/>
      <c r="EYJ824" s="28"/>
      <c r="EYK824" s="28"/>
      <c r="EYL824" s="28"/>
      <c r="EYM824" s="28"/>
      <c r="EYN824" s="28"/>
      <c r="EYO824" s="28"/>
      <c r="EYP824" s="28"/>
      <c r="EYQ824" s="28"/>
      <c r="EYR824" s="28"/>
      <c r="EYS824" s="28"/>
      <c r="EYT824" s="28"/>
      <c r="EYU824" s="28"/>
      <c r="EYV824" s="28"/>
      <c r="EYW824" s="28"/>
      <c r="EYX824" s="28"/>
      <c r="EYY824" s="28"/>
      <c r="EYZ824" s="28"/>
      <c r="EZA824" s="28"/>
      <c r="EZB824" s="28"/>
      <c r="EZC824" s="28"/>
      <c r="EZD824" s="28"/>
      <c r="EZE824" s="28"/>
      <c r="EZF824" s="28"/>
      <c r="EZG824" s="28"/>
      <c r="EZH824" s="28"/>
      <c r="EZI824" s="28"/>
      <c r="EZJ824" s="28"/>
      <c r="EZK824" s="28"/>
      <c r="EZL824" s="28"/>
      <c r="EZM824" s="28"/>
      <c r="EZN824" s="28"/>
      <c r="EZO824" s="28"/>
      <c r="EZP824" s="28"/>
      <c r="EZQ824" s="28"/>
      <c r="EZR824" s="28"/>
      <c r="EZS824" s="28"/>
      <c r="EZT824" s="28"/>
      <c r="EZU824" s="28"/>
      <c r="EZV824" s="28"/>
      <c r="EZW824" s="28"/>
      <c r="EZX824" s="28"/>
      <c r="EZY824" s="28"/>
      <c r="EZZ824" s="28"/>
      <c r="FAA824" s="28"/>
      <c r="FAB824" s="28"/>
      <c r="FAC824" s="28"/>
      <c r="FAD824" s="28"/>
      <c r="FAE824" s="28"/>
      <c r="FAF824" s="28"/>
      <c r="FAG824" s="28"/>
      <c r="FAH824" s="28"/>
      <c r="FAI824" s="28"/>
      <c r="FAJ824" s="28"/>
      <c r="FAK824" s="28"/>
      <c r="FAL824" s="28"/>
      <c r="FAM824" s="28"/>
      <c r="FAN824" s="28"/>
      <c r="FAO824" s="28"/>
      <c r="FAP824" s="28"/>
      <c r="FAQ824" s="28"/>
      <c r="FAR824" s="28"/>
      <c r="FAS824" s="28"/>
      <c r="FAT824" s="28"/>
      <c r="FAU824" s="28"/>
      <c r="FAV824" s="28"/>
      <c r="FAW824" s="28"/>
      <c r="FAX824" s="28"/>
      <c r="FAY824" s="28"/>
      <c r="FAZ824" s="28"/>
      <c r="FBA824" s="28"/>
      <c r="FBB824" s="28"/>
      <c r="FBC824" s="28"/>
      <c r="FBD824" s="28"/>
      <c r="FBE824" s="28"/>
      <c r="FBF824" s="28"/>
      <c r="FBG824" s="28"/>
      <c r="FBH824" s="28"/>
      <c r="FBI824" s="28"/>
      <c r="FBJ824" s="28"/>
      <c r="FBK824" s="28"/>
      <c r="FBL824" s="28"/>
      <c r="FBM824" s="28"/>
      <c r="FBN824" s="28"/>
      <c r="FBO824" s="28"/>
      <c r="FBP824" s="28"/>
      <c r="FBQ824" s="28"/>
      <c r="FBR824" s="28"/>
      <c r="FBS824" s="28"/>
      <c r="FBT824" s="28"/>
      <c r="FBU824" s="28"/>
      <c r="FBV824" s="28"/>
      <c r="FBW824" s="28"/>
      <c r="FBX824" s="28"/>
      <c r="FBY824" s="28"/>
      <c r="FBZ824" s="28"/>
      <c r="FCA824" s="28"/>
      <c r="FCB824" s="28"/>
      <c r="FCC824" s="28"/>
      <c r="FCD824" s="28"/>
      <c r="FCE824" s="28"/>
      <c r="FCF824" s="28"/>
      <c r="FCG824" s="28"/>
      <c r="FCH824" s="28"/>
      <c r="FCI824" s="28"/>
      <c r="FCJ824" s="28"/>
      <c r="FCK824" s="28"/>
      <c r="FCL824" s="28"/>
      <c r="FCM824" s="28"/>
      <c r="FCN824" s="28"/>
      <c r="FCO824" s="28"/>
      <c r="FCP824" s="28"/>
      <c r="FCQ824" s="28"/>
      <c r="FCR824" s="28"/>
      <c r="FCS824" s="28"/>
      <c r="FCT824" s="28"/>
      <c r="FCU824" s="28"/>
      <c r="FCV824" s="28"/>
      <c r="FCW824" s="28"/>
      <c r="FCX824" s="28"/>
      <c r="FCY824" s="28"/>
      <c r="FCZ824" s="28"/>
      <c r="FDA824" s="28"/>
      <c r="FDB824" s="28"/>
      <c r="FDC824" s="28"/>
      <c r="FDD824" s="28"/>
      <c r="FDE824" s="28"/>
      <c r="FDF824" s="28"/>
      <c r="FDG824" s="28"/>
      <c r="FDH824" s="28"/>
      <c r="FDI824" s="28"/>
      <c r="FDJ824" s="28"/>
      <c r="FDK824" s="28"/>
      <c r="FDL824" s="28"/>
      <c r="FDM824" s="28"/>
      <c r="FDN824" s="28"/>
      <c r="FDO824" s="28"/>
      <c r="FDP824" s="28"/>
      <c r="FDQ824" s="28"/>
      <c r="FDR824" s="28"/>
      <c r="FDS824" s="28"/>
      <c r="FDT824" s="28"/>
      <c r="FDU824" s="28"/>
      <c r="FDV824" s="28"/>
      <c r="FDW824" s="28"/>
      <c r="FDX824" s="28"/>
      <c r="FDY824" s="28"/>
      <c r="FDZ824" s="28"/>
      <c r="FEA824" s="28"/>
      <c r="FEB824" s="28"/>
      <c r="FEC824" s="28"/>
      <c r="FED824" s="28"/>
      <c r="FEE824" s="28"/>
      <c r="FEF824" s="28"/>
      <c r="FEG824" s="28"/>
      <c r="FEH824" s="28"/>
      <c r="FEI824" s="28"/>
      <c r="FEJ824" s="28"/>
      <c r="FEK824" s="28"/>
      <c r="FEL824" s="28"/>
      <c r="FEM824" s="28"/>
      <c r="FEN824" s="28"/>
      <c r="FEO824" s="28"/>
      <c r="FEP824" s="28"/>
      <c r="FEQ824" s="28"/>
      <c r="FER824" s="28"/>
      <c r="FES824" s="28"/>
      <c r="FET824" s="28"/>
      <c r="FEU824" s="28"/>
      <c r="FEV824" s="28"/>
      <c r="FEW824" s="28"/>
      <c r="FEX824" s="28"/>
      <c r="FEY824" s="28"/>
      <c r="FEZ824" s="28"/>
      <c r="FFA824" s="28"/>
      <c r="FFB824" s="28"/>
      <c r="FFC824" s="28"/>
      <c r="FFD824" s="28"/>
      <c r="FFE824" s="28"/>
      <c r="FFF824" s="28"/>
      <c r="FFG824" s="28"/>
      <c r="FFH824" s="28"/>
      <c r="FFI824" s="28"/>
      <c r="FFJ824" s="28"/>
      <c r="FFK824" s="28"/>
      <c r="FFL824" s="28"/>
      <c r="FFM824" s="28"/>
      <c r="FFN824" s="28"/>
      <c r="FFO824" s="28"/>
      <c r="FFP824" s="28"/>
      <c r="FFQ824" s="28"/>
      <c r="FFR824" s="28"/>
      <c r="FFS824" s="28"/>
      <c r="FFT824" s="28"/>
      <c r="FFU824" s="28"/>
      <c r="FFV824" s="28"/>
      <c r="FFW824" s="28"/>
      <c r="FFX824" s="28"/>
      <c r="FFY824" s="28"/>
      <c r="FFZ824" s="28"/>
      <c r="FGA824" s="28"/>
      <c r="FGB824" s="28"/>
      <c r="FGC824" s="28"/>
      <c r="FGD824" s="28"/>
      <c r="FGE824" s="28"/>
      <c r="FGF824" s="28"/>
      <c r="FGG824" s="28"/>
      <c r="FGH824" s="28"/>
      <c r="FGI824" s="28"/>
      <c r="FGJ824" s="28"/>
      <c r="FGK824" s="28"/>
      <c r="FGL824" s="28"/>
      <c r="FGM824" s="28"/>
      <c r="FGN824" s="28"/>
      <c r="FGO824" s="28"/>
      <c r="FGP824" s="28"/>
      <c r="FGQ824" s="28"/>
      <c r="FGR824" s="28"/>
      <c r="FGS824" s="28"/>
      <c r="FGT824" s="28"/>
      <c r="FGU824" s="28"/>
      <c r="FGV824" s="28"/>
      <c r="FGW824" s="28"/>
      <c r="FGX824" s="28"/>
      <c r="FGY824" s="28"/>
      <c r="FGZ824" s="28"/>
      <c r="FHA824" s="28"/>
      <c r="FHB824" s="28"/>
      <c r="FHC824" s="28"/>
      <c r="FHD824" s="28"/>
      <c r="FHE824" s="28"/>
      <c r="FHF824" s="28"/>
      <c r="FHG824" s="28"/>
      <c r="FHH824" s="28"/>
      <c r="FHI824" s="28"/>
      <c r="FHJ824" s="28"/>
      <c r="FHK824" s="28"/>
      <c r="FHL824" s="28"/>
      <c r="FHM824" s="28"/>
      <c r="FHN824" s="28"/>
      <c r="FHO824" s="28"/>
      <c r="FHP824" s="28"/>
      <c r="FHQ824" s="28"/>
      <c r="FHR824" s="28"/>
      <c r="FHS824" s="28"/>
      <c r="FHT824" s="28"/>
      <c r="FHU824" s="28"/>
      <c r="FHV824" s="28"/>
      <c r="FHW824" s="28"/>
      <c r="FHX824" s="28"/>
      <c r="FHY824" s="28"/>
      <c r="FHZ824" s="28"/>
      <c r="FIA824" s="28"/>
      <c r="FIB824" s="28"/>
      <c r="FIC824" s="28"/>
      <c r="FID824" s="28"/>
      <c r="FIE824" s="28"/>
      <c r="FIF824" s="28"/>
      <c r="FIG824" s="28"/>
      <c r="FIH824" s="28"/>
      <c r="FII824" s="28"/>
      <c r="FIJ824" s="28"/>
      <c r="FIK824" s="28"/>
      <c r="FIL824" s="28"/>
      <c r="FIM824" s="28"/>
      <c r="FIN824" s="28"/>
      <c r="FIO824" s="28"/>
      <c r="FIP824" s="28"/>
      <c r="FIQ824" s="28"/>
      <c r="FIR824" s="28"/>
      <c r="FIS824" s="28"/>
      <c r="FIT824" s="28"/>
      <c r="FIU824" s="28"/>
      <c r="FIV824" s="28"/>
      <c r="FIW824" s="28"/>
      <c r="FIX824" s="28"/>
      <c r="FIY824" s="28"/>
      <c r="FIZ824" s="28"/>
      <c r="FJA824" s="28"/>
      <c r="FJB824" s="28"/>
      <c r="FJC824" s="28"/>
      <c r="FJD824" s="28"/>
      <c r="FJE824" s="28"/>
      <c r="FJF824" s="28"/>
      <c r="FJG824" s="28"/>
      <c r="FJH824" s="28"/>
      <c r="FJI824" s="28"/>
      <c r="FJJ824" s="28"/>
      <c r="FJK824" s="28"/>
      <c r="FJL824" s="28"/>
      <c r="FJM824" s="28"/>
      <c r="FJN824" s="28"/>
      <c r="FJO824" s="28"/>
      <c r="FJP824" s="28"/>
      <c r="FJQ824" s="28"/>
      <c r="FJR824" s="28"/>
      <c r="FJS824" s="28"/>
      <c r="FJT824" s="28"/>
      <c r="FJU824" s="28"/>
      <c r="FJV824" s="28"/>
      <c r="FJW824" s="28"/>
      <c r="FJX824" s="28"/>
      <c r="FJY824" s="28"/>
      <c r="FJZ824" s="28"/>
      <c r="FKA824" s="28"/>
      <c r="FKB824" s="28"/>
      <c r="FKC824" s="28"/>
      <c r="FKD824" s="28"/>
      <c r="FKE824" s="28"/>
      <c r="FKF824" s="28"/>
      <c r="FKG824" s="28"/>
      <c r="FKH824" s="28"/>
      <c r="FKI824" s="28"/>
      <c r="FKJ824" s="28"/>
      <c r="FKK824" s="28"/>
      <c r="FKL824" s="28"/>
      <c r="FKM824" s="28"/>
      <c r="FKN824" s="28"/>
      <c r="FKO824" s="28"/>
      <c r="FKP824" s="28"/>
      <c r="FKQ824" s="28"/>
      <c r="FKR824" s="28"/>
      <c r="FKS824" s="28"/>
      <c r="FKT824" s="28"/>
      <c r="FKU824" s="28"/>
      <c r="FKV824" s="28"/>
      <c r="FKW824" s="28"/>
      <c r="FKX824" s="28"/>
      <c r="FKY824" s="28"/>
      <c r="FKZ824" s="28"/>
      <c r="FLA824" s="28"/>
      <c r="FLB824" s="28"/>
      <c r="FLC824" s="28"/>
      <c r="FLD824" s="28"/>
      <c r="FLE824" s="28"/>
      <c r="FLF824" s="28"/>
      <c r="FLG824" s="28"/>
      <c r="FLH824" s="28"/>
      <c r="FLI824" s="28"/>
      <c r="FLJ824" s="28"/>
      <c r="FLK824" s="28"/>
      <c r="FLL824" s="28"/>
      <c r="FLM824" s="28"/>
      <c r="FLN824" s="28"/>
      <c r="FLO824" s="28"/>
      <c r="FLP824" s="28"/>
      <c r="FLQ824" s="28"/>
      <c r="FLR824" s="28"/>
      <c r="FLS824" s="28"/>
      <c r="FLT824" s="28"/>
      <c r="FLU824" s="28"/>
      <c r="FLV824" s="28"/>
      <c r="FLW824" s="28"/>
      <c r="FLX824" s="28"/>
      <c r="FLY824" s="28"/>
      <c r="FLZ824" s="28"/>
      <c r="FMA824" s="28"/>
      <c r="FMB824" s="28"/>
      <c r="FMC824" s="28"/>
      <c r="FMD824" s="28"/>
      <c r="FME824" s="28"/>
      <c r="FMF824" s="28"/>
      <c r="FMG824" s="28"/>
      <c r="FMH824" s="28"/>
      <c r="FMI824" s="28"/>
      <c r="FMJ824" s="28"/>
      <c r="FMK824" s="28"/>
      <c r="FML824" s="28"/>
      <c r="FMM824" s="28"/>
      <c r="FMN824" s="28"/>
      <c r="FMO824" s="28"/>
      <c r="FMP824" s="28"/>
      <c r="FMQ824" s="28"/>
      <c r="FMR824" s="28"/>
      <c r="FMS824" s="28"/>
      <c r="FMT824" s="28"/>
      <c r="FMU824" s="28"/>
      <c r="FMV824" s="28"/>
      <c r="FMW824" s="28"/>
      <c r="FMX824" s="28"/>
      <c r="FMY824" s="28"/>
      <c r="FMZ824" s="28"/>
      <c r="FNA824" s="28"/>
      <c r="FNB824" s="28"/>
      <c r="FNC824" s="28"/>
      <c r="FND824" s="28"/>
      <c r="FNE824" s="28"/>
      <c r="FNF824" s="28"/>
      <c r="FNG824" s="28"/>
      <c r="FNH824" s="28"/>
      <c r="FNI824" s="28"/>
      <c r="FNJ824" s="28"/>
      <c r="FNK824" s="28"/>
      <c r="FNL824" s="28"/>
      <c r="FNM824" s="28"/>
      <c r="FNN824" s="28"/>
      <c r="FNO824" s="28"/>
      <c r="FNP824" s="28"/>
      <c r="FNQ824" s="28"/>
      <c r="FNR824" s="28"/>
      <c r="FNS824" s="28"/>
      <c r="FNT824" s="28"/>
      <c r="FNU824" s="28"/>
      <c r="FNV824" s="28"/>
      <c r="FNW824" s="28"/>
      <c r="FNX824" s="28"/>
      <c r="FNY824" s="28"/>
      <c r="FNZ824" s="28"/>
      <c r="FOA824" s="28"/>
      <c r="FOB824" s="28"/>
      <c r="FOC824" s="28"/>
      <c r="FOD824" s="28"/>
      <c r="FOE824" s="28"/>
      <c r="FOF824" s="28"/>
      <c r="FOG824" s="28"/>
      <c r="FOH824" s="28"/>
      <c r="FOI824" s="28"/>
      <c r="FOJ824" s="28"/>
      <c r="FOK824" s="28"/>
      <c r="FOL824" s="28"/>
      <c r="FOM824" s="28"/>
      <c r="FON824" s="28"/>
      <c r="FOO824" s="28"/>
      <c r="FOP824" s="28"/>
      <c r="FOQ824" s="28"/>
      <c r="FOR824" s="28"/>
      <c r="FOS824" s="28"/>
      <c r="FOT824" s="28"/>
      <c r="FOU824" s="28"/>
      <c r="FOV824" s="28"/>
      <c r="FOW824" s="28"/>
      <c r="FOX824" s="28"/>
      <c r="FOY824" s="28"/>
      <c r="FOZ824" s="28"/>
      <c r="FPA824" s="28"/>
      <c r="FPB824" s="28"/>
      <c r="FPC824" s="28"/>
      <c r="FPD824" s="28"/>
      <c r="FPE824" s="28"/>
      <c r="FPF824" s="28"/>
      <c r="FPG824" s="28"/>
      <c r="FPH824" s="28"/>
      <c r="FPI824" s="28"/>
      <c r="FPJ824" s="28"/>
      <c r="FPK824" s="28"/>
      <c r="FPL824" s="28"/>
      <c r="FPM824" s="28"/>
      <c r="FPN824" s="28"/>
      <c r="FPO824" s="28"/>
      <c r="FPP824" s="28"/>
      <c r="FPQ824" s="28"/>
      <c r="FPR824" s="28"/>
      <c r="FPS824" s="28"/>
      <c r="FPT824" s="28"/>
      <c r="FPU824" s="28"/>
      <c r="FPV824" s="28"/>
      <c r="FPW824" s="28"/>
      <c r="FPX824" s="28"/>
      <c r="FPY824" s="28"/>
      <c r="FPZ824" s="28"/>
      <c r="FQA824" s="28"/>
      <c r="FQB824" s="28"/>
      <c r="FQC824" s="28"/>
      <c r="FQD824" s="28"/>
      <c r="FQE824" s="28"/>
      <c r="FQF824" s="28"/>
      <c r="FQG824" s="28"/>
      <c r="FQH824" s="28"/>
      <c r="FQI824" s="28"/>
      <c r="FQJ824" s="28"/>
      <c r="FQK824" s="28"/>
      <c r="FQL824" s="28"/>
      <c r="FQM824" s="28"/>
      <c r="FQN824" s="28"/>
      <c r="FQO824" s="28"/>
      <c r="FQP824" s="28"/>
      <c r="FQQ824" s="28"/>
      <c r="FQR824" s="28"/>
      <c r="FQS824" s="28"/>
      <c r="FQT824" s="28"/>
      <c r="FQU824" s="28"/>
      <c r="FQV824" s="28"/>
      <c r="FQW824" s="28"/>
      <c r="FQX824" s="28"/>
      <c r="FQY824" s="28"/>
      <c r="FQZ824" s="28"/>
      <c r="FRA824" s="28"/>
      <c r="FRB824" s="28"/>
      <c r="FRC824" s="28"/>
      <c r="FRD824" s="28"/>
      <c r="FRE824" s="28"/>
      <c r="FRF824" s="28"/>
      <c r="FRG824" s="28"/>
      <c r="FRH824" s="28"/>
      <c r="FRI824" s="28"/>
      <c r="FRJ824" s="28"/>
      <c r="FRK824" s="28"/>
      <c r="FRL824" s="28"/>
      <c r="FRM824" s="28"/>
      <c r="FRN824" s="28"/>
      <c r="FRO824" s="28"/>
      <c r="FRP824" s="28"/>
      <c r="FRQ824" s="28"/>
      <c r="FRR824" s="28"/>
      <c r="FRS824" s="28"/>
      <c r="FRT824" s="28"/>
      <c r="FRU824" s="28"/>
      <c r="FRV824" s="28"/>
      <c r="FRW824" s="28"/>
      <c r="FRX824" s="28"/>
      <c r="FRY824" s="28"/>
      <c r="FRZ824" s="28"/>
      <c r="FSA824" s="28"/>
      <c r="FSB824" s="28"/>
      <c r="FSC824" s="28"/>
      <c r="FSD824" s="28"/>
      <c r="FSE824" s="28"/>
      <c r="FSF824" s="28"/>
      <c r="FSG824" s="28"/>
      <c r="FSH824" s="28"/>
      <c r="FSI824" s="28"/>
      <c r="FSJ824" s="28"/>
      <c r="FSK824" s="28"/>
      <c r="FSL824" s="28"/>
      <c r="FSM824" s="28"/>
      <c r="FSN824" s="28"/>
      <c r="FSO824" s="28"/>
      <c r="FSP824" s="28"/>
      <c r="FSQ824" s="28"/>
      <c r="FSR824" s="28"/>
      <c r="FSS824" s="28"/>
      <c r="FST824" s="28"/>
      <c r="FSU824" s="28"/>
      <c r="FSV824" s="28"/>
      <c r="FSW824" s="28"/>
      <c r="FSX824" s="28"/>
      <c r="FSY824" s="28"/>
      <c r="FSZ824" s="28"/>
      <c r="FTA824" s="28"/>
      <c r="FTB824" s="28"/>
      <c r="FTC824" s="28"/>
      <c r="FTD824" s="28"/>
      <c r="FTE824" s="28"/>
      <c r="FTF824" s="28"/>
      <c r="FTG824" s="28"/>
      <c r="FTH824" s="28"/>
      <c r="FTI824" s="28"/>
      <c r="FTJ824" s="28"/>
      <c r="FTK824" s="28"/>
      <c r="FTL824" s="28"/>
      <c r="FTM824" s="28"/>
      <c r="FTN824" s="28"/>
      <c r="FTO824" s="28"/>
      <c r="FTP824" s="28"/>
      <c r="FTQ824" s="28"/>
      <c r="FTR824" s="28"/>
      <c r="FTS824" s="28"/>
      <c r="FTT824" s="28"/>
      <c r="FTU824" s="28"/>
      <c r="FTV824" s="28"/>
      <c r="FTW824" s="28"/>
      <c r="FTX824" s="28"/>
      <c r="FTY824" s="28"/>
      <c r="FTZ824" s="28"/>
      <c r="FUA824" s="28"/>
      <c r="FUB824" s="28"/>
      <c r="FUC824" s="28"/>
      <c r="FUD824" s="28"/>
      <c r="FUE824" s="28"/>
      <c r="FUF824" s="28"/>
      <c r="FUG824" s="28"/>
      <c r="FUH824" s="28"/>
      <c r="FUI824" s="28"/>
      <c r="FUJ824" s="28"/>
      <c r="FUK824" s="28"/>
      <c r="FUL824" s="28"/>
      <c r="FUM824" s="28"/>
      <c r="FUN824" s="28"/>
      <c r="FUO824" s="28"/>
      <c r="FUP824" s="28"/>
      <c r="FUQ824" s="28"/>
      <c r="FUR824" s="28"/>
      <c r="FUS824" s="28"/>
      <c r="FUT824" s="28"/>
      <c r="FUU824" s="28"/>
      <c r="FUV824" s="28"/>
      <c r="FUW824" s="28"/>
      <c r="FUX824" s="28"/>
      <c r="FUY824" s="28"/>
      <c r="FUZ824" s="28"/>
      <c r="FVA824" s="28"/>
      <c r="FVB824" s="28"/>
      <c r="FVC824" s="28"/>
      <c r="FVD824" s="28"/>
      <c r="FVE824" s="28"/>
      <c r="FVF824" s="28"/>
      <c r="FVG824" s="28"/>
      <c r="FVH824" s="28"/>
      <c r="FVI824" s="28"/>
      <c r="FVJ824" s="28"/>
      <c r="FVK824" s="28"/>
      <c r="FVL824" s="28"/>
      <c r="FVM824" s="28"/>
      <c r="FVN824" s="28"/>
      <c r="FVO824" s="28"/>
      <c r="FVP824" s="28"/>
      <c r="FVQ824" s="28"/>
      <c r="FVR824" s="28"/>
      <c r="FVS824" s="28"/>
      <c r="FVT824" s="28"/>
      <c r="FVU824" s="28"/>
      <c r="FVV824" s="28"/>
      <c r="FVW824" s="28"/>
      <c r="FVX824" s="28"/>
      <c r="FVY824" s="28"/>
      <c r="FVZ824" s="28"/>
      <c r="FWA824" s="28"/>
      <c r="FWB824" s="28"/>
      <c r="FWC824" s="28"/>
      <c r="FWD824" s="28"/>
      <c r="FWE824" s="28"/>
      <c r="FWF824" s="28"/>
      <c r="FWG824" s="28"/>
      <c r="FWH824" s="28"/>
      <c r="FWI824" s="28"/>
      <c r="FWJ824" s="28"/>
      <c r="FWK824" s="28"/>
      <c r="FWL824" s="28"/>
      <c r="FWM824" s="28"/>
      <c r="FWN824" s="28"/>
      <c r="FWO824" s="28"/>
      <c r="FWP824" s="28"/>
      <c r="FWQ824" s="28"/>
      <c r="FWR824" s="28"/>
      <c r="FWS824" s="28"/>
      <c r="FWT824" s="28"/>
      <c r="FWU824" s="28"/>
      <c r="FWV824" s="28"/>
      <c r="FWW824" s="28"/>
      <c r="FWX824" s="28"/>
      <c r="FWY824" s="28"/>
      <c r="FWZ824" s="28"/>
      <c r="FXA824" s="28"/>
      <c r="FXB824" s="28"/>
      <c r="FXC824" s="28"/>
      <c r="FXD824" s="28"/>
      <c r="FXE824" s="28"/>
      <c r="FXF824" s="28"/>
      <c r="FXG824" s="28"/>
      <c r="FXH824" s="28"/>
      <c r="FXI824" s="28"/>
      <c r="FXJ824" s="28"/>
      <c r="FXK824" s="28"/>
      <c r="FXL824" s="28"/>
      <c r="FXM824" s="28"/>
      <c r="FXN824" s="28"/>
      <c r="FXO824" s="28"/>
      <c r="FXP824" s="28"/>
      <c r="FXQ824" s="28"/>
      <c r="FXR824" s="28"/>
      <c r="FXS824" s="28"/>
      <c r="FXT824" s="28"/>
      <c r="FXU824" s="28"/>
      <c r="FXV824" s="28"/>
      <c r="FXW824" s="28"/>
      <c r="FXX824" s="28"/>
      <c r="FXY824" s="28"/>
      <c r="FXZ824" s="28"/>
      <c r="FYA824" s="28"/>
      <c r="FYB824" s="28"/>
      <c r="FYC824" s="28"/>
      <c r="FYD824" s="28"/>
      <c r="FYE824" s="28"/>
      <c r="FYF824" s="28"/>
      <c r="FYG824" s="28"/>
      <c r="FYH824" s="28"/>
      <c r="FYI824" s="28"/>
      <c r="FYJ824" s="28"/>
      <c r="FYK824" s="28"/>
      <c r="FYL824" s="28"/>
      <c r="FYM824" s="28"/>
      <c r="FYN824" s="28"/>
      <c r="FYO824" s="28"/>
      <c r="FYP824" s="28"/>
      <c r="FYQ824" s="28"/>
      <c r="FYR824" s="28"/>
      <c r="FYS824" s="28"/>
      <c r="FYT824" s="28"/>
      <c r="FYU824" s="28"/>
      <c r="FYV824" s="28"/>
      <c r="FYW824" s="28"/>
      <c r="FYX824" s="28"/>
      <c r="FYY824" s="28"/>
      <c r="FYZ824" s="28"/>
      <c r="FZA824" s="28"/>
      <c r="FZB824" s="28"/>
      <c r="FZC824" s="28"/>
      <c r="FZD824" s="28"/>
      <c r="FZE824" s="28"/>
      <c r="FZF824" s="28"/>
      <c r="FZG824" s="28"/>
      <c r="FZH824" s="28"/>
      <c r="FZI824" s="28"/>
      <c r="FZJ824" s="28"/>
      <c r="FZK824" s="28"/>
      <c r="FZL824" s="28"/>
      <c r="FZM824" s="28"/>
      <c r="FZN824" s="28"/>
      <c r="FZO824" s="28"/>
      <c r="FZP824" s="28"/>
      <c r="FZQ824" s="28"/>
      <c r="FZR824" s="28"/>
      <c r="FZS824" s="28"/>
      <c r="FZT824" s="28"/>
      <c r="FZU824" s="28"/>
      <c r="FZV824" s="28"/>
      <c r="FZW824" s="28"/>
      <c r="FZX824" s="28"/>
      <c r="FZY824" s="28"/>
      <c r="FZZ824" s="28"/>
      <c r="GAA824" s="28"/>
      <c r="GAB824" s="28"/>
      <c r="GAC824" s="28"/>
      <c r="GAD824" s="28"/>
      <c r="GAE824" s="28"/>
      <c r="GAF824" s="28"/>
      <c r="GAG824" s="28"/>
      <c r="GAH824" s="28"/>
      <c r="GAI824" s="28"/>
      <c r="GAJ824" s="28"/>
      <c r="GAK824" s="28"/>
      <c r="GAL824" s="28"/>
      <c r="GAM824" s="28"/>
      <c r="GAN824" s="28"/>
      <c r="GAO824" s="28"/>
      <c r="GAP824" s="28"/>
      <c r="GAQ824" s="28"/>
      <c r="GAR824" s="28"/>
      <c r="GAS824" s="28"/>
      <c r="GAT824" s="28"/>
      <c r="GAU824" s="28"/>
      <c r="GAV824" s="28"/>
      <c r="GAW824" s="28"/>
      <c r="GAX824" s="28"/>
      <c r="GAY824" s="28"/>
      <c r="GAZ824" s="28"/>
      <c r="GBA824" s="28"/>
      <c r="GBB824" s="28"/>
      <c r="GBC824" s="28"/>
      <c r="GBD824" s="28"/>
      <c r="GBE824" s="28"/>
      <c r="GBF824" s="28"/>
      <c r="GBG824" s="28"/>
      <c r="GBH824" s="28"/>
      <c r="GBI824" s="28"/>
      <c r="GBJ824" s="28"/>
      <c r="GBK824" s="28"/>
      <c r="GBL824" s="28"/>
      <c r="GBM824" s="28"/>
      <c r="GBN824" s="28"/>
      <c r="GBO824" s="28"/>
      <c r="GBP824" s="28"/>
      <c r="GBQ824" s="28"/>
      <c r="GBR824" s="28"/>
      <c r="GBS824" s="28"/>
      <c r="GBT824" s="28"/>
      <c r="GBU824" s="28"/>
      <c r="GBV824" s="28"/>
      <c r="GBW824" s="28"/>
      <c r="GBX824" s="28"/>
      <c r="GBY824" s="28"/>
      <c r="GBZ824" s="28"/>
      <c r="GCA824" s="28"/>
      <c r="GCB824" s="28"/>
      <c r="GCC824" s="28"/>
      <c r="GCD824" s="28"/>
      <c r="GCE824" s="28"/>
      <c r="GCF824" s="28"/>
      <c r="GCG824" s="28"/>
      <c r="GCH824" s="28"/>
      <c r="GCI824" s="28"/>
      <c r="GCJ824" s="28"/>
      <c r="GCK824" s="28"/>
      <c r="GCL824" s="28"/>
      <c r="GCM824" s="28"/>
      <c r="GCN824" s="28"/>
      <c r="GCO824" s="28"/>
      <c r="GCP824" s="28"/>
      <c r="GCQ824" s="28"/>
      <c r="GCR824" s="28"/>
      <c r="GCS824" s="28"/>
      <c r="GCT824" s="28"/>
      <c r="GCU824" s="28"/>
      <c r="GCV824" s="28"/>
      <c r="GCW824" s="28"/>
      <c r="GCX824" s="28"/>
      <c r="GCY824" s="28"/>
      <c r="GCZ824" s="28"/>
      <c r="GDA824" s="28"/>
      <c r="GDB824" s="28"/>
      <c r="GDC824" s="28"/>
      <c r="GDD824" s="28"/>
      <c r="GDE824" s="28"/>
      <c r="GDF824" s="28"/>
      <c r="GDG824" s="28"/>
      <c r="GDH824" s="28"/>
      <c r="GDI824" s="28"/>
      <c r="GDJ824" s="28"/>
      <c r="GDK824" s="28"/>
      <c r="GDL824" s="28"/>
      <c r="GDM824" s="28"/>
      <c r="GDN824" s="28"/>
      <c r="GDO824" s="28"/>
      <c r="GDP824" s="28"/>
      <c r="GDQ824" s="28"/>
      <c r="GDR824" s="28"/>
      <c r="GDS824" s="28"/>
      <c r="GDT824" s="28"/>
      <c r="GDU824" s="28"/>
      <c r="GDV824" s="28"/>
      <c r="GDW824" s="28"/>
      <c r="GDX824" s="28"/>
      <c r="GDY824" s="28"/>
      <c r="GDZ824" s="28"/>
      <c r="GEA824" s="28"/>
      <c r="GEB824" s="28"/>
      <c r="GEC824" s="28"/>
      <c r="GED824" s="28"/>
      <c r="GEE824" s="28"/>
      <c r="GEF824" s="28"/>
      <c r="GEG824" s="28"/>
      <c r="GEH824" s="28"/>
      <c r="GEI824" s="28"/>
      <c r="GEJ824" s="28"/>
      <c r="GEK824" s="28"/>
      <c r="GEL824" s="28"/>
      <c r="GEM824" s="28"/>
      <c r="GEN824" s="28"/>
      <c r="GEO824" s="28"/>
      <c r="GEP824" s="28"/>
      <c r="GEQ824" s="28"/>
      <c r="GER824" s="28"/>
      <c r="GES824" s="28"/>
      <c r="GET824" s="28"/>
      <c r="GEU824" s="28"/>
      <c r="GEV824" s="28"/>
      <c r="GEW824" s="28"/>
      <c r="GEX824" s="28"/>
      <c r="GEY824" s="28"/>
      <c r="GEZ824" s="28"/>
      <c r="GFA824" s="28"/>
      <c r="GFB824" s="28"/>
      <c r="GFC824" s="28"/>
      <c r="GFD824" s="28"/>
      <c r="GFE824" s="28"/>
      <c r="GFF824" s="28"/>
      <c r="GFG824" s="28"/>
      <c r="GFH824" s="28"/>
      <c r="GFI824" s="28"/>
      <c r="GFJ824" s="28"/>
      <c r="GFK824" s="28"/>
      <c r="GFL824" s="28"/>
      <c r="GFM824" s="28"/>
      <c r="GFN824" s="28"/>
      <c r="GFO824" s="28"/>
      <c r="GFP824" s="28"/>
      <c r="GFQ824" s="28"/>
      <c r="GFR824" s="28"/>
      <c r="GFS824" s="28"/>
      <c r="GFT824" s="28"/>
      <c r="GFU824" s="28"/>
      <c r="GFV824" s="28"/>
      <c r="GFW824" s="28"/>
      <c r="GFX824" s="28"/>
      <c r="GFY824" s="28"/>
      <c r="GFZ824" s="28"/>
      <c r="GGA824" s="28"/>
      <c r="GGB824" s="28"/>
      <c r="GGC824" s="28"/>
      <c r="GGD824" s="28"/>
      <c r="GGE824" s="28"/>
      <c r="GGF824" s="28"/>
      <c r="GGG824" s="28"/>
      <c r="GGH824" s="28"/>
      <c r="GGI824" s="28"/>
      <c r="GGJ824" s="28"/>
      <c r="GGK824" s="28"/>
      <c r="GGL824" s="28"/>
      <c r="GGM824" s="28"/>
      <c r="GGN824" s="28"/>
      <c r="GGO824" s="28"/>
      <c r="GGP824" s="28"/>
      <c r="GGQ824" s="28"/>
      <c r="GGR824" s="28"/>
      <c r="GGS824" s="28"/>
      <c r="GGT824" s="28"/>
      <c r="GGU824" s="28"/>
      <c r="GGV824" s="28"/>
      <c r="GGW824" s="28"/>
      <c r="GGX824" s="28"/>
      <c r="GGY824" s="28"/>
      <c r="GGZ824" s="28"/>
      <c r="GHA824" s="28"/>
      <c r="GHB824" s="28"/>
      <c r="GHC824" s="28"/>
      <c r="GHD824" s="28"/>
      <c r="GHE824" s="28"/>
      <c r="GHF824" s="28"/>
      <c r="GHG824" s="28"/>
      <c r="GHH824" s="28"/>
      <c r="GHI824" s="28"/>
      <c r="GHJ824" s="28"/>
      <c r="GHK824" s="28"/>
      <c r="GHL824" s="28"/>
      <c r="GHM824" s="28"/>
      <c r="GHN824" s="28"/>
      <c r="GHO824" s="28"/>
      <c r="GHP824" s="28"/>
      <c r="GHQ824" s="28"/>
      <c r="GHR824" s="28"/>
      <c r="GHS824" s="28"/>
      <c r="GHT824" s="28"/>
      <c r="GHU824" s="28"/>
      <c r="GHV824" s="28"/>
      <c r="GHW824" s="28"/>
      <c r="GHX824" s="28"/>
      <c r="GHY824" s="28"/>
      <c r="GHZ824" s="28"/>
      <c r="GIA824" s="28"/>
      <c r="GIB824" s="28"/>
      <c r="GIC824" s="28"/>
      <c r="GID824" s="28"/>
      <c r="GIE824" s="28"/>
      <c r="GIF824" s="28"/>
      <c r="GIG824" s="28"/>
      <c r="GIH824" s="28"/>
      <c r="GII824" s="28"/>
      <c r="GIJ824" s="28"/>
      <c r="GIK824" s="28"/>
      <c r="GIL824" s="28"/>
      <c r="GIM824" s="28"/>
      <c r="GIN824" s="28"/>
      <c r="GIO824" s="28"/>
      <c r="GIP824" s="28"/>
      <c r="GIQ824" s="28"/>
      <c r="GIR824" s="28"/>
      <c r="GIS824" s="28"/>
      <c r="GIT824" s="28"/>
      <c r="GIU824" s="28"/>
      <c r="GIV824" s="28"/>
      <c r="GIW824" s="28"/>
      <c r="GIX824" s="28"/>
      <c r="GIY824" s="28"/>
      <c r="GIZ824" s="28"/>
      <c r="GJA824" s="28"/>
      <c r="GJB824" s="28"/>
      <c r="GJC824" s="28"/>
      <c r="GJD824" s="28"/>
      <c r="GJE824" s="28"/>
      <c r="GJF824" s="28"/>
      <c r="GJG824" s="28"/>
      <c r="GJH824" s="28"/>
      <c r="GJI824" s="28"/>
      <c r="GJJ824" s="28"/>
      <c r="GJK824" s="28"/>
      <c r="GJL824" s="28"/>
      <c r="GJM824" s="28"/>
      <c r="GJN824" s="28"/>
      <c r="GJO824" s="28"/>
      <c r="GJP824" s="28"/>
      <c r="GJQ824" s="28"/>
      <c r="GJR824" s="28"/>
      <c r="GJS824" s="28"/>
      <c r="GJT824" s="28"/>
      <c r="GJU824" s="28"/>
      <c r="GJV824" s="28"/>
      <c r="GJW824" s="28"/>
      <c r="GJX824" s="28"/>
      <c r="GJY824" s="28"/>
      <c r="GJZ824" s="28"/>
      <c r="GKA824" s="28"/>
      <c r="GKB824" s="28"/>
      <c r="GKC824" s="28"/>
      <c r="GKD824" s="28"/>
      <c r="GKE824" s="28"/>
      <c r="GKF824" s="28"/>
      <c r="GKG824" s="28"/>
      <c r="GKH824" s="28"/>
      <c r="GKI824" s="28"/>
      <c r="GKJ824" s="28"/>
      <c r="GKK824" s="28"/>
      <c r="GKL824" s="28"/>
      <c r="GKM824" s="28"/>
      <c r="GKN824" s="28"/>
      <c r="GKO824" s="28"/>
      <c r="GKP824" s="28"/>
      <c r="GKQ824" s="28"/>
      <c r="GKR824" s="28"/>
      <c r="GKS824" s="28"/>
      <c r="GKT824" s="28"/>
      <c r="GKU824" s="28"/>
      <c r="GKV824" s="28"/>
      <c r="GKW824" s="28"/>
      <c r="GKX824" s="28"/>
      <c r="GKY824" s="28"/>
      <c r="GKZ824" s="28"/>
      <c r="GLA824" s="28"/>
      <c r="GLB824" s="28"/>
      <c r="GLC824" s="28"/>
      <c r="GLD824" s="28"/>
      <c r="GLE824" s="28"/>
      <c r="GLF824" s="28"/>
      <c r="GLG824" s="28"/>
      <c r="GLH824" s="28"/>
      <c r="GLI824" s="28"/>
      <c r="GLJ824" s="28"/>
      <c r="GLK824" s="28"/>
      <c r="GLL824" s="28"/>
      <c r="GLM824" s="28"/>
      <c r="GLN824" s="28"/>
      <c r="GLO824" s="28"/>
      <c r="GLP824" s="28"/>
      <c r="GLQ824" s="28"/>
      <c r="GLR824" s="28"/>
      <c r="GLS824" s="28"/>
      <c r="GLT824" s="28"/>
      <c r="GLU824" s="28"/>
      <c r="GLV824" s="28"/>
      <c r="GLW824" s="28"/>
      <c r="GLX824" s="28"/>
      <c r="GLY824" s="28"/>
      <c r="GLZ824" s="28"/>
      <c r="GMA824" s="28"/>
      <c r="GMB824" s="28"/>
      <c r="GMC824" s="28"/>
      <c r="GMD824" s="28"/>
      <c r="GME824" s="28"/>
      <c r="GMF824" s="28"/>
      <c r="GMG824" s="28"/>
      <c r="GMH824" s="28"/>
      <c r="GMI824" s="28"/>
      <c r="GMJ824" s="28"/>
      <c r="GMK824" s="28"/>
      <c r="GML824" s="28"/>
      <c r="GMM824" s="28"/>
      <c r="GMN824" s="28"/>
      <c r="GMO824" s="28"/>
      <c r="GMP824" s="28"/>
      <c r="GMQ824" s="28"/>
      <c r="GMR824" s="28"/>
      <c r="GMS824" s="28"/>
      <c r="GMT824" s="28"/>
      <c r="GMU824" s="28"/>
      <c r="GMV824" s="28"/>
      <c r="GMW824" s="28"/>
      <c r="GMX824" s="28"/>
      <c r="GMY824" s="28"/>
      <c r="GMZ824" s="28"/>
      <c r="GNA824" s="28"/>
      <c r="GNB824" s="28"/>
      <c r="GNC824" s="28"/>
      <c r="GND824" s="28"/>
      <c r="GNE824" s="28"/>
      <c r="GNF824" s="28"/>
      <c r="GNG824" s="28"/>
      <c r="GNH824" s="28"/>
      <c r="GNI824" s="28"/>
      <c r="GNJ824" s="28"/>
      <c r="GNK824" s="28"/>
      <c r="GNL824" s="28"/>
      <c r="GNM824" s="28"/>
      <c r="GNN824" s="28"/>
      <c r="GNO824" s="28"/>
      <c r="GNP824" s="28"/>
      <c r="GNQ824" s="28"/>
      <c r="GNR824" s="28"/>
      <c r="GNS824" s="28"/>
      <c r="GNT824" s="28"/>
      <c r="GNU824" s="28"/>
      <c r="GNV824" s="28"/>
      <c r="GNW824" s="28"/>
      <c r="GNX824" s="28"/>
      <c r="GNY824" s="28"/>
      <c r="GNZ824" s="28"/>
      <c r="GOA824" s="28"/>
      <c r="GOB824" s="28"/>
      <c r="GOC824" s="28"/>
      <c r="GOD824" s="28"/>
      <c r="GOE824" s="28"/>
      <c r="GOF824" s="28"/>
      <c r="GOG824" s="28"/>
      <c r="GOH824" s="28"/>
      <c r="GOI824" s="28"/>
      <c r="GOJ824" s="28"/>
      <c r="GOK824" s="28"/>
      <c r="GOL824" s="28"/>
      <c r="GOM824" s="28"/>
      <c r="GON824" s="28"/>
      <c r="GOO824" s="28"/>
      <c r="GOP824" s="28"/>
      <c r="GOQ824" s="28"/>
      <c r="GOR824" s="28"/>
      <c r="GOS824" s="28"/>
      <c r="GOT824" s="28"/>
      <c r="GOU824" s="28"/>
      <c r="GOV824" s="28"/>
      <c r="GOW824" s="28"/>
      <c r="GOX824" s="28"/>
      <c r="GOY824" s="28"/>
      <c r="GOZ824" s="28"/>
      <c r="GPA824" s="28"/>
      <c r="GPB824" s="28"/>
      <c r="GPC824" s="28"/>
      <c r="GPD824" s="28"/>
      <c r="GPE824" s="28"/>
      <c r="GPF824" s="28"/>
      <c r="GPG824" s="28"/>
      <c r="GPH824" s="28"/>
      <c r="GPI824" s="28"/>
      <c r="GPJ824" s="28"/>
      <c r="GPK824" s="28"/>
      <c r="GPL824" s="28"/>
      <c r="GPM824" s="28"/>
      <c r="GPN824" s="28"/>
      <c r="GPO824" s="28"/>
      <c r="GPP824" s="28"/>
      <c r="GPQ824" s="28"/>
      <c r="GPR824" s="28"/>
      <c r="GPS824" s="28"/>
      <c r="GPT824" s="28"/>
      <c r="GPU824" s="28"/>
      <c r="GPV824" s="28"/>
      <c r="GPW824" s="28"/>
      <c r="GPX824" s="28"/>
      <c r="GPY824" s="28"/>
      <c r="GPZ824" s="28"/>
      <c r="GQA824" s="28"/>
      <c r="GQB824" s="28"/>
      <c r="GQC824" s="28"/>
      <c r="GQD824" s="28"/>
      <c r="GQE824" s="28"/>
      <c r="GQF824" s="28"/>
      <c r="GQG824" s="28"/>
      <c r="GQH824" s="28"/>
      <c r="GQI824" s="28"/>
      <c r="GQJ824" s="28"/>
      <c r="GQK824" s="28"/>
      <c r="GQL824" s="28"/>
      <c r="GQM824" s="28"/>
      <c r="GQN824" s="28"/>
      <c r="GQO824" s="28"/>
      <c r="GQP824" s="28"/>
      <c r="GQQ824" s="28"/>
      <c r="GQR824" s="28"/>
      <c r="GQS824" s="28"/>
      <c r="GQT824" s="28"/>
      <c r="GQU824" s="28"/>
      <c r="GQV824" s="28"/>
      <c r="GQW824" s="28"/>
      <c r="GQX824" s="28"/>
      <c r="GQY824" s="28"/>
      <c r="GQZ824" s="28"/>
      <c r="GRA824" s="28"/>
      <c r="GRB824" s="28"/>
      <c r="GRC824" s="28"/>
      <c r="GRD824" s="28"/>
      <c r="GRE824" s="28"/>
      <c r="GRF824" s="28"/>
      <c r="GRG824" s="28"/>
      <c r="GRH824" s="28"/>
      <c r="GRI824" s="28"/>
      <c r="GRJ824" s="28"/>
      <c r="GRK824" s="28"/>
      <c r="GRL824" s="28"/>
      <c r="GRM824" s="28"/>
      <c r="GRN824" s="28"/>
      <c r="GRO824" s="28"/>
      <c r="GRP824" s="28"/>
      <c r="GRQ824" s="28"/>
      <c r="GRR824" s="28"/>
      <c r="GRS824" s="28"/>
      <c r="GRT824" s="28"/>
      <c r="GRU824" s="28"/>
      <c r="GRV824" s="28"/>
      <c r="GRW824" s="28"/>
      <c r="GRX824" s="28"/>
      <c r="GRY824" s="28"/>
      <c r="GRZ824" s="28"/>
      <c r="GSA824" s="28"/>
      <c r="GSB824" s="28"/>
      <c r="GSC824" s="28"/>
      <c r="GSD824" s="28"/>
      <c r="GSE824" s="28"/>
      <c r="GSF824" s="28"/>
      <c r="GSG824" s="28"/>
      <c r="GSH824" s="28"/>
      <c r="GSI824" s="28"/>
      <c r="GSJ824" s="28"/>
      <c r="GSK824" s="28"/>
      <c r="GSL824" s="28"/>
      <c r="GSM824" s="28"/>
      <c r="GSN824" s="28"/>
      <c r="GSO824" s="28"/>
      <c r="GSP824" s="28"/>
      <c r="GSQ824" s="28"/>
      <c r="GSR824" s="28"/>
      <c r="GSS824" s="28"/>
      <c r="GST824" s="28"/>
      <c r="GSU824" s="28"/>
      <c r="GSV824" s="28"/>
      <c r="GSW824" s="28"/>
      <c r="GSX824" s="28"/>
      <c r="GSY824" s="28"/>
      <c r="GSZ824" s="28"/>
      <c r="GTA824" s="28"/>
      <c r="GTB824" s="28"/>
      <c r="GTC824" s="28"/>
      <c r="GTD824" s="28"/>
      <c r="GTE824" s="28"/>
      <c r="GTF824" s="28"/>
      <c r="GTG824" s="28"/>
      <c r="GTH824" s="28"/>
      <c r="GTI824" s="28"/>
      <c r="GTJ824" s="28"/>
      <c r="GTK824" s="28"/>
      <c r="GTL824" s="28"/>
      <c r="GTM824" s="28"/>
      <c r="GTN824" s="28"/>
      <c r="GTO824" s="28"/>
      <c r="GTP824" s="28"/>
      <c r="GTQ824" s="28"/>
      <c r="GTR824" s="28"/>
      <c r="GTS824" s="28"/>
      <c r="GTT824" s="28"/>
      <c r="GTU824" s="28"/>
      <c r="GTV824" s="28"/>
      <c r="GTW824" s="28"/>
      <c r="GTX824" s="28"/>
      <c r="GTY824" s="28"/>
      <c r="GTZ824" s="28"/>
      <c r="GUA824" s="28"/>
      <c r="GUB824" s="28"/>
      <c r="GUC824" s="28"/>
      <c r="GUD824" s="28"/>
      <c r="GUE824" s="28"/>
      <c r="GUF824" s="28"/>
      <c r="GUG824" s="28"/>
      <c r="GUH824" s="28"/>
      <c r="GUI824" s="28"/>
      <c r="GUJ824" s="28"/>
      <c r="GUK824" s="28"/>
      <c r="GUL824" s="28"/>
      <c r="GUM824" s="28"/>
      <c r="GUN824" s="28"/>
      <c r="GUO824" s="28"/>
      <c r="GUP824" s="28"/>
      <c r="GUQ824" s="28"/>
      <c r="GUR824" s="28"/>
      <c r="GUS824" s="28"/>
      <c r="GUT824" s="28"/>
      <c r="GUU824" s="28"/>
      <c r="GUV824" s="28"/>
      <c r="GUW824" s="28"/>
      <c r="GUX824" s="28"/>
      <c r="GUY824" s="28"/>
      <c r="GUZ824" s="28"/>
      <c r="GVA824" s="28"/>
      <c r="GVB824" s="28"/>
      <c r="GVC824" s="28"/>
      <c r="GVD824" s="28"/>
      <c r="GVE824" s="28"/>
      <c r="GVF824" s="28"/>
      <c r="GVG824" s="28"/>
      <c r="GVH824" s="28"/>
      <c r="GVI824" s="28"/>
      <c r="GVJ824" s="28"/>
      <c r="GVK824" s="28"/>
      <c r="GVL824" s="28"/>
      <c r="GVM824" s="28"/>
      <c r="GVN824" s="28"/>
      <c r="GVO824" s="28"/>
      <c r="GVP824" s="28"/>
      <c r="GVQ824" s="28"/>
      <c r="GVR824" s="28"/>
      <c r="GVS824" s="28"/>
      <c r="GVT824" s="28"/>
      <c r="GVU824" s="28"/>
      <c r="GVV824" s="28"/>
      <c r="GVW824" s="28"/>
      <c r="GVX824" s="28"/>
      <c r="GVY824" s="28"/>
      <c r="GVZ824" s="28"/>
      <c r="GWA824" s="28"/>
      <c r="GWB824" s="28"/>
      <c r="GWC824" s="28"/>
      <c r="GWD824" s="28"/>
      <c r="GWE824" s="28"/>
      <c r="GWF824" s="28"/>
      <c r="GWG824" s="28"/>
      <c r="GWH824" s="28"/>
      <c r="GWI824" s="28"/>
      <c r="GWJ824" s="28"/>
      <c r="GWK824" s="28"/>
      <c r="GWL824" s="28"/>
      <c r="GWM824" s="28"/>
      <c r="GWN824" s="28"/>
      <c r="GWO824" s="28"/>
      <c r="GWP824" s="28"/>
      <c r="GWQ824" s="28"/>
      <c r="GWR824" s="28"/>
      <c r="GWS824" s="28"/>
      <c r="GWT824" s="28"/>
      <c r="GWU824" s="28"/>
      <c r="GWV824" s="28"/>
      <c r="GWW824" s="28"/>
      <c r="GWX824" s="28"/>
      <c r="GWY824" s="28"/>
      <c r="GWZ824" s="28"/>
      <c r="GXA824" s="28"/>
      <c r="GXB824" s="28"/>
      <c r="GXC824" s="28"/>
      <c r="GXD824" s="28"/>
      <c r="GXE824" s="28"/>
      <c r="GXF824" s="28"/>
      <c r="GXG824" s="28"/>
      <c r="GXH824" s="28"/>
      <c r="GXI824" s="28"/>
      <c r="GXJ824" s="28"/>
      <c r="GXK824" s="28"/>
      <c r="GXL824" s="28"/>
      <c r="GXM824" s="28"/>
      <c r="GXN824" s="28"/>
      <c r="GXO824" s="28"/>
      <c r="GXP824" s="28"/>
      <c r="GXQ824" s="28"/>
      <c r="GXR824" s="28"/>
      <c r="GXS824" s="28"/>
      <c r="GXT824" s="28"/>
      <c r="GXU824" s="28"/>
      <c r="GXV824" s="28"/>
      <c r="GXW824" s="28"/>
      <c r="GXX824" s="28"/>
      <c r="GXY824" s="28"/>
      <c r="GXZ824" s="28"/>
      <c r="GYA824" s="28"/>
      <c r="GYB824" s="28"/>
      <c r="GYC824" s="28"/>
      <c r="GYD824" s="28"/>
      <c r="GYE824" s="28"/>
      <c r="GYF824" s="28"/>
      <c r="GYG824" s="28"/>
      <c r="GYH824" s="28"/>
      <c r="GYI824" s="28"/>
      <c r="GYJ824" s="28"/>
      <c r="GYK824" s="28"/>
      <c r="GYL824" s="28"/>
      <c r="GYM824" s="28"/>
      <c r="GYN824" s="28"/>
      <c r="GYO824" s="28"/>
      <c r="GYP824" s="28"/>
      <c r="GYQ824" s="28"/>
      <c r="GYR824" s="28"/>
      <c r="GYS824" s="28"/>
      <c r="GYT824" s="28"/>
      <c r="GYU824" s="28"/>
      <c r="GYV824" s="28"/>
      <c r="GYW824" s="28"/>
      <c r="GYX824" s="28"/>
      <c r="GYY824" s="28"/>
      <c r="GYZ824" s="28"/>
      <c r="GZA824" s="28"/>
      <c r="GZB824" s="28"/>
      <c r="GZC824" s="28"/>
      <c r="GZD824" s="28"/>
      <c r="GZE824" s="28"/>
      <c r="GZF824" s="28"/>
      <c r="GZG824" s="28"/>
      <c r="GZH824" s="28"/>
      <c r="GZI824" s="28"/>
      <c r="GZJ824" s="28"/>
      <c r="GZK824" s="28"/>
      <c r="GZL824" s="28"/>
      <c r="GZM824" s="28"/>
      <c r="GZN824" s="28"/>
      <c r="GZO824" s="28"/>
      <c r="GZP824" s="28"/>
      <c r="GZQ824" s="28"/>
      <c r="GZR824" s="28"/>
      <c r="GZS824" s="28"/>
      <c r="GZT824" s="28"/>
      <c r="GZU824" s="28"/>
      <c r="GZV824" s="28"/>
      <c r="GZW824" s="28"/>
      <c r="GZX824" s="28"/>
      <c r="GZY824" s="28"/>
      <c r="GZZ824" s="28"/>
      <c r="HAA824" s="28"/>
      <c r="HAB824" s="28"/>
      <c r="HAC824" s="28"/>
      <c r="HAD824" s="28"/>
      <c r="HAE824" s="28"/>
      <c r="HAF824" s="28"/>
      <c r="HAG824" s="28"/>
      <c r="HAH824" s="28"/>
      <c r="HAI824" s="28"/>
      <c r="HAJ824" s="28"/>
      <c r="HAK824" s="28"/>
      <c r="HAL824" s="28"/>
      <c r="HAM824" s="28"/>
      <c r="HAN824" s="28"/>
      <c r="HAO824" s="28"/>
      <c r="HAP824" s="28"/>
      <c r="HAQ824" s="28"/>
      <c r="HAR824" s="28"/>
      <c r="HAS824" s="28"/>
      <c r="HAT824" s="28"/>
      <c r="HAU824" s="28"/>
      <c r="HAV824" s="28"/>
      <c r="HAW824" s="28"/>
      <c r="HAX824" s="28"/>
      <c r="HAY824" s="28"/>
      <c r="HAZ824" s="28"/>
      <c r="HBA824" s="28"/>
      <c r="HBB824" s="28"/>
      <c r="HBC824" s="28"/>
      <c r="HBD824" s="28"/>
      <c r="HBE824" s="28"/>
      <c r="HBF824" s="28"/>
      <c r="HBG824" s="28"/>
      <c r="HBH824" s="28"/>
      <c r="HBI824" s="28"/>
      <c r="HBJ824" s="28"/>
      <c r="HBK824" s="28"/>
      <c r="HBL824" s="28"/>
      <c r="HBM824" s="28"/>
      <c r="HBN824" s="28"/>
      <c r="HBO824" s="28"/>
      <c r="HBP824" s="28"/>
      <c r="HBQ824" s="28"/>
      <c r="HBR824" s="28"/>
      <c r="HBS824" s="28"/>
      <c r="HBT824" s="28"/>
      <c r="HBU824" s="28"/>
      <c r="HBV824" s="28"/>
      <c r="HBW824" s="28"/>
      <c r="HBX824" s="28"/>
      <c r="HBY824" s="28"/>
      <c r="HBZ824" s="28"/>
      <c r="HCA824" s="28"/>
      <c r="HCB824" s="28"/>
      <c r="HCC824" s="28"/>
      <c r="HCD824" s="28"/>
      <c r="HCE824" s="28"/>
      <c r="HCF824" s="28"/>
      <c r="HCG824" s="28"/>
      <c r="HCH824" s="28"/>
      <c r="HCI824" s="28"/>
      <c r="HCJ824" s="28"/>
      <c r="HCK824" s="28"/>
      <c r="HCL824" s="28"/>
      <c r="HCM824" s="28"/>
      <c r="HCN824" s="28"/>
      <c r="HCO824" s="28"/>
      <c r="HCP824" s="28"/>
      <c r="HCQ824" s="28"/>
      <c r="HCR824" s="28"/>
      <c r="HCS824" s="28"/>
      <c r="HCT824" s="28"/>
      <c r="HCU824" s="28"/>
      <c r="HCV824" s="28"/>
      <c r="HCW824" s="28"/>
      <c r="HCX824" s="28"/>
      <c r="HCY824" s="28"/>
      <c r="HCZ824" s="28"/>
      <c r="HDA824" s="28"/>
      <c r="HDB824" s="28"/>
      <c r="HDC824" s="28"/>
      <c r="HDD824" s="28"/>
      <c r="HDE824" s="28"/>
      <c r="HDF824" s="28"/>
      <c r="HDG824" s="28"/>
      <c r="HDH824" s="28"/>
      <c r="HDI824" s="28"/>
      <c r="HDJ824" s="28"/>
      <c r="HDK824" s="28"/>
      <c r="HDL824" s="28"/>
      <c r="HDM824" s="28"/>
      <c r="HDN824" s="28"/>
      <c r="HDO824" s="28"/>
      <c r="HDP824" s="28"/>
      <c r="HDQ824" s="28"/>
      <c r="HDR824" s="28"/>
      <c r="HDS824" s="28"/>
      <c r="HDT824" s="28"/>
      <c r="HDU824" s="28"/>
      <c r="HDV824" s="28"/>
      <c r="HDW824" s="28"/>
      <c r="HDX824" s="28"/>
      <c r="HDY824" s="28"/>
      <c r="HDZ824" s="28"/>
      <c r="HEA824" s="28"/>
      <c r="HEB824" s="28"/>
      <c r="HEC824" s="28"/>
      <c r="HED824" s="28"/>
      <c r="HEE824" s="28"/>
      <c r="HEF824" s="28"/>
      <c r="HEG824" s="28"/>
      <c r="HEH824" s="28"/>
      <c r="HEI824" s="28"/>
      <c r="HEJ824" s="28"/>
      <c r="HEK824" s="28"/>
      <c r="HEL824" s="28"/>
      <c r="HEM824" s="28"/>
      <c r="HEN824" s="28"/>
      <c r="HEO824" s="28"/>
      <c r="HEP824" s="28"/>
      <c r="HEQ824" s="28"/>
      <c r="HER824" s="28"/>
      <c r="HES824" s="28"/>
      <c r="HET824" s="28"/>
      <c r="HEU824" s="28"/>
      <c r="HEV824" s="28"/>
      <c r="HEW824" s="28"/>
      <c r="HEX824" s="28"/>
      <c r="HEY824" s="28"/>
      <c r="HEZ824" s="28"/>
      <c r="HFA824" s="28"/>
      <c r="HFB824" s="28"/>
      <c r="HFC824" s="28"/>
      <c r="HFD824" s="28"/>
      <c r="HFE824" s="28"/>
      <c r="HFF824" s="28"/>
      <c r="HFG824" s="28"/>
      <c r="HFH824" s="28"/>
      <c r="HFI824" s="28"/>
      <c r="HFJ824" s="28"/>
      <c r="HFK824" s="28"/>
      <c r="HFL824" s="28"/>
      <c r="HFM824" s="28"/>
      <c r="HFN824" s="28"/>
      <c r="HFO824" s="28"/>
      <c r="HFP824" s="28"/>
      <c r="HFQ824" s="28"/>
      <c r="HFR824" s="28"/>
      <c r="HFS824" s="28"/>
      <c r="HFT824" s="28"/>
      <c r="HFU824" s="28"/>
      <c r="HFV824" s="28"/>
      <c r="HFW824" s="28"/>
      <c r="HFX824" s="28"/>
      <c r="HFY824" s="28"/>
      <c r="HFZ824" s="28"/>
      <c r="HGA824" s="28"/>
      <c r="HGB824" s="28"/>
      <c r="HGC824" s="28"/>
      <c r="HGD824" s="28"/>
      <c r="HGE824" s="28"/>
      <c r="HGF824" s="28"/>
      <c r="HGG824" s="28"/>
      <c r="HGH824" s="28"/>
      <c r="HGI824" s="28"/>
      <c r="HGJ824" s="28"/>
      <c r="HGK824" s="28"/>
      <c r="HGL824" s="28"/>
      <c r="HGM824" s="28"/>
      <c r="HGN824" s="28"/>
      <c r="HGO824" s="28"/>
      <c r="HGP824" s="28"/>
      <c r="HGQ824" s="28"/>
      <c r="HGR824" s="28"/>
      <c r="HGS824" s="28"/>
      <c r="HGT824" s="28"/>
      <c r="HGU824" s="28"/>
      <c r="HGV824" s="28"/>
      <c r="HGW824" s="28"/>
      <c r="HGX824" s="28"/>
      <c r="HGY824" s="28"/>
      <c r="HGZ824" s="28"/>
      <c r="HHA824" s="28"/>
      <c r="HHB824" s="28"/>
      <c r="HHC824" s="28"/>
      <c r="HHD824" s="28"/>
      <c r="HHE824" s="28"/>
      <c r="HHF824" s="28"/>
      <c r="HHG824" s="28"/>
      <c r="HHH824" s="28"/>
      <c r="HHI824" s="28"/>
      <c r="HHJ824" s="28"/>
      <c r="HHK824" s="28"/>
      <c r="HHL824" s="28"/>
      <c r="HHM824" s="28"/>
      <c r="HHN824" s="28"/>
      <c r="HHO824" s="28"/>
      <c r="HHP824" s="28"/>
      <c r="HHQ824" s="28"/>
      <c r="HHR824" s="28"/>
      <c r="HHS824" s="28"/>
      <c r="HHT824" s="28"/>
      <c r="HHU824" s="28"/>
      <c r="HHV824" s="28"/>
      <c r="HHW824" s="28"/>
      <c r="HHX824" s="28"/>
      <c r="HHY824" s="28"/>
      <c r="HHZ824" s="28"/>
      <c r="HIA824" s="28"/>
      <c r="HIB824" s="28"/>
      <c r="HIC824" s="28"/>
      <c r="HID824" s="28"/>
      <c r="HIE824" s="28"/>
      <c r="HIF824" s="28"/>
      <c r="HIG824" s="28"/>
      <c r="HIH824" s="28"/>
      <c r="HII824" s="28"/>
      <c r="HIJ824" s="28"/>
      <c r="HIK824" s="28"/>
      <c r="HIL824" s="28"/>
      <c r="HIM824" s="28"/>
      <c r="HIN824" s="28"/>
      <c r="HIO824" s="28"/>
      <c r="HIP824" s="28"/>
      <c r="HIQ824" s="28"/>
      <c r="HIR824" s="28"/>
      <c r="HIS824" s="28"/>
      <c r="HIT824" s="28"/>
      <c r="HIU824" s="28"/>
      <c r="HIV824" s="28"/>
      <c r="HIW824" s="28"/>
      <c r="HIX824" s="28"/>
      <c r="HIY824" s="28"/>
      <c r="HIZ824" s="28"/>
      <c r="HJA824" s="28"/>
      <c r="HJB824" s="28"/>
      <c r="HJC824" s="28"/>
      <c r="HJD824" s="28"/>
      <c r="HJE824" s="28"/>
      <c r="HJF824" s="28"/>
      <c r="HJG824" s="28"/>
      <c r="HJH824" s="28"/>
      <c r="HJI824" s="28"/>
      <c r="HJJ824" s="28"/>
      <c r="HJK824" s="28"/>
      <c r="HJL824" s="28"/>
      <c r="HJM824" s="28"/>
      <c r="HJN824" s="28"/>
      <c r="HJO824" s="28"/>
      <c r="HJP824" s="28"/>
      <c r="HJQ824" s="28"/>
      <c r="HJR824" s="28"/>
      <c r="HJS824" s="28"/>
      <c r="HJT824" s="28"/>
      <c r="HJU824" s="28"/>
      <c r="HJV824" s="28"/>
      <c r="HJW824" s="28"/>
      <c r="HJX824" s="28"/>
      <c r="HJY824" s="28"/>
      <c r="HJZ824" s="28"/>
      <c r="HKA824" s="28"/>
      <c r="HKB824" s="28"/>
      <c r="HKC824" s="28"/>
      <c r="HKD824" s="28"/>
      <c r="HKE824" s="28"/>
      <c r="HKF824" s="28"/>
      <c r="HKG824" s="28"/>
      <c r="HKH824" s="28"/>
      <c r="HKI824" s="28"/>
      <c r="HKJ824" s="28"/>
      <c r="HKK824" s="28"/>
      <c r="HKL824" s="28"/>
      <c r="HKM824" s="28"/>
      <c r="HKN824" s="28"/>
      <c r="HKO824" s="28"/>
      <c r="HKP824" s="28"/>
      <c r="HKQ824" s="28"/>
      <c r="HKR824" s="28"/>
      <c r="HKS824" s="28"/>
      <c r="HKT824" s="28"/>
      <c r="HKU824" s="28"/>
      <c r="HKV824" s="28"/>
      <c r="HKW824" s="28"/>
      <c r="HKX824" s="28"/>
      <c r="HKY824" s="28"/>
      <c r="HKZ824" s="28"/>
      <c r="HLA824" s="28"/>
      <c r="HLB824" s="28"/>
      <c r="HLC824" s="28"/>
      <c r="HLD824" s="28"/>
      <c r="HLE824" s="28"/>
      <c r="HLF824" s="28"/>
      <c r="HLG824" s="28"/>
      <c r="HLH824" s="28"/>
      <c r="HLI824" s="28"/>
      <c r="HLJ824" s="28"/>
      <c r="HLK824" s="28"/>
      <c r="HLL824" s="28"/>
      <c r="HLM824" s="28"/>
      <c r="HLN824" s="28"/>
      <c r="HLO824" s="28"/>
      <c r="HLP824" s="28"/>
      <c r="HLQ824" s="28"/>
      <c r="HLR824" s="28"/>
      <c r="HLS824" s="28"/>
      <c r="HLT824" s="28"/>
      <c r="HLU824" s="28"/>
      <c r="HLV824" s="28"/>
      <c r="HLW824" s="28"/>
      <c r="HLX824" s="28"/>
      <c r="HLY824" s="28"/>
      <c r="HLZ824" s="28"/>
      <c r="HMA824" s="28"/>
      <c r="HMB824" s="28"/>
      <c r="HMC824" s="28"/>
      <c r="HMD824" s="28"/>
      <c r="HME824" s="28"/>
      <c r="HMF824" s="28"/>
      <c r="HMG824" s="28"/>
      <c r="HMH824" s="28"/>
      <c r="HMI824" s="28"/>
      <c r="HMJ824" s="28"/>
      <c r="HMK824" s="28"/>
      <c r="HML824" s="28"/>
      <c r="HMM824" s="28"/>
      <c r="HMN824" s="28"/>
      <c r="HMO824" s="28"/>
      <c r="HMP824" s="28"/>
      <c r="HMQ824" s="28"/>
      <c r="HMR824" s="28"/>
      <c r="HMS824" s="28"/>
      <c r="HMT824" s="28"/>
      <c r="HMU824" s="28"/>
      <c r="HMV824" s="28"/>
      <c r="HMW824" s="28"/>
      <c r="HMX824" s="28"/>
      <c r="HMY824" s="28"/>
      <c r="HMZ824" s="28"/>
      <c r="HNA824" s="28"/>
      <c r="HNB824" s="28"/>
      <c r="HNC824" s="28"/>
      <c r="HND824" s="28"/>
      <c r="HNE824" s="28"/>
      <c r="HNF824" s="28"/>
      <c r="HNG824" s="28"/>
      <c r="HNH824" s="28"/>
      <c r="HNI824" s="28"/>
      <c r="HNJ824" s="28"/>
      <c r="HNK824" s="28"/>
      <c r="HNL824" s="28"/>
      <c r="HNM824" s="28"/>
      <c r="HNN824" s="28"/>
      <c r="HNO824" s="28"/>
      <c r="HNP824" s="28"/>
      <c r="HNQ824" s="28"/>
      <c r="HNR824" s="28"/>
      <c r="HNS824" s="28"/>
      <c r="HNT824" s="28"/>
      <c r="HNU824" s="28"/>
      <c r="HNV824" s="28"/>
      <c r="HNW824" s="28"/>
      <c r="HNX824" s="28"/>
      <c r="HNY824" s="28"/>
      <c r="HNZ824" s="28"/>
      <c r="HOA824" s="28"/>
      <c r="HOB824" s="28"/>
      <c r="HOC824" s="28"/>
      <c r="HOD824" s="28"/>
      <c r="HOE824" s="28"/>
      <c r="HOF824" s="28"/>
      <c r="HOG824" s="28"/>
      <c r="HOH824" s="28"/>
      <c r="HOI824" s="28"/>
      <c r="HOJ824" s="28"/>
      <c r="HOK824" s="28"/>
      <c r="HOL824" s="28"/>
      <c r="HOM824" s="28"/>
      <c r="HON824" s="28"/>
      <c r="HOO824" s="28"/>
      <c r="HOP824" s="28"/>
      <c r="HOQ824" s="28"/>
      <c r="HOR824" s="28"/>
      <c r="HOS824" s="28"/>
      <c r="HOT824" s="28"/>
      <c r="HOU824" s="28"/>
      <c r="HOV824" s="28"/>
      <c r="HOW824" s="28"/>
      <c r="HOX824" s="28"/>
      <c r="HOY824" s="28"/>
      <c r="HOZ824" s="28"/>
      <c r="HPA824" s="28"/>
      <c r="HPB824" s="28"/>
      <c r="HPC824" s="28"/>
      <c r="HPD824" s="28"/>
      <c r="HPE824" s="28"/>
      <c r="HPF824" s="28"/>
      <c r="HPG824" s="28"/>
      <c r="HPH824" s="28"/>
      <c r="HPI824" s="28"/>
      <c r="HPJ824" s="28"/>
      <c r="HPK824" s="28"/>
      <c r="HPL824" s="28"/>
      <c r="HPM824" s="28"/>
      <c r="HPN824" s="28"/>
      <c r="HPO824" s="28"/>
      <c r="HPP824" s="28"/>
      <c r="HPQ824" s="28"/>
      <c r="HPR824" s="28"/>
      <c r="HPS824" s="28"/>
      <c r="HPT824" s="28"/>
      <c r="HPU824" s="28"/>
      <c r="HPV824" s="28"/>
      <c r="HPW824" s="28"/>
      <c r="HPX824" s="28"/>
      <c r="HPY824" s="28"/>
      <c r="HPZ824" s="28"/>
      <c r="HQA824" s="28"/>
      <c r="HQB824" s="28"/>
      <c r="HQC824" s="28"/>
      <c r="HQD824" s="28"/>
      <c r="HQE824" s="28"/>
      <c r="HQF824" s="28"/>
      <c r="HQG824" s="28"/>
      <c r="HQH824" s="28"/>
      <c r="HQI824" s="28"/>
      <c r="HQJ824" s="28"/>
      <c r="HQK824" s="28"/>
      <c r="HQL824" s="28"/>
      <c r="HQM824" s="28"/>
      <c r="HQN824" s="28"/>
      <c r="HQO824" s="28"/>
      <c r="HQP824" s="28"/>
      <c r="HQQ824" s="28"/>
      <c r="HQR824" s="28"/>
      <c r="HQS824" s="28"/>
      <c r="HQT824" s="28"/>
      <c r="HQU824" s="28"/>
      <c r="HQV824" s="28"/>
      <c r="HQW824" s="28"/>
      <c r="HQX824" s="28"/>
      <c r="HQY824" s="28"/>
      <c r="HQZ824" s="28"/>
      <c r="HRA824" s="28"/>
      <c r="HRB824" s="28"/>
      <c r="HRC824" s="28"/>
      <c r="HRD824" s="28"/>
      <c r="HRE824" s="28"/>
      <c r="HRF824" s="28"/>
      <c r="HRG824" s="28"/>
      <c r="HRH824" s="28"/>
      <c r="HRI824" s="28"/>
      <c r="HRJ824" s="28"/>
      <c r="HRK824" s="28"/>
      <c r="HRL824" s="28"/>
      <c r="HRM824" s="28"/>
      <c r="HRN824" s="28"/>
      <c r="HRO824" s="28"/>
      <c r="HRP824" s="28"/>
      <c r="HRQ824" s="28"/>
      <c r="HRR824" s="28"/>
      <c r="HRS824" s="28"/>
      <c r="HRT824" s="28"/>
      <c r="HRU824" s="28"/>
      <c r="HRV824" s="28"/>
      <c r="HRW824" s="28"/>
      <c r="HRX824" s="28"/>
      <c r="HRY824" s="28"/>
      <c r="HRZ824" s="28"/>
      <c r="HSA824" s="28"/>
      <c r="HSB824" s="28"/>
      <c r="HSC824" s="28"/>
      <c r="HSD824" s="28"/>
      <c r="HSE824" s="28"/>
      <c r="HSF824" s="28"/>
      <c r="HSG824" s="28"/>
      <c r="HSH824" s="28"/>
      <c r="HSI824" s="28"/>
      <c r="HSJ824" s="28"/>
      <c r="HSK824" s="28"/>
      <c r="HSL824" s="28"/>
      <c r="HSM824" s="28"/>
      <c r="HSN824" s="28"/>
      <c r="HSO824" s="28"/>
      <c r="HSP824" s="28"/>
      <c r="HSQ824" s="28"/>
      <c r="HSR824" s="28"/>
      <c r="HSS824" s="28"/>
      <c r="HST824" s="28"/>
      <c r="HSU824" s="28"/>
      <c r="HSV824" s="28"/>
      <c r="HSW824" s="28"/>
      <c r="HSX824" s="28"/>
      <c r="HSY824" s="28"/>
      <c r="HSZ824" s="28"/>
      <c r="HTA824" s="28"/>
      <c r="HTB824" s="28"/>
      <c r="HTC824" s="28"/>
      <c r="HTD824" s="28"/>
      <c r="HTE824" s="28"/>
      <c r="HTF824" s="28"/>
      <c r="HTG824" s="28"/>
      <c r="HTH824" s="28"/>
      <c r="HTI824" s="28"/>
      <c r="HTJ824" s="28"/>
      <c r="HTK824" s="28"/>
      <c r="HTL824" s="28"/>
      <c r="HTM824" s="28"/>
      <c r="HTN824" s="28"/>
      <c r="HTO824" s="28"/>
      <c r="HTP824" s="28"/>
      <c r="HTQ824" s="28"/>
      <c r="HTR824" s="28"/>
      <c r="HTS824" s="28"/>
      <c r="HTT824" s="28"/>
      <c r="HTU824" s="28"/>
      <c r="HTV824" s="28"/>
      <c r="HTW824" s="28"/>
      <c r="HTX824" s="28"/>
      <c r="HTY824" s="28"/>
      <c r="HTZ824" s="28"/>
      <c r="HUA824" s="28"/>
      <c r="HUB824" s="28"/>
      <c r="HUC824" s="28"/>
      <c r="HUD824" s="28"/>
      <c r="HUE824" s="28"/>
      <c r="HUF824" s="28"/>
      <c r="HUG824" s="28"/>
      <c r="HUH824" s="28"/>
      <c r="HUI824" s="28"/>
      <c r="HUJ824" s="28"/>
      <c r="HUK824" s="28"/>
      <c r="HUL824" s="28"/>
      <c r="HUM824" s="28"/>
      <c r="HUN824" s="28"/>
      <c r="HUO824" s="28"/>
      <c r="HUP824" s="28"/>
      <c r="HUQ824" s="28"/>
      <c r="HUR824" s="28"/>
      <c r="HUS824" s="28"/>
      <c r="HUT824" s="28"/>
      <c r="HUU824" s="28"/>
      <c r="HUV824" s="28"/>
      <c r="HUW824" s="28"/>
      <c r="HUX824" s="28"/>
      <c r="HUY824" s="28"/>
      <c r="HUZ824" s="28"/>
      <c r="HVA824" s="28"/>
      <c r="HVB824" s="28"/>
      <c r="HVC824" s="28"/>
      <c r="HVD824" s="28"/>
      <c r="HVE824" s="28"/>
      <c r="HVF824" s="28"/>
      <c r="HVG824" s="28"/>
      <c r="HVH824" s="28"/>
      <c r="HVI824" s="28"/>
      <c r="HVJ824" s="28"/>
      <c r="HVK824" s="28"/>
      <c r="HVL824" s="28"/>
      <c r="HVM824" s="28"/>
      <c r="HVN824" s="28"/>
      <c r="HVO824" s="28"/>
      <c r="HVP824" s="28"/>
      <c r="HVQ824" s="28"/>
      <c r="HVR824" s="28"/>
      <c r="HVS824" s="28"/>
      <c r="HVT824" s="28"/>
      <c r="HVU824" s="28"/>
      <c r="HVV824" s="28"/>
      <c r="HVW824" s="28"/>
      <c r="HVX824" s="28"/>
      <c r="HVY824" s="28"/>
      <c r="HVZ824" s="28"/>
      <c r="HWA824" s="28"/>
      <c r="HWB824" s="28"/>
      <c r="HWC824" s="28"/>
      <c r="HWD824" s="28"/>
      <c r="HWE824" s="28"/>
      <c r="HWF824" s="28"/>
      <c r="HWG824" s="28"/>
      <c r="HWH824" s="28"/>
      <c r="HWI824" s="28"/>
      <c r="HWJ824" s="28"/>
      <c r="HWK824" s="28"/>
      <c r="HWL824" s="28"/>
      <c r="HWM824" s="28"/>
      <c r="HWN824" s="28"/>
      <c r="HWO824" s="28"/>
      <c r="HWP824" s="28"/>
      <c r="HWQ824" s="28"/>
      <c r="HWR824" s="28"/>
      <c r="HWS824" s="28"/>
      <c r="HWT824" s="28"/>
      <c r="HWU824" s="28"/>
      <c r="HWV824" s="28"/>
      <c r="HWW824" s="28"/>
      <c r="HWX824" s="28"/>
      <c r="HWY824" s="28"/>
      <c r="HWZ824" s="28"/>
      <c r="HXA824" s="28"/>
      <c r="HXB824" s="28"/>
      <c r="HXC824" s="28"/>
      <c r="HXD824" s="28"/>
      <c r="HXE824" s="28"/>
      <c r="HXF824" s="28"/>
      <c r="HXG824" s="28"/>
      <c r="HXH824" s="28"/>
      <c r="HXI824" s="28"/>
      <c r="HXJ824" s="28"/>
      <c r="HXK824" s="28"/>
      <c r="HXL824" s="28"/>
      <c r="HXM824" s="28"/>
      <c r="HXN824" s="28"/>
      <c r="HXO824" s="28"/>
      <c r="HXP824" s="28"/>
      <c r="HXQ824" s="28"/>
      <c r="HXR824" s="28"/>
      <c r="HXS824" s="28"/>
      <c r="HXT824" s="28"/>
      <c r="HXU824" s="28"/>
      <c r="HXV824" s="28"/>
      <c r="HXW824" s="28"/>
      <c r="HXX824" s="28"/>
      <c r="HXY824" s="28"/>
      <c r="HXZ824" s="28"/>
      <c r="HYA824" s="28"/>
      <c r="HYB824" s="28"/>
      <c r="HYC824" s="28"/>
      <c r="HYD824" s="28"/>
      <c r="HYE824" s="28"/>
      <c r="HYF824" s="28"/>
      <c r="HYG824" s="28"/>
      <c r="HYH824" s="28"/>
      <c r="HYI824" s="28"/>
      <c r="HYJ824" s="28"/>
      <c r="HYK824" s="28"/>
      <c r="HYL824" s="28"/>
      <c r="HYM824" s="28"/>
      <c r="HYN824" s="28"/>
      <c r="HYO824" s="28"/>
      <c r="HYP824" s="28"/>
      <c r="HYQ824" s="28"/>
      <c r="HYR824" s="28"/>
      <c r="HYS824" s="28"/>
      <c r="HYT824" s="28"/>
      <c r="HYU824" s="28"/>
      <c r="HYV824" s="28"/>
      <c r="HYW824" s="28"/>
      <c r="HYX824" s="28"/>
      <c r="HYY824" s="28"/>
      <c r="HYZ824" s="28"/>
      <c r="HZA824" s="28"/>
      <c r="HZB824" s="28"/>
      <c r="HZC824" s="28"/>
      <c r="HZD824" s="28"/>
      <c r="HZE824" s="28"/>
      <c r="HZF824" s="28"/>
      <c r="HZG824" s="28"/>
      <c r="HZH824" s="28"/>
      <c r="HZI824" s="28"/>
      <c r="HZJ824" s="28"/>
      <c r="HZK824" s="28"/>
      <c r="HZL824" s="28"/>
      <c r="HZM824" s="28"/>
      <c r="HZN824" s="28"/>
      <c r="HZO824" s="28"/>
      <c r="HZP824" s="28"/>
      <c r="HZQ824" s="28"/>
      <c r="HZR824" s="28"/>
      <c r="HZS824" s="28"/>
      <c r="HZT824" s="28"/>
      <c r="HZU824" s="28"/>
      <c r="HZV824" s="28"/>
      <c r="HZW824" s="28"/>
      <c r="HZX824" s="28"/>
      <c r="HZY824" s="28"/>
      <c r="HZZ824" s="28"/>
      <c r="IAA824" s="28"/>
      <c r="IAB824" s="28"/>
      <c r="IAC824" s="28"/>
      <c r="IAD824" s="28"/>
      <c r="IAE824" s="28"/>
      <c r="IAF824" s="28"/>
      <c r="IAG824" s="28"/>
      <c r="IAH824" s="28"/>
      <c r="IAI824" s="28"/>
      <c r="IAJ824" s="28"/>
      <c r="IAK824" s="28"/>
      <c r="IAL824" s="28"/>
      <c r="IAM824" s="28"/>
      <c r="IAN824" s="28"/>
      <c r="IAO824" s="28"/>
      <c r="IAP824" s="28"/>
      <c r="IAQ824" s="28"/>
      <c r="IAR824" s="28"/>
      <c r="IAS824" s="28"/>
      <c r="IAT824" s="28"/>
      <c r="IAU824" s="28"/>
      <c r="IAV824" s="28"/>
      <c r="IAW824" s="28"/>
      <c r="IAX824" s="28"/>
      <c r="IAY824" s="28"/>
      <c r="IAZ824" s="28"/>
      <c r="IBA824" s="28"/>
      <c r="IBB824" s="28"/>
      <c r="IBC824" s="28"/>
      <c r="IBD824" s="28"/>
      <c r="IBE824" s="28"/>
      <c r="IBF824" s="28"/>
      <c r="IBG824" s="28"/>
      <c r="IBH824" s="28"/>
      <c r="IBI824" s="28"/>
      <c r="IBJ824" s="28"/>
      <c r="IBK824" s="28"/>
      <c r="IBL824" s="28"/>
      <c r="IBM824" s="28"/>
      <c r="IBN824" s="28"/>
      <c r="IBO824" s="28"/>
      <c r="IBP824" s="28"/>
      <c r="IBQ824" s="28"/>
      <c r="IBR824" s="28"/>
      <c r="IBS824" s="28"/>
      <c r="IBT824" s="28"/>
      <c r="IBU824" s="28"/>
      <c r="IBV824" s="28"/>
      <c r="IBW824" s="28"/>
      <c r="IBX824" s="28"/>
      <c r="IBY824" s="28"/>
      <c r="IBZ824" s="28"/>
      <c r="ICA824" s="28"/>
      <c r="ICB824" s="28"/>
      <c r="ICC824" s="28"/>
      <c r="ICD824" s="28"/>
      <c r="ICE824" s="28"/>
      <c r="ICF824" s="28"/>
      <c r="ICG824" s="28"/>
      <c r="ICH824" s="28"/>
      <c r="ICI824" s="28"/>
      <c r="ICJ824" s="28"/>
      <c r="ICK824" s="28"/>
      <c r="ICL824" s="28"/>
      <c r="ICM824" s="28"/>
      <c r="ICN824" s="28"/>
      <c r="ICO824" s="28"/>
      <c r="ICP824" s="28"/>
      <c r="ICQ824" s="28"/>
      <c r="ICR824" s="28"/>
      <c r="ICS824" s="28"/>
      <c r="ICT824" s="28"/>
      <c r="ICU824" s="28"/>
      <c r="ICV824" s="28"/>
      <c r="ICW824" s="28"/>
      <c r="ICX824" s="28"/>
      <c r="ICY824" s="28"/>
      <c r="ICZ824" s="28"/>
      <c r="IDA824" s="28"/>
      <c r="IDB824" s="28"/>
      <c r="IDC824" s="28"/>
      <c r="IDD824" s="28"/>
      <c r="IDE824" s="28"/>
      <c r="IDF824" s="28"/>
      <c r="IDG824" s="28"/>
      <c r="IDH824" s="28"/>
      <c r="IDI824" s="28"/>
      <c r="IDJ824" s="28"/>
      <c r="IDK824" s="28"/>
      <c r="IDL824" s="28"/>
      <c r="IDM824" s="28"/>
      <c r="IDN824" s="28"/>
      <c r="IDO824" s="28"/>
      <c r="IDP824" s="28"/>
      <c r="IDQ824" s="28"/>
      <c r="IDR824" s="28"/>
      <c r="IDS824" s="28"/>
      <c r="IDT824" s="28"/>
      <c r="IDU824" s="28"/>
      <c r="IDV824" s="28"/>
      <c r="IDW824" s="28"/>
      <c r="IDX824" s="28"/>
      <c r="IDY824" s="28"/>
      <c r="IDZ824" s="28"/>
      <c r="IEA824" s="28"/>
      <c r="IEB824" s="28"/>
      <c r="IEC824" s="28"/>
      <c r="IED824" s="28"/>
      <c r="IEE824" s="28"/>
      <c r="IEF824" s="28"/>
      <c r="IEG824" s="28"/>
      <c r="IEH824" s="28"/>
      <c r="IEI824" s="28"/>
      <c r="IEJ824" s="28"/>
      <c r="IEK824" s="28"/>
      <c r="IEL824" s="28"/>
      <c r="IEM824" s="28"/>
      <c r="IEN824" s="28"/>
      <c r="IEO824" s="28"/>
      <c r="IEP824" s="28"/>
      <c r="IEQ824" s="28"/>
      <c r="IER824" s="28"/>
      <c r="IES824" s="28"/>
      <c r="IET824" s="28"/>
      <c r="IEU824" s="28"/>
      <c r="IEV824" s="28"/>
      <c r="IEW824" s="28"/>
      <c r="IEX824" s="28"/>
      <c r="IEY824" s="28"/>
      <c r="IEZ824" s="28"/>
      <c r="IFA824" s="28"/>
      <c r="IFB824" s="28"/>
      <c r="IFC824" s="28"/>
      <c r="IFD824" s="28"/>
      <c r="IFE824" s="28"/>
      <c r="IFF824" s="28"/>
      <c r="IFG824" s="28"/>
      <c r="IFH824" s="28"/>
      <c r="IFI824" s="28"/>
      <c r="IFJ824" s="28"/>
      <c r="IFK824" s="28"/>
      <c r="IFL824" s="28"/>
      <c r="IFM824" s="28"/>
      <c r="IFN824" s="28"/>
      <c r="IFO824" s="28"/>
      <c r="IFP824" s="28"/>
      <c r="IFQ824" s="28"/>
      <c r="IFR824" s="28"/>
      <c r="IFS824" s="28"/>
      <c r="IFT824" s="28"/>
      <c r="IFU824" s="28"/>
      <c r="IFV824" s="28"/>
      <c r="IFW824" s="28"/>
      <c r="IFX824" s="28"/>
      <c r="IFY824" s="28"/>
      <c r="IFZ824" s="28"/>
      <c r="IGA824" s="28"/>
      <c r="IGB824" s="28"/>
      <c r="IGC824" s="28"/>
      <c r="IGD824" s="28"/>
      <c r="IGE824" s="28"/>
      <c r="IGF824" s="28"/>
      <c r="IGG824" s="28"/>
      <c r="IGH824" s="28"/>
      <c r="IGI824" s="28"/>
      <c r="IGJ824" s="28"/>
      <c r="IGK824" s="28"/>
      <c r="IGL824" s="28"/>
      <c r="IGM824" s="28"/>
      <c r="IGN824" s="28"/>
      <c r="IGO824" s="28"/>
      <c r="IGP824" s="28"/>
      <c r="IGQ824" s="28"/>
      <c r="IGR824" s="28"/>
      <c r="IGS824" s="28"/>
      <c r="IGT824" s="28"/>
      <c r="IGU824" s="28"/>
      <c r="IGV824" s="28"/>
      <c r="IGW824" s="28"/>
      <c r="IGX824" s="28"/>
      <c r="IGY824" s="28"/>
      <c r="IGZ824" s="28"/>
      <c r="IHA824" s="28"/>
      <c r="IHB824" s="28"/>
      <c r="IHC824" s="28"/>
      <c r="IHD824" s="28"/>
      <c r="IHE824" s="28"/>
      <c r="IHF824" s="28"/>
      <c r="IHG824" s="28"/>
      <c r="IHH824" s="28"/>
      <c r="IHI824" s="28"/>
      <c r="IHJ824" s="28"/>
      <c r="IHK824" s="28"/>
      <c r="IHL824" s="28"/>
      <c r="IHM824" s="28"/>
      <c r="IHN824" s="28"/>
      <c r="IHO824" s="28"/>
      <c r="IHP824" s="28"/>
      <c r="IHQ824" s="28"/>
      <c r="IHR824" s="28"/>
      <c r="IHS824" s="28"/>
      <c r="IHT824" s="28"/>
      <c r="IHU824" s="28"/>
      <c r="IHV824" s="28"/>
      <c r="IHW824" s="28"/>
      <c r="IHX824" s="28"/>
      <c r="IHY824" s="28"/>
      <c r="IHZ824" s="28"/>
      <c r="IIA824" s="28"/>
      <c r="IIB824" s="28"/>
      <c r="IIC824" s="28"/>
      <c r="IID824" s="28"/>
      <c r="IIE824" s="28"/>
      <c r="IIF824" s="28"/>
      <c r="IIG824" s="28"/>
      <c r="IIH824" s="28"/>
      <c r="III824" s="28"/>
      <c r="IIJ824" s="28"/>
      <c r="IIK824" s="28"/>
      <c r="IIL824" s="28"/>
      <c r="IIM824" s="28"/>
      <c r="IIN824" s="28"/>
      <c r="IIO824" s="28"/>
      <c r="IIP824" s="28"/>
      <c r="IIQ824" s="28"/>
      <c r="IIR824" s="28"/>
      <c r="IIS824" s="28"/>
      <c r="IIT824" s="28"/>
      <c r="IIU824" s="28"/>
      <c r="IIV824" s="28"/>
      <c r="IIW824" s="28"/>
      <c r="IIX824" s="28"/>
      <c r="IIY824" s="28"/>
      <c r="IIZ824" s="28"/>
      <c r="IJA824" s="28"/>
      <c r="IJB824" s="28"/>
      <c r="IJC824" s="28"/>
      <c r="IJD824" s="28"/>
      <c r="IJE824" s="28"/>
      <c r="IJF824" s="28"/>
      <c r="IJG824" s="28"/>
      <c r="IJH824" s="28"/>
      <c r="IJI824" s="28"/>
      <c r="IJJ824" s="28"/>
      <c r="IJK824" s="28"/>
      <c r="IJL824" s="28"/>
      <c r="IJM824" s="28"/>
      <c r="IJN824" s="28"/>
      <c r="IJO824" s="28"/>
      <c r="IJP824" s="28"/>
      <c r="IJQ824" s="28"/>
      <c r="IJR824" s="28"/>
      <c r="IJS824" s="28"/>
      <c r="IJT824" s="28"/>
      <c r="IJU824" s="28"/>
      <c r="IJV824" s="28"/>
      <c r="IJW824" s="28"/>
      <c r="IJX824" s="28"/>
      <c r="IJY824" s="28"/>
      <c r="IJZ824" s="28"/>
      <c r="IKA824" s="28"/>
      <c r="IKB824" s="28"/>
      <c r="IKC824" s="28"/>
      <c r="IKD824" s="28"/>
      <c r="IKE824" s="28"/>
      <c r="IKF824" s="28"/>
      <c r="IKG824" s="28"/>
      <c r="IKH824" s="28"/>
      <c r="IKI824" s="28"/>
      <c r="IKJ824" s="28"/>
      <c r="IKK824" s="28"/>
      <c r="IKL824" s="28"/>
      <c r="IKM824" s="28"/>
      <c r="IKN824" s="28"/>
      <c r="IKO824" s="28"/>
      <c r="IKP824" s="28"/>
      <c r="IKQ824" s="28"/>
      <c r="IKR824" s="28"/>
      <c r="IKS824" s="28"/>
      <c r="IKT824" s="28"/>
      <c r="IKU824" s="28"/>
      <c r="IKV824" s="28"/>
      <c r="IKW824" s="28"/>
      <c r="IKX824" s="28"/>
      <c r="IKY824" s="28"/>
      <c r="IKZ824" s="28"/>
      <c r="ILA824" s="28"/>
      <c r="ILB824" s="28"/>
      <c r="ILC824" s="28"/>
      <c r="ILD824" s="28"/>
      <c r="ILE824" s="28"/>
      <c r="ILF824" s="28"/>
      <c r="ILG824" s="28"/>
      <c r="ILH824" s="28"/>
      <c r="ILI824" s="28"/>
      <c r="ILJ824" s="28"/>
      <c r="ILK824" s="28"/>
      <c r="ILL824" s="28"/>
      <c r="ILM824" s="28"/>
      <c r="ILN824" s="28"/>
      <c r="ILO824" s="28"/>
      <c r="ILP824" s="28"/>
      <c r="ILQ824" s="28"/>
      <c r="ILR824" s="28"/>
      <c r="ILS824" s="28"/>
      <c r="ILT824" s="28"/>
      <c r="ILU824" s="28"/>
      <c r="ILV824" s="28"/>
      <c r="ILW824" s="28"/>
      <c r="ILX824" s="28"/>
      <c r="ILY824" s="28"/>
      <c r="ILZ824" s="28"/>
      <c r="IMA824" s="28"/>
      <c r="IMB824" s="28"/>
      <c r="IMC824" s="28"/>
      <c r="IMD824" s="28"/>
      <c r="IME824" s="28"/>
      <c r="IMF824" s="28"/>
      <c r="IMG824" s="28"/>
      <c r="IMH824" s="28"/>
      <c r="IMI824" s="28"/>
      <c r="IMJ824" s="28"/>
      <c r="IMK824" s="28"/>
      <c r="IML824" s="28"/>
      <c r="IMM824" s="28"/>
      <c r="IMN824" s="28"/>
      <c r="IMO824" s="28"/>
      <c r="IMP824" s="28"/>
      <c r="IMQ824" s="28"/>
      <c r="IMR824" s="28"/>
      <c r="IMS824" s="28"/>
      <c r="IMT824" s="28"/>
      <c r="IMU824" s="28"/>
      <c r="IMV824" s="28"/>
      <c r="IMW824" s="28"/>
      <c r="IMX824" s="28"/>
      <c r="IMY824" s="28"/>
      <c r="IMZ824" s="28"/>
      <c r="INA824" s="28"/>
      <c r="INB824" s="28"/>
      <c r="INC824" s="28"/>
      <c r="IND824" s="28"/>
      <c r="INE824" s="28"/>
      <c r="INF824" s="28"/>
      <c r="ING824" s="28"/>
      <c r="INH824" s="28"/>
      <c r="INI824" s="28"/>
      <c r="INJ824" s="28"/>
      <c r="INK824" s="28"/>
      <c r="INL824" s="28"/>
      <c r="INM824" s="28"/>
      <c r="INN824" s="28"/>
      <c r="INO824" s="28"/>
      <c r="INP824" s="28"/>
      <c r="INQ824" s="28"/>
      <c r="INR824" s="28"/>
      <c r="INS824" s="28"/>
      <c r="INT824" s="28"/>
      <c r="INU824" s="28"/>
      <c r="INV824" s="28"/>
      <c r="INW824" s="28"/>
      <c r="INX824" s="28"/>
      <c r="INY824" s="28"/>
      <c r="INZ824" s="28"/>
      <c r="IOA824" s="28"/>
      <c r="IOB824" s="28"/>
      <c r="IOC824" s="28"/>
      <c r="IOD824" s="28"/>
      <c r="IOE824" s="28"/>
      <c r="IOF824" s="28"/>
      <c r="IOG824" s="28"/>
      <c r="IOH824" s="28"/>
      <c r="IOI824" s="28"/>
      <c r="IOJ824" s="28"/>
      <c r="IOK824" s="28"/>
      <c r="IOL824" s="28"/>
      <c r="IOM824" s="28"/>
      <c r="ION824" s="28"/>
      <c r="IOO824" s="28"/>
      <c r="IOP824" s="28"/>
      <c r="IOQ824" s="28"/>
      <c r="IOR824" s="28"/>
      <c r="IOS824" s="28"/>
      <c r="IOT824" s="28"/>
      <c r="IOU824" s="28"/>
      <c r="IOV824" s="28"/>
      <c r="IOW824" s="28"/>
      <c r="IOX824" s="28"/>
      <c r="IOY824" s="28"/>
      <c r="IOZ824" s="28"/>
      <c r="IPA824" s="28"/>
      <c r="IPB824" s="28"/>
      <c r="IPC824" s="28"/>
      <c r="IPD824" s="28"/>
      <c r="IPE824" s="28"/>
      <c r="IPF824" s="28"/>
      <c r="IPG824" s="28"/>
      <c r="IPH824" s="28"/>
      <c r="IPI824" s="28"/>
      <c r="IPJ824" s="28"/>
      <c r="IPK824" s="28"/>
      <c r="IPL824" s="28"/>
      <c r="IPM824" s="28"/>
      <c r="IPN824" s="28"/>
      <c r="IPO824" s="28"/>
      <c r="IPP824" s="28"/>
      <c r="IPQ824" s="28"/>
      <c r="IPR824" s="28"/>
      <c r="IPS824" s="28"/>
      <c r="IPT824" s="28"/>
      <c r="IPU824" s="28"/>
      <c r="IPV824" s="28"/>
      <c r="IPW824" s="28"/>
      <c r="IPX824" s="28"/>
      <c r="IPY824" s="28"/>
      <c r="IPZ824" s="28"/>
      <c r="IQA824" s="28"/>
      <c r="IQB824" s="28"/>
      <c r="IQC824" s="28"/>
      <c r="IQD824" s="28"/>
      <c r="IQE824" s="28"/>
      <c r="IQF824" s="28"/>
      <c r="IQG824" s="28"/>
      <c r="IQH824" s="28"/>
      <c r="IQI824" s="28"/>
      <c r="IQJ824" s="28"/>
      <c r="IQK824" s="28"/>
      <c r="IQL824" s="28"/>
      <c r="IQM824" s="28"/>
      <c r="IQN824" s="28"/>
      <c r="IQO824" s="28"/>
      <c r="IQP824" s="28"/>
      <c r="IQQ824" s="28"/>
      <c r="IQR824" s="28"/>
      <c r="IQS824" s="28"/>
      <c r="IQT824" s="28"/>
      <c r="IQU824" s="28"/>
      <c r="IQV824" s="28"/>
      <c r="IQW824" s="28"/>
      <c r="IQX824" s="28"/>
      <c r="IQY824" s="28"/>
      <c r="IQZ824" s="28"/>
      <c r="IRA824" s="28"/>
      <c r="IRB824" s="28"/>
      <c r="IRC824" s="28"/>
      <c r="IRD824" s="28"/>
      <c r="IRE824" s="28"/>
      <c r="IRF824" s="28"/>
      <c r="IRG824" s="28"/>
      <c r="IRH824" s="28"/>
      <c r="IRI824" s="28"/>
      <c r="IRJ824" s="28"/>
      <c r="IRK824" s="28"/>
      <c r="IRL824" s="28"/>
      <c r="IRM824" s="28"/>
      <c r="IRN824" s="28"/>
      <c r="IRO824" s="28"/>
      <c r="IRP824" s="28"/>
      <c r="IRQ824" s="28"/>
      <c r="IRR824" s="28"/>
      <c r="IRS824" s="28"/>
      <c r="IRT824" s="28"/>
      <c r="IRU824" s="28"/>
      <c r="IRV824" s="28"/>
      <c r="IRW824" s="28"/>
      <c r="IRX824" s="28"/>
      <c r="IRY824" s="28"/>
      <c r="IRZ824" s="28"/>
      <c r="ISA824" s="28"/>
      <c r="ISB824" s="28"/>
      <c r="ISC824" s="28"/>
      <c r="ISD824" s="28"/>
      <c r="ISE824" s="28"/>
      <c r="ISF824" s="28"/>
      <c r="ISG824" s="28"/>
      <c r="ISH824" s="28"/>
      <c r="ISI824" s="28"/>
      <c r="ISJ824" s="28"/>
      <c r="ISK824" s="28"/>
      <c r="ISL824" s="28"/>
      <c r="ISM824" s="28"/>
      <c r="ISN824" s="28"/>
      <c r="ISO824" s="28"/>
      <c r="ISP824" s="28"/>
      <c r="ISQ824" s="28"/>
      <c r="ISR824" s="28"/>
      <c r="ISS824" s="28"/>
      <c r="IST824" s="28"/>
      <c r="ISU824" s="28"/>
      <c r="ISV824" s="28"/>
      <c r="ISW824" s="28"/>
      <c r="ISX824" s="28"/>
      <c r="ISY824" s="28"/>
      <c r="ISZ824" s="28"/>
      <c r="ITA824" s="28"/>
      <c r="ITB824" s="28"/>
      <c r="ITC824" s="28"/>
      <c r="ITD824" s="28"/>
      <c r="ITE824" s="28"/>
      <c r="ITF824" s="28"/>
      <c r="ITG824" s="28"/>
      <c r="ITH824" s="28"/>
      <c r="ITI824" s="28"/>
      <c r="ITJ824" s="28"/>
      <c r="ITK824" s="28"/>
      <c r="ITL824" s="28"/>
      <c r="ITM824" s="28"/>
      <c r="ITN824" s="28"/>
      <c r="ITO824" s="28"/>
      <c r="ITP824" s="28"/>
      <c r="ITQ824" s="28"/>
      <c r="ITR824" s="28"/>
      <c r="ITS824" s="28"/>
      <c r="ITT824" s="28"/>
      <c r="ITU824" s="28"/>
      <c r="ITV824" s="28"/>
      <c r="ITW824" s="28"/>
      <c r="ITX824" s="28"/>
      <c r="ITY824" s="28"/>
      <c r="ITZ824" s="28"/>
      <c r="IUA824" s="28"/>
      <c r="IUB824" s="28"/>
      <c r="IUC824" s="28"/>
      <c r="IUD824" s="28"/>
      <c r="IUE824" s="28"/>
      <c r="IUF824" s="28"/>
      <c r="IUG824" s="28"/>
      <c r="IUH824" s="28"/>
      <c r="IUI824" s="28"/>
      <c r="IUJ824" s="28"/>
      <c r="IUK824" s="28"/>
      <c r="IUL824" s="28"/>
      <c r="IUM824" s="28"/>
      <c r="IUN824" s="28"/>
      <c r="IUO824" s="28"/>
      <c r="IUP824" s="28"/>
      <c r="IUQ824" s="28"/>
      <c r="IUR824" s="28"/>
      <c r="IUS824" s="28"/>
      <c r="IUT824" s="28"/>
      <c r="IUU824" s="28"/>
      <c r="IUV824" s="28"/>
      <c r="IUW824" s="28"/>
      <c r="IUX824" s="28"/>
      <c r="IUY824" s="28"/>
      <c r="IUZ824" s="28"/>
      <c r="IVA824" s="28"/>
      <c r="IVB824" s="28"/>
      <c r="IVC824" s="28"/>
      <c r="IVD824" s="28"/>
      <c r="IVE824" s="28"/>
      <c r="IVF824" s="28"/>
      <c r="IVG824" s="28"/>
      <c r="IVH824" s="28"/>
      <c r="IVI824" s="28"/>
      <c r="IVJ824" s="28"/>
      <c r="IVK824" s="28"/>
      <c r="IVL824" s="28"/>
      <c r="IVM824" s="28"/>
      <c r="IVN824" s="28"/>
      <c r="IVO824" s="28"/>
      <c r="IVP824" s="28"/>
      <c r="IVQ824" s="28"/>
      <c r="IVR824" s="28"/>
      <c r="IVS824" s="28"/>
      <c r="IVT824" s="28"/>
      <c r="IVU824" s="28"/>
      <c r="IVV824" s="28"/>
      <c r="IVW824" s="28"/>
      <c r="IVX824" s="28"/>
      <c r="IVY824" s="28"/>
      <c r="IVZ824" s="28"/>
      <c r="IWA824" s="28"/>
      <c r="IWB824" s="28"/>
      <c r="IWC824" s="28"/>
      <c r="IWD824" s="28"/>
      <c r="IWE824" s="28"/>
      <c r="IWF824" s="28"/>
      <c r="IWG824" s="28"/>
      <c r="IWH824" s="28"/>
      <c r="IWI824" s="28"/>
      <c r="IWJ824" s="28"/>
      <c r="IWK824" s="28"/>
      <c r="IWL824" s="28"/>
      <c r="IWM824" s="28"/>
      <c r="IWN824" s="28"/>
      <c r="IWO824" s="28"/>
      <c r="IWP824" s="28"/>
      <c r="IWQ824" s="28"/>
      <c r="IWR824" s="28"/>
      <c r="IWS824" s="28"/>
      <c r="IWT824" s="28"/>
      <c r="IWU824" s="28"/>
      <c r="IWV824" s="28"/>
      <c r="IWW824" s="28"/>
      <c r="IWX824" s="28"/>
      <c r="IWY824" s="28"/>
      <c r="IWZ824" s="28"/>
      <c r="IXA824" s="28"/>
      <c r="IXB824" s="28"/>
      <c r="IXC824" s="28"/>
      <c r="IXD824" s="28"/>
      <c r="IXE824" s="28"/>
      <c r="IXF824" s="28"/>
      <c r="IXG824" s="28"/>
      <c r="IXH824" s="28"/>
      <c r="IXI824" s="28"/>
      <c r="IXJ824" s="28"/>
      <c r="IXK824" s="28"/>
      <c r="IXL824" s="28"/>
      <c r="IXM824" s="28"/>
      <c r="IXN824" s="28"/>
      <c r="IXO824" s="28"/>
      <c r="IXP824" s="28"/>
      <c r="IXQ824" s="28"/>
      <c r="IXR824" s="28"/>
      <c r="IXS824" s="28"/>
      <c r="IXT824" s="28"/>
      <c r="IXU824" s="28"/>
      <c r="IXV824" s="28"/>
      <c r="IXW824" s="28"/>
      <c r="IXX824" s="28"/>
      <c r="IXY824" s="28"/>
      <c r="IXZ824" s="28"/>
      <c r="IYA824" s="28"/>
      <c r="IYB824" s="28"/>
      <c r="IYC824" s="28"/>
      <c r="IYD824" s="28"/>
      <c r="IYE824" s="28"/>
      <c r="IYF824" s="28"/>
      <c r="IYG824" s="28"/>
      <c r="IYH824" s="28"/>
      <c r="IYI824" s="28"/>
      <c r="IYJ824" s="28"/>
      <c r="IYK824" s="28"/>
      <c r="IYL824" s="28"/>
      <c r="IYM824" s="28"/>
      <c r="IYN824" s="28"/>
      <c r="IYO824" s="28"/>
      <c r="IYP824" s="28"/>
      <c r="IYQ824" s="28"/>
      <c r="IYR824" s="28"/>
      <c r="IYS824" s="28"/>
      <c r="IYT824" s="28"/>
      <c r="IYU824" s="28"/>
      <c r="IYV824" s="28"/>
      <c r="IYW824" s="28"/>
      <c r="IYX824" s="28"/>
      <c r="IYY824" s="28"/>
      <c r="IYZ824" s="28"/>
      <c r="IZA824" s="28"/>
      <c r="IZB824" s="28"/>
      <c r="IZC824" s="28"/>
      <c r="IZD824" s="28"/>
      <c r="IZE824" s="28"/>
      <c r="IZF824" s="28"/>
      <c r="IZG824" s="28"/>
      <c r="IZH824" s="28"/>
      <c r="IZI824" s="28"/>
      <c r="IZJ824" s="28"/>
      <c r="IZK824" s="28"/>
      <c r="IZL824" s="28"/>
      <c r="IZM824" s="28"/>
      <c r="IZN824" s="28"/>
      <c r="IZO824" s="28"/>
      <c r="IZP824" s="28"/>
      <c r="IZQ824" s="28"/>
      <c r="IZR824" s="28"/>
      <c r="IZS824" s="28"/>
      <c r="IZT824" s="28"/>
      <c r="IZU824" s="28"/>
      <c r="IZV824" s="28"/>
      <c r="IZW824" s="28"/>
      <c r="IZX824" s="28"/>
      <c r="IZY824" s="28"/>
      <c r="IZZ824" s="28"/>
      <c r="JAA824" s="28"/>
      <c r="JAB824" s="28"/>
      <c r="JAC824" s="28"/>
      <c r="JAD824" s="28"/>
      <c r="JAE824" s="28"/>
      <c r="JAF824" s="28"/>
      <c r="JAG824" s="28"/>
      <c r="JAH824" s="28"/>
      <c r="JAI824" s="28"/>
      <c r="JAJ824" s="28"/>
      <c r="JAK824" s="28"/>
      <c r="JAL824" s="28"/>
      <c r="JAM824" s="28"/>
      <c r="JAN824" s="28"/>
      <c r="JAO824" s="28"/>
      <c r="JAP824" s="28"/>
      <c r="JAQ824" s="28"/>
      <c r="JAR824" s="28"/>
      <c r="JAS824" s="28"/>
      <c r="JAT824" s="28"/>
      <c r="JAU824" s="28"/>
      <c r="JAV824" s="28"/>
      <c r="JAW824" s="28"/>
      <c r="JAX824" s="28"/>
      <c r="JAY824" s="28"/>
      <c r="JAZ824" s="28"/>
      <c r="JBA824" s="28"/>
      <c r="JBB824" s="28"/>
      <c r="JBC824" s="28"/>
      <c r="JBD824" s="28"/>
      <c r="JBE824" s="28"/>
      <c r="JBF824" s="28"/>
      <c r="JBG824" s="28"/>
      <c r="JBH824" s="28"/>
      <c r="JBI824" s="28"/>
      <c r="JBJ824" s="28"/>
      <c r="JBK824" s="28"/>
      <c r="JBL824" s="28"/>
      <c r="JBM824" s="28"/>
      <c r="JBN824" s="28"/>
      <c r="JBO824" s="28"/>
      <c r="JBP824" s="28"/>
      <c r="JBQ824" s="28"/>
      <c r="JBR824" s="28"/>
      <c r="JBS824" s="28"/>
      <c r="JBT824" s="28"/>
      <c r="JBU824" s="28"/>
      <c r="JBV824" s="28"/>
      <c r="JBW824" s="28"/>
      <c r="JBX824" s="28"/>
      <c r="JBY824" s="28"/>
      <c r="JBZ824" s="28"/>
      <c r="JCA824" s="28"/>
      <c r="JCB824" s="28"/>
      <c r="JCC824" s="28"/>
      <c r="JCD824" s="28"/>
      <c r="JCE824" s="28"/>
      <c r="JCF824" s="28"/>
      <c r="JCG824" s="28"/>
      <c r="JCH824" s="28"/>
      <c r="JCI824" s="28"/>
      <c r="JCJ824" s="28"/>
      <c r="JCK824" s="28"/>
      <c r="JCL824" s="28"/>
      <c r="JCM824" s="28"/>
      <c r="JCN824" s="28"/>
      <c r="JCO824" s="28"/>
      <c r="JCP824" s="28"/>
      <c r="JCQ824" s="28"/>
      <c r="JCR824" s="28"/>
      <c r="JCS824" s="28"/>
      <c r="JCT824" s="28"/>
      <c r="JCU824" s="28"/>
      <c r="JCV824" s="28"/>
      <c r="JCW824" s="28"/>
      <c r="JCX824" s="28"/>
      <c r="JCY824" s="28"/>
      <c r="JCZ824" s="28"/>
      <c r="JDA824" s="28"/>
      <c r="JDB824" s="28"/>
      <c r="JDC824" s="28"/>
      <c r="JDD824" s="28"/>
      <c r="JDE824" s="28"/>
      <c r="JDF824" s="28"/>
      <c r="JDG824" s="28"/>
      <c r="JDH824" s="28"/>
      <c r="JDI824" s="28"/>
      <c r="JDJ824" s="28"/>
      <c r="JDK824" s="28"/>
      <c r="JDL824" s="28"/>
      <c r="JDM824" s="28"/>
      <c r="JDN824" s="28"/>
      <c r="JDO824" s="28"/>
      <c r="JDP824" s="28"/>
      <c r="JDQ824" s="28"/>
      <c r="JDR824" s="28"/>
      <c r="JDS824" s="28"/>
      <c r="JDT824" s="28"/>
      <c r="JDU824" s="28"/>
      <c r="JDV824" s="28"/>
      <c r="JDW824" s="28"/>
      <c r="JDX824" s="28"/>
      <c r="JDY824" s="28"/>
      <c r="JDZ824" s="28"/>
      <c r="JEA824" s="28"/>
      <c r="JEB824" s="28"/>
      <c r="JEC824" s="28"/>
      <c r="JED824" s="28"/>
      <c r="JEE824" s="28"/>
      <c r="JEF824" s="28"/>
      <c r="JEG824" s="28"/>
      <c r="JEH824" s="28"/>
      <c r="JEI824" s="28"/>
      <c r="JEJ824" s="28"/>
      <c r="JEK824" s="28"/>
      <c r="JEL824" s="28"/>
      <c r="JEM824" s="28"/>
      <c r="JEN824" s="28"/>
      <c r="JEO824" s="28"/>
      <c r="JEP824" s="28"/>
      <c r="JEQ824" s="28"/>
      <c r="JER824" s="28"/>
      <c r="JES824" s="28"/>
      <c r="JET824" s="28"/>
      <c r="JEU824" s="28"/>
      <c r="JEV824" s="28"/>
      <c r="JEW824" s="28"/>
      <c r="JEX824" s="28"/>
      <c r="JEY824" s="28"/>
      <c r="JEZ824" s="28"/>
      <c r="JFA824" s="28"/>
      <c r="JFB824" s="28"/>
      <c r="JFC824" s="28"/>
      <c r="JFD824" s="28"/>
      <c r="JFE824" s="28"/>
      <c r="JFF824" s="28"/>
      <c r="JFG824" s="28"/>
      <c r="JFH824" s="28"/>
      <c r="JFI824" s="28"/>
      <c r="JFJ824" s="28"/>
      <c r="JFK824" s="28"/>
      <c r="JFL824" s="28"/>
      <c r="JFM824" s="28"/>
      <c r="JFN824" s="28"/>
      <c r="JFO824" s="28"/>
      <c r="JFP824" s="28"/>
      <c r="JFQ824" s="28"/>
      <c r="JFR824" s="28"/>
      <c r="JFS824" s="28"/>
      <c r="JFT824" s="28"/>
      <c r="JFU824" s="28"/>
      <c r="JFV824" s="28"/>
      <c r="JFW824" s="28"/>
      <c r="JFX824" s="28"/>
      <c r="JFY824" s="28"/>
      <c r="JFZ824" s="28"/>
      <c r="JGA824" s="28"/>
      <c r="JGB824" s="28"/>
      <c r="JGC824" s="28"/>
      <c r="JGD824" s="28"/>
      <c r="JGE824" s="28"/>
      <c r="JGF824" s="28"/>
      <c r="JGG824" s="28"/>
      <c r="JGH824" s="28"/>
      <c r="JGI824" s="28"/>
      <c r="JGJ824" s="28"/>
      <c r="JGK824" s="28"/>
      <c r="JGL824" s="28"/>
      <c r="JGM824" s="28"/>
      <c r="JGN824" s="28"/>
      <c r="JGO824" s="28"/>
      <c r="JGP824" s="28"/>
      <c r="JGQ824" s="28"/>
      <c r="JGR824" s="28"/>
      <c r="JGS824" s="28"/>
      <c r="JGT824" s="28"/>
      <c r="JGU824" s="28"/>
      <c r="JGV824" s="28"/>
      <c r="JGW824" s="28"/>
      <c r="JGX824" s="28"/>
      <c r="JGY824" s="28"/>
      <c r="JGZ824" s="28"/>
      <c r="JHA824" s="28"/>
      <c r="JHB824" s="28"/>
      <c r="JHC824" s="28"/>
      <c r="JHD824" s="28"/>
      <c r="JHE824" s="28"/>
      <c r="JHF824" s="28"/>
      <c r="JHG824" s="28"/>
      <c r="JHH824" s="28"/>
      <c r="JHI824" s="28"/>
      <c r="JHJ824" s="28"/>
      <c r="JHK824" s="28"/>
      <c r="JHL824" s="28"/>
      <c r="JHM824" s="28"/>
      <c r="JHN824" s="28"/>
      <c r="JHO824" s="28"/>
      <c r="JHP824" s="28"/>
      <c r="JHQ824" s="28"/>
      <c r="JHR824" s="28"/>
      <c r="JHS824" s="28"/>
      <c r="JHT824" s="28"/>
      <c r="JHU824" s="28"/>
      <c r="JHV824" s="28"/>
      <c r="JHW824" s="28"/>
      <c r="JHX824" s="28"/>
      <c r="JHY824" s="28"/>
      <c r="JHZ824" s="28"/>
      <c r="JIA824" s="28"/>
      <c r="JIB824" s="28"/>
      <c r="JIC824" s="28"/>
      <c r="JID824" s="28"/>
      <c r="JIE824" s="28"/>
      <c r="JIF824" s="28"/>
      <c r="JIG824" s="28"/>
      <c r="JIH824" s="28"/>
      <c r="JII824" s="28"/>
      <c r="JIJ824" s="28"/>
      <c r="JIK824" s="28"/>
      <c r="JIL824" s="28"/>
      <c r="JIM824" s="28"/>
      <c r="JIN824" s="28"/>
      <c r="JIO824" s="28"/>
      <c r="JIP824" s="28"/>
      <c r="JIQ824" s="28"/>
      <c r="JIR824" s="28"/>
      <c r="JIS824" s="28"/>
      <c r="JIT824" s="28"/>
      <c r="JIU824" s="28"/>
      <c r="JIV824" s="28"/>
      <c r="JIW824" s="28"/>
      <c r="JIX824" s="28"/>
      <c r="JIY824" s="28"/>
      <c r="JIZ824" s="28"/>
      <c r="JJA824" s="28"/>
      <c r="JJB824" s="28"/>
      <c r="JJC824" s="28"/>
      <c r="JJD824" s="28"/>
      <c r="JJE824" s="28"/>
      <c r="JJF824" s="28"/>
      <c r="JJG824" s="28"/>
      <c r="JJH824" s="28"/>
      <c r="JJI824" s="28"/>
      <c r="JJJ824" s="28"/>
      <c r="JJK824" s="28"/>
      <c r="JJL824" s="28"/>
      <c r="JJM824" s="28"/>
      <c r="JJN824" s="28"/>
      <c r="JJO824" s="28"/>
      <c r="JJP824" s="28"/>
      <c r="JJQ824" s="28"/>
      <c r="JJR824" s="28"/>
      <c r="JJS824" s="28"/>
      <c r="JJT824" s="28"/>
      <c r="JJU824" s="28"/>
      <c r="JJV824" s="28"/>
      <c r="JJW824" s="28"/>
      <c r="JJX824" s="28"/>
      <c r="JJY824" s="28"/>
      <c r="JJZ824" s="28"/>
      <c r="JKA824" s="28"/>
      <c r="JKB824" s="28"/>
      <c r="JKC824" s="28"/>
      <c r="JKD824" s="28"/>
      <c r="JKE824" s="28"/>
      <c r="JKF824" s="28"/>
      <c r="JKG824" s="28"/>
      <c r="JKH824" s="28"/>
      <c r="JKI824" s="28"/>
      <c r="JKJ824" s="28"/>
      <c r="JKK824" s="28"/>
      <c r="JKL824" s="28"/>
      <c r="JKM824" s="28"/>
      <c r="JKN824" s="28"/>
      <c r="JKO824" s="28"/>
      <c r="JKP824" s="28"/>
      <c r="JKQ824" s="28"/>
      <c r="JKR824" s="28"/>
      <c r="JKS824" s="28"/>
      <c r="JKT824" s="28"/>
      <c r="JKU824" s="28"/>
      <c r="JKV824" s="28"/>
      <c r="JKW824" s="28"/>
      <c r="JKX824" s="28"/>
      <c r="JKY824" s="28"/>
      <c r="JKZ824" s="28"/>
      <c r="JLA824" s="28"/>
      <c r="JLB824" s="28"/>
      <c r="JLC824" s="28"/>
      <c r="JLD824" s="28"/>
      <c r="JLE824" s="28"/>
      <c r="JLF824" s="28"/>
      <c r="JLG824" s="28"/>
      <c r="JLH824" s="28"/>
      <c r="JLI824" s="28"/>
      <c r="JLJ824" s="28"/>
      <c r="JLK824" s="28"/>
      <c r="JLL824" s="28"/>
      <c r="JLM824" s="28"/>
      <c r="JLN824" s="28"/>
      <c r="JLO824" s="28"/>
      <c r="JLP824" s="28"/>
      <c r="JLQ824" s="28"/>
      <c r="JLR824" s="28"/>
      <c r="JLS824" s="28"/>
      <c r="JLT824" s="28"/>
      <c r="JLU824" s="28"/>
      <c r="JLV824" s="28"/>
      <c r="JLW824" s="28"/>
      <c r="JLX824" s="28"/>
      <c r="JLY824" s="28"/>
      <c r="JLZ824" s="28"/>
      <c r="JMA824" s="28"/>
      <c r="JMB824" s="28"/>
      <c r="JMC824" s="28"/>
      <c r="JMD824" s="28"/>
      <c r="JME824" s="28"/>
      <c r="JMF824" s="28"/>
      <c r="JMG824" s="28"/>
      <c r="JMH824" s="28"/>
      <c r="JMI824" s="28"/>
      <c r="JMJ824" s="28"/>
      <c r="JMK824" s="28"/>
      <c r="JML824" s="28"/>
      <c r="JMM824" s="28"/>
      <c r="JMN824" s="28"/>
      <c r="JMO824" s="28"/>
      <c r="JMP824" s="28"/>
      <c r="JMQ824" s="28"/>
      <c r="JMR824" s="28"/>
      <c r="JMS824" s="28"/>
      <c r="JMT824" s="28"/>
      <c r="JMU824" s="28"/>
      <c r="JMV824" s="28"/>
      <c r="JMW824" s="28"/>
      <c r="JMX824" s="28"/>
      <c r="JMY824" s="28"/>
      <c r="JMZ824" s="28"/>
      <c r="JNA824" s="28"/>
      <c r="JNB824" s="28"/>
      <c r="JNC824" s="28"/>
      <c r="JND824" s="28"/>
      <c r="JNE824" s="28"/>
      <c r="JNF824" s="28"/>
      <c r="JNG824" s="28"/>
      <c r="JNH824" s="28"/>
      <c r="JNI824" s="28"/>
      <c r="JNJ824" s="28"/>
      <c r="JNK824" s="28"/>
      <c r="JNL824" s="28"/>
      <c r="JNM824" s="28"/>
      <c r="JNN824" s="28"/>
      <c r="JNO824" s="28"/>
      <c r="JNP824" s="28"/>
      <c r="JNQ824" s="28"/>
      <c r="JNR824" s="28"/>
      <c r="JNS824" s="28"/>
      <c r="JNT824" s="28"/>
      <c r="JNU824" s="28"/>
      <c r="JNV824" s="28"/>
      <c r="JNW824" s="28"/>
      <c r="JNX824" s="28"/>
      <c r="JNY824" s="28"/>
      <c r="JNZ824" s="28"/>
      <c r="JOA824" s="28"/>
      <c r="JOB824" s="28"/>
      <c r="JOC824" s="28"/>
      <c r="JOD824" s="28"/>
      <c r="JOE824" s="28"/>
      <c r="JOF824" s="28"/>
      <c r="JOG824" s="28"/>
      <c r="JOH824" s="28"/>
      <c r="JOI824" s="28"/>
      <c r="JOJ824" s="28"/>
      <c r="JOK824" s="28"/>
      <c r="JOL824" s="28"/>
      <c r="JOM824" s="28"/>
      <c r="JON824" s="28"/>
      <c r="JOO824" s="28"/>
      <c r="JOP824" s="28"/>
      <c r="JOQ824" s="28"/>
      <c r="JOR824" s="28"/>
      <c r="JOS824" s="28"/>
      <c r="JOT824" s="28"/>
      <c r="JOU824" s="28"/>
      <c r="JOV824" s="28"/>
      <c r="JOW824" s="28"/>
      <c r="JOX824" s="28"/>
      <c r="JOY824" s="28"/>
      <c r="JOZ824" s="28"/>
      <c r="JPA824" s="28"/>
      <c r="JPB824" s="28"/>
      <c r="JPC824" s="28"/>
      <c r="JPD824" s="28"/>
      <c r="JPE824" s="28"/>
      <c r="JPF824" s="28"/>
      <c r="JPG824" s="28"/>
      <c r="JPH824" s="28"/>
      <c r="JPI824" s="28"/>
      <c r="JPJ824" s="28"/>
      <c r="JPK824" s="28"/>
      <c r="JPL824" s="28"/>
      <c r="JPM824" s="28"/>
      <c r="JPN824" s="28"/>
      <c r="JPO824" s="28"/>
      <c r="JPP824" s="28"/>
      <c r="JPQ824" s="28"/>
      <c r="JPR824" s="28"/>
      <c r="JPS824" s="28"/>
      <c r="JPT824" s="28"/>
      <c r="JPU824" s="28"/>
      <c r="JPV824" s="28"/>
      <c r="JPW824" s="28"/>
      <c r="JPX824" s="28"/>
      <c r="JPY824" s="28"/>
      <c r="JPZ824" s="28"/>
      <c r="JQA824" s="28"/>
      <c r="JQB824" s="28"/>
      <c r="JQC824" s="28"/>
      <c r="JQD824" s="28"/>
      <c r="JQE824" s="28"/>
      <c r="JQF824" s="28"/>
      <c r="JQG824" s="28"/>
      <c r="JQH824" s="28"/>
      <c r="JQI824" s="28"/>
      <c r="JQJ824" s="28"/>
      <c r="JQK824" s="28"/>
      <c r="JQL824" s="28"/>
      <c r="JQM824" s="28"/>
      <c r="JQN824" s="28"/>
      <c r="JQO824" s="28"/>
      <c r="JQP824" s="28"/>
      <c r="JQQ824" s="28"/>
      <c r="JQR824" s="28"/>
      <c r="JQS824" s="28"/>
      <c r="JQT824" s="28"/>
      <c r="JQU824" s="28"/>
      <c r="JQV824" s="28"/>
      <c r="JQW824" s="28"/>
      <c r="JQX824" s="28"/>
      <c r="JQY824" s="28"/>
      <c r="JQZ824" s="28"/>
      <c r="JRA824" s="28"/>
      <c r="JRB824" s="28"/>
      <c r="JRC824" s="28"/>
      <c r="JRD824" s="28"/>
      <c r="JRE824" s="28"/>
      <c r="JRF824" s="28"/>
      <c r="JRG824" s="28"/>
      <c r="JRH824" s="28"/>
      <c r="JRI824" s="28"/>
      <c r="JRJ824" s="28"/>
      <c r="JRK824" s="28"/>
      <c r="JRL824" s="28"/>
      <c r="JRM824" s="28"/>
      <c r="JRN824" s="28"/>
      <c r="JRO824" s="28"/>
      <c r="JRP824" s="28"/>
      <c r="JRQ824" s="28"/>
      <c r="JRR824" s="28"/>
      <c r="JRS824" s="28"/>
      <c r="JRT824" s="28"/>
      <c r="JRU824" s="28"/>
      <c r="JRV824" s="28"/>
      <c r="JRW824" s="28"/>
      <c r="JRX824" s="28"/>
      <c r="JRY824" s="28"/>
      <c r="JRZ824" s="28"/>
      <c r="JSA824" s="28"/>
      <c r="JSB824" s="28"/>
      <c r="JSC824" s="28"/>
      <c r="JSD824" s="28"/>
      <c r="JSE824" s="28"/>
      <c r="JSF824" s="28"/>
      <c r="JSG824" s="28"/>
      <c r="JSH824" s="28"/>
      <c r="JSI824" s="28"/>
      <c r="JSJ824" s="28"/>
      <c r="JSK824" s="28"/>
      <c r="JSL824" s="28"/>
      <c r="JSM824" s="28"/>
      <c r="JSN824" s="28"/>
      <c r="JSO824" s="28"/>
      <c r="JSP824" s="28"/>
      <c r="JSQ824" s="28"/>
      <c r="JSR824" s="28"/>
      <c r="JSS824" s="28"/>
      <c r="JST824" s="28"/>
      <c r="JSU824" s="28"/>
      <c r="JSV824" s="28"/>
      <c r="JSW824" s="28"/>
      <c r="JSX824" s="28"/>
      <c r="JSY824" s="28"/>
      <c r="JSZ824" s="28"/>
      <c r="JTA824" s="28"/>
      <c r="JTB824" s="28"/>
      <c r="JTC824" s="28"/>
      <c r="JTD824" s="28"/>
      <c r="JTE824" s="28"/>
      <c r="JTF824" s="28"/>
      <c r="JTG824" s="28"/>
      <c r="JTH824" s="28"/>
      <c r="JTI824" s="28"/>
      <c r="JTJ824" s="28"/>
      <c r="JTK824" s="28"/>
      <c r="JTL824" s="28"/>
      <c r="JTM824" s="28"/>
      <c r="JTN824" s="28"/>
      <c r="JTO824" s="28"/>
      <c r="JTP824" s="28"/>
      <c r="JTQ824" s="28"/>
      <c r="JTR824" s="28"/>
      <c r="JTS824" s="28"/>
      <c r="JTT824" s="28"/>
      <c r="JTU824" s="28"/>
      <c r="JTV824" s="28"/>
      <c r="JTW824" s="28"/>
      <c r="JTX824" s="28"/>
      <c r="JTY824" s="28"/>
      <c r="JTZ824" s="28"/>
      <c r="JUA824" s="28"/>
      <c r="JUB824" s="28"/>
      <c r="JUC824" s="28"/>
      <c r="JUD824" s="28"/>
      <c r="JUE824" s="28"/>
      <c r="JUF824" s="28"/>
      <c r="JUG824" s="28"/>
      <c r="JUH824" s="28"/>
      <c r="JUI824" s="28"/>
      <c r="JUJ824" s="28"/>
      <c r="JUK824" s="28"/>
      <c r="JUL824" s="28"/>
      <c r="JUM824" s="28"/>
      <c r="JUN824" s="28"/>
      <c r="JUO824" s="28"/>
      <c r="JUP824" s="28"/>
      <c r="JUQ824" s="28"/>
      <c r="JUR824" s="28"/>
      <c r="JUS824" s="28"/>
      <c r="JUT824" s="28"/>
      <c r="JUU824" s="28"/>
      <c r="JUV824" s="28"/>
      <c r="JUW824" s="28"/>
      <c r="JUX824" s="28"/>
      <c r="JUY824" s="28"/>
      <c r="JUZ824" s="28"/>
      <c r="JVA824" s="28"/>
      <c r="JVB824" s="28"/>
      <c r="JVC824" s="28"/>
      <c r="JVD824" s="28"/>
      <c r="JVE824" s="28"/>
      <c r="JVF824" s="28"/>
      <c r="JVG824" s="28"/>
      <c r="JVH824" s="28"/>
      <c r="JVI824" s="28"/>
      <c r="JVJ824" s="28"/>
      <c r="JVK824" s="28"/>
      <c r="JVL824" s="28"/>
      <c r="JVM824" s="28"/>
      <c r="JVN824" s="28"/>
      <c r="JVO824" s="28"/>
      <c r="JVP824" s="28"/>
      <c r="JVQ824" s="28"/>
      <c r="JVR824" s="28"/>
      <c r="JVS824" s="28"/>
      <c r="JVT824" s="28"/>
      <c r="JVU824" s="28"/>
      <c r="JVV824" s="28"/>
      <c r="JVW824" s="28"/>
      <c r="JVX824" s="28"/>
      <c r="JVY824" s="28"/>
      <c r="JVZ824" s="28"/>
      <c r="JWA824" s="28"/>
      <c r="JWB824" s="28"/>
      <c r="JWC824" s="28"/>
      <c r="JWD824" s="28"/>
      <c r="JWE824" s="28"/>
      <c r="JWF824" s="28"/>
      <c r="JWG824" s="28"/>
      <c r="JWH824" s="28"/>
      <c r="JWI824" s="28"/>
      <c r="JWJ824" s="28"/>
      <c r="JWK824" s="28"/>
      <c r="JWL824" s="28"/>
      <c r="JWM824" s="28"/>
      <c r="JWN824" s="28"/>
      <c r="JWO824" s="28"/>
      <c r="JWP824" s="28"/>
      <c r="JWQ824" s="28"/>
      <c r="JWR824" s="28"/>
      <c r="JWS824" s="28"/>
      <c r="JWT824" s="28"/>
      <c r="JWU824" s="28"/>
      <c r="JWV824" s="28"/>
      <c r="JWW824" s="28"/>
      <c r="JWX824" s="28"/>
      <c r="JWY824" s="28"/>
      <c r="JWZ824" s="28"/>
      <c r="JXA824" s="28"/>
      <c r="JXB824" s="28"/>
      <c r="JXC824" s="28"/>
      <c r="JXD824" s="28"/>
      <c r="JXE824" s="28"/>
      <c r="JXF824" s="28"/>
      <c r="JXG824" s="28"/>
      <c r="JXH824" s="28"/>
      <c r="JXI824" s="28"/>
      <c r="JXJ824" s="28"/>
      <c r="JXK824" s="28"/>
      <c r="JXL824" s="28"/>
      <c r="JXM824" s="28"/>
      <c r="JXN824" s="28"/>
      <c r="JXO824" s="28"/>
      <c r="JXP824" s="28"/>
      <c r="JXQ824" s="28"/>
      <c r="JXR824" s="28"/>
      <c r="JXS824" s="28"/>
      <c r="JXT824" s="28"/>
      <c r="JXU824" s="28"/>
      <c r="JXV824" s="28"/>
      <c r="JXW824" s="28"/>
      <c r="JXX824" s="28"/>
      <c r="JXY824" s="28"/>
      <c r="JXZ824" s="28"/>
      <c r="JYA824" s="28"/>
      <c r="JYB824" s="28"/>
      <c r="JYC824" s="28"/>
      <c r="JYD824" s="28"/>
      <c r="JYE824" s="28"/>
      <c r="JYF824" s="28"/>
      <c r="JYG824" s="28"/>
      <c r="JYH824" s="28"/>
      <c r="JYI824" s="28"/>
      <c r="JYJ824" s="28"/>
      <c r="JYK824" s="28"/>
      <c r="JYL824" s="28"/>
      <c r="JYM824" s="28"/>
      <c r="JYN824" s="28"/>
      <c r="JYO824" s="28"/>
      <c r="JYP824" s="28"/>
      <c r="JYQ824" s="28"/>
      <c r="JYR824" s="28"/>
      <c r="JYS824" s="28"/>
      <c r="JYT824" s="28"/>
      <c r="JYU824" s="28"/>
      <c r="JYV824" s="28"/>
      <c r="JYW824" s="28"/>
      <c r="JYX824" s="28"/>
      <c r="JYY824" s="28"/>
      <c r="JYZ824" s="28"/>
      <c r="JZA824" s="28"/>
      <c r="JZB824" s="28"/>
      <c r="JZC824" s="28"/>
      <c r="JZD824" s="28"/>
      <c r="JZE824" s="28"/>
      <c r="JZF824" s="28"/>
      <c r="JZG824" s="28"/>
      <c r="JZH824" s="28"/>
      <c r="JZI824" s="28"/>
      <c r="JZJ824" s="28"/>
      <c r="JZK824" s="28"/>
      <c r="JZL824" s="28"/>
      <c r="JZM824" s="28"/>
      <c r="JZN824" s="28"/>
      <c r="JZO824" s="28"/>
      <c r="JZP824" s="28"/>
      <c r="JZQ824" s="28"/>
      <c r="JZR824" s="28"/>
      <c r="JZS824" s="28"/>
      <c r="JZT824" s="28"/>
      <c r="JZU824" s="28"/>
      <c r="JZV824" s="28"/>
      <c r="JZW824" s="28"/>
      <c r="JZX824" s="28"/>
      <c r="JZY824" s="28"/>
      <c r="JZZ824" s="28"/>
      <c r="KAA824" s="28"/>
      <c r="KAB824" s="28"/>
      <c r="KAC824" s="28"/>
      <c r="KAD824" s="28"/>
      <c r="KAE824" s="28"/>
      <c r="KAF824" s="28"/>
      <c r="KAG824" s="28"/>
      <c r="KAH824" s="28"/>
      <c r="KAI824" s="28"/>
      <c r="KAJ824" s="28"/>
      <c r="KAK824" s="28"/>
      <c r="KAL824" s="28"/>
      <c r="KAM824" s="28"/>
      <c r="KAN824" s="28"/>
      <c r="KAO824" s="28"/>
      <c r="KAP824" s="28"/>
      <c r="KAQ824" s="28"/>
      <c r="KAR824" s="28"/>
      <c r="KAS824" s="28"/>
      <c r="KAT824" s="28"/>
      <c r="KAU824" s="28"/>
      <c r="KAV824" s="28"/>
      <c r="KAW824" s="28"/>
      <c r="KAX824" s="28"/>
      <c r="KAY824" s="28"/>
      <c r="KAZ824" s="28"/>
      <c r="KBA824" s="28"/>
      <c r="KBB824" s="28"/>
      <c r="KBC824" s="28"/>
      <c r="KBD824" s="28"/>
      <c r="KBE824" s="28"/>
      <c r="KBF824" s="28"/>
      <c r="KBG824" s="28"/>
      <c r="KBH824" s="28"/>
      <c r="KBI824" s="28"/>
      <c r="KBJ824" s="28"/>
      <c r="KBK824" s="28"/>
      <c r="KBL824" s="28"/>
      <c r="KBM824" s="28"/>
      <c r="KBN824" s="28"/>
      <c r="KBO824" s="28"/>
      <c r="KBP824" s="28"/>
      <c r="KBQ824" s="28"/>
      <c r="KBR824" s="28"/>
      <c r="KBS824" s="28"/>
      <c r="KBT824" s="28"/>
      <c r="KBU824" s="28"/>
      <c r="KBV824" s="28"/>
      <c r="KBW824" s="28"/>
      <c r="KBX824" s="28"/>
      <c r="KBY824" s="28"/>
      <c r="KBZ824" s="28"/>
      <c r="KCA824" s="28"/>
      <c r="KCB824" s="28"/>
      <c r="KCC824" s="28"/>
      <c r="KCD824" s="28"/>
      <c r="KCE824" s="28"/>
      <c r="KCF824" s="28"/>
      <c r="KCG824" s="28"/>
      <c r="KCH824" s="28"/>
      <c r="KCI824" s="28"/>
      <c r="KCJ824" s="28"/>
      <c r="KCK824" s="28"/>
      <c r="KCL824" s="28"/>
      <c r="KCM824" s="28"/>
      <c r="KCN824" s="28"/>
      <c r="KCO824" s="28"/>
      <c r="KCP824" s="28"/>
      <c r="KCQ824" s="28"/>
      <c r="KCR824" s="28"/>
      <c r="KCS824" s="28"/>
      <c r="KCT824" s="28"/>
      <c r="KCU824" s="28"/>
      <c r="KCV824" s="28"/>
      <c r="KCW824" s="28"/>
      <c r="KCX824" s="28"/>
      <c r="KCY824" s="28"/>
      <c r="KCZ824" s="28"/>
      <c r="KDA824" s="28"/>
      <c r="KDB824" s="28"/>
      <c r="KDC824" s="28"/>
      <c r="KDD824" s="28"/>
      <c r="KDE824" s="28"/>
      <c r="KDF824" s="28"/>
      <c r="KDG824" s="28"/>
      <c r="KDH824" s="28"/>
      <c r="KDI824" s="28"/>
      <c r="KDJ824" s="28"/>
      <c r="KDK824" s="28"/>
      <c r="KDL824" s="28"/>
      <c r="KDM824" s="28"/>
      <c r="KDN824" s="28"/>
      <c r="KDO824" s="28"/>
      <c r="KDP824" s="28"/>
      <c r="KDQ824" s="28"/>
      <c r="KDR824" s="28"/>
      <c r="KDS824" s="28"/>
      <c r="KDT824" s="28"/>
      <c r="KDU824" s="28"/>
      <c r="KDV824" s="28"/>
      <c r="KDW824" s="28"/>
      <c r="KDX824" s="28"/>
      <c r="KDY824" s="28"/>
      <c r="KDZ824" s="28"/>
      <c r="KEA824" s="28"/>
      <c r="KEB824" s="28"/>
      <c r="KEC824" s="28"/>
      <c r="KED824" s="28"/>
      <c r="KEE824" s="28"/>
      <c r="KEF824" s="28"/>
      <c r="KEG824" s="28"/>
      <c r="KEH824" s="28"/>
      <c r="KEI824" s="28"/>
      <c r="KEJ824" s="28"/>
      <c r="KEK824" s="28"/>
      <c r="KEL824" s="28"/>
      <c r="KEM824" s="28"/>
      <c r="KEN824" s="28"/>
      <c r="KEO824" s="28"/>
      <c r="KEP824" s="28"/>
      <c r="KEQ824" s="28"/>
      <c r="KER824" s="28"/>
      <c r="KES824" s="28"/>
      <c r="KET824" s="28"/>
      <c r="KEU824" s="28"/>
      <c r="KEV824" s="28"/>
      <c r="KEW824" s="28"/>
      <c r="KEX824" s="28"/>
      <c r="KEY824" s="28"/>
      <c r="KEZ824" s="28"/>
      <c r="KFA824" s="28"/>
      <c r="KFB824" s="28"/>
      <c r="KFC824" s="28"/>
      <c r="KFD824" s="28"/>
      <c r="KFE824" s="28"/>
      <c r="KFF824" s="28"/>
      <c r="KFG824" s="28"/>
      <c r="KFH824" s="28"/>
      <c r="KFI824" s="28"/>
      <c r="KFJ824" s="28"/>
      <c r="KFK824" s="28"/>
      <c r="KFL824" s="28"/>
      <c r="KFM824" s="28"/>
      <c r="KFN824" s="28"/>
      <c r="KFO824" s="28"/>
      <c r="KFP824" s="28"/>
      <c r="KFQ824" s="28"/>
      <c r="KFR824" s="28"/>
      <c r="KFS824" s="28"/>
      <c r="KFT824" s="28"/>
      <c r="KFU824" s="28"/>
      <c r="KFV824" s="28"/>
      <c r="KFW824" s="28"/>
      <c r="KFX824" s="28"/>
      <c r="KFY824" s="28"/>
      <c r="KFZ824" s="28"/>
      <c r="KGA824" s="28"/>
      <c r="KGB824" s="28"/>
      <c r="KGC824" s="28"/>
      <c r="KGD824" s="28"/>
      <c r="KGE824" s="28"/>
      <c r="KGF824" s="28"/>
      <c r="KGG824" s="28"/>
      <c r="KGH824" s="28"/>
      <c r="KGI824" s="28"/>
      <c r="KGJ824" s="28"/>
      <c r="KGK824" s="28"/>
      <c r="KGL824" s="28"/>
      <c r="KGM824" s="28"/>
      <c r="KGN824" s="28"/>
      <c r="KGO824" s="28"/>
      <c r="KGP824" s="28"/>
      <c r="KGQ824" s="28"/>
      <c r="KGR824" s="28"/>
      <c r="KGS824" s="28"/>
      <c r="KGT824" s="28"/>
      <c r="KGU824" s="28"/>
      <c r="KGV824" s="28"/>
      <c r="KGW824" s="28"/>
      <c r="KGX824" s="28"/>
      <c r="KGY824" s="28"/>
      <c r="KGZ824" s="28"/>
      <c r="KHA824" s="28"/>
      <c r="KHB824" s="28"/>
      <c r="KHC824" s="28"/>
      <c r="KHD824" s="28"/>
      <c r="KHE824" s="28"/>
      <c r="KHF824" s="28"/>
      <c r="KHG824" s="28"/>
      <c r="KHH824" s="28"/>
      <c r="KHI824" s="28"/>
      <c r="KHJ824" s="28"/>
      <c r="KHK824" s="28"/>
      <c r="KHL824" s="28"/>
      <c r="KHM824" s="28"/>
      <c r="KHN824" s="28"/>
      <c r="KHO824" s="28"/>
      <c r="KHP824" s="28"/>
      <c r="KHQ824" s="28"/>
      <c r="KHR824" s="28"/>
      <c r="KHS824" s="28"/>
      <c r="KHT824" s="28"/>
      <c r="KHU824" s="28"/>
      <c r="KHV824" s="28"/>
      <c r="KHW824" s="28"/>
      <c r="KHX824" s="28"/>
      <c r="KHY824" s="28"/>
      <c r="KHZ824" s="28"/>
      <c r="KIA824" s="28"/>
      <c r="KIB824" s="28"/>
      <c r="KIC824" s="28"/>
      <c r="KID824" s="28"/>
      <c r="KIE824" s="28"/>
      <c r="KIF824" s="28"/>
      <c r="KIG824" s="28"/>
      <c r="KIH824" s="28"/>
      <c r="KII824" s="28"/>
      <c r="KIJ824" s="28"/>
      <c r="KIK824" s="28"/>
      <c r="KIL824" s="28"/>
      <c r="KIM824" s="28"/>
      <c r="KIN824" s="28"/>
      <c r="KIO824" s="28"/>
      <c r="KIP824" s="28"/>
      <c r="KIQ824" s="28"/>
      <c r="KIR824" s="28"/>
      <c r="KIS824" s="28"/>
      <c r="KIT824" s="28"/>
      <c r="KIU824" s="28"/>
      <c r="KIV824" s="28"/>
      <c r="KIW824" s="28"/>
      <c r="KIX824" s="28"/>
      <c r="KIY824" s="28"/>
      <c r="KIZ824" s="28"/>
      <c r="KJA824" s="28"/>
      <c r="KJB824" s="28"/>
      <c r="KJC824" s="28"/>
      <c r="KJD824" s="28"/>
      <c r="KJE824" s="28"/>
      <c r="KJF824" s="28"/>
      <c r="KJG824" s="28"/>
      <c r="KJH824" s="28"/>
      <c r="KJI824" s="28"/>
      <c r="KJJ824" s="28"/>
      <c r="KJK824" s="28"/>
      <c r="KJL824" s="28"/>
      <c r="KJM824" s="28"/>
      <c r="KJN824" s="28"/>
      <c r="KJO824" s="28"/>
      <c r="KJP824" s="28"/>
      <c r="KJQ824" s="28"/>
      <c r="KJR824" s="28"/>
      <c r="KJS824" s="28"/>
      <c r="KJT824" s="28"/>
      <c r="KJU824" s="28"/>
      <c r="KJV824" s="28"/>
      <c r="KJW824" s="28"/>
      <c r="KJX824" s="28"/>
      <c r="KJY824" s="28"/>
      <c r="KJZ824" s="28"/>
      <c r="KKA824" s="28"/>
      <c r="KKB824" s="28"/>
      <c r="KKC824" s="28"/>
      <c r="KKD824" s="28"/>
      <c r="KKE824" s="28"/>
      <c r="KKF824" s="28"/>
      <c r="KKG824" s="28"/>
      <c r="KKH824" s="28"/>
      <c r="KKI824" s="28"/>
      <c r="KKJ824" s="28"/>
      <c r="KKK824" s="28"/>
      <c r="KKL824" s="28"/>
      <c r="KKM824" s="28"/>
      <c r="KKN824" s="28"/>
      <c r="KKO824" s="28"/>
      <c r="KKP824" s="28"/>
      <c r="KKQ824" s="28"/>
      <c r="KKR824" s="28"/>
      <c r="KKS824" s="28"/>
      <c r="KKT824" s="28"/>
      <c r="KKU824" s="28"/>
      <c r="KKV824" s="28"/>
      <c r="KKW824" s="28"/>
      <c r="KKX824" s="28"/>
      <c r="KKY824" s="28"/>
      <c r="KKZ824" s="28"/>
      <c r="KLA824" s="28"/>
      <c r="KLB824" s="28"/>
      <c r="KLC824" s="28"/>
      <c r="KLD824" s="28"/>
      <c r="KLE824" s="28"/>
      <c r="KLF824" s="28"/>
      <c r="KLG824" s="28"/>
      <c r="KLH824" s="28"/>
      <c r="KLI824" s="28"/>
      <c r="KLJ824" s="28"/>
      <c r="KLK824" s="28"/>
      <c r="KLL824" s="28"/>
      <c r="KLM824" s="28"/>
      <c r="KLN824" s="28"/>
      <c r="KLO824" s="28"/>
      <c r="KLP824" s="28"/>
      <c r="KLQ824" s="28"/>
      <c r="KLR824" s="28"/>
      <c r="KLS824" s="28"/>
      <c r="KLT824" s="28"/>
      <c r="KLU824" s="28"/>
      <c r="KLV824" s="28"/>
      <c r="KLW824" s="28"/>
      <c r="KLX824" s="28"/>
      <c r="KLY824" s="28"/>
      <c r="KLZ824" s="28"/>
      <c r="KMA824" s="28"/>
      <c r="KMB824" s="28"/>
      <c r="KMC824" s="28"/>
      <c r="KMD824" s="28"/>
      <c r="KME824" s="28"/>
      <c r="KMF824" s="28"/>
      <c r="KMG824" s="28"/>
      <c r="KMH824" s="28"/>
      <c r="KMI824" s="28"/>
      <c r="KMJ824" s="28"/>
      <c r="KMK824" s="28"/>
      <c r="KML824" s="28"/>
      <c r="KMM824" s="28"/>
      <c r="KMN824" s="28"/>
      <c r="KMO824" s="28"/>
      <c r="KMP824" s="28"/>
      <c r="KMQ824" s="28"/>
      <c r="KMR824" s="28"/>
      <c r="KMS824" s="28"/>
      <c r="KMT824" s="28"/>
      <c r="KMU824" s="28"/>
      <c r="KMV824" s="28"/>
      <c r="KMW824" s="28"/>
      <c r="KMX824" s="28"/>
      <c r="KMY824" s="28"/>
      <c r="KMZ824" s="28"/>
      <c r="KNA824" s="28"/>
      <c r="KNB824" s="28"/>
      <c r="KNC824" s="28"/>
      <c r="KND824" s="28"/>
      <c r="KNE824" s="28"/>
      <c r="KNF824" s="28"/>
      <c r="KNG824" s="28"/>
      <c r="KNH824" s="28"/>
      <c r="KNI824" s="28"/>
      <c r="KNJ824" s="28"/>
      <c r="KNK824" s="28"/>
      <c r="KNL824" s="28"/>
      <c r="KNM824" s="28"/>
      <c r="KNN824" s="28"/>
      <c r="KNO824" s="28"/>
      <c r="KNP824" s="28"/>
      <c r="KNQ824" s="28"/>
      <c r="KNR824" s="28"/>
      <c r="KNS824" s="28"/>
      <c r="KNT824" s="28"/>
      <c r="KNU824" s="28"/>
      <c r="KNV824" s="28"/>
      <c r="KNW824" s="28"/>
      <c r="KNX824" s="28"/>
      <c r="KNY824" s="28"/>
      <c r="KNZ824" s="28"/>
      <c r="KOA824" s="28"/>
      <c r="KOB824" s="28"/>
      <c r="KOC824" s="28"/>
      <c r="KOD824" s="28"/>
      <c r="KOE824" s="28"/>
      <c r="KOF824" s="28"/>
      <c r="KOG824" s="28"/>
      <c r="KOH824" s="28"/>
      <c r="KOI824" s="28"/>
      <c r="KOJ824" s="28"/>
      <c r="KOK824" s="28"/>
      <c r="KOL824" s="28"/>
      <c r="KOM824" s="28"/>
      <c r="KON824" s="28"/>
      <c r="KOO824" s="28"/>
      <c r="KOP824" s="28"/>
      <c r="KOQ824" s="28"/>
      <c r="KOR824" s="28"/>
      <c r="KOS824" s="28"/>
      <c r="KOT824" s="28"/>
      <c r="KOU824" s="28"/>
      <c r="KOV824" s="28"/>
      <c r="KOW824" s="28"/>
      <c r="KOX824" s="28"/>
      <c r="KOY824" s="28"/>
      <c r="KOZ824" s="28"/>
      <c r="KPA824" s="28"/>
      <c r="KPB824" s="28"/>
      <c r="KPC824" s="28"/>
      <c r="KPD824" s="28"/>
      <c r="KPE824" s="28"/>
      <c r="KPF824" s="28"/>
      <c r="KPG824" s="28"/>
      <c r="KPH824" s="28"/>
      <c r="KPI824" s="28"/>
      <c r="KPJ824" s="28"/>
      <c r="KPK824" s="28"/>
      <c r="KPL824" s="28"/>
      <c r="KPM824" s="28"/>
      <c r="KPN824" s="28"/>
      <c r="KPO824" s="28"/>
      <c r="KPP824" s="28"/>
      <c r="KPQ824" s="28"/>
      <c r="KPR824" s="28"/>
      <c r="KPS824" s="28"/>
      <c r="KPT824" s="28"/>
      <c r="KPU824" s="28"/>
      <c r="KPV824" s="28"/>
      <c r="KPW824" s="28"/>
      <c r="KPX824" s="28"/>
      <c r="KPY824" s="28"/>
      <c r="KPZ824" s="28"/>
      <c r="KQA824" s="28"/>
      <c r="KQB824" s="28"/>
      <c r="KQC824" s="28"/>
      <c r="KQD824" s="28"/>
      <c r="KQE824" s="28"/>
      <c r="KQF824" s="28"/>
      <c r="KQG824" s="28"/>
      <c r="KQH824" s="28"/>
      <c r="KQI824" s="28"/>
      <c r="KQJ824" s="28"/>
      <c r="KQK824" s="28"/>
      <c r="KQL824" s="28"/>
      <c r="KQM824" s="28"/>
      <c r="KQN824" s="28"/>
      <c r="KQO824" s="28"/>
      <c r="KQP824" s="28"/>
      <c r="KQQ824" s="28"/>
      <c r="KQR824" s="28"/>
      <c r="KQS824" s="28"/>
      <c r="KQT824" s="28"/>
      <c r="KQU824" s="28"/>
      <c r="KQV824" s="28"/>
      <c r="KQW824" s="28"/>
      <c r="KQX824" s="28"/>
      <c r="KQY824" s="28"/>
      <c r="KQZ824" s="28"/>
      <c r="KRA824" s="28"/>
      <c r="KRB824" s="28"/>
      <c r="KRC824" s="28"/>
      <c r="KRD824" s="28"/>
      <c r="KRE824" s="28"/>
      <c r="KRF824" s="28"/>
      <c r="KRG824" s="28"/>
      <c r="KRH824" s="28"/>
      <c r="KRI824" s="28"/>
      <c r="KRJ824" s="28"/>
      <c r="KRK824" s="28"/>
      <c r="KRL824" s="28"/>
      <c r="KRM824" s="28"/>
      <c r="KRN824" s="28"/>
      <c r="KRO824" s="28"/>
      <c r="KRP824" s="28"/>
      <c r="KRQ824" s="28"/>
      <c r="KRR824" s="28"/>
      <c r="KRS824" s="28"/>
      <c r="KRT824" s="28"/>
      <c r="KRU824" s="28"/>
      <c r="KRV824" s="28"/>
      <c r="KRW824" s="28"/>
      <c r="KRX824" s="28"/>
      <c r="KRY824" s="28"/>
      <c r="KRZ824" s="28"/>
      <c r="KSA824" s="28"/>
      <c r="KSB824" s="28"/>
      <c r="KSC824" s="28"/>
      <c r="KSD824" s="28"/>
      <c r="KSE824" s="28"/>
      <c r="KSF824" s="28"/>
      <c r="KSG824" s="28"/>
      <c r="KSH824" s="28"/>
      <c r="KSI824" s="28"/>
      <c r="KSJ824" s="28"/>
      <c r="KSK824" s="28"/>
      <c r="KSL824" s="28"/>
      <c r="KSM824" s="28"/>
      <c r="KSN824" s="28"/>
      <c r="KSO824" s="28"/>
      <c r="KSP824" s="28"/>
      <c r="KSQ824" s="28"/>
      <c r="KSR824" s="28"/>
      <c r="KSS824" s="28"/>
      <c r="KST824" s="28"/>
      <c r="KSU824" s="28"/>
      <c r="KSV824" s="28"/>
      <c r="KSW824" s="28"/>
      <c r="KSX824" s="28"/>
      <c r="KSY824" s="28"/>
      <c r="KSZ824" s="28"/>
      <c r="KTA824" s="28"/>
      <c r="KTB824" s="28"/>
      <c r="KTC824" s="28"/>
      <c r="KTD824" s="28"/>
      <c r="KTE824" s="28"/>
      <c r="KTF824" s="28"/>
      <c r="KTG824" s="28"/>
      <c r="KTH824" s="28"/>
      <c r="KTI824" s="28"/>
      <c r="KTJ824" s="28"/>
      <c r="KTK824" s="28"/>
      <c r="KTL824" s="28"/>
      <c r="KTM824" s="28"/>
      <c r="KTN824" s="28"/>
      <c r="KTO824" s="28"/>
      <c r="KTP824" s="28"/>
      <c r="KTQ824" s="28"/>
      <c r="KTR824" s="28"/>
      <c r="KTS824" s="28"/>
      <c r="KTT824" s="28"/>
      <c r="KTU824" s="28"/>
      <c r="KTV824" s="28"/>
      <c r="KTW824" s="28"/>
      <c r="KTX824" s="28"/>
      <c r="KTY824" s="28"/>
      <c r="KTZ824" s="28"/>
      <c r="KUA824" s="28"/>
      <c r="KUB824" s="28"/>
      <c r="KUC824" s="28"/>
      <c r="KUD824" s="28"/>
      <c r="KUE824" s="28"/>
      <c r="KUF824" s="28"/>
      <c r="KUG824" s="28"/>
      <c r="KUH824" s="28"/>
      <c r="KUI824" s="28"/>
      <c r="KUJ824" s="28"/>
      <c r="KUK824" s="28"/>
      <c r="KUL824" s="28"/>
      <c r="KUM824" s="28"/>
      <c r="KUN824" s="28"/>
      <c r="KUO824" s="28"/>
      <c r="KUP824" s="28"/>
      <c r="KUQ824" s="28"/>
      <c r="KUR824" s="28"/>
      <c r="KUS824" s="28"/>
      <c r="KUT824" s="28"/>
      <c r="KUU824" s="28"/>
      <c r="KUV824" s="28"/>
      <c r="KUW824" s="28"/>
      <c r="KUX824" s="28"/>
      <c r="KUY824" s="28"/>
      <c r="KUZ824" s="28"/>
      <c r="KVA824" s="28"/>
      <c r="KVB824" s="28"/>
      <c r="KVC824" s="28"/>
      <c r="KVD824" s="28"/>
      <c r="KVE824" s="28"/>
      <c r="KVF824" s="28"/>
      <c r="KVG824" s="28"/>
      <c r="KVH824" s="28"/>
      <c r="KVI824" s="28"/>
      <c r="KVJ824" s="28"/>
      <c r="KVK824" s="28"/>
      <c r="KVL824" s="28"/>
      <c r="KVM824" s="28"/>
      <c r="KVN824" s="28"/>
      <c r="KVO824" s="28"/>
      <c r="KVP824" s="28"/>
      <c r="KVQ824" s="28"/>
      <c r="KVR824" s="28"/>
      <c r="KVS824" s="28"/>
      <c r="KVT824" s="28"/>
      <c r="KVU824" s="28"/>
      <c r="KVV824" s="28"/>
      <c r="KVW824" s="28"/>
      <c r="KVX824" s="28"/>
      <c r="KVY824" s="28"/>
      <c r="KVZ824" s="28"/>
      <c r="KWA824" s="28"/>
      <c r="KWB824" s="28"/>
      <c r="KWC824" s="28"/>
      <c r="KWD824" s="28"/>
      <c r="KWE824" s="28"/>
      <c r="KWF824" s="28"/>
      <c r="KWG824" s="28"/>
      <c r="KWH824" s="28"/>
      <c r="KWI824" s="28"/>
      <c r="KWJ824" s="28"/>
      <c r="KWK824" s="28"/>
      <c r="KWL824" s="28"/>
      <c r="KWM824" s="28"/>
      <c r="KWN824" s="28"/>
      <c r="KWO824" s="28"/>
      <c r="KWP824" s="28"/>
      <c r="KWQ824" s="28"/>
      <c r="KWR824" s="28"/>
      <c r="KWS824" s="28"/>
      <c r="KWT824" s="28"/>
      <c r="KWU824" s="28"/>
      <c r="KWV824" s="28"/>
      <c r="KWW824" s="28"/>
      <c r="KWX824" s="28"/>
      <c r="KWY824" s="28"/>
      <c r="KWZ824" s="28"/>
      <c r="KXA824" s="28"/>
      <c r="KXB824" s="28"/>
      <c r="KXC824" s="28"/>
      <c r="KXD824" s="28"/>
      <c r="KXE824" s="28"/>
      <c r="KXF824" s="28"/>
      <c r="KXG824" s="28"/>
      <c r="KXH824" s="28"/>
      <c r="KXI824" s="28"/>
      <c r="KXJ824" s="28"/>
      <c r="KXK824" s="28"/>
      <c r="KXL824" s="28"/>
      <c r="KXM824" s="28"/>
      <c r="KXN824" s="28"/>
      <c r="KXO824" s="28"/>
      <c r="KXP824" s="28"/>
      <c r="KXQ824" s="28"/>
      <c r="KXR824" s="28"/>
      <c r="KXS824" s="28"/>
      <c r="KXT824" s="28"/>
      <c r="KXU824" s="28"/>
      <c r="KXV824" s="28"/>
      <c r="KXW824" s="28"/>
      <c r="KXX824" s="28"/>
      <c r="KXY824" s="28"/>
      <c r="KXZ824" s="28"/>
      <c r="KYA824" s="28"/>
      <c r="KYB824" s="28"/>
      <c r="KYC824" s="28"/>
      <c r="KYD824" s="28"/>
      <c r="KYE824" s="28"/>
      <c r="KYF824" s="28"/>
      <c r="KYG824" s="28"/>
      <c r="KYH824" s="28"/>
      <c r="KYI824" s="28"/>
      <c r="KYJ824" s="28"/>
      <c r="KYK824" s="28"/>
      <c r="KYL824" s="28"/>
      <c r="KYM824" s="28"/>
      <c r="KYN824" s="28"/>
      <c r="KYO824" s="28"/>
      <c r="KYP824" s="28"/>
      <c r="KYQ824" s="28"/>
      <c r="KYR824" s="28"/>
      <c r="KYS824" s="28"/>
      <c r="KYT824" s="28"/>
      <c r="KYU824" s="28"/>
      <c r="KYV824" s="28"/>
      <c r="KYW824" s="28"/>
      <c r="KYX824" s="28"/>
      <c r="KYY824" s="28"/>
      <c r="KYZ824" s="28"/>
      <c r="KZA824" s="28"/>
      <c r="KZB824" s="28"/>
      <c r="KZC824" s="28"/>
      <c r="KZD824" s="28"/>
      <c r="KZE824" s="28"/>
      <c r="KZF824" s="28"/>
      <c r="KZG824" s="28"/>
      <c r="KZH824" s="28"/>
      <c r="KZI824" s="28"/>
      <c r="KZJ824" s="28"/>
      <c r="KZK824" s="28"/>
      <c r="KZL824" s="28"/>
      <c r="KZM824" s="28"/>
      <c r="KZN824" s="28"/>
      <c r="KZO824" s="28"/>
      <c r="KZP824" s="28"/>
      <c r="KZQ824" s="28"/>
      <c r="KZR824" s="28"/>
      <c r="KZS824" s="28"/>
      <c r="KZT824" s="28"/>
      <c r="KZU824" s="28"/>
      <c r="KZV824" s="28"/>
      <c r="KZW824" s="28"/>
      <c r="KZX824" s="28"/>
      <c r="KZY824" s="28"/>
      <c r="KZZ824" s="28"/>
      <c r="LAA824" s="28"/>
      <c r="LAB824" s="28"/>
      <c r="LAC824" s="28"/>
      <c r="LAD824" s="28"/>
      <c r="LAE824" s="28"/>
      <c r="LAF824" s="28"/>
      <c r="LAG824" s="28"/>
      <c r="LAH824" s="28"/>
      <c r="LAI824" s="28"/>
      <c r="LAJ824" s="28"/>
      <c r="LAK824" s="28"/>
      <c r="LAL824" s="28"/>
      <c r="LAM824" s="28"/>
      <c r="LAN824" s="28"/>
      <c r="LAO824" s="28"/>
      <c r="LAP824" s="28"/>
      <c r="LAQ824" s="28"/>
      <c r="LAR824" s="28"/>
      <c r="LAS824" s="28"/>
      <c r="LAT824" s="28"/>
      <c r="LAU824" s="28"/>
      <c r="LAV824" s="28"/>
      <c r="LAW824" s="28"/>
      <c r="LAX824" s="28"/>
      <c r="LAY824" s="28"/>
      <c r="LAZ824" s="28"/>
      <c r="LBA824" s="28"/>
      <c r="LBB824" s="28"/>
      <c r="LBC824" s="28"/>
      <c r="LBD824" s="28"/>
      <c r="LBE824" s="28"/>
      <c r="LBF824" s="28"/>
      <c r="LBG824" s="28"/>
      <c r="LBH824" s="28"/>
      <c r="LBI824" s="28"/>
      <c r="LBJ824" s="28"/>
      <c r="LBK824" s="28"/>
      <c r="LBL824" s="28"/>
      <c r="LBM824" s="28"/>
      <c r="LBN824" s="28"/>
      <c r="LBO824" s="28"/>
      <c r="LBP824" s="28"/>
      <c r="LBQ824" s="28"/>
      <c r="LBR824" s="28"/>
      <c r="LBS824" s="28"/>
      <c r="LBT824" s="28"/>
      <c r="LBU824" s="28"/>
      <c r="LBV824" s="28"/>
      <c r="LBW824" s="28"/>
      <c r="LBX824" s="28"/>
      <c r="LBY824" s="28"/>
      <c r="LBZ824" s="28"/>
      <c r="LCA824" s="28"/>
      <c r="LCB824" s="28"/>
      <c r="LCC824" s="28"/>
      <c r="LCD824" s="28"/>
      <c r="LCE824" s="28"/>
      <c r="LCF824" s="28"/>
      <c r="LCG824" s="28"/>
      <c r="LCH824" s="28"/>
      <c r="LCI824" s="28"/>
      <c r="LCJ824" s="28"/>
      <c r="LCK824" s="28"/>
      <c r="LCL824" s="28"/>
      <c r="LCM824" s="28"/>
      <c r="LCN824" s="28"/>
      <c r="LCO824" s="28"/>
      <c r="LCP824" s="28"/>
      <c r="LCQ824" s="28"/>
      <c r="LCR824" s="28"/>
      <c r="LCS824" s="28"/>
      <c r="LCT824" s="28"/>
      <c r="LCU824" s="28"/>
      <c r="LCV824" s="28"/>
      <c r="LCW824" s="28"/>
      <c r="LCX824" s="28"/>
      <c r="LCY824" s="28"/>
      <c r="LCZ824" s="28"/>
      <c r="LDA824" s="28"/>
      <c r="LDB824" s="28"/>
      <c r="LDC824" s="28"/>
      <c r="LDD824" s="28"/>
      <c r="LDE824" s="28"/>
      <c r="LDF824" s="28"/>
      <c r="LDG824" s="28"/>
      <c r="LDH824" s="28"/>
      <c r="LDI824" s="28"/>
      <c r="LDJ824" s="28"/>
      <c r="LDK824" s="28"/>
      <c r="LDL824" s="28"/>
      <c r="LDM824" s="28"/>
      <c r="LDN824" s="28"/>
      <c r="LDO824" s="28"/>
      <c r="LDP824" s="28"/>
      <c r="LDQ824" s="28"/>
      <c r="LDR824" s="28"/>
      <c r="LDS824" s="28"/>
      <c r="LDT824" s="28"/>
      <c r="LDU824" s="28"/>
      <c r="LDV824" s="28"/>
      <c r="LDW824" s="28"/>
      <c r="LDX824" s="28"/>
      <c r="LDY824" s="28"/>
      <c r="LDZ824" s="28"/>
      <c r="LEA824" s="28"/>
      <c r="LEB824" s="28"/>
      <c r="LEC824" s="28"/>
      <c r="LED824" s="28"/>
      <c r="LEE824" s="28"/>
      <c r="LEF824" s="28"/>
      <c r="LEG824" s="28"/>
      <c r="LEH824" s="28"/>
      <c r="LEI824" s="28"/>
      <c r="LEJ824" s="28"/>
      <c r="LEK824" s="28"/>
      <c r="LEL824" s="28"/>
      <c r="LEM824" s="28"/>
      <c r="LEN824" s="28"/>
      <c r="LEO824" s="28"/>
      <c r="LEP824" s="28"/>
      <c r="LEQ824" s="28"/>
      <c r="LER824" s="28"/>
      <c r="LES824" s="28"/>
      <c r="LET824" s="28"/>
      <c r="LEU824" s="28"/>
      <c r="LEV824" s="28"/>
      <c r="LEW824" s="28"/>
      <c r="LEX824" s="28"/>
      <c r="LEY824" s="28"/>
      <c r="LEZ824" s="28"/>
      <c r="LFA824" s="28"/>
      <c r="LFB824" s="28"/>
      <c r="LFC824" s="28"/>
      <c r="LFD824" s="28"/>
      <c r="LFE824" s="28"/>
      <c r="LFF824" s="28"/>
      <c r="LFG824" s="28"/>
      <c r="LFH824" s="28"/>
      <c r="LFI824" s="28"/>
      <c r="LFJ824" s="28"/>
      <c r="LFK824" s="28"/>
      <c r="LFL824" s="28"/>
      <c r="LFM824" s="28"/>
      <c r="LFN824" s="28"/>
      <c r="LFO824" s="28"/>
      <c r="LFP824" s="28"/>
      <c r="LFQ824" s="28"/>
      <c r="LFR824" s="28"/>
      <c r="LFS824" s="28"/>
      <c r="LFT824" s="28"/>
      <c r="LFU824" s="28"/>
      <c r="LFV824" s="28"/>
      <c r="LFW824" s="28"/>
      <c r="LFX824" s="28"/>
      <c r="LFY824" s="28"/>
      <c r="LFZ824" s="28"/>
      <c r="LGA824" s="28"/>
      <c r="LGB824" s="28"/>
      <c r="LGC824" s="28"/>
      <c r="LGD824" s="28"/>
      <c r="LGE824" s="28"/>
      <c r="LGF824" s="28"/>
      <c r="LGG824" s="28"/>
      <c r="LGH824" s="28"/>
      <c r="LGI824" s="28"/>
      <c r="LGJ824" s="28"/>
      <c r="LGK824" s="28"/>
      <c r="LGL824" s="28"/>
      <c r="LGM824" s="28"/>
      <c r="LGN824" s="28"/>
      <c r="LGO824" s="28"/>
      <c r="LGP824" s="28"/>
      <c r="LGQ824" s="28"/>
      <c r="LGR824" s="28"/>
      <c r="LGS824" s="28"/>
      <c r="LGT824" s="28"/>
      <c r="LGU824" s="28"/>
      <c r="LGV824" s="28"/>
      <c r="LGW824" s="28"/>
      <c r="LGX824" s="28"/>
      <c r="LGY824" s="28"/>
      <c r="LGZ824" s="28"/>
      <c r="LHA824" s="28"/>
      <c r="LHB824" s="28"/>
      <c r="LHC824" s="28"/>
      <c r="LHD824" s="28"/>
      <c r="LHE824" s="28"/>
      <c r="LHF824" s="28"/>
      <c r="LHG824" s="28"/>
      <c r="LHH824" s="28"/>
      <c r="LHI824" s="28"/>
      <c r="LHJ824" s="28"/>
      <c r="LHK824" s="28"/>
      <c r="LHL824" s="28"/>
      <c r="LHM824" s="28"/>
      <c r="LHN824" s="28"/>
      <c r="LHO824" s="28"/>
      <c r="LHP824" s="28"/>
      <c r="LHQ824" s="28"/>
      <c r="LHR824" s="28"/>
      <c r="LHS824" s="28"/>
      <c r="LHT824" s="28"/>
      <c r="LHU824" s="28"/>
      <c r="LHV824" s="28"/>
      <c r="LHW824" s="28"/>
      <c r="LHX824" s="28"/>
      <c r="LHY824" s="28"/>
      <c r="LHZ824" s="28"/>
      <c r="LIA824" s="28"/>
      <c r="LIB824" s="28"/>
      <c r="LIC824" s="28"/>
      <c r="LID824" s="28"/>
      <c r="LIE824" s="28"/>
      <c r="LIF824" s="28"/>
      <c r="LIG824" s="28"/>
      <c r="LIH824" s="28"/>
      <c r="LII824" s="28"/>
      <c r="LIJ824" s="28"/>
      <c r="LIK824" s="28"/>
      <c r="LIL824" s="28"/>
      <c r="LIM824" s="28"/>
      <c r="LIN824" s="28"/>
      <c r="LIO824" s="28"/>
      <c r="LIP824" s="28"/>
      <c r="LIQ824" s="28"/>
      <c r="LIR824" s="28"/>
      <c r="LIS824" s="28"/>
      <c r="LIT824" s="28"/>
      <c r="LIU824" s="28"/>
      <c r="LIV824" s="28"/>
      <c r="LIW824" s="28"/>
      <c r="LIX824" s="28"/>
      <c r="LIY824" s="28"/>
      <c r="LIZ824" s="28"/>
      <c r="LJA824" s="28"/>
      <c r="LJB824" s="28"/>
      <c r="LJC824" s="28"/>
      <c r="LJD824" s="28"/>
      <c r="LJE824" s="28"/>
      <c r="LJF824" s="28"/>
      <c r="LJG824" s="28"/>
      <c r="LJH824" s="28"/>
      <c r="LJI824" s="28"/>
      <c r="LJJ824" s="28"/>
      <c r="LJK824" s="28"/>
      <c r="LJL824" s="28"/>
      <c r="LJM824" s="28"/>
      <c r="LJN824" s="28"/>
      <c r="LJO824" s="28"/>
      <c r="LJP824" s="28"/>
      <c r="LJQ824" s="28"/>
      <c r="LJR824" s="28"/>
      <c r="LJS824" s="28"/>
      <c r="LJT824" s="28"/>
      <c r="LJU824" s="28"/>
      <c r="LJV824" s="28"/>
      <c r="LJW824" s="28"/>
      <c r="LJX824" s="28"/>
      <c r="LJY824" s="28"/>
      <c r="LJZ824" s="28"/>
      <c r="LKA824" s="28"/>
      <c r="LKB824" s="28"/>
      <c r="LKC824" s="28"/>
      <c r="LKD824" s="28"/>
      <c r="LKE824" s="28"/>
      <c r="LKF824" s="28"/>
      <c r="LKG824" s="28"/>
      <c r="LKH824" s="28"/>
      <c r="LKI824" s="28"/>
      <c r="LKJ824" s="28"/>
      <c r="LKK824" s="28"/>
      <c r="LKL824" s="28"/>
      <c r="LKM824" s="28"/>
      <c r="LKN824" s="28"/>
      <c r="LKO824" s="28"/>
      <c r="LKP824" s="28"/>
      <c r="LKQ824" s="28"/>
      <c r="LKR824" s="28"/>
      <c r="LKS824" s="28"/>
      <c r="LKT824" s="28"/>
      <c r="LKU824" s="28"/>
      <c r="LKV824" s="28"/>
      <c r="LKW824" s="28"/>
      <c r="LKX824" s="28"/>
      <c r="LKY824" s="28"/>
      <c r="LKZ824" s="28"/>
      <c r="LLA824" s="28"/>
      <c r="LLB824" s="28"/>
      <c r="LLC824" s="28"/>
      <c r="LLD824" s="28"/>
      <c r="LLE824" s="28"/>
      <c r="LLF824" s="28"/>
      <c r="LLG824" s="28"/>
      <c r="LLH824" s="28"/>
      <c r="LLI824" s="28"/>
      <c r="LLJ824" s="28"/>
      <c r="LLK824" s="28"/>
      <c r="LLL824" s="28"/>
      <c r="LLM824" s="28"/>
      <c r="LLN824" s="28"/>
      <c r="LLO824" s="28"/>
      <c r="LLP824" s="28"/>
      <c r="LLQ824" s="28"/>
      <c r="LLR824" s="28"/>
      <c r="LLS824" s="28"/>
      <c r="LLT824" s="28"/>
      <c r="LLU824" s="28"/>
      <c r="LLV824" s="28"/>
      <c r="LLW824" s="28"/>
      <c r="LLX824" s="28"/>
      <c r="LLY824" s="28"/>
      <c r="LLZ824" s="28"/>
      <c r="LMA824" s="28"/>
      <c r="LMB824" s="28"/>
      <c r="LMC824" s="28"/>
      <c r="LMD824" s="28"/>
      <c r="LME824" s="28"/>
      <c r="LMF824" s="28"/>
      <c r="LMG824" s="28"/>
      <c r="LMH824" s="28"/>
      <c r="LMI824" s="28"/>
      <c r="LMJ824" s="28"/>
      <c r="LMK824" s="28"/>
      <c r="LML824" s="28"/>
      <c r="LMM824" s="28"/>
      <c r="LMN824" s="28"/>
      <c r="LMO824" s="28"/>
      <c r="LMP824" s="28"/>
      <c r="LMQ824" s="28"/>
      <c r="LMR824" s="28"/>
      <c r="LMS824" s="28"/>
      <c r="LMT824" s="28"/>
      <c r="LMU824" s="28"/>
      <c r="LMV824" s="28"/>
      <c r="LMW824" s="28"/>
      <c r="LMX824" s="28"/>
      <c r="LMY824" s="28"/>
      <c r="LMZ824" s="28"/>
      <c r="LNA824" s="28"/>
      <c r="LNB824" s="28"/>
      <c r="LNC824" s="28"/>
      <c r="LND824" s="28"/>
      <c r="LNE824" s="28"/>
      <c r="LNF824" s="28"/>
      <c r="LNG824" s="28"/>
      <c r="LNH824" s="28"/>
      <c r="LNI824" s="28"/>
      <c r="LNJ824" s="28"/>
      <c r="LNK824" s="28"/>
      <c r="LNL824" s="28"/>
      <c r="LNM824" s="28"/>
      <c r="LNN824" s="28"/>
      <c r="LNO824" s="28"/>
      <c r="LNP824" s="28"/>
      <c r="LNQ824" s="28"/>
      <c r="LNR824" s="28"/>
      <c r="LNS824" s="28"/>
      <c r="LNT824" s="28"/>
      <c r="LNU824" s="28"/>
      <c r="LNV824" s="28"/>
      <c r="LNW824" s="28"/>
      <c r="LNX824" s="28"/>
      <c r="LNY824" s="28"/>
      <c r="LNZ824" s="28"/>
      <c r="LOA824" s="28"/>
      <c r="LOB824" s="28"/>
      <c r="LOC824" s="28"/>
      <c r="LOD824" s="28"/>
      <c r="LOE824" s="28"/>
      <c r="LOF824" s="28"/>
      <c r="LOG824" s="28"/>
      <c r="LOH824" s="28"/>
      <c r="LOI824" s="28"/>
      <c r="LOJ824" s="28"/>
      <c r="LOK824" s="28"/>
      <c r="LOL824" s="28"/>
      <c r="LOM824" s="28"/>
      <c r="LON824" s="28"/>
      <c r="LOO824" s="28"/>
      <c r="LOP824" s="28"/>
      <c r="LOQ824" s="28"/>
      <c r="LOR824" s="28"/>
      <c r="LOS824" s="28"/>
      <c r="LOT824" s="28"/>
      <c r="LOU824" s="28"/>
      <c r="LOV824" s="28"/>
      <c r="LOW824" s="28"/>
      <c r="LOX824" s="28"/>
      <c r="LOY824" s="28"/>
      <c r="LOZ824" s="28"/>
      <c r="LPA824" s="28"/>
      <c r="LPB824" s="28"/>
      <c r="LPC824" s="28"/>
      <c r="LPD824" s="28"/>
      <c r="LPE824" s="28"/>
      <c r="LPF824" s="28"/>
      <c r="LPG824" s="28"/>
      <c r="LPH824" s="28"/>
      <c r="LPI824" s="28"/>
      <c r="LPJ824" s="28"/>
      <c r="LPK824" s="28"/>
      <c r="LPL824" s="28"/>
      <c r="LPM824" s="28"/>
      <c r="LPN824" s="28"/>
      <c r="LPO824" s="28"/>
      <c r="LPP824" s="28"/>
      <c r="LPQ824" s="28"/>
      <c r="LPR824" s="28"/>
      <c r="LPS824" s="28"/>
      <c r="LPT824" s="28"/>
      <c r="LPU824" s="28"/>
      <c r="LPV824" s="28"/>
      <c r="LPW824" s="28"/>
      <c r="LPX824" s="28"/>
      <c r="LPY824" s="28"/>
      <c r="LPZ824" s="28"/>
      <c r="LQA824" s="28"/>
      <c r="LQB824" s="28"/>
      <c r="LQC824" s="28"/>
      <c r="LQD824" s="28"/>
      <c r="LQE824" s="28"/>
      <c r="LQF824" s="28"/>
      <c r="LQG824" s="28"/>
      <c r="LQH824" s="28"/>
      <c r="LQI824" s="28"/>
      <c r="LQJ824" s="28"/>
      <c r="LQK824" s="28"/>
      <c r="LQL824" s="28"/>
      <c r="LQM824" s="28"/>
      <c r="LQN824" s="28"/>
      <c r="LQO824" s="28"/>
      <c r="LQP824" s="28"/>
      <c r="LQQ824" s="28"/>
      <c r="LQR824" s="28"/>
      <c r="LQS824" s="28"/>
      <c r="LQT824" s="28"/>
      <c r="LQU824" s="28"/>
      <c r="LQV824" s="28"/>
      <c r="LQW824" s="28"/>
      <c r="LQX824" s="28"/>
      <c r="LQY824" s="28"/>
      <c r="LQZ824" s="28"/>
      <c r="LRA824" s="28"/>
      <c r="LRB824" s="28"/>
      <c r="LRC824" s="28"/>
      <c r="LRD824" s="28"/>
      <c r="LRE824" s="28"/>
      <c r="LRF824" s="28"/>
      <c r="LRG824" s="28"/>
      <c r="LRH824" s="28"/>
      <c r="LRI824" s="28"/>
      <c r="LRJ824" s="28"/>
      <c r="LRK824" s="28"/>
      <c r="LRL824" s="28"/>
      <c r="LRM824" s="28"/>
      <c r="LRN824" s="28"/>
      <c r="LRO824" s="28"/>
      <c r="LRP824" s="28"/>
      <c r="LRQ824" s="28"/>
      <c r="LRR824" s="28"/>
      <c r="LRS824" s="28"/>
      <c r="LRT824" s="28"/>
      <c r="LRU824" s="28"/>
      <c r="LRV824" s="28"/>
      <c r="LRW824" s="28"/>
      <c r="LRX824" s="28"/>
      <c r="LRY824" s="28"/>
      <c r="LRZ824" s="28"/>
      <c r="LSA824" s="28"/>
      <c r="LSB824" s="28"/>
      <c r="LSC824" s="28"/>
      <c r="LSD824" s="28"/>
      <c r="LSE824" s="28"/>
      <c r="LSF824" s="28"/>
      <c r="LSG824" s="28"/>
      <c r="LSH824" s="28"/>
      <c r="LSI824" s="28"/>
      <c r="LSJ824" s="28"/>
      <c r="LSK824" s="28"/>
      <c r="LSL824" s="28"/>
      <c r="LSM824" s="28"/>
      <c r="LSN824" s="28"/>
      <c r="LSO824" s="28"/>
      <c r="LSP824" s="28"/>
      <c r="LSQ824" s="28"/>
      <c r="LSR824" s="28"/>
      <c r="LSS824" s="28"/>
      <c r="LST824" s="28"/>
      <c r="LSU824" s="28"/>
      <c r="LSV824" s="28"/>
      <c r="LSW824" s="28"/>
      <c r="LSX824" s="28"/>
      <c r="LSY824" s="28"/>
      <c r="LSZ824" s="28"/>
      <c r="LTA824" s="28"/>
      <c r="LTB824" s="28"/>
      <c r="LTC824" s="28"/>
      <c r="LTD824" s="28"/>
      <c r="LTE824" s="28"/>
      <c r="LTF824" s="28"/>
      <c r="LTG824" s="28"/>
      <c r="LTH824" s="28"/>
      <c r="LTI824" s="28"/>
      <c r="LTJ824" s="28"/>
      <c r="LTK824" s="28"/>
      <c r="LTL824" s="28"/>
      <c r="LTM824" s="28"/>
      <c r="LTN824" s="28"/>
      <c r="LTO824" s="28"/>
      <c r="LTP824" s="28"/>
      <c r="LTQ824" s="28"/>
      <c r="LTR824" s="28"/>
      <c r="LTS824" s="28"/>
      <c r="LTT824" s="28"/>
      <c r="LTU824" s="28"/>
      <c r="LTV824" s="28"/>
      <c r="LTW824" s="28"/>
      <c r="LTX824" s="28"/>
      <c r="LTY824" s="28"/>
      <c r="LTZ824" s="28"/>
      <c r="LUA824" s="28"/>
      <c r="LUB824" s="28"/>
      <c r="LUC824" s="28"/>
      <c r="LUD824" s="28"/>
      <c r="LUE824" s="28"/>
      <c r="LUF824" s="28"/>
      <c r="LUG824" s="28"/>
      <c r="LUH824" s="28"/>
      <c r="LUI824" s="28"/>
      <c r="LUJ824" s="28"/>
      <c r="LUK824" s="28"/>
      <c r="LUL824" s="28"/>
      <c r="LUM824" s="28"/>
      <c r="LUN824" s="28"/>
      <c r="LUO824" s="28"/>
      <c r="LUP824" s="28"/>
      <c r="LUQ824" s="28"/>
      <c r="LUR824" s="28"/>
      <c r="LUS824" s="28"/>
      <c r="LUT824" s="28"/>
      <c r="LUU824" s="28"/>
      <c r="LUV824" s="28"/>
      <c r="LUW824" s="28"/>
      <c r="LUX824" s="28"/>
      <c r="LUY824" s="28"/>
      <c r="LUZ824" s="28"/>
      <c r="LVA824" s="28"/>
      <c r="LVB824" s="28"/>
      <c r="LVC824" s="28"/>
      <c r="LVD824" s="28"/>
      <c r="LVE824" s="28"/>
      <c r="LVF824" s="28"/>
      <c r="LVG824" s="28"/>
      <c r="LVH824" s="28"/>
      <c r="LVI824" s="28"/>
      <c r="LVJ824" s="28"/>
      <c r="LVK824" s="28"/>
      <c r="LVL824" s="28"/>
      <c r="LVM824" s="28"/>
      <c r="LVN824" s="28"/>
      <c r="LVO824" s="28"/>
      <c r="LVP824" s="28"/>
      <c r="LVQ824" s="28"/>
      <c r="LVR824" s="28"/>
      <c r="LVS824" s="28"/>
      <c r="LVT824" s="28"/>
      <c r="LVU824" s="28"/>
      <c r="LVV824" s="28"/>
      <c r="LVW824" s="28"/>
      <c r="LVX824" s="28"/>
      <c r="LVY824" s="28"/>
      <c r="LVZ824" s="28"/>
      <c r="LWA824" s="28"/>
      <c r="LWB824" s="28"/>
      <c r="LWC824" s="28"/>
      <c r="LWD824" s="28"/>
      <c r="LWE824" s="28"/>
      <c r="LWF824" s="28"/>
      <c r="LWG824" s="28"/>
      <c r="LWH824" s="28"/>
      <c r="LWI824" s="28"/>
      <c r="LWJ824" s="28"/>
      <c r="LWK824" s="28"/>
      <c r="LWL824" s="28"/>
      <c r="LWM824" s="28"/>
      <c r="LWN824" s="28"/>
      <c r="LWO824" s="28"/>
      <c r="LWP824" s="28"/>
      <c r="LWQ824" s="28"/>
      <c r="LWR824" s="28"/>
      <c r="LWS824" s="28"/>
      <c r="LWT824" s="28"/>
      <c r="LWU824" s="28"/>
      <c r="LWV824" s="28"/>
      <c r="LWW824" s="28"/>
      <c r="LWX824" s="28"/>
      <c r="LWY824" s="28"/>
      <c r="LWZ824" s="28"/>
      <c r="LXA824" s="28"/>
      <c r="LXB824" s="28"/>
      <c r="LXC824" s="28"/>
      <c r="LXD824" s="28"/>
      <c r="LXE824" s="28"/>
      <c r="LXF824" s="28"/>
      <c r="LXG824" s="28"/>
      <c r="LXH824" s="28"/>
      <c r="LXI824" s="28"/>
      <c r="LXJ824" s="28"/>
      <c r="LXK824" s="28"/>
      <c r="LXL824" s="28"/>
      <c r="LXM824" s="28"/>
      <c r="LXN824" s="28"/>
      <c r="LXO824" s="28"/>
      <c r="LXP824" s="28"/>
      <c r="LXQ824" s="28"/>
      <c r="LXR824" s="28"/>
      <c r="LXS824" s="28"/>
      <c r="LXT824" s="28"/>
      <c r="LXU824" s="28"/>
      <c r="LXV824" s="28"/>
      <c r="LXW824" s="28"/>
      <c r="LXX824" s="28"/>
      <c r="LXY824" s="28"/>
      <c r="LXZ824" s="28"/>
      <c r="LYA824" s="28"/>
      <c r="LYB824" s="28"/>
      <c r="LYC824" s="28"/>
      <c r="LYD824" s="28"/>
      <c r="LYE824" s="28"/>
      <c r="LYF824" s="28"/>
      <c r="LYG824" s="28"/>
      <c r="LYH824" s="28"/>
      <c r="LYI824" s="28"/>
      <c r="LYJ824" s="28"/>
      <c r="LYK824" s="28"/>
      <c r="LYL824" s="28"/>
      <c r="LYM824" s="28"/>
      <c r="LYN824" s="28"/>
      <c r="LYO824" s="28"/>
      <c r="LYP824" s="28"/>
      <c r="LYQ824" s="28"/>
      <c r="LYR824" s="28"/>
      <c r="LYS824" s="28"/>
      <c r="LYT824" s="28"/>
      <c r="LYU824" s="28"/>
      <c r="LYV824" s="28"/>
      <c r="LYW824" s="28"/>
      <c r="LYX824" s="28"/>
      <c r="LYY824" s="28"/>
      <c r="LYZ824" s="28"/>
      <c r="LZA824" s="28"/>
      <c r="LZB824" s="28"/>
      <c r="LZC824" s="28"/>
      <c r="LZD824" s="28"/>
      <c r="LZE824" s="28"/>
      <c r="LZF824" s="28"/>
      <c r="LZG824" s="28"/>
      <c r="LZH824" s="28"/>
      <c r="LZI824" s="28"/>
      <c r="LZJ824" s="28"/>
      <c r="LZK824" s="28"/>
      <c r="LZL824" s="28"/>
      <c r="LZM824" s="28"/>
      <c r="LZN824" s="28"/>
      <c r="LZO824" s="28"/>
      <c r="LZP824" s="28"/>
      <c r="LZQ824" s="28"/>
      <c r="LZR824" s="28"/>
      <c r="LZS824" s="28"/>
      <c r="LZT824" s="28"/>
      <c r="LZU824" s="28"/>
      <c r="LZV824" s="28"/>
      <c r="LZW824" s="28"/>
      <c r="LZX824" s="28"/>
      <c r="LZY824" s="28"/>
      <c r="LZZ824" s="28"/>
      <c r="MAA824" s="28"/>
      <c r="MAB824" s="28"/>
      <c r="MAC824" s="28"/>
      <c r="MAD824" s="28"/>
      <c r="MAE824" s="28"/>
      <c r="MAF824" s="28"/>
      <c r="MAG824" s="28"/>
      <c r="MAH824" s="28"/>
      <c r="MAI824" s="28"/>
      <c r="MAJ824" s="28"/>
      <c r="MAK824" s="28"/>
      <c r="MAL824" s="28"/>
      <c r="MAM824" s="28"/>
      <c r="MAN824" s="28"/>
      <c r="MAO824" s="28"/>
      <c r="MAP824" s="28"/>
      <c r="MAQ824" s="28"/>
      <c r="MAR824" s="28"/>
      <c r="MAS824" s="28"/>
      <c r="MAT824" s="28"/>
      <c r="MAU824" s="28"/>
      <c r="MAV824" s="28"/>
      <c r="MAW824" s="28"/>
      <c r="MAX824" s="28"/>
      <c r="MAY824" s="28"/>
      <c r="MAZ824" s="28"/>
      <c r="MBA824" s="28"/>
      <c r="MBB824" s="28"/>
      <c r="MBC824" s="28"/>
      <c r="MBD824" s="28"/>
      <c r="MBE824" s="28"/>
      <c r="MBF824" s="28"/>
      <c r="MBG824" s="28"/>
      <c r="MBH824" s="28"/>
      <c r="MBI824" s="28"/>
      <c r="MBJ824" s="28"/>
      <c r="MBK824" s="28"/>
      <c r="MBL824" s="28"/>
      <c r="MBM824" s="28"/>
      <c r="MBN824" s="28"/>
      <c r="MBO824" s="28"/>
      <c r="MBP824" s="28"/>
      <c r="MBQ824" s="28"/>
      <c r="MBR824" s="28"/>
      <c r="MBS824" s="28"/>
      <c r="MBT824" s="28"/>
      <c r="MBU824" s="28"/>
      <c r="MBV824" s="28"/>
      <c r="MBW824" s="28"/>
      <c r="MBX824" s="28"/>
      <c r="MBY824" s="28"/>
      <c r="MBZ824" s="28"/>
      <c r="MCA824" s="28"/>
      <c r="MCB824" s="28"/>
      <c r="MCC824" s="28"/>
      <c r="MCD824" s="28"/>
      <c r="MCE824" s="28"/>
      <c r="MCF824" s="28"/>
      <c r="MCG824" s="28"/>
      <c r="MCH824" s="28"/>
      <c r="MCI824" s="28"/>
      <c r="MCJ824" s="28"/>
      <c r="MCK824" s="28"/>
      <c r="MCL824" s="28"/>
      <c r="MCM824" s="28"/>
      <c r="MCN824" s="28"/>
      <c r="MCO824" s="28"/>
      <c r="MCP824" s="28"/>
      <c r="MCQ824" s="28"/>
      <c r="MCR824" s="28"/>
      <c r="MCS824" s="28"/>
      <c r="MCT824" s="28"/>
      <c r="MCU824" s="28"/>
      <c r="MCV824" s="28"/>
      <c r="MCW824" s="28"/>
      <c r="MCX824" s="28"/>
      <c r="MCY824" s="28"/>
      <c r="MCZ824" s="28"/>
      <c r="MDA824" s="28"/>
      <c r="MDB824" s="28"/>
      <c r="MDC824" s="28"/>
      <c r="MDD824" s="28"/>
      <c r="MDE824" s="28"/>
      <c r="MDF824" s="28"/>
      <c r="MDG824" s="28"/>
      <c r="MDH824" s="28"/>
      <c r="MDI824" s="28"/>
      <c r="MDJ824" s="28"/>
      <c r="MDK824" s="28"/>
      <c r="MDL824" s="28"/>
      <c r="MDM824" s="28"/>
      <c r="MDN824" s="28"/>
      <c r="MDO824" s="28"/>
      <c r="MDP824" s="28"/>
      <c r="MDQ824" s="28"/>
      <c r="MDR824" s="28"/>
      <c r="MDS824" s="28"/>
      <c r="MDT824" s="28"/>
      <c r="MDU824" s="28"/>
      <c r="MDV824" s="28"/>
      <c r="MDW824" s="28"/>
      <c r="MDX824" s="28"/>
      <c r="MDY824" s="28"/>
      <c r="MDZ824" s="28"/>
      <c r="MEA824" s="28"/>
      <c r="MEB824" s="28"/>
      <c r="MEC824" s="28"/>
      <c r="MED824" s="28"/>
      <c r="MEE824" s="28"/>
      <c r="MEF824" s="28"/>
      <c r="MEG824" s="28"/>
      <c r="MEH824" s="28"/>
      <c r="MEI824" s="28"/>
      <c r="MEJ824" s="28"/>
      <c r="MEK824" s="28"/>
      <c r="MEL824" s="28"/>
      <c r="MEM824" s="28"/>
      <c r="MEN824" s="28"/>
      <c r="MEO824" s="28"/>
      <c r="MEP824" s="28"/>
      <c r="MEQ824" s="28"/>
      <c r="MER824" s="28"/>
      <c r="MES824" s="28"/>
      <c r="MET824" s="28"/>
      <c r="MEU824" s="28"/>
      <c r="MEV824" s="28"/>
      <c r="MEW824" s="28"/>
      <c r="MEX824" s="28"/>
      <c r="MEY824" s="28"/>
      <c r="MEZ824" s="28"/>
      <c r="MFA824" s="28"/>
      <c r="MFB824" s="28"/>
      <c r="MFC824" s="28"/>
      <c r="MFD824" s="28"/>
      <c r="MFE824" s="28"/>
      <c r="MFF824" s="28"/>
      <c r="MFG824" s="28"/>
      <c r="MFH824" s="28"/>
      <c r="MFI824" s="28"/>
      <c r="MFJ824" s="28"/>
      <c r="MFK824" s="28"/>
      <c r="MFL824" s="28"/>
      <c r="MFM824" s="28"/>
      <c r="MFN824" s="28"/>
      <c r="MFO824" s="28"/>
      <c r="MFP824" s="28"/>
      <c r="MFQ824" s="28"/>
      <c r="MFR824" s="28"/>
      <c r="MFS824" s="28"/>
      <c r="MFT824" s="28"/>
      <c r="MFU824" s="28"/>
      <c r="MFV824" s="28"/>
      <c r="MFW824" s="28"/>
      <c r="MFX824" s="28"/>
      <c r="MFY824" s="28"/>
      <c r="MFZ824" s="28"/>
      <c r="MGA824" s="28"/>
      <c r="MGB824" s="28"/>
      <c r="MGC824" s="28"/>
      <c r="MGD824" s="28"/>
      <c r="MGE824" s="28"/>
      <c r="MGF824" s="28"/>
      <c r="MGG824" s="28"/>
      <c r="MGH824" s="28"/>
      <c r="MGI824" s="28"/>
      <c r="MGJ824" s="28"/>
      <c r="MGK824" s="28"/>
      <c r="MGL824" s="28"/>
      <c r="MGM824" s="28"/>
      <c r="MGN824" s="28"/>
      <c r="MGO824" s="28"/>
      <c r="MGP824" s="28"/>
      <c r="MGQ824" s="28"/>
      <c r="MGR824" s="28"/>
      <c r="MGS824" s="28"/>
      <c r="MGT824" s="28"/>
      <c r="MGU824" s="28"/>
      <c r="MGV824" s="28"/>
      <c r="MGW824" s="28"/>
      <c r="MGX824" s="28"/>
      <c r="MGY824" s="28"/>
      <c r="MGZ824" s="28"/>
      <c r="MHA824" s="28"/>
      <c r="MHB824" s="28"/>
      <c r="MHC824" s="28"/>
      <c r="MHD824" s="28"/>
      <c r="MHE824" s="28"/>
      <c r="MHF824" s="28"/>
      <c r="MHG824" s="28"/>
      <c r="MHH824" s="28"/>
      <c r="MHI824" s="28"/>
      <c r="MHJ824" s="28"/>
      <c r="MHK824" s="28"/>
      <c r="MHL824" s="28"/>
      <c r="MHM824" s="28"/>
      <c r="MHN824" s="28"/>
      <c r="MHO824" s="28"/>
      <c r="MHP824" s="28"/>
      <c r="MHQ824" s="28"/>
      <c r="MHR824" s="28"/>
      <c r="MHS824" s="28"/>
      <c r="MHT824" s="28"/>
      <c r="MHU824" s="28"/>
      <c r="MHV824" s="28"/>
      <c r="MHW824" s="28"/>
      <c r="MHX824" s="28"/>
      <c r="MHY824" s="28"/>
      <c r="MHZ824" s="28"/>
      <c r="MIA824" s="28"/>
      <c r="MIB824" s="28"/>
      <c r="MIC824" s="28"/>
      <c r="MID824" s="28"/>
      <c r="MIE824" s="28"/>
      <c r="MIF824" s="28"/>
      <c r="MIG824" s="28"/>
      <c r="MIH824" s="28"/>
      <c r="MII824" s="28"/>
      <c r="MIJ824" s="28"/>
      <c r="MIK824" s="28"/>
      <c r="MIL824" s="28"/>
      <c r="MIM824" s="28"/>
      <c r="MIN824" s="28"/>
      <c r="MIO824" s="28"/>
      <c r="MIP824" s="28"/>
      <c r="MIQ824" s="28"/>
      <c r="MIR824" s="28"/>
      <c r="MIS824" s="28"/>
      <c r="MIT824" s="28"/>
      <c r="MIU824" s="28"/>
      <c r="MIV824" s="28"/>
      <c r="MIW824" s="28"/>
      <c r="MIX824" s="28"/>
      <c r="MIY824" s="28"/>
      <c r="MIZ824" s="28"/>
      <c r="MJA824" s="28"/>
      <c r="MJB824" s="28"/>
      <c r="MJC824" s="28"/>
      <c r="MJD824" s="28"/>
      <c r="MJE824" s="28"/>
      <c r="MJF824" s="28"/>
      <c r="MJG824" s="28"/>
      <c r="MJH824" s="28"/>
      <c r="MJI824" s="28"/>
      <c r="MJJ824" s="28"/>
      <c r="MJK824" s="28"/>
      <c r="MJL824" s="28"/>
      <c r="MJM824" s="28"/>
      <c r="MJN824" s="28"/>
      <c r="MJO824" s="28"/>
      <c r="MJP824" s="28"/>
      <c r="MJQ824" s="28"/>
      <c r="MJR824" s="28"/>
      <c r="MJS824" s="28"/>
      <c r="MJT824" s="28"/>
      <c r="MJU824" s="28"/>
      <c r="MJV824" s="28"/>
      <c r="MJW824" s="28"/>
      <c r="MJX824" s="28"/>
      <c r="MJY824" s="28"/>
      <c r="MJZ824" s="28"/>
      <c r="MKA824" s="28"/>
      <c r="MKB824" s="28"/>
      <c r="MKC824" s="28"/>
      <c r="MKD824" s="28"/>
      <c r="MKE824" s="28"/>
      <c r="MKF824" s="28"/>
      <c r="MKG824" s="28"/>
      <c r="MKH824" s="28"/>
      <c r="MKI824" s="28"/>
      <c r="MKJ824" s="28"/>
      <c r="MKK824" s="28"/>
      <c r="MKL824" s="28"/>
      <c r="MKM824" s="28"/>
      <c r="MKN824" s="28"/>
      <c r="MKO824" s="28"/>
      <c r="MKP824" s="28"/>
      <c r="MKQ824" s="28"/>
      <c r="MKR824" s="28"/>
      <c r="MKS824" s="28"/>
      <c r="MKT824" s="28"/>
      <c r="MKU824" s="28"/>
      <c r="MKV824" s="28"/>
      <c r="MKW824" s="28"/>
      <c r="MKX824" s="28"/>
      <c r="MKY824" s="28"/>
      <c r="MKZ824" s="28"/>
      <c r="MLA824" s="28"/>
      <c r="MLB824" s="28"/>
      <c r="MLC824" s="28"/>
      <c r="MLD824" s="28"/>
      <c r="MLE824" s="28"/>
      <c r="MLF824" s="28"/>
      <c r="MLG824" s="28"/>
      <c r="MLH824" s="28"/>
      <c r="MLI824" s="28"/>
      <c r="MLJ824" s="28"/>
      <c r="MLK824" s="28"/>
      <c r="MLL824" s="28"/>
      <c r="MLM824" s="28"/>
      <c r="MLN824" s="28"/>
      <c r="MLO824" s="28"/>
      <c r="MLP824" s="28"/>
      <c r="MLQ824" s="28"/>
      <c r="MLR824" s="28"/>
      <c r="MLS824" s="28"/>
      <c r="MLT824" s="28"/>
      <c r="MLU824" s="28"/>
      <c r="MLV824" s="28"/>
      <c r="MLW824" s="28"/>
      <c r="MLX824" s="28"/>
      <c r="MLY824" s="28"/>
      <c r="MLZ824" s="28"/>
      <c r="MMA824" s="28"/>
      <c r="MMB824" s="28"/>
      <c r="MMC824" s="28"/>
      <c r="MMD824" s="28"/>
      <c r="MME824" s="28"/>
      <c r="MMF824" s="28"/>
      <c r="MMG824" s="28"/>
      <c r="MMH824" s="28"/>
      <c r="MMI824" s="28"/>
      <c r="MMJ824" s="28"/>
      <c r="MMK824" s="28"/>
      <c r="MML824" s="28"/>
      <c r="MMM824" s="28"/>
      <c r="MMN824" s="28"/>
      <c r="MMO824" s="28"/>
      <c r="MMP824" s="28"/>
      <c r="MMQ824" s="28"/>
      <c r="MMR824" s="28"/>
      <c r="MMS824" s="28"/>
      <c r="MMT824" s="28"/>
      <c r="MMU824" s="28"/>
      <c r="MMV824" s="28"/>
      <c r="MMW824" s="28"/>
      <c r="MMX824" s="28"/>
      <c r="MMY824" s="28"/>
      <c r="MMZ824" s="28"/>
      <c r="MNA824" s="28"/>
      <c r="MNB824" s="28"/>
      <c r="MNC824" s="28"/>
      <c r="MND824" s="28"/>
      <c r="MNE824" s="28"/>
      <c r="MNF824" s="28"/>
      <c r="MNG824" s="28"/>
      <c r="MNH824" s="28"/>
      <c r="MNI824" s="28"/>
      <c r="MNJ824" s="28"/>
      <c r="MNK824" s="28"/>
      <c r="MNL824" s="28"/>
      <c r="MNM824" s="28"/>
      <c r="MNN824" s="28"/>
      <c r="MNO824" s="28"/>
      <c r="MNP824" s="28"/>
      <c r="MNQ824" s="28"/>
      <c r="MNR824" s="28"/>
      <c r="MNS824" s="28"/>
      <c r="MNT824" s="28"/>
      <c r="MNU824" s="28"/>
      <c r="MNV824" s="28"/>
      <c r="MNW824" s="28"/>
      <c r="MNX824" s="28"/>
      <c r="MNY824" s="28"/>
      <c r="MNZ824" s="28"/>
      <c r="MOA824" s="28"/>
      <c r="MOB824" s="28"/>
      <c r="MOC824" s="28"/>
      <c r="MOD824" s="28"/>
      <c r="MOE824" s="28"/>
      <c r="MOF824" s="28"/>
      <c r="MOG824" s="28"/>
      <c r="MOH824" s="28"/>
      <c r="MOI824" s="28"/>
      <c r="MOJ824" s="28"/>
      <c r="MOK824" s="28"/>
      <c r="MOL824" s="28"/>
      <c r="MOM824" s="28"/>
      <c r="MON824" s="28"/>
      <c r="MOO824" s="28"/>
      <c r="MOP824" s="28"/>
      <c r="MOQ824" s="28"/>
      <c r="MOR824" s="28"/>
      <c r="MOS824" s="28"/>
      <c r="MOT824" s="28"/>
      <c r="MOU824" s="28"/>
      <c r="MOV824" s="28"/>
      <c r="MOW824" s="28"/>
      <c r="MOX824" s="28"/>
      <c r="MOY824" s="28"/>
      <c r="MOZ824" s="28"/>
      <c r="MPA824" s="28"/>
      <c r="MPB824" s="28"/>
      <c r="MPC824" s="28"/>
      <c r="MPD824" s="28"/>
      <c r="MPE824" s="28"/>
      <c r="MPF824" s="28"/>
      <c r="MPG824" s="28"/>
      <c r="MPH824" s="28"/>
      <c r="MPI824" s="28"/>
      <c r="MPJ824" s="28"/>
      <c r="MPK824" s="28"/>
      <c r="MPL824" s="28"/>
      <c r="MPM824" s="28"/>
      <c r="MPN824" s="28"/>
      <c r="MPO824" s="28"/>
      <c r="MPP824" s="28"/>
      <c r="MPQ824" s="28"/>
      <c r="MPR824" s="28"/>
      <c r="MPS824" s="28"/>
      <c r="MPT824" s="28"/>
      <c r="MPU824" s="28"/>
      <c r="MPV824" s="28"/>
      <c r="MPW824" s="28"/>
      <c r="MPX824" s="28"/>
      <c r="MPY824" s="28"/>
      <c r="MPZ824" s="28"/>
      <c r="MQA824" s="28"/>
      <c r="MQB824" s="28"/>
      <c r="MQC824" s="28"/>
      <c r="MQD824" s="28"/>
      <c r="MQE824" s="28"/>
      <c r="MQF824" s="28"/>
      <c r="MQG824" s="28"/>
      <c r="MQH824" s="28"/>
      <c r="MQI824" s="28"/>
      <c r="MQJ824" s="28"/>
      <c r="MQK824" s="28"/>
      <c r="MQL824" s="28"/>
      <c r="MQM824" s="28"/>
      <c r="MQN824" s="28"/>
      <c r="MQO824" s="28"/>
      <c r="MQP824" s="28"/>
      <c r="MQQ824" s="28"/>
      <c r="MQR824" s="28"/>
      <c r="MQS824" s="28"/>
      <c r="MQT824" s="28"/>
      <c r="MQU824" s="28"/>
      <c r="MQV824" s="28"/>
      <c r="MQW824" s="28"/>
      <c r="MQX824" s="28"/>
      <c r="MQY824" s="28"/>
      <c r="MQZ824" s="28"/>
      <c r="MRA824" s="28"/>
      <c r="MRB824" s="28"/>
      <c r="MRC824" s="28"/>
      <c r="MRD824" s="28"/>
      <c r="MRE824" s="28"/>
      <c r="MRF824" s="28"/>
      <c r="MRG824" s="28"/>
      <c r="MRH824" s="28"/>
      <c r="MRI824" s="28"/>
      <c r="MRJ824" s="28"/>
      <c r="MRK824" s="28"/>
      <c r="MRL824" s="28"/>
      <c r="MRM824" s="28"/>
      <c r="MRN824" s="28"/>
      <c r="MRO824" s="28"/>
      <c r="MRP824" s="28"/>
      <c r="MRQ824" s="28"/>
      <c r="MRR824" s="28"/>
      <c r="MRS824" s="28"/>
      <c r="MRT824" s="28"/>
      <c r="MRU824" s="28"/>
      <c r="MRV824" s="28"/>
      <c r="MRW824" s="28"/>
      <c r="MRX824" s="28"/>
      <c r="MRY824" s="28"/>
      <c r="MRZ824" s="28"/>
      <c r="MSA824" s="28"/>
      <c r="MSB824" s="28"/>
      <c r="MSC824" s="28"/>
      <c r="MSD824" s="28"/>
      <c r="MSE824" s="28"/>
      <c r="MSF824" s="28"/>
      <c r="MSG824" s="28"/>
      <c r="MSH824" s="28"/>
      <c r="MSI824" s="28"/>
      <c r="MSJ824" s="28"/>
      <c r="MSK824" s="28"/>
      <c r="MSL824" s="28"/>
      <c r="MSM824" s="28"/>
      <c r="MSN824" s="28"/>
      <c r="MSO824" s="28"/>
      <c r="MSP824" s="28"/>
      <c r="MSQ824" s="28"/>
      <c r="MSR824" s="28"/>
      <c r="MSS824" s="28"/>
      <c r="MST824" s="28"/>
      <c r="MSU824" s="28"/>
      <c r="MSV824" s="28"/>
      <c r="MSW824" s="28"/>
      <c r="MSX824" s="28"/>
      <c r="MSY824" s="28"/>
      <c r="MSZ824" s="28"/>
      <c r="MTA824" s="28"/>
      <c r="MTB824" s="28"/>
      <c r="MTC824" s="28"/>
      <c r="MTD824" s="28"/>
      <c r="MTE824" s="28"/>
      <c r="MTF824" s="28"/>
      <c r="MTG824" s="28"/>
      <c r="MTH824" s="28"/>
      <c r="MTI824" s="28"/>
      <c r="MTJ824" s="28"/>
      <c r="MTK824" s="28"/>
      <c r="MTL824" s="28"/>
      <c r="MTM824" s="28"/>
      <c r="MTN824" s="28"/>
      <c r="MTO824" s="28"/>
      <c r="MTP824" s="28"/>
      <c r="MTQ824" s="28"/>
      <c r="MTR824" s="28"/>
      <c r="MTS824" s="28"/>
      <c r="MTT824" s="28"/>
      <c r="MTU824" s="28"/>
      <c r="MTV824" s="28"/>
      <c r="MTW824" s="28"/>
      <c r="MTX824" s="28"/>
      <c r="MTY824" s="28"/>
      <c r="MTZ824" s="28"/>
      <c r="MUA824" s="28"/>
      <c r="MUB824" s="28"/>
      <c r="MUC824" s="28"/>
      <c r="MUD824" s="28"/>
      <c r="MUE824" s="28"/>
      <c r="MUF824" s="28"/>
      <c r="MUG824" s="28"/>
      <c r="MUH824" s="28"/>
      <c r="MUI824" s="28"/>
      <c r="MUJ824" s="28"/>
      <c r="MUK824" s="28"/>
      <c r="MUL824" s="28"/>
      <c r="MUM824" s="28"/>
      <c r="MUN824" s="28"/>
      <c r="MUO824" s="28"/>
      <c r="MUP824" s="28"/>
      <c r="MUQ824" s="28"/>
      <c r="MUR824" s="28"/>
      <c r="MUS824" s="28"/>
      <c r="MUT824" s="28"/>
      <c r="MUU824" s="28"/>
      <c r="MUV824" s="28"/>
      <c r="MUW824" s="28"/>
      <c r="MUX824" s="28"/>
      <c r="MUY824" s="28"/>
      <c r="MUZ824" s="28"/>
      <c r="MVA824" s="28"/>
      <c r="MVB824" s="28"/>
      <c r="MVC824" s="28"/>
      <c r="MVD824" s="28"/>
      <c r="MVE824" s="28"/>
      <c r="MVF824" s="28"/>
      <c r="MVG824" s="28"/>
      <c r="MVH824" s="28"/>
      <c r="MVI824" s="28"/>
      <c r="MVJ824" s="28"/>
      <c r="MVK824" s="28"/>
      <c r="MVL824" s="28"/>
      <c r="MVM824" s="28"/>
      <c r="MVN824" s="28"/>
      <c r="MVO824" s="28"/>
      <c r="MVP824" s="28"/>
      <c r="MVQ824" s="28"/>
      <c r="MVR824" s="28"/>
      <c r="MVS824" s="28"/>
      <c r="MVT824" s="28"/>
      <c r="MVU824" s="28"/>
      <c r="MVV824" s="28"/>
      <c r="MVW824" s="28"/>
      <c r="MVX824" s="28"/>
      <c r="MVY824" s="28"/>
      <c r="MVZ824" s="28"/>
      <c r="MWA824" s="28"/>
      <c r="MWB824" s="28"/>
      <c r="MWC824" s="28"/>
      <c r="MWD824" s="28"/>
      <c r="MWE824" s="28"/>
      <c r="MWF824" s="28"/>
      <c r="MWG824" s="28"/>
      <c r="MWH824" s="28"/>
      <c r="MWI824" s="28"/>
      <c r="MWJ824" s="28"/>
      <c r="MWK824" s="28"/>
      <c r="MWL824" s="28"/>
      <c r="MWM824" s="28"/>
      <c r="MWN824" s="28"/>
      <c r="MWO824" s="28"/>
      <c r="MWP824" s="28"/>
      <c r="MWQ824" s="28"/>
      <c r="MWR824" s="28"/>
      <c r="MWS824" s="28"/>
      <c r="MWT824" s="28"/>
      <c r="MWU824" s="28"/>
      <c r="MWV824" s="28"/>
      <c r="MWW824" s="28"/>
      <c r="MWX824" s="28"/>
      <c r="MWY824" s="28"/>
      <c r="MWZ824" s="28"/>
      <c r="MXA824" s="28"/>
      <c r="MXB824" s="28"/>
      <c r="MXC824" s="28"/>
      <c r="MXD824" s="28"/>
      <c r="MXE824" s="28"/>
      <c r="MXF824" s="28"/>
      <c r="MXG824" s="28"/>
      <c r="MXH824" s="28"/>
      <c r="MXI824" s="28"/>
      <c r="MXJ824" s="28"/>
      <c r="MXK824" s="28"/>
      <c r="MXL824" s="28"/>
      <c r="MXM824" s="28"/>
      <c r="MXN824" s="28"/>
      <c r="MXO824" s="28"/>
      <c r="MXP824" s="28"/>
      <c r="MXQ824" s="28"/>
      <c r="MXR824" s="28"/>
      <c r="MXS824" s="28"/>
      <c r="MXT824" s="28"/>
      <c r="MXU824" s="28"/>
      <c r="MXV824" s="28"/>
      <c r="MXW824" s="28"/>
      <c r="MXX824" s="28"/>
      <c r="MXY824" s="28"/>
      <c r="MXZ824" s="28"/>
      <c r="MYA824" s="28"/>
      <c r="MYB824" s="28"/>
      <c r="MYC824" s="28"/>
      <c r="MYD824" s="28"/>
      <c r="MYE824" s="28"/>
      <c r="MYF824" s="28"/>
      <c r="MYG824" s="28"/>
      <c r="MYH824" s="28"/>
      <c r="MYI824" s="28"/>
      <c r="MYJ824" s="28"/>
      <c r="MYK824" s="28"/>
      <c r="MYL824" s="28"/>
      <c r="MYM824" s="28"/>
      <c r="MYN824" s="28"/>
      <c r="MYO824" s="28"/>
      <c r="MYP824" s="28"/>
      <c r="MYQ824" s="28"/>
      <c r="MYR824" s="28"/>
      <c r="MYS824" s="28"/>
      <c r="MYT824" s="28"/>
      <c r="MYU824" s="28"/>
      <c r="MYV824" s="28"/>
      <c r="MYW824" s="28"/>
      <c r="MYX824" s="28"/>
      <c r="MYY824" s="28"/>
      <c r="MYZ824" s="28"/>
      <c r="MZA824" s="28"/>
      <c r="MZB824" s="28"/>
      <c r="MZC824" s="28"/>
      <c r="MZD824" s="28"/>
      <c r="MZE824" s="28"/>
      <c r="MZF824" s="28"/>
      <c r="MZG824" s="28"/>
      <c r="MZH824" s="28"/>
      <c r="MZI824" s="28"/>
      <c r="MZJ824" s="28"/>
      <c r="MZK824" s="28"/>
      <c r="MZL824" s="28"/>
      <c r="MZM824" s="28"/>
      <c r="MZN824" s="28"/>
      <c r="MZO824" s="28"/>
      <c r="MZP824" s="28"/>
      <c r="MZQ824" s="28"/>
      <c r="MZR824" s="28"/>
      <c r="MZS824" s="28"/>
      <c r="MZT824" s="28"/>
      <c r="MZU824" s="28"/>
      <c r="MZV824" s="28"/>
      <c r="MZW824" s="28"/>
      <c r="MZX824" s="28"/>
      <c r="MZY824" s="28"/>
      <c r="MZZ824" s="28"/>
      <c r="NAA824" s="28"/>
      <c r="NAB824" s="28"/>
      <c r="NAC824" s="28"/>
      <c r="NAD824" s="28"/>
      <c r="NAE824" s="28"/>
      <c r="NAF824" s="28"/>
      <c r="NAG824" s="28"/>
      <c r="NAH824" s="28"/>
      <c r="NAI824" s="28"/>
      <c r="NAJ824" s="28"/>
      <c r="NAK824" s="28"/>
      <c r="NAL824" s="28"/>
      <c r="NAM824" s="28"/>
      <c r="NAN824" s="28"/>
      <c r="NAO824" s="28"/>
      <c r="NAP824" s="28"/>
      <c r="NAQ824" s="28"/>
      <c r="NAR824" s="28"/>
      <c r="NAS824" s="28"/>
      <c r="NAT824" s="28"/>
      <c r="NAU824" s="28"/>
      <c r="NAV824" s="28"/>
      <c r="NAW824" s="28"/>
      <c r="NAX824" s="28"/>
      <c r="NAY824" s="28"/>
      <c r="NAZ824" s="28"/>
      <c r="NBA824" s="28"/>
      <c r="NBB824" s="28"/>
      <c r="NBC824" s="28"/>
      <c r="NBD824" s="28"/>
      <c r="NBE824" s="28"/>
      <c r="NBF824" s="28"/>
      <c r="NBG824" s="28"/>
      <c r="NBH824" s="28"/>
      <c r="NBI824" s="28"/>
      <c r="NBJ824" s="28"/>
      <c r="NBK824" s="28"/>
      <c r="NBL824" s="28"/>
      <c r="NBM824" s="28"/>
      <c r="NBN824" s="28"/>
      <c r="NBO824" s="28"/>
      <c r="NBP824" s="28"/>
      <c r="NBQ824" s="28"/>
      <c r="NBR824" s="28"/>
      <c r="NBS824" s="28"/>
      <c r="NBT824" s="28"/>
      <c r="NBU824" s="28"/>
      <c r="NBV824" s="28"/>
      <c r="NBW824" s="28"/>
      <c r="NBX824" s="28"/>
      <c r="NBY824" s="28"/>
      <c r="NBZ824" s="28"/>
      <c r="NCA824" s="28"/>
      <c r="NCB824" s="28"/>
      <c r="NCC824" s="28"/>
      <c r="NCD824" s="28"/>
      <c r="NCE824" s="28"/>
      <c r="NCF824" s="28"/>
      <c r="NCG824" s="28"/>
      <c r="NCH824" s="28"/>
      <c r="NCI824" s="28"/>
      <c r="NCJ824" s="28"/>
      <c r="NCK824" s="28"/>
      <c r="NCL824" s="28"/>
      <c r="NCM824" s="28"/>
      <c r="NCN824" s="28"/>
      <c r="NCO824" s="28"/>
      <c r="NCP824" s="28"/>
      <c r="NCQ824" s="28"/>
      <c r="NCR824" s="28"/>
      <c r="NCS824" s="28"/>
      <c r="NCT824" s="28"/>
      <c r="NCU824" s="28"/>
      <c r="NCV824" s="28"/>
      <c r="NCW824" s="28"/>
      <c r="NCX824" s="28"/>
      <c r="NCY824" s="28"/>
      <c r="NCZ824" s="28"/>
      <c r="NDA824" s="28"/>
      <c r="NDB824" s="28"/>
      <c r="NDC824" s="28"/>
      <c r="NDD824" s="28"/>
      <c r="NDE824" s="28"/>
      <c r="NDF824" s="28"/>
      <c r="NDG824" s="28"/>
      <c r="NDH824" s="28"/>
      <c r="NDI824" s="28"/>
      <c r="NDJ824" s="28"/>
      <c r="NDK824" s="28"/>
      <c r="NDL824" s="28"/>
      <c r="NDM824" s="28"/>
      <c r="NDN824" s="28"/>
      <c r="NDO824" s="28"/>
      <c r="NDP824" s="28"/>
      <c r="NDQ824" s="28"/>
      <c r="NDR824" s="28"/>
      <c r="NDS824" s="28"/>
      <c r="NDT824" s="28"/>
      <c r="NDU824" s="28"/>
      <c r="NDV824" s="28"/>
      <c r="NDW824" s="28"/>
      <c r="NDX824" s="28"/>
      <c r="NDY824" s="28"/>
      <c r="NDZ824" s="28"/>
      <c r="NEA824" s="28"/>
      <c r="NEB824" s="28"/>
      <c r="NEC824" s="28"/>
      <c r="NED824" s="28"/>
      <c r="NEE824" s="28"/>
      <c r="NEF824" s="28"/>
      <c r="NEG824" s="28"/>
      <c r="NEH824" s="28"/>
      <c r="NEI824" s="28"/>
      <c r="NEJ824" s="28"/>
      <c r="NEK824" s="28"/>
      <c r="NEL824" s="28"/>
      <c r="NEM824" s="28"/>
      <c r="NEN824" s="28"/>
      <c r="NEO824" s="28"/>
      <c r="NEP824" s="28"/>
      <c r="NEQ824" s="28"/>
      <c r="NER824" s="28"/>
      <c r="NES824" s="28"/>
      <c r="NET824" s="28"/>
      <c r="NEU824" s="28"/>
      <c r="NEV824" s="28"/>
      <c r="NEW824" s="28"/>
      <c r="NEX824" s="28"/>
      <c r="NEY824" s="28"/>
      <c r="NEZ824" s="28"/>
      <c r="NFA824" s="28"/>
      <c r="NFB824" s="28"/>
      <c r="NFC824" s="28"/>
      <c r="NFD824" s="28"/>
      <c r="NFE824" s="28"/>
      <c r="NFF824" s="28"/>
      <c r="NFG824" s="28"/>
      <c r="NFH824" s="28"/>
      <c r="NFI824" s="28"/>
      <c r="NFJ824" s="28"/>
      <c r="NFK824" s="28"/>
      <c r="NFL824" s="28"/>
      <c r="NFM824" s="28"/>
      <c r="NFN824" s="28"/>
      <c r="NFO824" s="28"/>
      <c r="NFP824" s="28"/>
      <c r="NFQ824" s="28"/>
      <c r="NFR824" s="28"/>
      <c r="NFS824" s="28"/>
      <c r="NFT824" s="28"/>
      <c r="NFU824" s="28"/>
      <c r="NFV824" s="28"/>
      <c r="NFW824" s="28"/>
      <c r="NFX824" s="28"/>
      <c r="NFY824" s="28"/>
      <c r="NFZ824" s="28"/>
      <c r="NGA824" s="28"/>
      <c r="NGB824" s="28"/>
      <c r="NGC824" s="28"/>
      <c r="NGD824" s="28"/>
      <c r="NGE824" s="28"/>
      <c r="NGF824" s="28"/>
      <c r="NGG824" s="28"/>
      <c r="NGH824" s="28"/>
      <c r="NGI824" s="28"/>
      <c r="NGJ824" s="28"/>
      <c r="NGK824" s="28"/>
      <c r="NGL824" s="28"/>
      <c r="NGM824" s="28"/>
      <c r="NGN824" s="28"/>
      <c r="NGO824" s="28"/>
      <c r="NGP824" s="28"/>
      <c r="NGQ824" s="28"/>
      <c r="NGR824" s="28"/>
      <c r="NGS824" s="28"/>
      <c r="NGT824" s="28"/>
      <c r="NGU824" s="28"/>
      <c r="NGV824" s="28"/>
      <c r="NGW824" s="28"/>
      <c r="NGX824" s="28"/>
      <c r="NGY824" s="28"/>
      <c r="NGZ824" s="28"/>
      <c r="NHA824" s="28"/>
      <c r="NHB824" s="28"/>
      <c r="NHC824" s="28"/>
      <c r="NHD824" s="28"/>
      <c r="NHE824" s="28"/>
      <c r="NHF824" s="28"/>
      <c r="NHG824" s="28"/>
      <c r="NHH824" s="28"/>
      <c r="NHI824" s="28"/>
      <c r="NHJ824" s="28"/>
      <c r="NHK824" s="28"/>
      <c r="NHL824" s="28"/>
      <c r="NHM824" s="28"/>
      <c r="NHN824" s="28"/>
      <c r="NHO824" s="28"/>
      <c r="NHP824" s="28"/>
      <c r="NHQ824" s="28"/>
      <c r="NHR824" s="28"/>
      <c r="NHS824" s="28"/>
      <c r="NHT824" s="28"/>
      <c r="NHU824" s="28"/>
      <c r="NHV824" s="28"/>
      <c r="NHW824" s="28"/>
      <c r="NHX824" s="28"/>
      <c r="NHY824" s="28"/>
      <c r="NHZ824" s="28"/>
      <c r="NIA824" s="28"/>
      <c r="NIB824" s="28"/>
      <c r="NIC824" s="28"/>
      <c r="NID824" s="28"/>
      <c r="NIE824" s="28"/>
      <c r="NIF824" s="28"/>
      <c r="NIG824" s="28"/>
      <c r="NIH824" s="28"/>
      <c r="NII824" s="28"/>
      <c r="NIJ824" s="28"/>
      <c r="NIK824" s="28"/>
      <c r="NIL824" s="28"/>
      <c r="NIM824" s="28"/>
      <c r="NIN824" s="28"/>
      <c r="NIO824" s="28"/>
      <c r="NIP824" s="28"/>
      <c r="NIQ824" s="28"/>
      <c r="NIR824" s="28"/>
      <c r="NIS824" s="28"/>
      <c r="NIT824" s="28"/>
      <c r="NIU824" s="28"/>
      <c r="NIV824" s="28"/>
      <c r="NIW824" s="28"/>
      <c r="NIX824" s="28"/>
      <c r="NIY824" s="28"/>
      <c r="NIZ824" s="28"/>
      <c r="NJA824" s="28"/>
      <c r="NJB824" s="28"/>
      <c r="NJC824" s="28"/>
      <c r="NJD824" s="28"/>
      <c r="NJE824" s="28"/>
      <c r="NJF824" s="28"/>
      <c r="NJG824" s="28"/>
      <c r="NJH824" s="28"/>
      <c r="NJI824" s="28"/>
      <c r="NJJ824" s="28"/>
      <c r="NJK824" s="28"/>
      <c r="NJL824" s="28"/>
      <c r="NJM824" s="28"/>
      <c r="NJN824" s="28"/>
      <c r="NJO824" s="28"/>
      <c r="NJP824" s="28"/>
      <c r="NJQ824" s="28"/>
      <c r="NJR824" s="28"/>
      <c r="NJS824" s="28"/>
      <c r="NJT824" s="28"/>
      <c r="NJU824" s="28"/>
      <c r="NJV824" s="28"/>
      <c r="NJW824" s="28"/>
      <c r="NJX824" s="28"/>
      <c r="NJY824" s="28"/>
      <c r="NJZ824" s="28"/>
      <c r="NKA824" s="28"/>
      <c r="NKB824" s="28"/>
      <c r="NKC824" s="28"/>
      <c r="NKD824" s="28"/>
      <c r="NKE824" s="28"/>
      <c r="NKF824" s="28"/>
      <c r="NKG824" s="28"/>
      <c r="NKH824" s="28"/>
      <c r="NKI824" s="28"/>
      <c r="NKJ824" s="28"/>
      <c r="NKK824" s="28"/>
      <c r="NKL824" s="28"/>
      <c r="NKM824" s="28"/>
      <c r="NKN824" s="28"/>
      <c r="NKO824" s="28"/>
      <c r="NKP824" s="28"/>
      <c r="NKQ824" s="28"/>
      <c r="NKR824" s="28"/>
      <c r="NKS824" s="28"/>
      <c r="NKT824" s="28"/>
      <c r="NKU824" s="28"/>
      <c r="NKV824" s="28"/>
      <c r="NKW824" s="28"/>
      <c r="NKX824" s="28"/>
      <c r="NKY824" s="28"/>
      <c r="NKZ824" s="28"/>
      <c r="NLA824" s="28"/>
      <c r="NLB824" s="28"/>
      <c r="NLC824" s="28"/>
      <c r="NLD824" s="28"/>
      <c r="NLE824" s="28"/>
      <c r="NLF824" s="28"/>
      <c r="NLG824" s="28"/>
      <c r="NLH824" s="28"/>
      <c r="NLI824" s="28"/>
      <c r="NLJ824" s="28"/>
      <c r="NLK824" s="28"/>
      <c r="NLL824" s="28"/>
      <c r="NLM824" s="28"/>
      <c r="NLN824" s="28"/>
      <c r="NLO824" s="28"/>
      <c r="NLP824" s="28"/>
      <c r="NLQ824" s="28"/>
      <c r="NLR824" s="28"/>
      <c r="NLS824" s="28"/>
      <c r="NLT824" s="28"/>
      <c r="NLU824" s="28"/>
      <c r="NLV824" s="28"/>
      <c r="NLW824" s="28"/>
      <c r="NLX824" s="28"/>
      <c r="NLY824" s="28"/>
      <c r="NLZ824" s="28"/>
      <c r="NMA824" s="28"/>
      <c r="NMB824" s="28"/>
      <c r="NMC824" s="28"/>
      <c r="NMD824" s="28"/>
      <c r="NME824" s="28"/>
      <c r="NMF824" s="28"/>
      <c r="NMG824" s="28"/>
      <c r="NMH824" s="28"/>
      <c r="NMI824" s="28"/>
      <c r="NMJ824" s="28"/>
      <c r="NMK824" s="28"/>
      <c r="NML824" s="28"/>
      <c r="NMM824" s="28"/>
      <c r="NMN824" s="28"/>
      <c r="NMO824" s="28"/>
      <c r="NMP824" s="28"/>
      <c r="NMQ824" s="28"/>
      <c r="NMR824" s="28"/>
      <c r="NMS824" s="28"/>
      <c r="NMT824" s="28"/>
      <c r="NMU824" s="28"/>
      <c r="NMV824" s="28"/>
      <c r="NMW824" s="28"/>
      <c r="NMX824" s="28"/>
      <c r="NMY824" s="28"/>
      <c r="NMZ824" s="28"/>
      <c r="NNA824" s="28"/>
      <c r="NNB824" s="28"/>
      <c r="NNC824" s="28"/>
      <c r="NND824" s="28"/>
      <c r="NNE824" s="28"/>
      <c r="NNF824" s="28"/>
      <c r="NNG824" s="28"/>
      <c r="NNH824" s="28"/>
      <c r="NNI824" s="28"/>
      <c r="NNJ824" s="28"/>
      <c r="NNK824" s="28"/>
      <c r="NNL824" s="28"/>
      <c r="NNM824" s="28"/>
      <c r="NNN824" s="28"/>
      <c r="NNO824" s="28"/>
      <c r="NNP824" s="28"/>
      <c r="NNQ824" s="28"/>
      <c r="NNR824" s="28"/>
      <c r="NNS824" s="28"/>
      <c r="NNT824" s="28"/>
      <c r="NNU824" s="28"/>
      <c r="NNV824" s="28"/>
      <c r="NNW824" s="28"/>
      <c r="NNX824" s="28"/>
      <c r="NNY824" s="28"/>
      <c r="NNZ824" s="28"/>
      <c r="NOA824" s="28"/>
      <c r="NOB824" s="28"/>
      <c r="NOC824" s="28"/>
      <c r="NOD824" s="28"/>
      <c r="NOE824" s="28"/>
      <c r="NOF824" s="28"/>
      <c r="NOG824" s="28"/>
      <c r="NOH824" s="28"/>
      <c r="NOI824" s="28"/>
      <c r="NOJ824" s="28"/>
      <c r="NOK824" s="28"/>
      <c r="NOL824" s="28"/>
      <c r="NOM824" s="28"/>
      <c r="NON824" s="28"/>
      <c r="NOO824" s="28"/>
      <c r="NOP824" s="28"/>
      <c r="NOQ824" s="28"/>
      <c r="NOR824" s="28"/>
      <c r="NOS824" s="28"/>
      <c r="NOT824" s="28"/>
      <c r="NOU824" s="28"/>
      <c r="NOV824" s="28"/>
      <c r="NOW824" s="28"/>
      <c r="NOX824" s="28"/>
      <c r="NOY824" s="28"/>
      <c r="NOZ824" s="28"/>
      <c r="NPA824" s="28"/>
      <c r="NPB824" s="28"/>
      <c r="NPC824" s="28"/>
      <c r="NPD824" s="28"/>
      <c r="NPE824" s="28"/>
      <c r="NPF824" s="28"/>
      <c r="NPG824" s="28"/>
      <c r="NPH824" s="28"/>
      <c r="NPI824" s="28"/>
      <c r="NPJ824" s="28"/>
      <c r="NPK824" s="28"/>
      <c r="NPL824" s="28"/>
      <c r="NPM824" s="28"/>
      <c r="NPN824" s="28"/>
      <c r="NPO824" s="28"/>
      <c r="NPP824" s="28"/>
      <c r="NPQ824" s="28"/>
      <c r="NPR824" s="28"/>
      <c r="NPS824" s="28"/>
      <c r="NPT824" s="28"/>
      <c r="NPU824" s="28"/>
      <c r="NPV824" s="28"/>
      <c r="NPW824" s="28"/>
      <c r="NPX824" s="28"/>
      <c r="NPY824" s="28"/>
      <c r="NPZ824" s="28"/>
      <c r="NQA824" s="28"/>
      <c r="NQB824" s="28"/>
      <c r="NQC824" s="28"/>
      <c r="NQD824" s="28"/>
      <c r="NQE824" s="28"/>
      <c r="NQF824" s="28"/>
      <c r="NQG824" s="28"/>
      <c r="NQH824" s="28"/>
      <c r="NQI824" s="28"/>
      <c r="NQJ824" s="28"/>
      <c r="NQK824" s="28"/>
      <c r="NQL824" s="28"/>
      <c r="NQM824" s="28"/>
      <c r="NQN824" s="28"/>
      <c r="NQO824" s="28"/>
      <c r="NQP824" s="28"/>
      <c r="NQQ824" s="28"/>
      <c r="NQR824" s="28"/>
      <c r="NQS824" s="28"/>
      <c r="NQT824" s="28"/>
      <c r="NQU824" s="28"/>
      <c r="NQV824" s="28"/>
      <c r="NQW824" s="28"/>
      <c r="NQX824" s="28"/>
      <c r="NQY824" s="28"/>
      <c r="NQZ824" s="28"/>
      <c r="NRA824" s="28"/>
      <c r="NRB824" s="28"/>
      <c r="NRC824" s="28"/>
      <c r="NRD824" s="28"/>
      <c r="NRE824" s="28"/>
      <c r="NRF824" s="28"/>
      <c r="NRG824" s="28"/>
      <c r="NRH824" s="28"/>
      <c r="NRI824" s="28"/>
      <c r="NRJ824" s="28"/>
      <c r="NRK824" s="28"/>
      <c r="NRL824" s="28"/>
      <c r="NRM824" s="28"/>
      <c r="NRN824" s="28"/>
      <c r="NRO824" s="28"/>
      <c r="NRP824" s="28"/>
      <c r="NRQ824" s="28"/>
      <c r="NRR824" s="28"/>
      <c r="NRS824" s="28"/>
      <c r="NRT824" s="28"/>
      <c r="NRU824" s="28"/>
      <c r="NRV824" s="28"/>
      <c r="NRW824" s="28"/>
      <c r="NRX824" s="28"/>
      <c r="NRY824" s="28"/>
      <c r="NRZ824" s="28"/>
      <c r="NSA824" s="28"/>
      <c r="NSB824" s="28"/>
      <c r="NSC824" s="28"/>
      <c r="NSD824" s="28"/>
      <c r="NSE824" s="28"/>
      <c r="NSF824" s="28"/>
      <c r="NSG824" s="28"/>
      <c r="NSH824" s="28"/>
      <c r="NSI824" s="28"/>
      <c r="NSJ824" s="28"/>
      <c r="NSK824" s="28"/>
      <c r="NSL824" s="28"/>
      <c r="NSM824" s="28"/>
      <c r="NSN824" s="28"/>
      <c r="NSO824" s="28"/>
      <c r="NSP824" s="28"/>
      <c r="NSQ824" s="28"/>
      <c r="NSR824" s="28"/>
      <c r="NSS824" s="28"/>
      <c r="NST824" s="28"/>
      <c r="NSU824" s="28"/>
      <c r="NSV824" s="28"/>
      <c r="NSW824" s="28"/>
      <c r="NSX824" s="28"/>
      <c r="NSY824" s="28"/>
      <c r="NSZ824" s="28"/>
      <c r="NTA824" s="28"/>
      <c r="NTB824" s="28"/>
      <c r="NTC824" s="28"/>
      <c r="NTD824" s="28"/>
      <c r="NTE824" s="28"/>
      <c r="NTF824" s="28"/>
      <c r="NTG824" s="28"/>
      <c r="NTH824" s="28"/>
      <c r="NTI824" s="28"/>
      <c r="NTJ824" s="28"/>
      <c r="NTK824" s="28"/>
      <c r="NTL824" s="28"/>
      <c r="NTM824" s="28"/>
      <c r="NTN824" s="28"/>
      <c r="NTO824" s="28"/>
      <c r="NTP824" s="28"/>
      <c r="NTQ824" s="28"/>
      <c r="NTR824" s="28"/>
      <c r="NTS824" s="28"/>
      <c r="NTT824" s="28"/>
      <c r="NTU824" s="28"/>
      <c r="NTV824" s="28"/>
      <c r="NTW824" s="28"/>
      <c r="NTX824" s="28"/>
      <c r="NTY824" s="28"/>
      <c r="NTZ824" s="28"/>
      <c r="NUA824" s="28"/>
      <c r="NUB824" s="28"/>
      <c r="NUC824" s="28"/>
      <c r="NUD824" s="28"/>
      <c r="NUE824" s="28"/>
      <c r="NUF824" s="28"/>
      <c r="NUG824" s="28"/>
      <c r="NUH824" s="28"/>
      <c r="NUI824" s="28"/>
      <c r="NUJ824" s="28"/>
      <c r="NUK824" s="28"/>
      <c r="NUL824" s="28"/>
      <c r="NUM824" s="28"/>
      <c r="NUN824" s="28"/>
      <c r="NUO824" s="28"/>
      <c r="NUP824" s="28"/>
      <c r="NUQ824" s="28"/>
      <c r="NUR824" s="28"/>
      <c r="NUS824" s="28"/>
      <c r="NUT824" s="28"/>
      <c r="NUU824" s="28"/>
      <c r="NUV824" s="28"/>
      <c r="NUW824" s="28"/>
      <c r="NUX824" s="28"/>
      <c r="NUY824" s="28"/>
      <c r="NUZ824" s="28"/>
      <c r="NVA824" s="28"/>
      <c r="NVB824" s="28"/>
      <c r="NVC824" s="28"/>
      <c r="NVD824" s="28"/>
      <c r="NVE824" s="28"/>
      <c r="NVF824" s="28"/>
      <c r="NVG824" s="28"/>
      <c r="NVH824" s="28"/>
      <c r="NVI824" s="28"/>
      <c r="NVJ824" s="28"/>
      <c r="NVK824" s="28"/>
      <c r="NVL824" s="28"/>
      <c r="NVM824" s="28"/>
      <c r="NVN824" s="28"/>
      <c r="NVO824" s="28"/>
      <c r="NVP824" s="28"/>
      <c r="NVQ824" s="28"/>
      <c r="NVR824" s="28"/>
      <c r="NVS824" s="28"/>
      <c r="NVT824" s="28"/>
      <c r="NVU824" s="28"/>
      <c r="NVV824" s="28"/>
      <c r="NVW824" s="28"/>
      <c r="NVX824" s="28"/>
      <c r="NVY824" s="28"/>
      <c r="NVZ824" s="28"/>
      <c r="NWA824" s="28"/>
      <c r="NWB824" s="28"/>
      <c r="NWC824" s="28"/>
      <c r="NWD824" s="28"/>
      <c r="NWE824" s="28"/>
      <c r="NWF824" s="28"/>
      <c r="NWG824" s="28"/>
      <c r="NWH824" s="28"/>
      <c r="NWI824" s="28"/>
      <c r="NWJ824" s="28"/>
      <c r="NWK824" s="28"/>
      <c r="NWL824" s="28"/>
      <c r="NWM824" s="28"/>
      <c r="NWN824" s="28"/>
      <c r="NWO824" s="28"/>
      <c r="NWP824" s="28"/>
      <c r="NWQ824" s="28"/>
      <c r="NWR824" s="28"/>
      <c r="NWS824" s="28"/>
      <c r="NWT824" s="28"/>
      <c r="NWU824" s="28"/>
      <c r="NWV824" s="28"/>
      <c r="NWW824" s="28"/>
      <c r="NWX824" s="28"/>
      <c r="NWY824" s="28"/>
      <c r="NWZ824" s="28"/>
      <c r="NXA824" s="28"/>
      <c r="NXB824" s="28"/>
      <c r="NXC824" s="28"/>
      <c r="NXD824" s="28"/>
      <c r="NXE824" s="28"/>
      <c r="NXF824" s="28"/>
      <c r="NXG824" s="28"/>
      <c r="NXH824" s="28"/>
      <c r="NXI824" s="28"/>
      <c r="NXJ824" s="28"/>
      <c r="NXK824" s="28"/>
      <c r="NXL824" s="28"/>
      <c r="NXM824" s="28"/>
      <c r="NXN824" s="28"/>
      <c r="NXO824" s="28"/>
      <c r="NXP824" s="28"/>
      <c r="NXQ824" s="28"/>
      <c r="NXR824" s="28"/>
      <c r="NXS824" s="28"/>
      <c r="NXT824" s="28"/>
      <c r="NXU824" s="28"/>
      <c r="NXV824" s="28"/>
      <c r="NXW824" s="28"/>
      <c r="NXX824" s="28"/>
      <c r="NXY824" s="28"/>
      <c r="NXZ824" s="28"/>
      <c r="NYA824" s="28"/>
      <c r="NYB824" s="28"/>
      <c r="NYC824" s="28"/>
      <c r="NYD824" s="28"/>
      <c r="NYE824" s="28"/>
      <c r="NYF824" s="28"/>
      <c r="NYG824" s="28"/>
      <c r="NYH824" s="28"/>
      <c r="NYI824" s="28"/>
      <c r="NYJ824" s="28"/>
      <c r="NYK824" s="28"/>
      <c r="NYL824" s="28"/>
      <c r="NYM824" s="28"/>
      <c r="NYN824" s="28"/>
      <c r="NYO824" s="28"/>
      <c r="NYP824" s="28"/>
      <c r="NYQ824" s="28"/>
      <c r="NYR824" s="28"/>
      <c r="NYS824" s="28"/>
      <c r="NYT824" s="28"/>
      <c r="NYU824" s="28"/>
      <c r="NYV824" s="28"/>
      <c r="NYW824" s="28"/>
      <c r="NYX824" s="28"/>
      <c r="NYY824" s="28"/>
      <c r="NYZ824" s="28"/>
      <c r="NZA824" s="28"/>
      <c r="NZB824" s="28"/>
      <c r="NZC824" s="28"/>
      <c r="NZD824" s="28"/>
      <c r="NZE824" s="28"/>
      <c r="NZF824" s="28"/>
      <c r="NZG824" s="28"/>
      <c r="NZH824" s="28"/>
      <c r="NZI824" s="28"/>
      <c r="NZJ824" s="28"/>
      <c r="NZK824" s="28"/>
      <c r="NZL824" s="28"/>
      <c r="NZM824" s="28"/>
      <c r="NZN824" s="28"/>
      <c r="NZO824" s="28"/>
      <c r="NZP824" s="28"/>
      <c r="NZQ824" s="28"/>
      <c r="NZR824" s="28"/>
      <c r="NZS824" s="28"/>
      <c r="NZT824" s="28"/>
      <c r="NZU824" s="28"/>
      <c r="NZV824" s="28"/>
      <c r="NZW824" s="28"/>
      <c r="NZX824" s="28"/>
      <c r="NZY824" s="28"/>
      <c r="NZZ824" s="28"/>
      <c r="OAA824" s="28"/>
      <c r="OAB824" s="28"/>
      <c r="OAC824" s="28"/>
      <c r="OAD824" s="28"/>
      <c r="OAE824" s="28"/>
      <c r="OAF824" s="28"/>
      <c r="OAG824" s="28"/>
      <c r="OAH824" s="28"/>
      <c r="OAI824" s="28"/>
      <c r="OAJ824" s="28"/>
      <c r="OAK824" s="28"/>
      <c r="OAL824" s="28"/>
      <c r="OAM824" s="28"/>
      <c r="OAN824" s="28"/>
      <c r="OAO824" s="28"/>
      <c r="OAP824" s="28"/>
      <c r="OAQ824" s="28"/>
      <c r="OAR824" s="28"/>
      <c r="OAS824" s="28"/>
      <c r="OAT824" s="28"/>
      <c r="OAU824" s="28"/>
      <c r="OAV824" s="28"/>
      <c r="OAW824" s="28"/>
      <c r="OAX824" s="28"/>
      <c r="OAY824" s="28"/>
      <c r="OAZ824" s="28"/>
      <c r="OBA824" s="28"/>
      <c r="OBB824" s="28"/>
      <c r="OBC824" s="28"/>
      <c r="OBD824" s="28"/>
      <c r="OBE824" s="28"/>
      <c r="OBF824" s="28"/>
      <c r="OBG824" s="28"/>
      <c r="OBH824" s="28"/>
      <c r="OBI824" s="28"/>
      <c r="OBJ824" s="28"/>
      <c r="OBK824" s="28"/>
      <c r="OBL824" s="28"/>
      <c r="OBM824" s="28"/>
      <c r="OBN824" s="28"/>
      <c r="OBO824" s="28"/>
      <c r="OBP824" s="28"/>
      <c r="OBQ824" s="28"/>
      <c r="OBR824" s="28"/>
      <c r="OBS824" s="28"/>
      <c r="OBT824" s="28"/>
      <c r="OBU824" s="28"/>
      <c r="OBV824" s="28"/>
      <c r="OBW824" s="28"/>
      <c r="OBX824" s="28"/>
      <c r="OBY824" s="28"/>
      <c r="OBZ824" s="28"/>
      <c r="OCA824" s="28"/>
      <c r="OCB824" s="28"/>
      <c r="OCC824" s="28"/>
      <c r="OCD824" s="28"/>
      <c r="OCE824" s="28"/>
      <c r="OCF824" s="28"/>
      <c r="OCG824" s="28"/>
      <c r="OCH824" s="28"/>
      <c r="OCI824" s="28"/>
      <c r="OCJ824" s="28"/>
      <c r="OCK824" s="28"/>
      <c r="OCL824" s="28"/>
      <c r="OCM824" s="28"/>
      <c r="OCN824" s="28"/>
      <c r="OCO824" s="28"/>
      <c r="OCP824" s="28"/>
      <c r="OCQ824" s="28"/>
      <c r="OCR824" s="28"/>
      <c r="OCS824" s="28"/>
      <c r="OCT824" s="28"/>
      <c r="OCU824" s="28"/>
      <c r="OCV824" s="28"/>
      <c r="OCW824" s="28"/>
      <c r="OCX824" s="28"/>
      <c r="OCY824" s="28"/>
      <c r="OCZ824" s="28"/>
      <c r="ODA824" s="28"/>
      <c r="ODB824" s="28"/>
      <c r="ODC824" s="28"/>
      <c r="ODD824" s="28"/>
      <c r="ODE824" s="28"/>
      <c r="ODF824" s="28"/>
      <c r="ODG824" s="28"/>
      <c r="ODH824" s="28"/>
      <c r="ODI824" s="28"/>
      <c r="ODJ824" s="28"/>
      <c r="ODK824" s="28"/>
      <c r="ODL824" s="28"/>
      <c r="ODM824" s="28"/>
      <c r="ODN824" s="28"/>
      <c r="ODO824" s="28"/>
      <c r="ODP824" s="28"/>
      <c r="ODQ824" s="28"/>
      <c r="ODR824" s="28"/>
      <c r="ODS824" s="28"/>
      <c r="ODT824" s="28"/>
      <c r="ODU824" s="28"/>
      <c r="ODV824" s="28"/>
      <c r="ODW824" s="28"/>
      <c r="ODX824" s="28"/>
      <c r="ODY824" s="28"/>
      <c r="ODZ824" s="28"/>
      <c r="OEA824" s="28"/>
      <c r="OEB824" s="28"/>
      <c r="OEC824" s="28"/>
      <c r="OED824" s="28"/>
      <c r="OEE824" s="28"/>
      <c r="OEF824" s="28"/>
      <c r="OEG824" s="28"/>
      <c r="OEH824" s="28"/>
      <c r="OEI824" s="28"/>
      <c r="OEJ824" s="28"/>
      <c r="OEK824" s="28"/>
      <c r="OEL824" s="28"/>
      <c r="OEM824" s="28"/>
      <c r="OEN824" s="28"/>
      <c r="OEO824" s="28"/>
      <c r="OEP824" s="28"/>
      <c r="OEQ824" s="28"/>
      <c r="OER824" s="28"/>
      <c r="OES824" s="28"/>
      <c r="OET824" s="28"/>
      <c r="OEU824" s="28"/>
      <c r="OEV824" s="28"/>
      <c r="OEW824" s="28"/>
      <c r="OEX824" s="28"/>
      <c r="OEY824" s="28"/>
      <c r="OEZ824" s="28"/>
      <c r="OFA824" s="28"/>
      <c r="OFB824" s="28"/>
      <c r="OFC824" s="28"/>
      <c r="OFD824" s="28"/>
      <c r="OFE824" s="28"/>
      <c r="OFF824" s="28"/>
      <c r="OFG824" s="28"/>
      <c r="OFH824" s="28"/>
      <c r="OFI824" s="28"/>
      <c r="OFJ824" s="28"/>
      <c r="OFK824" s="28"/>
      <c r="OFL824" s="28"/>
      <c r="OFM824" s="28"/>
      <c r="OFN824" s="28"/>
      <c r="OFO824" s="28"/>
      <c r="OFP824" s="28"/>
      <c r="OFQ824" s="28"/>
      <c r="OFR824" s="28"/>
      <c r="OFS824" s="28"/>
      <c r="OFT824" s="28"/>
      <c r="OFU824" s="28"/>
      <c r="OFV824" s="28"/>
      <c r="OFW824" s="28"/>
      <c r="OFX824" s="28"/>
      <c r="OFY824" s="28"/>
      <c r="OFZ824" s="28"/>
      <c r="OGA824" s="28"/>
      <c r="OGB824" s="28"/>
      <c r="OGC824" s="28"/>
      <c r="OGD824" s="28"/>
      <c r="OGE824" s="28"/>
      <c r="OGF824" s="28"/>
      <c r="OGG824" s="28"/>
      <c r="OGH824" s="28"/>
      <c r="OGI824" s="28"/>
      <c r="OGJ824" s="28"/>
      <c r="OGK824" s="28"/>
      <c r="OGL824" s="28"/>
      <c r="OGM824" s="28"/>
      <c r="OGN824" s="28"/>
      <c r="OGO824" s="28"/>
      <c r="OGP824" s="28"/>
      <c r="OGQ824" s="28"/>
      <c r="OGR824" s="28"/>
      <c r="OGS824" s="28"/>
      <c r="OGT824" s="28"/>
      <c r="OGU824" s="28"/>
      <c r="OGV824" s="28"/>
      <c r="OGW824" s="28"/>
      <c r="OGX824" s="28"/>
      <c r="OGY824" s="28"/>
      <c r="OGZ824" s="28"/>
      <c r="OHA824" s="28"/>
      <c r="OHB824" s="28"/>
      <c r="OHC824" s="28"/>
      <c r="OHD824" s="28"/>
      <c r="OHE824" s="28"/>
      <c r="OHF824" s="28"/>
      <c r="OHG824" s="28"/>
      <c r="OHH824" s="28"/>
      <c r="OHI824" s="28"/>
      <c r="OHJ824" s="28"/>
      <c r="OHK824" s="28"/>
      <c r="OHL824" s="28"/>
      <c r="OHM824" s="28"/>
      <c r="OHN824" s="28"/>
      <c r="OHO824" s="28"/>
      <c r="OHP824" s="28"/>
      <c r="OHQ824" s="28"/>
      <c r="OHR824" s="28"/>
      <c r="OHS824" s="28"/>
      <c r="OHT824" s="28"/>
      <c r="OHU824" s="28"/>
      <c r="OHV824" s="28"/>
      <c r="OHW824" s="28"/>
      <c r="OHX824" s="28"/>
      <c r="OHY824" s="28"/>
      <c r="OHZ824" s="28"/>
      <c r="OIA824" s="28"/>
      <c r="OIB824" s="28"/>
      <c r="OIC824" s="28"/>
      <c r="OID824" s="28"/>
      <c r="OIE824" s="28"/>
      <c r="OIF824" s="28"/>
      <c r="OIG824" s="28"/>
      <c r="OIH824" s="28"/>
      <c r="OII824" s="28"/>
      <c r="OIJ824" s="28"/>
      <c r="OIK824" s="28"/>
      <c r="OIL824" s="28"/>
      <c r="OIM824" s="28"/>
      <c r="OIN824" s="28"/>
      <c r="OIO824" s="28"/>
      <c r="OIP824" s="28"/>
      <c r="OIQ824" s="28"/>
      <c r="OIR824" s="28"/>
      <c r="OIS824" s="28"/>
      <c r="OIT824" s="28"/>
      <c r="OIU824" s="28"/>
      <c r="OIV824" s="28"/>
      <c r="OIW824" s="28"/>
      <c r="OIX824" s="28"/>
      <c r="OIY824" s="28"/>
      <c r="OIZ824" s="28"/>
      <c r="OJA824" s="28"/>
      <c r="OJB824" s="28"/>
      <c r="OJC824" s="28"/>
      <c r="OJD824" s="28"/>
      <c r="OJE824" s="28"/>
      <c r="OJF824" s="28"/>
      <c r="OJG824" s="28"/>
      <c r="OJH824" s="28"/>
      <c r="OJI824" s="28"/>
      <c r="OJJ824" s="28"/>
      <c r="OJK824" s="28"/>
      <c r="OJL824" s="28"/>
      <c r="OJM824" s="28"/>
      <c r="OJN824" s="28"/>
      <c r="OJO824" s="28"/>
      <c r="OJP824" s="28"/>
      <c r="OJQ824" s="28"/>
      <c r="OJR824" s="28"/>
      <c r="OJS824" s="28"/>
      <c r="OJT824" s="28"/>
      <c r="OJU824" s="28"/>
      <c r="OJV824" s="28"/>
      <c r="OJW824" s="28"/>
      <c r="OJX824" s="28"/>
      <c r="OJY824" s="28"/>
      <c r="OJZ824" s="28"/>
      <c r="OKA824" s="28"/>
      <c r="OKB824" s="28"/>
      <c r="OKC824" s="28"/>
      <c r="OKD824" s="28"/>
      <c r="OKE824" s="28"/>
      <c r="OKF824" s="28"/>
      <c r="OKG824" s="28"/>
      <c r="OKH824" s="28"/>
      <c r="OKI824" s="28"/>
      <c r="OKJ824" s="28"/>
      <c r="OKK824" s="28"/>
      <c r="OKL824" s="28"/>
      <c r="OKM824" s="28"/>
      <c r="OKN824" s="28"/>
      <c r="OKO824" s="28"/>
      <c r="OKP824" s="28"/>
      <c r="OKQ824" s="28"/>
      <c r="OKR824" s="28"/>
      <c r="OKS824" s="28"/>
      <c r="OKT824" s="28"/>
      <c r="OKU824" s="28"/>
      <c r="OKV824" s="28"/>
      <c r="OKW824" s="28"/>
      <c r="OKX824" s="28"/>
      <c r="OKY824" s="28"/>
      <c r="OKZ824" s="28"/>
      <c r="OLA824" s="28"/>
      <c r="OLB824" s="28"/>
      <c r="OLC824" s="28"/>
      <c r="OLD824" s="28"/>
      <c r="OLE824" s="28"/>
      <c r="OLF824" s="28"/>
      <c r="OLG824" s="28"/>
      <c r="OLH824" s="28"/>
      <c r="OLI824" s="28"/>
      <c r="OLJ824" s="28"/>
      <c r="OLK824" s="28"/>
      <c r="OLL824" s="28"/>
      <c r="OLM824" s="28"/>
      <c r="OLN824" s="28"/>
      <c r="OLO824" s="28"/>
      <c r="OLP824" s="28"/>
      <c r="OLQ824" s="28"/>
      <c r="OLR824" s="28"/>
      <c r="OLS824" s="28"/>
      <c r="OLT824" s="28"/>
      <c r="OLU824" s="28"/>
      <c r="OLV824" s="28"/>
      <c r="OLW824" s="28"/>
      <c r="OLX824" s="28"/>
      <c r="OLY824" s="28"/>
      <c r="OLZ824" s="28"/>
      <c r="OMA824" s="28"/>
      <c r="OMB824" s="28"/>
      <c r="OMC824" s="28"/>
      <c r="OMD824" s="28"/>
      <c r="OME824" s="28"/>
      <c r="OMF824" s="28"/>
      <c r="OMG824" s="28"/>
      <c r="OMH824" s="28"/>
      <c r="OMI824" s="28"/>
      <c r="OMJ824" s="28"/>
      <c r="OMK824" s="28"/>
      <c r="OML824" s="28"/>
      <c r="OMM824" s="28"/>
      <c r="OMN824" s="28"/>
      <c r="OMO824" s="28"/>
      <c r="OMP824" s="28"/>
      <c r="OMQ824" s="28"/>
      <c r="OMR824" s="28"/>
      <c r="OMS824" s="28"/>
      <c r="OMT824" s="28"/>
      <c r="OMU824" s="28"/>
      <c r="OMV824" s="28"/>
      <c r="OMW824" s="28"/>
      <c r="OMX824" s="28"/>
      <c r="OMY824" s="28"/>
      <c r="OMZ824" s="28"/>
      <c r="ONA824" s="28"/>
      <c r="ONB824" s="28"/>
      <c r="ONC824" s="28"/>
      <c r="OND824" s="28"/>
      <c r="ONE824" s="28"/>
      <c r="ONF824" s="28"/>
      <c r="ONG824" s="28"/>
      <c r="ONH824" s="28"/>
      <c r="ONI824" s="28"/>
      <c r="ONJ824" s="28"/>
      <c r="ONK824" s="28"/>
      <c r="ONL824" s="28"/>
      <c r="ONM824" s="28"/>
      <c r="ONN824" s="28"/>
      <c r="ONO824" s="28"/>
      <c r="ONP824" s="28"/>
      <c r="ONQ824" s="28"/>
      <c r="ONR824" s="28"/>
      <c r="ONS824" s="28"/>
      <c r="ONT824" s="28"/>
      <c r="ONU824" s="28"/>
      <c r="ONV824" s="28"/>
      <c r="ONW824" s="28"/>
      <c r="ONX824" s="28"/>
      <c r="ONY824" s="28"/>
      <c r="ONZ824" s="28"/>
      <c r="OOA824" s="28"/>
      <c r="OOB824" s="28"/>
      <c r="OOC824" s="28"/>
      <c r="OOD824" s="28"/>
      <c r="OOE824" s="28"/>
      <c r="OOF824" s="28"/>
      <c r="OOG824" s="28"/>
      <c r="OOH824" s="28"/>
      <c r="OOI824" s="28"/>
      <c r="OOJ824" s="28"/>
      <c r="OOK824" s="28"/>
      <c r="OOL824" s="28"/>
      <c r="OOM824" s="28"/>
      <c r="OON824" s="28"/>
      <c r="OOO824" s="28"/>
      <c r="OOP824" s="28"/>
      <c r="OOQ824" s="28"/>
      <c r="OOR824" s="28"/>
      <c r="OOS824" s="28"/>
      <c r="OOT824" s="28"/>
      <c r="OOU824" s="28"/>
      <c r="OOV824" s="28"/>
      <c r="OOW824" s="28"/>
      <c r="OOX824" s="28"/>
      <c r="OOY824" s="28"/>
      <c r="OOZ824" s="28"/>
      <c r="OPA824" s="28"/>
      <c r="OPB824" s="28"/>
      <c r="OPC824" s="28"/>
      <c r="OPD824" s="28"/>
      <c r="OPE824" s="28"/>
      <c r="OPF824" s="28"/>
      <c r="OPG824" s="28"/>
      <c r="OPH824" s="28"/>
      <c r="OPI824" s="28"/>
      <c r="OPJ824" s="28"/>
      <c r="OPK824" s="28"/>
      <c r="OPL824" s="28"/>
      <c r="OPM824" s="28"/>
      <c r="OPN824" s="28"/>
      <c r="OPO824" s="28"/>
      <c r="OPP824" s="28"/>
      <c r="OPQ824" s="28"/>
      <c r="OPR824" s="28"/>
      <c r="OPS824" s="28"/>
      <c r="OPT824" s="28"/>
      <c r="OPU824" s="28"/>
      <c r="OPV824" s="28"/>
      <c r="OPW824" s="28"/>
      <c r="OPX824" s="28"/>
      <c r="OPY824" s="28"/>
      <c r="OPZ824" s="28"/>
      <c r="OQA824" s="28"/>
      <c r="OQB824" s="28"/>
      <c r="OQC824" s="28"/>
      <c r="OQD824" s="28"/>
      <c r="OQE824" s="28"/>
      <c r="OQF824" s="28"/>
      <c r="OQG824" s="28"/>
      <c r="OQH824" s="28"/>
      <c r="OQI824" s="28"/>
      <c r="OQJ824" s="28"/>
      <c r="OQK824" s="28"/>
      <c r="OQL824" s="28"/>
      <c r="OQM824" s="28"/>
      <c r="OQN824" s="28"/>
      <c r="OQO824" s="28"/>
      <c r="OQP824" s="28"/>
      <c r="OQQ824" s="28"/>
      <c r="OQR824" s="28"/>
      <c r="OQS824" s="28"/>
      <c r="OQT824" s="28"/>
      <c r="OQU824" s="28"/>
      <c r="OQV824" s="28"/>
      <c r="OQW824" s="28"/>
      <c r="OQX824" s="28"/>
      <c r="OQY824" s="28"/>
      <c r="OQZ824" s="28"/>
      <c r="ORA824" s="28"/>
      <c r="ORB824" s="28"/>
      <c r="ORC824" s="28"/>
      <c r="ORD824" s="28"/>
      <c r="ORE824" s="28"/>
      <c r="ORF824" s="28"/>
      <c r="ORG824" s="28"/>
      <c r="ORH824" s="28"/>
      <c r="ORI824" s="28"/>
      <c r="ORJ824" s="28"/>
      <c r="ORK824" s="28"/>
      <c r="ORL824" s="28"/>
      <c r="ORM824" s="28"/>
      <c r="ORN824" s="28"/>
      <c r="ORO824" s="28"/>
      <c r="ORP824" s="28"/>
      <c r="ORQ824" s="28"/>
      <c r="ORR824" s="28"/>
      <c r="ORS824" s="28"/>
      <c r="ORT824" s="28"/>
      <c r="ORU824" s="28"/>
      <c r="ORV824" s="28"/>
      <c r="ORW824" s="28"/>
      <c r="ORX824" s="28"/>
      <c r="ORY824" s="28"/>
      <c r="ORZ824" s="28"/>
      <c r="OSA824" s="28"/>
      <c r="OSB824" s="28"/>
      <c r="OSC824" s="28"/>
      <c r="OSD824" s="28"/>
      <c r="OSE824" s="28"/>
      <c r="OSF824" s="28"/>
      <c r="OSG824" s="28"/>
      <c r="OSH824" s="28"/>
      <c r="OSI824" s="28"/>
      <c r="OSJ824" s="28"/>
      <c r="OSK824" s="28"/>
      <c r="OSL824" s="28"/>
      <c r="OSM824" s="28"/>
      <c r="OSN824" s="28"/>
      <c r="OSO824" s="28"/>
      <c r="OSP824" s="28"/>
      <c r="OSQ824" s="28"/>
      <c r="OSR824" s="28"/>
      <c r="OSS824" s="28"/>
      <c r="OST824" s="28"/>
      <c r="OSU824" s="28"/>
      <c r="OSV824" s="28"/>
      <c r="OSW824" s="28"/>
      <c r="OSX824" s="28"/>
      <c r="OSY824" s="28"/>
      <c r="OSZ824" s="28"/>
      <c r="OTA824" s="28"/>
      <c r="OTB824" s="28"/>
      <c r="OTC824" s="28"/>
      <c r="OTD824" s="28"/>
      <c r="OTE824" s="28"/>
      <c r="OTF824" s="28"/>
      <c r="OTG824" s="28"/>
      <c r="OTH824" s="28"/>
      <c r="OTI824" s="28"/>
      <c r="OTJ824" s="28"/>
      <c r="OTK824" s="28"/>
      <c r="OTL824" s="28"/>
      <c r="OTM824" s="28"/>
      <c r="OTN824" s="28"/>
      <c r="OTO824" s="28"/>
      <c r="OTP824" s="28"/>
      <c r="OTQ824" s="28"/>
      <c r="OTR824" s="28"/>
      <c r="OTS824" s="28"/>
      <c r="OTT824" s="28"/>
      <c r="OTU824" s="28"/>
      <c r="OTV824" s="28"/>
      <c r="OTW824" s="28"/>
      <c r="OTX824" s="28"/>
      <c r="OTY824" s="28"/>
      <c r="OTZ824" s="28"/>
      <c r="OUA824" s="28"/>
      <c r="OUB824" s="28"/>
      <c r="OUC824" s="28"/>
      <c r="OUD824" s="28"/>
      <c r="OUE824" s="28"/>
      <c r="OUF824" s="28"/>
      <c r="OUG824" s="28"/>
      <c r="OUH824" s="28"/>
      <c r="OUI824" s="28"/>
      <c r="OUJ824" s="28"/>
      <c r="OUK824" s="28"/>
      <c r="OUL824" s="28"/>
      <c r="OUM824" s="28"/>
      <c r="OUN824" s="28"/>
      <c r="OUO824" s="28"/>
      <c r="OUP824" s="28"/>
      <c r="OUQ824" s="28"/>
      <c r="OUR824" s="28"/>
      <c r="OUS824" s="28"/>
      <c r="OUT824" s="28"/>
      <c r="OUU824" s="28"/>
      <c r="OUV824" s="28"/>
      <c r="OUW824" s="28"/>
      <c r="OUX824" s="28"/>
      <c r="OUY824" s="28"/>
      <c r="OUZ824" s="28"/>
      <c r="OVA824" s="28"/>
      <c r="OVB824" s="28"/>
      <c r="OVC824" s="28"/>
      <c r="OVD824" s="28"/>
      <c r="OVE824" s="28"/>
      <c r="OVF824" s="28"/>
      <c r="OVG824" s="28"/>
      <c r="OVH824" s="28"/>
      <c r="OVI824" s="28"/>
      <c r="OVJ824" s="28"/>
      <c r="OVK824" s="28"/>
      <c r="OVL824" s="28"/>
      <c r="OVM824" s="28"/>
      <c r="OVN824" s="28"/>
      <c r="OVO824" s="28"/>
      <c r="OVP824" s="28"/>
      <c r="OVQ824" s="28"/>
      <c r="OVR824" s="28"/>
      <c r="OVS824" s="28"/>
      <c r="OVT824" s="28"/>
      <c r="OVU824" s="28"/>
      <c r="OVV824" s="28"/>
      <c r="OVW824" s="28"/>
      <c r="OVX824" s="28"/>
      <c r="OVY824" s="28"/>
      <c r="OVZ824" s="28"/>
      <c r="OWA824" s="28"/>
      <c r="OWB824" s="28"/>
      <c r="OWC824" s="28"/>
      <c r="OWD824" s="28"/>
      <c r="OWE824" s="28"/>
      <c r="OWF824" s="28"/>
      <c r="OWG824" s="28"/>
      <c r="OWH824" s="28"/>
      <c r="OWI824" s="28"/>
      <c r="OWJ824" s="28"/>
      <c r="OWK824" s="28"/>
      <c r="OWL824" s="28"/>
      <c r="OWM824" s="28"/>
      <c r="OWN824" s="28"/>
      <c r="OWO824" s="28"/>
      <c r="OWP824" s="28"/>
      <c r="OWQ824" s="28"/>
      <c r="OWR824" s="28"/>
      <c r="OWS824" s="28"/>
      <c r="OWT824" s="28"/>
      <c r="OWU824" s="28"/>
      <c r="OWV824" s="28"/>
      <c r="OWW824" s="28"/>
      <c r="OWX824" s="28"/>
      <c r="OWY824" s="28"/>
      <c r="OWZ824" s="28"/>
      <c r="OXA824" s="28"/>
      <c r="OXB824" s="28"/>
      <c r="OXC824" s="28"/>
      <c r="OXD824" s="28"/>
      <c r="OXE824" s="28"/>
      <c r="OXF824" s="28"/>
      <c r="OXG824" s="28"/>
      <c r="OXH824" s="28"/>
      <c r="OXI824" s="28"/>
      <c r="OXJ824" s="28"/>
      <c r="OXK824" s="28"/>
      <c r="OXL824" s="28"/>
      <c r="OXM824" s="28"/>
      <c r="OXN824" s="28"/>
      <c r="OXO824" s="28"/>
      <c r="OXP824" s="28"/>
      <c r="OXQ824" s="28"/>
      <c r="OXR824" s="28"/>
      <c r="OXS824" s="28"/>
      <c r="OXT824" s="28"/>
      <c r="OXU824" s="28"/>
      <c r="OXV824" s="28"/>
      <c r="OXW824" s="28"/>
      <c r="OXX824" s="28"/>
      <c r="OXY824" s="28"/>
      <c r="OXZ824" s="28"/>
      <c r="OYA824" s="28"/>
      <c r="OYB824" s="28"/>
      <c r="OYC824" s="28"/>
      <c r="OYD824" s="28"/>
      <c r="OYE824" s="28"/>
      <c r="OYF824" s="28"/>
      <c r="OYG824" s="28"/>
      <c r="OYH824" s="28"/>
      <c r="OYI824" s="28"/>
      <c r="OYJ824" s="28"/>
      <c r="OYK824" s="28"/>
      <c r="OYL824" s="28"/>
      <c r="OYM824" s="28"/>
      <c r="OYN824" s="28"/>
      <c r="OYO824" s="28"/>
      <c r="OYP824" s="28"/>
      <c r="OYQ824" s="28"/>
      <c r="OYR824" s="28"/>
      <c r="OYS824" s="28"/>
      <c r="OYT824" s="28"/>
      <c r="OYU824" s="28"/>
      <c r="OYV824" s="28"/>
      <c r="OYW824" s="28"/>
      <c r="OYX824" s="28"/>
      <c r="OYY824" s="28"/>
      <c r="OYZ824" s="28"/>
      <c r="OZA824" s="28"/>
      <c r="OZB824" s="28"/>
      <c r="OZC824" s="28"/>
      <c r="OZD824" s="28"/>
      <c r="OZE824" s="28"/>
      <c r="OZF824" s="28"/>
      <c r="OZG824" s="28"/>
      <c r="OZH824" s="28"/>
      <c r="OZI824" s="28"/>
      <c r="OZJ824" s="28"/>
      <c r="OZK824" s="28"/>
      <c r="OZL824" s="28"/>
      <c r="OZM824" s="28"/>
      <c r="OZN824" s="28"/>
      <c r="OZO824" s="28"/>
      <c r="OZP824" s="28"/>
      <c r="OZQ824" s="28"/>
      <c r="OZR824" s="28"/>
      <c r="OZS824" s="28"/>
      <c r="OZT824" s="28"/>
      <c r="OZU824" s="28"/>
      <c r="OZV824" s="28"/>
      <c r="OZW824" s="28"/>
      <c r="OZX824" s="28"/>
      <c r="OZY824" s="28"/>
      <c r="OZZ824" s="28"/>
      <c r="PAA824" s="28"/>
      <c r="PAB824" s="28"/>
      <c r="PAC824" s="28"/>
      <c r="PAD824" s="28"/>
      <c r="PAE824" s="28"/>
      <c r="PAF824" s="28"/>
      <c r="PAG824" s="28"/>
      <c r="PAH824" s="28"/>
      <c r="PAI824" s="28"/>
      <c r="PAJ824" s="28"/>
      <c r="PAK824" s="28"/>
      <c r="PAL824" s="28"/>
      <c r="PAM824" s="28"/>
      <c r="PAN824" s="28"/>
      <c r="PAO824" s="28"/>
      <c r="PAP824" s="28"/>
      <c r="PAQ824" s="28"/>
      <c r="PAR824" s="28"/>
      <c r="PAS824" s="28"/>
      <c r="PAT824" s="28"/>
      <c r="PAU824" s="28"/>
      <c r="PAV824" s="28"/>
      <c r="PAW824" s="28"/>
      <c r="PAX824" s="28"/>
      <c r="PAY824" s="28"/>
      <c r="PAZ824" s="28"/>
      <c r="PBA824" s="28"/>
      <c r="PBB824" s="28"/>
      <c r="PBC824" s="28"/>
      <c r="PBD824" s="28"/>
      <c r="PBE824" s="28"/>
      <c r="PBF824" s="28"/>
      <c r="PBG824" s="28"/>
      <c r="PBH824" s="28"/>
      <c r="PBI824" s="28"/>
      <c r="PBJ824" s="28"/>
      <c r="PBK824" s="28"/>
      <c r="PBL824" s="28"/>
      <c r="PBM824" s="28"/>
      <c r="PBN824" s="28"/>
      <c r="PBO824" s="28"/>
      <c r="PBP824" s="28"/>
      <c r="PBQ824" s="28"/>
      <c r="PBR824" s="28"/>
      <c r="PBS824" s="28"/>
      <c r="PBT824" s="28"/>
      <c r="PBU824" s="28"/>
      <c r="PBV824" s="28"/>
      <c r="PBW824" s="28"/>
      <c r="PBX824" s="28"/>
      <c r="PBY824" s="28"/>
      <c r="PBZ824" s="28"/>
      <c r="PCA824" s="28"/>
      <c r="PCB824" s="28"/>
      <c r="PCC824" s="28"/>
      <c r="PCD824" s="28"/>
      <c r="PCE824" s="28"/>
      <c r="PCF824" s="28"/>
      <c r="PCG824" s="28"/>
      <c r="PCH824" s="28"/>
      <c r="PCI824" s="28"/>
      <c r="PCJ824" s="28"/>
      <c r="PCK824" s="28"/>
      <c r="PCL824" s="28"/>
      <c r="PCM824" s="28"/>
      <c r="PCN824" s="28"/>
      <c r="PCO824" s="28"/>
      <c r="PCP824" s="28"/>
      <c r="PCQ824" s="28"/>
      <c r="PCR824" s="28"/>
      <c r="PCS824" s="28"/>
      <c r="PCT824" s="28"/>
      <c r="PCU824" s="28"/>
      <c r="PCV824" s="28"/>
      <c r="PCW824" s="28"/>
      <c r="PCX824" s="28"/>
      <c r="PCY824" s="28"/>
      <c r="PCZ824" s="28"/>
      <c r="PDA824" s="28"/>
      <c r="PDB824" s="28"/>
      <c r="PDC824" s="28"/>
      <c r="PDD824" s="28"/>
      <c r="PDE824" s="28"/>
      <c r="PDF824" s="28"/>
      <c r="PDG824" s="28"/>
      <c r="PDH824" s="28"/>
      <c r="PDI824" s="28"/>
      <c r="PDJ824" s="28"/>
      <c r="PDK824" s="28"/>
      <c r="PDL824" s="28"/>
      <c r="PDM824" s="28"/>
      <c r="PDN824" s="28"/>
      <c r="PDO824" s="28"/>
      <c r="PDP824" s="28"/>
      <c r="PDQ824" s="28"/>
      <c r="PDR824" s="28"/>
      <c r="PDS824" s="28"/>
      <c r="PDT824" s="28"/>
      <c r="PDU824" s="28"/>
      <c r="PDV824" s="28"/>
      <c r="PDW824" s="28"/>
      <c r="PDX824" s="28"/>
      <c r="PDY824" s="28"/>
      <c r="PDZ824" s="28"/>
      <c r="PEA824" s="28"/>
      <c r="PEB824" s="28"/>
      <c r="PEC824" s="28"/>
      <c r="PED824" s="28"/>
      <c r="PEE824" s="28"/>
      <c r="PEF824" s="28"/>
      <c r="PEG824" s="28"/>
      <c r="PEH824" s="28"/>
      <c r="PEI824" s="28"/>
      <c r="PEJ824" s="28"/>
      <c r="PEK824" s="28"/>
      <c r="PEL824" s="28"/>
      <c r="PEM824" s="28"/>
      <c r="PEN824" s="28"/>
      <c r="PEO824" s="28"/>
      <c r="PEP824" s="28"/>
      <c r="PEQ824" s="28"/>
      <c r="PER824" s="28"/>
      <c r="PES824" s="28"/>
      <c r="PET824" s="28"/>
      <c r="PEU824" s="28"/>
      <c r="PEV824" s="28"/>
      <c r="PEW824" s="28"/>
      <c r="PEX824" s="28"/>
      <c r="PEY824" s="28"/>
      <c r="PEZ824" s="28"/>
      <c r="PFA824" s="28"/>
      <c r="PFB824" s="28"/>
      <c r="PFC824" s="28"/>
      <c r="PFD824" s="28"/>
      <c r="PFE824" s="28"/>
      <c r="PFF824" s="28"/>
      <c r="PFG824" s="28"/>
      <c r="PFH824" s="28"/>
      <c r="PFI824" s="28"/>
      <c r="PFJ824" s="28"/>
      <c r="PFK824" s="28"/>
      <c r="PFL824" s="28"/>
      <c r="PFM824" s="28"/>
      <c r="PFN824" s="28"/>
      <c r="PFO824" s="28"/>
      <c r="PFP824" s="28"/>
      <c r="PFQ824" s="28"/>
      <c r="PFR824" s="28"/>
      <c r="PFS824" s="28"/>
      <c r="PFT824" s="28"/>
      <c r="PFU824" s="28"/>
      <c r="PFV824" s="28"/>
      <c r="PFW824" s="28"/>
      <c r="PFX824" s="28"/>
      <c r="PFY824" s="28"/>
      <c r="PFZ824" s="28"/>
      <c r="PGA824" s="28"/>
      <c r="PGB824" s="28"/>
      <c r="PGC824" s="28"/>
      <c r="PGD824" s="28"/>
      <c r="PGE824" s="28"/>
      <c r="PGF824" s="28"/>
      <c r="PGG824" s="28"/>
      <c r="PGH824" s="28"/>
      <c r="PGI824" s="28"/>
      <c r="PGJ824" s="28"/>
      <c r="PGK824" s="28"/>
      <c r="PGL824" s="28"/>
      <c r="PGM824" s="28"/>
      <c r="PGN824" s="28"/>
      <c r="PGO824" s="28"/>
      <c r="PGP824" s="28"/>
      <c r="PGQ824" s="28"/>
      <c r="PGR824" s="28"/>
      <c r="PGS824" s="28"/>
      <c r="PGT824" s="28"/>
      <c r="PGU824" s="28"/>
      <c r="PGV824" s="28"/>
      <c r="PGW824" s="28"/>
      <c r="PGX824" s="28"/>
      <c r="PGY824" s="28"/>
      <c r="PGZ824" s="28"/>
      <c r="PHA824" s="28"/>
      <c r="PHB824" s="28"/>
      <c r="PHC824" s="28"/>
      <c r="PHD824" s="28"/>
      <c r="PHE824" s="28"/>
      <c r="PHF824" s="28"/>
      <c r="PHG824" s="28"/>
      <c r="PHH824" s="28"/>
      <c r="PHI824" s="28"/>
      <c r="PHJ824" s="28"/>
      <c r="PHK824" s="28"/>
      <c r="PHL824" s="28"/>
      <c r="PHM824" s="28"/>
      <c r="PHN824" s="28"/>
      <c r="PHO824" s="28"/>
      <c r="PHP824" s="28"/>
      <c r="PHQ824" s="28"/>
      <c r="PHR824" s="28"/>
      <c r="PHS824" s="28"/>
      <c r="PHT824" s="28"/>
      <c r="PHU824" s="28"/>
      <c r="PHV824" s="28"/>
      <c r="PHW824" s="28"/>
      <c r="PHX824" s="28"/>
      <c r="PHY824" s="28"/>
      <c r="PHZ824" s="28"/>
      <c r="PIA824" s="28"/>
      <c r="PIB824" s="28"/>
      <c r="PIC824" s="28"/>
      <c r="PID824" s="28"/>
      <c r="PIE824" s="28"/>
      <c r="PIF824" s="28"/>
      <c r="PIG824" s="28"/>
      <c r="PIH824" s="28"/>
      <c r="PII824" s="28"/>
      <c r="PIJ824" s="28"/>
      <c r="PIK824" s="28"/>
      <c r="PIL824" s="28"/>
      <c r="PIM824" s="28"/>
      <c r="PIN824" s="28"/>
      <c r="PIO824" s="28"/>
      <c r="PIP824" s="28"/>
      <c r="PIQ824" s="28"/>
      <c r="PIR824" s="28"/>
      <c r="PIS824" s="28"/>
      <c r="PIT824" s="28"/>
      <c r="PIU824" s="28"/>
      <c r="PIV824" s="28"/>
      <c r="PIW824" s="28"/>
      <c r="PIX824" s="28"/>
      <c r="PIY824" s="28"/>
      <c r="PIZ824" s="28"/>
      <c r="PJA824" s="28"/>
      <c r="PJB824" s="28"/>
      <c r="PJC824" s="28"/>
      <c r="PJD824" s="28"/>
      <c r="PJE824" s="28"/>
      <c r="PJF824" s="28"/>
      <c r="PJG824" s="28"/>
      <c r="PJH824" s="28"/>
      <c r="PJI824" s="28"/>
      <c r="PJJ824" s="28"/>
      <c r="PJK824" s="28"/>
      <c r="PJL824" s="28"/>
      <c r="PJM824" s="28"/>
      <c r="PJN824" s="28"/>
      <c r="PJO824" s="28"/>
      <c r="PJP824" s="28"/>
      <c r="PJQ824" s="28"/>
      <c r="PJR824" s="28"/>
      <c r="PJS824" s="28"/>
      <c r="PJT824" s="28"/>
      <c r="PJU824" s="28"/>
      <c r="PJV824" s="28"/>
      <c r="PJW824" s="28"/>
      <c r="PJX824" s="28"/>
      <c r="PJY824" s="28"/>
      <c r="PJZ824" s="28"/>
      <c r="PKA824" s="28"/>
      <c r="PKB824" s="28"/>
      <c r="PKC824" s="28"/>
      <c r="PKD824" s="28"/>
      <c r="PKE824" s="28"/>
      <c r="PKF824" s="28"/>
      <c r="PKG824" s="28"/>
      <c r="PKH824" s="28"/>
      <c r="PKI824" s="28"/>
      <c r="PKJ824" s="28"/>
      <c r="PKK824" s="28"/>
      <c r="PKL824" s="28"/>
      <c r="PKM824" s="28"/>
      <c r="PKN824" s="28"/>
      <c r="PKO824" s="28"/>
      <c r="PKP824" s="28"/>
      <c r="PKQ824" s="28"/>
      <c r="PKR824" s="28"/>
      <c r="PKS824" s="28"/>
      <c r="PKT824" s="28"/>
      <c r="PKU824" s="28"/>
      <c r="PKV824" s="28"/>
      <c r="PKW824" s="28"/>
      <c r="PKX824" s="28"/>
      <c r="PKY824" s="28"/>
      <c r="PKZ824" s="28"/>
      <c r="PLA824" s="28"/>
      <c r="PLB824" s="28"/>
      <c r="PLC824" s="28"/>
      <c r="PLD824" s="28"/>
      <c r="PLE824" s="28"/>
      <c r="PLF824" s="28"/>
      <c r="PLG824" s="28"/>
      <c r="PLH824" s="28"/>
      <c r="PLI824" s="28"/>
      <c r="PLJ824" s="28"/>
      <c r="PLK824" s="28"/>
      <c r="PLL824" s="28"/>
      <c r="PLM824" s="28"/>
      <c r="PLN824" s="28"/>
      <c r="PLO824" s="28"/>
      <c r="PLP824" s="28"/>
      <c r="PLQ824" s="28"/>
      <c r="PLR824" s="28"/>
      <c r="PLS824" s="28"/>
      <c r="PLT824" s="28"/>
      <c r="PLU824" s="28"/>
      <c r="PLV824" s="28"/>
      <c r="PLW824" s="28"/>
      <c r="PLX824" s="28"/>
      <c r="PLY824" s="28"/>
      <c r="PLZ824" s="28"/>
      <c r="PMA824" s="28"/>
      <c r="PMB824" s="28"/>
      <c r="PMC824" s="28"/>
      <c r="PMD824" s="28"/>
      <c r="PME824" s="28"/>
      <c r="PMF824" s="28"/>
      <c r="PMG824" s="28"/>
      <c r="PMH824" s="28"/>
      <c r="PMI824" s="28"/>
      <c r="PMJ824" s="28"/>
      <c r="PMK824" s="28"/>
      <c r="PML824" s="28"/>
      <c r="PMM824" s="28"/>
      <c r="PMN824" s="28"/>
      <c r="PMO824" s="28"/>
      <c r="PMP824" s="28"/>
      <c r="PMQ824" s="28"/>
      <c r="PMR824" s="28"/>
      <c r="PMS824" s="28"/>
      <c r="PMT824" s="28"/>
      <c r="PMU824" s="28"/>
      <c r="PMV824" s="28"/>
      <c r="PMW824" s="28"/>
      <c r="PMX824" s="28"/>
      <c r="PMY824" s="28"/>
      <c r="PMZ824" s="28"/>
      <c r="PNA824" s="28"/>
      <c r="PNB824" s="28"/>
      <c r="PNC824" s="28"/>
      <c r="PND824" s="28"/>
      <c r="PNE824" s="28"/>
      <c r="PNF824" s="28"/>
      <c r="PNG824" s="28"/>
      <c r="PNH824" s="28"/>
      <c r="PNI824" s="28"/>
      <c r="PNJ824" s="28"/>
      <c r="PNK824" s="28"/>
      <c r="PNL824" s="28"/>
      <c r="PNM824" s="28"/>
      <c r="PNN824" s="28"/>
      <c r="PNO824" s="28"/>
      <c r="PNP824" s="28"/>
      <c r="PNQ824" s="28"/>
      <c r="PNR824" s="28"/>
      <c r="PNS824" s="28"/>
      <c r="PNT824" s="28"/>
      <c r="PNU824" s="28"/>
      <c r="PNV824" s="28"/>
      <c r="PNW824" s="28"/>
      <c r="PNX824" s="28"/>
      <c r="PNY824" s="28"/>
      <c r="PNZ824" s="28"/>
      <c r="POA824" s="28"/>
      <c r="POB824" s="28"/>
      <c r="POC824" s="28"/>
      <c r="POD824" s="28"/>
      <c r="POE824" s="28"/>
      <c r="POF824" s="28"/>
      <c r="POG824" s="28"/>
      <c r="POH824" s="28"/>
      <c r="POI824" s="28"/>
      <c r="POJ824" s="28"/>
      <c r="POK824" s="28"/>
      <c r="POL824" s="28"/>
      <c r="POM824" s="28"/>
      <c r="PON824" s="28"/>
      <c r="POO824" s="28"/>
      <c r="POP824" s="28"/>
      <c r="POQ824" s="28"/>
      <c r="POR824" s="28"/>
      <c r="POS824" s="28"/>
      <c r="POT824" s="28"/>
      <c r="POU824" s="28"/>
      <c r="POV824" s="28"/>
      <c r="POW824" s="28"/>
      <c r="POX824" s="28"/>
      <c r="POY824" s="28"/>
      <c r="POZ824" s="28"/>
      <c r="PPA824" s="28"/>
      <c r="PPB824" s="28"/>
      <c r="PPC824" s="28"/>
      <c r="PPD824" s="28"/>
      <c r="PPE824" s="28"/>
      <c r="PPF824" s="28"/>
      <c r="PPG824" s="28"/>
      <c r="PPH824" s="28"/>
      <c r="PPI824" s="28"/>
      <c r="PPJ824" s="28"/>
      <c r="PPK824" s="28"/>
      <c r="PPL824" s="28"/>
      <c r="PPM824" s="28"/>
      <c r="PPN824" s="28"/>
      <c r="PPO824" s="28"/>
      <c r="PPP824" s="28"/>
      <c r="PPQ824" s="28"/>
      <c r="PPR824" s="28"/>
      <c r="PPS824" s="28"/>
      <c r="PPT824" s="28"/>
      <c r="PPU824" s="28"/>
      <c r="PPV824" s="28"/>
      <c r="PPW824" s="28"/>
      <c r="PPX824" s="28"/>
      <c r="PPY824" s="28"/>
      <c r="PPZ824" s="28"/>
      <c r="PQA824" s="28"/>
      <c r="PQB824" s="28"/>
      <c r="PQC824" s="28"/>
      <c r="PQD824" s="28"/>
      <c r="PQE824" s="28"/>
      <c r="PQF824" s="28"/>
      <c r="PQG824" s="28"/>
      <c r="PQH824" s="28"/>
      <c r="PQI824" s="28"/>
      <c r="PQJ824" s="28"/>
      <c r="PQK824" s="28"/>
      <c r="PQL824" s="28"/>
      <c r="PQM824" s="28"/>
      <c r="PQN824" s="28"/>
      <c r="PQO824" s="28"/>
      <c r="PQP824" s="28"/>
      <c r="PQQ824" s="28"/>
      <c r="PQR824" s="28"/>
      <c r="PQS824" s="28"/>
      <c r="PQT824" s="28"/>
      <c r="PQU824" s="28"/>
      <c r="PQV824" s="28"/>
      <c r="PQW824" s="28"/>
      <c r="PQX824" s="28"/>
      <c r="PQY824" s="28"/>
      <c r="PQZ824" s="28"/>
      <c r="PRA824" s="28"/>
      <c r="PRB824" s="28"/>
      <c r="PRC824" s="28"/>
      <c r="PRD824" s="28"/>
      <c r="PRE824" s="28"/>
      <c r="PRF824" s="28"/>
      <c r="PRG824" s="28"/>
      <c r="PRH824" s="28"/>
      <c r="PRI824" s="28"/>
      <c r="PRJ824" s="28"/>
      <c r="PRK824" s="28"/>
      <c r="PRL824" s="28"/>
      <c r="PRM824" s="28"/>
      <c r="PRN824" s="28"/>
      <c r="PRO824" s="28"/>
      <c r="PRP824" s="28"/>
      <c r="PRQ824" s="28"/>
      <c r="PRR824" s="28"/>
      <c r="PRS824" s="28"/>
      <c r="PRT824" s="28"/>
      <c r="PRU824" s="28"/>
      <c r="PRV824" s="28"/>
      <c r="PRW824" s="28"/>
      <c r="PRX824" s="28"/>
      <c r="PRY824" s="28"/>
      <c r="PRZ824" s="28"/>
      <c r="PSA824" s="28"/>
      <c r="PSB824" s="28"/>
      <c r="PSC824" s="28"/>
      <c r="PSD824" s="28"/>
      <c r="PSE824" s="28"/>
      <c r="PSF824" s="28"/>
      <c r="PSG824" s="28"/>
      <c r="PSH824" s="28"/>
      <c r="PSI824" s="28"/>
      <c r="PSJ824" s="28"/>
      <c r="PSK824" s="28"/>
      <c r="PSL824" s="28"/>
      <c r="PSM824" s="28"/>
      <c r="PSN824" s="28"/>
      <c r="PSO824" s="28"/>
      <c r="PSP824" s="28"/>
      <c r="PSQ824" s="28"/>
      <c r="PSR824" s="28"/>
      <c r="PSS824" s="28"/>
      <c r="PST824" s="28"/>
      <c r="PSU824" s="28"/>
      <c r="PSV824" s="28"/>
      <c r="PSW824" s="28"/>
      <c r="PSX824" s="28"/>
      <c r="PSY824" s="28"/>
      <c r="PSZ824" s="28"/>
      <c r="PTA824" s="28"/>
      <c r="PTB824" s="28"/>
      <c r="PTC824" s="28"/>
      <c r="PTD824" s="28"/>
      <c r="PTE824" s="28"/>
      <c r="PTF824" s="28"/>
      <c r="PTG824" s="28"/>
      <c r="PTH824" s="28"/>
      <c r="PTI824" s="28"/>
      <c r="PTJ824" s="28"/>
      <c r="PTK824" s="28"/>
      <c r="PTL824" s="28"/>
      <c r="PTM824" s="28"/>
      <c r="PTN824" s="28"/>
      <c r="PTO824" s="28"/>
      <c r="PTP824" s="28"/>
      <c r="PTQ824" s="28"/>
      <c r="PTR824" s="28"/>
      <c r="PTS824" s="28"/>
      <c r="PTT824" s="28"/>
      <c r="PTU824" s="28"/>
      <c r="PTV824" s="28"/>
      <c r="PTW824" s="28"/>
      <c r="PTX824" s="28"/>
      <c r="PTY824" s="28"/>
      <c r="PTZ824" s="28"/>
      <c r="PUA824" s="28"/>
      <c r="PUB824" s="28"/>
      <c r="PUC824" s="28"/>
      <c r="PUD824" s="28"/>
      <c r="PUE824" s="28"/>
      <c r="PUF824" s="28"/>
      <c r="PUG824" s="28"/>
      <c r="PUH824" s="28"/>
      <c r="PUI824" s="28"/>
      <c r="PUJ824" s="28"/>
      <c r="PUK824" s="28"/>
      <c r="PUL824" s="28"/>
      <c r="PUM824" s="28"/>
      <c r="PUN824" s="28"/>
      <c r="PUO824" s="28"/>
      <c r="PUP824" s="28"/>
      <c r="PUQ824" s="28"/>
      <c r="PUR824" s="28"/>
      <c r="PUS824" s="28"/>
      <c r="PUT824" s="28"/>
      <c r="PUU824" s="28"/>
      <c r="PUV824" s="28"/>
      <c r="PUW824" s="28"/>
      <c r="PUX824" s="28"/>
      <c r="PUY824" s="28"/>
      <c r="PUZ824" s="28"/>
      <c r="PVA824" s="28"/>
      <c r="PVB824" s="28"/>
      <c r="PVC824" s="28"/>
      <c r="PVD824" s="28"/>
      <c r="PVE824" s="28"/>
      <c r="PVF824" s="28"/>
      <c r="PVG824" s="28"/>
      <c r="PVH824" s="28"/>
      <c r="PVI824" s="28"/>
      <c r="PVJ824" s="28"/>
      <c r="PVK824" s="28"/>
      <c r="PVL824" s="28"/>
      <c r="PVM824" s="28"/>
      <c r="PVN824" s="28"/>
      <c r="PVO824" s="28"/>
      <c r="PVP824" s="28"/>
      <c r="PVQ824" s="28"/>
      <c r="PVR824" s="28"/>
      <c r="PVS824" s="28"/>
      <c r="PVT824" s="28"/>
      <c r="PVU824" s="28"/>
      <c r="PVV824" s="28"/>
      <c r="PVW824" s="28"/>
      <c r="PVX824" s="28"/>
      <c r="PVY824" s="28"/>
      <c r="PVZ824" s="28"/>
      <c r="PWA824" s="28"/>
      <c r="PWB824" s="28"/>
      <c r="PWC824" s="28"/>
      <c r="PWD824" s="28"/>
      <c r="PWE824" s="28"/>
      <c r="PWF824" s="28"/>
      <c r="PWG824" s="28"/>
      <c r="PWH824" s="28"/>
      <c r="PWI824" s="28"/>
      <c r="PWJ824" s="28"/>
      <c r="PWK824" s="28"/>
      <c r="PWL824" s="28"/>
      <c r="PWM824" s="28"/>
      <c r="PWN824" s="28"/>
      <c r="PWO824" s="28"/>
      <c r="PWP824" s="28"/>
      <c r="PWQ824" s="28"/>
      <c r="PWR824" s="28"/>
      <c r="PWS824" s="28"/>
      <c r="PWT824" s="28"/>
      <c r="PWU824" s="28"/>
      <c r="PWV824" s="28"/>
      <c r="PWW824" s="28"/>
      <c r="PWX824" s="28"/>
      <c r="PWY824" s="28"/>
      <c r="PWZ824" s="28"/>
      <c r="PXA824" s="28"/>
      <c r="PXB824" s="28"/>
      <c r="PXC824" s="28"/>
      <c r="PXD824" s="28"/>
      <c r="PXE824" s="28"/>
      <c r="PXF824" s="28"/>
      <c r="PXG824" s="28"/>
      <c r="PXH824" s="28"/>
      <c r="PXI824" s="28"/>
      <c r="PXJ824" s="28"/>
      <c r="PXK824" s="28"/>
      <c r="PXL824" s="28"/>
      <c r="PXM824" s="28"/>
      <c r="PXN824" s="28"/>
      <c r="PXO824" s="28"/>
      <c r="PXP824" s="28"/>
      <c r="PXQ824" s="28"/>
      <c r="PXR824" s="28"/>
      <c r="PXS824" s="28"/>
      <c r="PXT824" s="28"/>
      <c r="PXU824" s="28"/>
      <c r="PXV824" s="28"/>
      <c r="PXW824" s="28"/>
      <c r="PXX824" s="28"/>
      <c r="PXY824" s="28"/>
      <c r="PXZ824" s="28"/>
      <c r="PYA824" s="28"/>
      <c r="PYB824" s="28"/>
      <c r="PYC824" s="28"/>
      <c r="PYD824" s="28"/>
      <c r="PYE824" s="28"/>
      <c r="PYF824" s="28"/>
      <c r="PYG824" s="28"/>
      <c r="PYH824" s="28"/>
      <c r="PYI824" s="28"/>
      <c r="PYJ824" s="28"/>
      <c r="PYK824" s="28"/>
      <c r="PYL824" s="28"/>
      <c r="PYM824" s="28"/>
      <c r="PYN824" s="28"/>
      <c r="PYO824" s="28"/>
      <c r="PYP824" s="28"/>
      <c r="PYQ824" s="28"/>
      <c r="PYR824" s="28"/>
      <c r="PYS824" s="28"/>
      <c r="PYT824" s="28"/>
      <c r="PYU824" s="28"/>
      <c r="PYV824" s="28"/>
      <c r="PYW824" s="28"/>
      <c r="PYX824" s="28"/>
      <c r="PYY824" s="28"/>
      <c r="PYZ824" s="28"/>
      <c r="PZA824" s="28"/>
      <c r="PZB824" s="28"/>
      <c r="PZC824" s="28"/>
      <c r="PZD824" s="28"/>
      <c r="PZE824" s="28"/>
      <c r="PZF824" s="28"/>
      <c r="PZG824" s="28"/>
      <c r="PZH824" s="28"/>
      <c r="PZI824" s="28"/>
      <c r="PZJ824" s="28"/>
      <c r="PZK824" s="28"/>
      <c r="PZL824" s="28"/>
      <c r="PZM824" s="28"/>
      <c r="PZN824" s="28"/>
      <c r="PZO824" s="28"/>
      <c r="PZP824" s="28"/>
      <c r="PZQ824" s="28"/>
      <c r="PZR824" s="28"/>
      <c r="PZS824" s="28"/>
      <c r="PZT824" s="28"/>
      <c r="PZU824" s="28"/>
      <c r="PZV824" s="28"/>
      <c r="PZW824" s="28"/>
      <c r="PZX824" s="28"/>
      <c r="PZY824" s="28"/>
      <c r="PZZ824" s="28"/>
      <c r="QAA824" s="28"/>
      <c r="QAB824" s="28"/>
      <c r="QAC824" s="28"/>
      <c r="QAD824" s="28"/>
      <c r="QAE824" s="28"/>
      <c r="QAF824" s="28"/>
      <c r="QAG824" s="28"/>
      <c r="QAH824" s="28"/>
      <c r="QAI824" s="28"/>
      <c r="QAJ824" s="28"/>
      <c r="QAK824" s="28"/>
      <c r="QAL824" s="28"/>
      <c r="QAM824" s="28"/>
      <c r="QAN824" s="28"/>
      <c r="QAO824" s="28"/>
      <c r="QAP824" s="28"/>
      <c r="QAQ824" s="28"/>
      <c r="QAR824" s="28"/>
      <c r="QAS824" s="28"/>
      <c r="QAT824" s="28"/>
      <c r="QAU824" s="28"/>
      <c r="QAV824" s="28"/>
      <c r="QAW824" s="28"/>
      <c r="QAX824" s="28"/>
      <c r="QAY824" s="28"/>
      <c r="QAZ824" s="28"/>
      <c r="QBA824" s="28"/>
      <c r="QBB824" s="28"/>
      <c r="QBC824" s="28"/>
      <c r="QBD824" s="28"/>
      <c r="QBE824" s="28"/>
      <c r="QBF824" s="28"/>
      <c r="QBG824" s="28"/>
      <c r="QBH824" s="28"/>
      <c r="QBI824" s="28"/>
      <c r="QBJ824" s="28"/>
      <c r="QBK824" s="28"/>
      <c r="QBL824" s="28"/>
      <c r="QBM824" s="28"/>
      <c r="QBN824" s="28"/>
      <c r="QBO824" s="28"/>
      <c r="QBP824" s="28"/>
      <c r="QBQ824" s="28"/>
      <c r="QBR824" s="28"/>
      <c r="QBS824" s="28"/>
      <c r="QBT824" s="28"/>
      <c r="QBU824" s="28"/>
      <c r="QBV824" s="28"/>
      <c r="QBW824" s="28"/>
      <c r="QBX824" s="28"/>
      <c r="QBY824" s="28"/>
      <c r="QBZ824" s="28"/>
      <c r="QCA824" s="28"/>
      <c r="QCB824" s="28"/>
      <c r="QCC824" s="28"/>
      <c r="QCD824" s="28"/>
      <c r="QCE824" s="28"/>
      <c r="QCF824" s="28"/>
      <c r="QCG824" s="28"/>
      <c r="QCH824" s="28"/>
      <c r="QCI824" s="28"/>
      <c r="QCJ824" s="28"/>
      <c r="QCK824" s="28"/>
      <c r="QCL824" s="28"/>
      <c r="QCM824" s="28"/>
      <c r="QCN824" s="28"/>
      <c r="QCO824" s="28"/>
      <c r="QCP824" s="28"/>
      <c r="QCQ824" s="28"/>
      <c r="QCR824" s="28"/>
      <c r="QCS824" s="28"/>
      <c r="QCT824" s="28"/>
      <c r="QCU824" s="28"/>
      <c r="QCV824" s="28"/>
      <c r="QCW824" s="28"/>
      <c r="QCX824" s="28"/>
      <c r="QCY824" s="28"/>
      <c r="QCZ824" s="28"/>
      <c r="QDA824" s="28"/>
      <c r="QDB824" s="28"/>
      <c r="QDC824" s="28"/>
      <c r="QDD824" s="28"/>
      <c r="QDE824" s="28"/>
      <c r="QDF824" s="28"/>
      <c r="QDG824" s="28"/>
      <c r="QDH824" s="28"/>
      <c r="QDI824" s="28"/>
      <c r="QDJ824" s="28"/>
      <c r="QDK824" s="28"/>
      <c r="QDL824" s="28"/>
      <c r="QDM824" s="28"/>
      <c r="QDN824" s="28"/>
      <c r="QDO824" s="28"/>
      <c r="QDP824" s="28"/>
      <c r="QDQ824" s="28"/>
      <c r="QDR824" s="28"/>
      <c r="QDS824" s="28"/>
      <c r="QDT824" s="28"/>
      <c r="QDU824" s="28"/>
      <c r="QDV824" s="28"/>
      <c r="QDW824" s="28"/>
      <c r="QDX824" s="28"/>
      <c r="QDY824" s="28"/>
      <c r="QDZ824" s="28"/>
      <c r="QEA824" s="28"/>
      <c r="QEB824" s="28"/>
      <c r="QEC824" s="28"/>
      <c r="QED824" s="28"/>
      <c r="QEE824" s="28"/>
      <c r="QEF824" s="28"/>
      <c r="QEG824" s="28"/>
      <c r="QEH824" s="28"/>
      <c r="QEI824" s="28"/>
      <c r="QEJ824" s="28"/>
      <c r="QEK824" s="28"/>
      <c r="QEL824" s="28"/>
      <c r="QEM824" s="28"/>
      <c r="QEN824" s="28"/>
      <c r="QEO824" s="28"/>
      <c r="QEP824" s="28"/>
      <c r="QEQ824" s="28"/>
      <c r="QER824" s="28"/>
      <c r="QES824" s="28"/>
      <c r="QET824" s="28"/>
      <c r="QEU824" s="28"/>
      <c r="QEV824" s="28"/>
      <c r="QEW824" s="28"/>
      <c r="QEX824" s="28"/>
      <c r="QEY824" s="28"/>
      <c r="QEZ824" s="28"/>
      <c r="QFA824" s="28"/>
      <c r="QFB824" s="28"/>
      <c r="QFC824" s="28"/>
      <c r="QFD824" s="28"/>
      <c r="QFE824" s="28"/>
      <c r="QFF824" s="28"/>
      <c r="QFG824" s="28"/>
      <c r="QFH824" s="28"/>
      <c r="QFI824" s="28"/>
      <c r="QFJ824" s="28"/>
      <c r="QFK824" s="28"/>
      <c r="QFL824" s="28"/>
      <c r="QFM824" s="28"/>
      <c r="QFN824" s="28"/>
      <c r="QFO824" s="28"/>
      <c r="QFP824" s="28"/>
      <c r="QFQ824" s="28"/>
      <c r="QFR824" s="28"/>
      <c r="QFS824" s="28"/>
      <c r="QFT824" s="28"/>
      <c r="QFU824" s="28"/>
      <c r="QFV824" s="28"/>
      <c r="QFW824" s="28"/>
      <c r="QFX824" s="28"/>
      <c r="QFY824" s="28"/>
      <c r="QFZ824" s="28"/>
      <c r="QGA824" s="28"/>
      <c r="QGB824" s="28"/>
      <c r="QGC824" s="28"/>
      <c r="QGD824" s="28"/>
      <c r="QGE824" s="28"/>
      <c r="QGF824" s="28"/>
      <c r="QGG824" s="28"/>
      <c r="QGH824" s="28"/>
      <c r="QGI824" s="28"/>
      <c r="QGJ824" s="28"/>
      <c r="QGK824" s="28"/>
      <c r="QGL824" s="28"/>
      <c r="QGM824" s="28"/>
      <c r="QGN824" s="28"/>
      <c r="QGO824" s="28"/>
      <c r="QGP824" s="28"/>
      <c r="QGQ824" s="28"/>
      <c r="QGR824" s="28"/>
      <c r="QGS824" s="28"/>
      <c r="QGT824" s="28"/>
      <c r="QGU824" s="28"/>
      <c r="QGV824" s="28"/>
      <c r="QGW824" s="28"/>
      <c r="QGX824" s="28"/>
      <c r="QGY824" s="28"/>
      <c r="QGZ824" s="28"/>
      <c r="QHA824" s="28"/>
      <c r="QHB824" s="28"/>
      <c r="QHC824" s="28"/>
      <c r="QHD824" s="28"/>
      <c r="QHE824" s="28"/>
      <c r="QHF824" s="28"/>
      <c r="QHG824" s="28"/>
      <c r="QHH824" s="28"/>
      <c r="QHI824" s="28"/>
      <c r="QHJ824" s="28"/>
      <c r="QHK824" s="28"/>
      <c r="QHL824" s="28"/>
      <c r="QHM824" s="28"/>
      <c r="QHN824" s="28"/>
      <c r="QHO824" s="28"/>
      <c r="QHP824" s="28"/>
      <c r="QHQ824" s="28"/>
      <c r="QHR824" s="28"/>
      <c r="QHS824" s="28"/>
      <c r="QHT824" s="28"/>
      <c r="QHU824" s="28"/>
      <c r="QHV824" s="28"/>
      <c r="QHW824" s="28"/>
      <c r="QHX824" s="28"/>
      <c r="QHY824" s="28"/>
      <c r="QHZ824" s="28"/>
      <c r="QIA824" s="28"/>
      <c r="QIB824" s="28"/>
      <c r="QIC824" s="28"/>
      <c r="QID824" s="28"/>
      <c r="QIE824" s="28"/>
      <c r="QIF824" s="28"/>
      <c r="QIG824" s="28"/>
      <c r="QIH824" s="28"/>
      <c r="QII824" s="28"/>
      <c r="QIJ824" s="28"/>
      <c r="QIK824" s="28"/>
      <c r="QIL824" s="28"/>
      <c r="QIM824" s="28"/>
      <c r="QIN824" s="28"/>
      <c r="QIO824" s="28"/>
      <c r="QIP824" s="28"/>
      <c r="QIQ824" s="28"/>
      <c r="QIR824" s="28"/>
      <c r="QIS824" s="28"/>
      <c r="QIT824" s="28"/>
      <c r="QIU824" s="28"/>
      <c r="QIV824" s="28"/>
      <c r="QIW824" s="28"/>
      <c r="QIX824" s="28"/>
      <c r="QIY824" s="28"/>
      <c r="QIZ824" s="28"/>
      <c r="QJA824" s="28"/>
      <c r="QJB824" s="28"/>
      <c r="QJC824" s="28"/>
      <c r="QJD824" s="28"/>
      <c r="QJE824" s="28"/>
      <c r="QJF824" s="28"/>
      <c r="QJG824" s="28"/>
      <c r="QJH824" s="28"/>
      <c r="QJI824" s="28"/>
      <c r="QJJ824" s="28"/>
      <c r="QJK824" s="28"/>
      <c r="QJL824" s="28"/>
      <c r="QJM824" s="28"/>
      <c r="QJN824" s="28"/>
      <c r="QJO824" s="28"/>
      <c r="QJP824" s="28"/>
      <c r="QJQ824" s="28"/>
      <c r="QJR824" s="28"/>
      <c r="QJS824" s="28"/>
      <c r="QJT824" s="28"/>
      <c r="QJU824" s="28"/>
      <c r="QJV824" s="28"/>
      <c r="QJW824" s="28"/>
      <c r="QJX824" s="28"/>
      <c r="QJY824" s="28"/>
      <c r="QJZ824" s="28"/>
      <c r="QKA824" s="28"/>
      <c r="QKB824" s="28"/>
      <c r="QKC824" s="28"/>
      <c r="QKD824" s="28"/>
      <c r="QKE824" s="28"/>
      <c r="QKF824" s="28"/>
      <c r="QKG824" s="28"/>
      <c r="QKH824" s="28"/>
      <c r="QKI824" s="28"/>
      <c r="QKJ824" s="28"/>
      <c r="QKK824" s="28"/>
      <c r="QKL824" s="28"/>
      <c r="QKM824" s="28"/>
      <c r="QKN824" s="28"/>
      <c r="QKO824" s="28"/>
      <c r="QKP824" s="28"/>
      <c r="QKQ824" s="28"/>
      <c r="QKR824" s="28"/>
      <c r="QKS824" s="28"/>
      <c r="QKT824" s="28"/>
      <c r="QKU824" s="28"/>
      <c r="QKV824" s="28"/>
      <c r="QKW824" s="28"/>
      <c r="QKX824" s="28"/>
      <c r="QKY824" s="28"/>
      <c r="QKZ824" s="28"/>
      <c r="QLA824" s="28"/>
      <c r="QLB824" s="28"/>
      <c r="QLC824" s="28"/>
      <c r="QLD824" s="28"/>
      <c r="QLE824" s="28"/>
      <c r="QLF824" s="28"/>
      <c r="QLG824" s="28"/>
      <c r="QLH824" s="28"/>
      <c r="QLI824" s="28"/>
      <c r="QLJ824" s="28"/>
      <c r="QLK824" s="28"/>
      <c r="QLL824" s="28"/>
      <c r="QLM824" s="28"/>
      <c r="QLN824" s="28"/>
      <c r="QLO824" s="28"/>
      <c r="QLP824" s="28"/>
      <c r="QLQ824" s="28"/>
      <c r="QLR824" s="28"/>
      <c r="QLS824" s="28"/>
      <c r="QLT824" s="28"/>
      <c r="QLU824" s="28"/>
      <c r="QLV824" s="28"/>
      <c r="QLW824" s="28"/>
      <c r="QLX824" s="28"/>
      <c r="QLY824" s="28"/>
      <c r="QLZ824" s="28"/>
      <c r="QMA824" s="28"/>
      <c r="QMB824" s="28"/>
      <c r="QMC824" s="28"/>
      <c r="QMD824" s="28"/>
      <c r="QME824" s="28"/>
      <c r="QMF824" s="28"/>
      <c r="QMG824" s="28"/>
      <c r="QMH824" s="28"/>
      <c r="QMI824" s="28"/>
      <c r="QMJ824" s="28"/>
      <c r="QMK824" s="28"/>
      <c r="QML824" s="28"/>
      <c r="QMM824" s="28"/>
      <c r="QMN824" s="28"/>
      <c r="QMO824" s="28"/>
      <c r="QMP824" s="28"/>
      <c r="QMQ824" s="28"/>
      <c r="QMR824" s="28"/>
      <c r="QMS824" s="28"/>
      <c r="QMT824" s="28"/>
      <c r="QMU824" s="28"/>
      <c r="QMV824" s="28"/>
      <c r="QMW824" s="28"/>
      <c r="QMX824" s="28"/>
      <c r="QMY824" s="28"/>
      <c r="QMZ824" s="28"/>
      <c r="QNA824" s="28"/>
      <c r="QNB824" s="28"/>
      <c r="QNC824" s="28"/>
      <c r="QND824" s="28"/>
      <c r="QNE824" s="28"/>
      <c r="QNF824" s="28"/>
      <c r="QNG824" s="28"/>
      <c r="QNH824" s="28"/>
      <c r="QNI824" s="28"/>
      <c r="QNJ824" s="28"/>
      <c r="QNK824" s="28"/>
      <c r="QNL824" s="28"/>
      <c r="QNM824" s="28"/>
      <c r="QNN824" s="28"/>
      <c r="QNO824" s="28"/>
      <c r="QNP824" s="28"/>
      <c r="QNQ824" s="28"/>
      <c r="QNR824" s="28"/>
      <c r="QNS824" s="28"/>
      <c r="QNT824" s="28"/>
      <c r="QNU824" s="28"/>
      <c r="QNV824" s="28"/>
      <c r="QNW824" s="28"/>
      <c r="QNX824" s="28"/>
      <c r="QNY824" s="28"/>
      <c r="QNZ824" s="28"/>
      <c r="QOA824" s="28"/>
      <c r="QOB824" s="28"/>
      <c r="QOC824" s="28"/>
      <c r="QOD824" s="28"/>
      <c r="QOE824" s="28"/>
      <c r="QOF824" s="28"/>
      <c r="QOG824" s="28"/>
      <c r="QOH824" s="28"/>
      <c r="QOI824" s="28"/>
      <c r="QOJ824" s="28"/>
      <c r="QOK824" s="28"/>
      <c r="QOL824" s="28"/>
      <c r="QOM824" s="28"/>
      <c r="QON824" s="28"/>
      <c r="QOO824" s="28"/>
      <c r="QOP824" s="28"/>
      <c r="QOQ824" s="28"/>
      <c r="QOR824" s="28"/>
      <c r="QOS824" s="28"/>
      <c r="QOT824" s="28"/>
      <c r="QOU824" s="28"/>
      <c r="QOV824" s="28"/>
      <c r="QOW824" s="28"/>
      <c r="QOX824" s="28"/>
      <c r="QOY824" s="28"/>
      <c r="QOZ824" s="28"/>
      <c r="QPA824" s="28"/>
      <c r="QPB824" s="28"/>
      <c r="QPC824" s="28"/>
      <c r="QPD824" s="28"/>
      <c r="QPE824" s="28"/>
      <c r="QPF824" s="28"/>
      <c r="QPG824" s="28"/>
      <c r="QPH824" s="28"/>
      <c r="QPI824" s="28"/>
      <c r="QPJ824" s="28"/>
      <c r="QPK824" s="28"/>
      <c r="QPL824" s="28"/>
      <c r="QPM824" s="28"/>
      <c r="QPN824" s="28"/>
      <c r="QPO824" s="28"/>
      <c r="QPP824" s="28"/>
      <c r="QPQ824" s="28"/>
      <c r="QPR824" s="28"/>
      <c r="QPS824" s="28"/>
      <c r="QPT824" s="28"/>
      <c r="QPU824" s="28"/>
      <c r="QPV824" s="28"/>
      <c r="QPW824" s="28"/>
      <c r="QPX824" s="28"/>
      <c r="QPY824" s="28"/>
      <c r="QPZ824" s="28"/>
      <c r="QQA824" s="28"/>
      <c r="QQB824" s="28"/>
      <c r="QQC824" s="28"/>
      <c r="QQD824" s="28"/>
      <c r="QQE824" s="28"/>
      <c r="QQF824" s="28"/>
      <c r="QQG824" s="28"/>
      <c r="QQH824" s="28"/>
      <c r="QQI824" s="28"/>
      <c r="QQJ824" s="28"/>
      <c r="QQK824" s="28"/>
      <c r="QQL824" s="28"/>
      <c r="QQM824" s="28"/>
      <c r="QQN824" s="28"/>
      <c r="QQO824" s="28"/>
      <c r="QQP824" s="28"/>
      <c r="QQQ824" s="28"/>
      <c r="QQR824" s="28"/>
      <c r="QQS824" s="28"/>
      <c r="QQT824" s="28"/>
      <c r="QQU824" s="28"/>
      <c r="QQV824" s="28"/>
      <c r="QQW824" s="28"/>
      <c r="QQX824" s="28"/>
      <c r="QQY824" s="28"/>
      <c r="QQZ824" s="28"/>
      <c r="QRA824" s="28"/>
      <c r="QRB824" s="28"/>
      <c r="QRC824" s="28"/>
      <c r="QRD824" s="28"/>
      <c r="QRE824" s="28"/>
      <c r="QRF824" s="28"/>
      <c r="QRG824" s="28"/>
      <c r="QRH824" s="28"/>
      <c r="QRI824" s="28"/>
      <c r="QRJ824" s="28"/>
      <c r="QRK824" s="28"/>
      <c r="QRL824" s="28"/>
      <c r="QRM824" s="28"/>
      <c r="QRN824" s="28"/>
      <c r="QRO824" s="28"/>
      <c r="QRP824" s="28"/>
      <c r="QRQ824" s="28"/>
      <c r="QRR824" s="28"/>
      <c r="QRS824" s="28"/>
      <c r="QRT824" s="28"/>
      <c r="QRU824" s="28"/>
      <c r="QRV824" s="28"/>
      <c r="QRW824" s="28"/>
      <c r="QRX824" s="28"/>
      <c r="QRY824" s="28"/>
      <c r="QRZ824" s="28"/>
      <c r="QSA824" s="28"/>
      <c r="QSB824" s="28"/>
      <c r="QSC824" s="28"/>
      <c r="QSD824" s="28"/>
      <c r="QSE824" s="28"/>
      <c r="QSF824" s="28"/>
      <c r="QSG824" s="28"/>
      <c r="QSH824" s="28"/>
      <c r="QSI824" s="28"/>
      <c r="QSJ824" s="28"/>
      <c r="QSK824" s="28"/>
      <c r="QSL824" s="28"/>
      <c r="QSM824" s="28"/>
      <c r="QSN824" s="28"/>
      <c r="QSO824" s="28"/>
      <c r="QSP824" s="28"/>
      <c r="QSQ824" s="28"/>
      <c r="QSR824" s="28"/>
      <c r="QSS824" s="28"/>
      <c r="QST824" s="28"/>
      <c r="QSU824" s="28"/>
      <c r="QSV824" s="28"/>
      <c r="QSW824" s="28"/>
      <c r="QSX824" s="28"/>
      <c r="QSY824" s="28"/>
      <c r="QSZ824" s="28"/>
      <c r="QTA824" s="28"/>
      <c r="QTB824" s="28"/>
      <c r="QTC824" s="28"/>
      <c r="QTD824" s="28"/>
      <c r="QTE824" s="28"/>
      <c r="QTF824" s="28"/>
      <c r="QTG824" s="28"/>
      <c r="QTH824" s="28"/>
      <c r="QTI824" s="28"/>
      <c r="QTJ824" s="28"/>
      <c r="QTK824" s="28"/>
      <c r="QTL824" s="28"/>
      <c r="QTM824" s="28"/>
      <c r="QTN824" s="28"/>
      <c r="QTO824" s="28"/>
      <c r="QTP824" s="28"/>
      <c r="QTQ824" s="28"/>
      <c r="QTR824" s="28"/>
      <c r="QTS824" s="28"/>
      <c r="QTT824" s="28"/>
      <c r="QTU824" s="28"/>
      <c r="QTV824" s="28"/>
      <c r="QTW824" s="28"/>
      <c r="QTX824" s="28"/>
      <c r="QTY824" s="28"/>
      <c r="QTZ824" s="28"/>
      <c r="QUA824" s="28"/>
      <c r="QUB824" s="28"/>
      <c r="QUC824" s="28"/>
      <c r="QUD824" s="28"/>
      <c r="QUE824" s="28"/>
      <c r="QUF824" s="28"/>
      <c r="QUG824" s="28"/>
      <c r="QUH824" s="28"/>
      <c r="QUI824" s="28"/>
      <c r="QUJ824" s="28"/>
      <c r="QUK824" s="28"/>
      <c r="QUL824" s="28"/>
      <c r="QUM824" s="28"/>
      <c r="QUN824" s="28"/>
      <c r="QUO824" s="28"/>
      <c r="QUP824" s="28"/>
      <c r="QUQ824" s="28"/>
      <c r="QUR824" s="28"/>
      <c r="QUS824" s="28"/>
      <c r="QUT824" s="28"/>
      <c r="QUU824" s="28"/>
      <c r="QUV824" s="28"/>
      <c r="QUW824" s="28"/>
      <c r="QUX824" s="28"/>
      <c r="QUY824" s="28"/>
      <c r="QUZ824" s="28"/>
      <c r="QVA824" s="28"/>
      <c r="QVB824" s="28"/>
      <c r="QVC824" s="28"/>
      <c r="QVD824" s="28"/>
      <c r="QVE824" s="28"/>
      <c r="QVF824" s="28"/>
      <c r="QVG824" s="28"/>
      <c r="QVH824" s="28"/>
      <c r="QVI824" s="28"/>
      <c r="QVJ824" s="28"/>
      <c r="QVK824" s="28"/>
      <c r="QVL824" s="28"/>
      <c r="QVM824" s="28"/>
      <c r="QVN824" s="28"/>
      <c r="QVO824" s="28"/>
      <c r="QVP824" s="28"/>
      <c r="QVQ824" s="28"/>
      <c r="QVR824" s="28"/>
      <c r="QVS824" s="28"/>
      <c r="QVT824" s="28"/>
      <c r="QVU824" s="28"/>
      <c r="QVV824" s="28"/>
      <c r="QVW824" s="28"/>
      <c r="QVX824" s="28"/>
      <c r="QVY824" s="28"/>
      <c r="QVZ824" s="28"/>
      <c r="QWA824" s="28"/>
      <c r="QWB824" s="28"/>
      <c r="QWC824" s="28"/>
      <c r="QWD824" s="28"/>
      <c r="QWE824" s="28"/>
      <c r="QWF824" s="28"/>
      <c r="QWG824" s="28"/>
      <c r="QWH824" s="28"/>
      <c r="QWI824" s="28"/>
      <c r="QWJ824" s="28"/>
      <c r="QWK824" s="28"/>
      <c r="QWL824" s="28"/>
      <c r="QWM824" s="28"/>
      <c r="QWN824" s="28"/>
      <c r="QWO824" s="28"/>
      <c r="QWP824" s="28"/>
      <c r="QWQ824" s="28"/>
      <c r="QWR824" s="28"/>
      <c r="QWS824" s="28"/>
      <c r="QWT824" s="28"/>
      <c r="QWU824" s="28"/>
      <c r="QWV824" s="28"/>
      <c r="QWW824" s="28"/>
      <c r="QWX824" s="28"/>
      <c r="QWY824" s="28"/>
      <c r="QWZ824" s="28"/>
      <c r="QXA824" s="28"/>
      <c r="QXB824" s="28"/>
      <c r="QXC824" s="28"/>
      <c r="QXD824" s="28"/>
      <c r="QXE824" s="28"/>
      <c r="QXF824" s="28"/>
      <c r="QXG824" s="28"/>
      <c r="QXH824" s="28"/>
      <c r="QXI824" s="28"/>
      <c r="QXJ824" s="28"/>
      <c r="QXK824" s="28"/>
      <c r="QXL824" s="28"/>
      <c r="QXM824" s="28"/>
      <c r="QXN824" s="28"/>
      <c r="QXO824" s="28"/>
      <c r="QXP824" s="28"/>
      <c r="QXQ824" s="28"/>
      <c r="QXR824" s="28"/>
      <c r="QXS824" s="28"/>
      <c r="QXT824" s="28"/>
      <c r="QXU824" s="28"/>
      <c r="QXV824" s="28"/>
      <c r="QXW824" s="28"/>
      <c r="QXX824" s="28"/>
      <c r="QXY824" s="28"/>
      <c r="QXZ824" s="28"/>
      <c r="QYA824" s="28"/>
      <c r="QYB824" s="28"/>
      <c r="QYC824" s="28"/>
      <c r="QYD824" s="28"/>
      <c r="QYE824" s="28"/>
      <c r="QYF824" s="28"/>
      <c r="QYG824" s="28"/>
      <c r="QYH824" s="28"/>
      <c r="QYI824" s="28"/>
      <c r="QYJ824" s="28"/>
      <c r="QYK824" s="28"/>
      <c r="QYL824" s="28"/>
      <c r="QYM824" s="28"/>
      <c r="QYN824" s="28"/>
      <c r="QYO824" s="28"/>
      <c r="QYP824" s="28"/>
      <c r="QYQ824" s="28"/>
      <c r="QYR824" s="28"/>
      <c r="QYS824" s="28"/>
      <c r="QYT824" s="28"/>
      <c r="QYU824" s="28"/>
      <c r="QYV824" s="28"/>
      <c r="QYW824" s="28"/>
      <c r="QYX824" s="28"/>
      <c r="QYY824" s="28"/>
      <c r="QYZ824" s="28"/>
      <c r="QZA824" s="28"/>
      <c r="QZB824" s="28"/>
      <c r="QZC824" s="28"/>
      <c r="QZD824" s="28"/>
      <c r="QZE824" s="28"/>
      <c r="QZF824" s="28"/>
      <c r="QZG824" s="28"/>
      <c r="QZH824" s="28"/>
      <c r="QZI824" s="28"/>
      <c r="QZJ824" s="28"/>
      <c r="QZK824" s="28"/>
      <c r="QZL824" s="28"/>
      <c r="QZM824" s="28"/>
      <c r="QZN824" s="28"/>
      <c r="QZO824" s="28"/>
      <c r="QZP824" s="28"/>
      <c r="QZQ824" s="28"/>
      <c r="QZR824" s="28"/>
      <c r="QZS824" s="28"/>
      <c r="QZT824" s="28"/>
      <c r="QZU824" s="28"/>
      <c r="QZV824" s="28"/>
      <c r="QZW824" s="28"/>
      <c r="QZX824" s="28"/>
      <c r="QZY824" s="28"/>
      <c r="QZZ824" s="28"/>
      <c r="RAA824" s="28"/>
      <c r="RAB824" s="28"/>
      <c r="RAC824" s="28"/>
      <c r="RAD824" s="28"/>
      <c r="RAE824" s="28"/>
      <c r="RAF824" s="28"/>
      <c r="RAG824" s="28"/>
      <c r="RAH824" s="28"/>
      <c r="RAI824" s="28"/>
      <c r="RAJ824" s="28"/>
      <c r="RAK824" s="28"/>
      <c r="RAL824" s="28"/>
      <c r="RAM824" s="28"/>
      <c r="RAN824" s="28"/>
      <c r="RAO824" s="28"/>
      <c r="RAP824" s="28"/>
      <c r="RAQ824" s="28"/>
      <c r="RAR824" s="28"/>
      <c r="RAS824" s="28"/>
      <c r="RAT824" s="28"/>
      <c r="RAU824" s="28"/>
      <c r="RAV824" s="28"/>
      <c r="RAW824" s="28"/>
      <c r="RAX824" s="28"/>
      <c r="RAY824" s="28"/>
      <c r="RAZ824" s="28"/>
      <c r="RBA824" s="28"/>
      <c r="RBB824" s="28"/>
      <c r="RBC824" s="28"/>
      <c r="RBD824" s="28"/>
      <c r="RBE824" s="28"/>
      <c r="RBF824" s="28"/>
      <c r="RBG824" s="28"/>
      <c r="RBH824" s="28"/>
      <c r="RBI824" s="28"/>
      <c r="RBJ824" s="28"/>
      <c r="RBK824" s="28"/>
      <c r="RBL824" s="28"/>
      <c r="RBM824" s="28"/>
      <c r="RBN824" s="28"/>
      <c r="RBO824" s="28"/>
      <c r="RBP824" s="28"/>
      <c r="RBQ824" s="28"/>
      <c r="RBR824" s="28"/>
      <c r="RBS824" s="28"/>
      <c r="RBT824" s="28"/>
      <c r="RBU824" s="28"/>
      <c r="RBV824" s="28"/>
      <c r="RBW824" s="28"/>
      <c r="RBX824" s="28"/>
      <c r="RBY824" s="28"/>
      <c r="RBZ824" s="28"/>
      <c r="RCA824" s="28"/>
      <c r="RCB824" s="28"/>
      <c r="RCC824" s="28"/>
      <c r="RCD824" s="28"/>
      <c r="RCE824" s="28"/>
      <c r="RCF824" s="28"/>
      <c r="RCG824" s="28"/>
      <c r="RCH824" s="28"/>
      <c r="RCI824" s="28"/>
      <c r="RCJ824" s="28"/>
      <c r="RCK824" s="28"/>
      <c r="RCL824" s="28"/>
      <c r="RCM824" s="28"/>
      <c r="RCN824" s="28"/>
      <c r="RCO824" s="28"/>
      <c r="RCP824" s="28"/>
      <c r="RCQ824" s="28"/>
      <c r="RCR824" s="28"/>
      <c r="RCS824" s="28"/>
      <c r="RCT824" s="28"/>
      <c r="RCU824" s="28"/>
      <c r="RCV824" s="28"/>
      <c r="RCW824" s="28"/>
      <c r="RCX824" s="28"/>
      <c r="RCY824" s="28"/>
      <c r="RCZ824" s="28"/>
      <c r="RDA824" s="28"/>
      <c r="RDB824" s="28"/>
      <c r="RDC824" s="28"/>
      <c r="RDD824" s="28"/>
      <c r="RDE824" s="28"/>
      <c r="RDF824" s="28"/>
      <c r="RDG824" s="28"/>
      <c r="RDH824" s="28"/>
      <c r="RDI824" s="28"/>
      <c r="RDJ824" s="28"/>
      <c r="RDK824" s="28"/>
      <c r="RDL824" s="28"/>
      <c r="RDM824" s="28"/>
      <c r="RDN824" s="28"/>
      <c r="RDO824" s="28"/>
      <c r="RDP824" s="28"/>
      <c r="RDQ824" s="28"/>
      <c r="RDR824" s="28"/>
      <c r="RDS824" s="28"/>
      <c r="RDT824" s="28"/>
      <c r="RDU824" s="28"/>
      <c r="RDV824" s="28"/>
      <c r="RDW824" s="28"/>
      <c r="RDX824" s="28"/>
      <c r="RDY824" s="28"/>
      <c r="RDZ824" s="28"/>
      <c r="REA824" s="28"/>
      <c r="REB824" s="28"/>
      <c r="REC824" s="28"/>
      <c r="RED824" s="28"/>
      <c r="REE824" s="28"/>
      <c r="REF824" s="28"/>
      <c r="REG824" s="28"/>
      <c r="REH824" s="28"/>
      <c r="REI824" s="28"/>
      <c r="REJ824" s="28"/>
      <c r="REK824" s="28"/>
      <c r="REL824" s="28"/>
      <c r="REM824" s="28"/>
      <c r="REN824" s="28"/>
      <c r="REO824" s="28"/>
      <c r="REP824" s="28"/>
      <c r="REQ824" s="28"/>
      <c r="RER824" s="28"/>
      <c r="RES824" s="28"/>
      <c r="RET824" s="28"/>
      <c r="REU824" s="28"/>
      <c r="REV824" s="28"/>
      <c r="REW824" s="28"/>
      <c r="REX824" s="28"/>
      <c r="REY824" s="28"/>
      <c r="REZ824" s="28"/>
      <c r="RFA824" s="28"/>
      <c r="RFB824" s="28"/>
      <c r="RFC824" s="28"/>
      <c r="RFD824" s="28"/>
      <c r="RFE824" s="28"/>
      <c r="RFF824" s="28"/>
      <c r="RFG824" s="28"/>
      <c r="RFH824" s="28"/>
      <c r="RFI824" s="28"/>
      <c r="RFJ824" s="28"/>
      <c r="RFK824" s="28"/>
      <c r="RFL824" s="28"/>
      <c r="RFM824" s="28"/>
      <c r="RFN824" s="28"/>
      <c r="RFO824" s="28"/>
      <c r="RFP824" s="28"/>
      <c r="RFQ824" s="28"/>
      <c r="RFR824" s="28"/>
      <c r="RFS824" s="28"/>
      <c r="RFT824" s="28"/>
      <c r="RFU824" s="28"/>
      <c r="RFV824" s="28"/>
      <c r="RFW824" s="28"/>
      <c r="RFX824" s="28"/>
      <c r="RFY824" s="28"/>
      <c r="RFZ824" s="28"/>
      <c r="RGA824" s="28"/>
      <c r="RGB824" s="28"/>
      <c r="RGC824" s="28"/>
      <c r="RGD824" s="28"/>
      <c r="RGE824" s="28"/>
      <c r="RGF824" s="28"/>
      <c r="RGG824" s="28"/>
      <c r="RGH824" s="28"/>
      <c r="RGI824" s="28"/>
      <c r="RGJ824" s="28"/>
      <c r="RGK824" s="28"/>
      <c r="RGL824" s="28"/>
      <c r="RGM824" s="28"/>
      <c r="RGN824" s="28"/>
      <c r="RGO824" s="28"/>
      <c r="RGP824" s="28"/>
      <c r="RGQ824" s="28"/>
      <c r="RGR824" s="28"/>
      <c r="RGS824" s="28"/>
      <c r="RGT824" s="28"/>
      <c r="RGU824" s="28"/>
      <c r="RGV824" s="28"/>
      <c r="RGW824" s="28"/>
      <c r="RGX824" s="28"/>
      <c r="RGY824" s="28"/>
      <c r="RGZ824" s="28"/>
      <c r="RHA824" s="28"/>
      <c r="RHB824" s="28"/>
      <c r="RHC824" s="28"/>
      <c r="RHD824" s="28"/>
      <c r="RHE824" s="28"/>
      <c r="RHF824" s="28"/>
      <c r="RHG824" s="28"/>
      <c r="RHH824" s="28"/>
      <c r="RHI824" s="28"/>
      <c r="RHJ824" s="28"/>
      <c r="RHK824" s="28"/>
      <c r="RHL824" s="28"/>
      <c r="RHM824" s="28"/>
      <c r="RHN824" s="28"/>
      <c r="RHO824" s="28"/>
      <c r="RHP824" s="28"/>
      <c r="RHQ824" s="28"/>
      <c r="RHR824" s="28"/>
      <c r="RHS824" s="28"/>
      <c r="RHT824" s="28"/>
      <c r="RHU824" s="28"/>
      <c r="RHV824" s="28"/>
      <c r="RHW824" s="28"/>
      <c r="RHX824" s="28"/>
      <c r="RHY824" s="28"/>
      <c r="RHZ824" s="28"/>
      <c r="RIA824" s="28"/>
      <c r="RIB824" s="28"/>
      <c r="RIC824" s="28"/>
      <c r="RID824" s="28"/>
      <c r="RIE824" s="28"/>
      <c r="RIF824" s="28"/>
      <c r="RIG824" s="28"/>
      <c r="RIH824" s="28"/>
      <c r="RII824" s="28"/>
      <c r="RIJ824" s="28"/>
      <c r="RIK824" s="28"/>
      <c r="RIL824" s="28"/>
      <c r="RIM824" s="28"/>
      <c r="RIN824" s="28"/>
      <c r="RIO824" s="28"/>
      <c r="RIP824" s="28"/>
      <c r="RIQ824" s="28"/>
      <c r="RIR824" s="28"/>
      <c r="RIS824" s="28"/>
      <c r="RIT824" s="28"/>
      <c r="RIU824" s="28"/>
      <c r="RIV824" s="28"/>
      <c r="RIW824" s="28"/>
      <c r="RIX824" s="28"/>
      <c r="RIY824" s="28"/>
      <c r="RIZ824" s="28"/>
      <c r="RJA824" s="28"/>
      <c r="RJB824" s="28"/>
      <c r="RJC824" s="28"/>
      <c r="RJD824" s="28"/>
      <c r="RJE824" s="28"/>
      <c r="RJF824" s="28"/>
      <c r="RJG824" s="28"/>
      <c r="RJH824" s="28"/>
      <c r="RJI824" s="28"/>
      <c r="RJJ824" s="28"/>
      <c r="RJK824" s="28"/>
      <c r="RJL824" s="28"/>
      <c r="RJM824" s="28"/>
      <c r="RJN824" s="28"/>
      <c r="RJO824" s="28"/>
      <c r="RJP824" s="28"/>
      <c r="RJQ824" s="28"/>
      <c r="RJR824" s="28"/>
      <c r="RJS824" s="28"/>
      <c r="RJT824" s="28"/>
      <c r="RJU824" s="28"/>
      <c r="RJV824" s="28"/>
      <c r="RJW824" s="28"/>
      <c r="RJX824" s="28"/>
      <c r="RJY824" s="28"/>
      <c r="RJZ824" s="28"/>
      <c r="RKA824" s="28"/>
      <c r="RKB824" s="28"/>
      <c r="RKC824" s="28"/>
      <c r="RKD824" s="28"/>
      <c r="RKE824" s="28"/>
      <c r="RKF824" s="28"/>
      <c r="RKG824" s="28"/>
      <c r="RKH824" s="28"/>
      <c r="RKI824" s="28"/>
      <c r="RKJ824" s="28"/>
      <c r="RKK824" s="28"/>
      <c r="RKL824" s="28"/>
      <c r="RKM824" s="28"/>
      <c r="RKN824" s="28"/>
      <c r="RKO824" s="28"/>
      <c r="RKP824" s="28"/>
      <c r="RKQ824" s="28"/>
      <c r="RKR824" s="28"/>
      <c r="RKS824" s="28"/>
      <c r="RKT824" s="28"/>
      <c r="RKU824" s="28"/>
      <c r="RKV824" s="28"/>
      <c r="RKW824" s="28"/>
      <c r="RKX824" s="28"/>
      <c r="RKY824" s="28"/>
      <c r="RKZ824" s="28"/>
      <c r="RLA824" s="28"/>
      <c r="RLB824" s="28"/>
      <c r="RLC824" s="28"/>
      <c r="RLD824" s="28"/>
      <c r="RLE824" s="28"/>
      <c r="RLF824" s="28"/>
      <c r="RLG824" s="28"/>
      <c r="RLH824" s="28"/>
      <c r="RLI824" s="28"/>
      <c r="RLJ824" s="28"/>
      <c r="RLK824" s="28"/>
      <c r="RLL824" s="28"/>
      <c r="RLM824" s="28"/>
      <c r="RLN824" s="28"/>
      <c r="RLO824" s="28"/>
      <c r="RLP824" s="28"/>
      <c r="RLQ824" s="28"/>
      <c r="RLR824" s="28"/>
      <c r="RLS824" s="28"/>
      <c r="RLT824" s="28"/>
      <c r="RLU824" s="28"/>
      <c r="RLV824" s="28"/>
      <c r="RLW824" s="28"/>
      <c r="RLX824" s="28"/>
      <c r="RLY824" s="28"/>
      <c r="RLZ824" s="28"/>
      <c r="RMA824" s="28"/>
      <c r="RMB824" s="28"/>
      <c r="RMC824" s="28"/>
      <c r="RMD824" s="28"/>
      <c r="RME824" s="28"/>
      <c r="RMF824" s="28"/>
      <c r="RMG824" s="28"/>
      <c r="RMH824" s="28"/>
      <c r="RMI824" s="28"/>
      <c r="RMJ824" s="28"/>
      <c r="RMK824" s="28"/>
      <c r="RML824" s="28"/>
      <c r="RMM824" s="28"/>
      <c r="RMN824" s="28"/>
      <c r="RMO824" s="28"/>
      <c r="RMP824" s="28"/>
      <c r="RMQ824" s="28"/>
      <c r="RMR824" s="28"/>
      <c r="RMS824" s="28"/>
      <c r="RMT824" s="28"/>
      <c r="RMU824" s="28"/>
      <c r="RMV824" s="28"/>
      <c r="RMW824" s="28"/>
      <c r="RMX824" s="28"/>
      <c r="RMY824" s="28"/>
      <c r="RMZ824" s="28"/>
      <c r="RNA824" s="28"/>
      <c r="RNB824" s="28"/>
      <c r="RNC824" s="28"/>
      <c r="RND824" s="28"/>
      <c r="RNE824" s="28"/>
      <c r="RNF824" s="28"/>
      <c r="RNG824" s="28"/>
      <c r="RNH824" s="28"/>
      <c r="RNI824" s="28"/>
      <c r="RNJ824" s="28"/>
      <c r="RNK824" s="28"/>
      <c r="RNL824" s="28"/>
      <c r="RNM824" s="28"/>
      <c r="RNN824" s="28"/>
      <c r="RNO824" s="28"/>
      <c r="RNP824" s="28"/>
      <c r="RNQ824" s="28"/>
      <c r="RNR824" s="28"/>
      <c r="RNS824" s="28"/>
      <c r="RNT824" s="28"/>
      <c r="RNU824" s="28"/>
      <c r="RNV824" s="28"/>
      <c r="RNW824" s="28"/>
      <c r="RNX824" s="28"/>
      <c r="RNY824" s="28"/>
      <c r="RNZ824" s="28"/>
      <c r="ROA824" s="28"/>
      <c r="ROB824" s="28"/>
      <c r="ROC824" s="28"/>
      <c r="ROD824" s="28"/>
      <c r="ROE824" s="28"/>
      <c r="ROF824" s="28"/>
      <c r="ROG824" s="28"/>
      <c r="ROH824" s="28"/>
      <c r="ROI824" s="28"/>
      <c r="ROJ824" s="28"/>
      <c r="ROK824" s="28"/>
      <c r="ROL824" s="28"/>
      <c r="ROM824" s="28"/>
      <c r="RON824" s="28"/>
      <c r="ROO824" s="28"/>
      <c r="ROP824" s="28"/>
      <c r="ROQ824" s="28"/>
      <c r="ROR824" s="28"/>
      <c r="ROS824" s="28"/>
      <c r="ROT824" s="28"/>
      <c r="ROU824" s="28"/>
      <c r="ROV824" s="28"/>
      <c r="ROW824" s="28"/>
      <c r="ROX824" s="28"/>
      <c r="ROY824" s="28"/>
      <c r="ROZ824" s="28"/>
      <c r="RPA824" s="28"/>
      <c r="RPB824" s="28"/>
      <c r="RPC824" s="28"/>
      <c r="RPD824" s="28"/>
      <c r="RPE824" s="28"/>
      <c r="RPF824" s="28"/>
      <c r="RPG824" s="28"/>
      <c r="RPH824" s="28"/>
      <c r="RPI824" s="28"/>
      <c r="RPJ824" s="28"/>
      <c r="RPK824" s="28"/>
      <c r="RPL824" s="28"/>
      <c r="RPM824" s="28"/>
      <c r="RPN824" s="28"/>
      <c r="RPO824" s="28"/>
      <c r="RPP824" s="28"/>
      <c r="RPQ824" s="28"/>
      <c r="RPR824" s="28"/>
      <c r="RPS824" s="28"/>
      <c r="RPT824" s="28"/>
      <c r="RPU824" s="28"/>
      <c r="RPV824" s="28"/>
      <c r="RPW824" s="28"/>
      <c r="RPX824" s="28"/>
      <c r="RPY824" s="28"/>
      <c r="RPZ824" s="28"/>
      <c r="RQA824" s="28"/>
      <c r="RQB824" s="28"/>
      <c r="RQC824" s="28"/>
      <c r="RQD824" s="28"/>
      <c r="RQE824" s="28"/>
      <c r="RQF824" s="28"/>
      <c r="RQG824" s="28"/>
      <c r="RQH824" s="28"/>
      <c r="RQI824" s="28"/>
      <c r="RQJ824" s="28"/>
      <c r="RQK824" s="28"/>
      <c r="RQL824" s="28"/>
      <c r="RQM824" s="28"/>
      <c r="RQN824" s="28"/>
      <c r="RQO824" s="28"/>
      <c r="RQP824" s="28"/>
      <c r="RQQ824" s="28"/>
      <c r="RQR824" s="28"/>
      <c r="RQS824" s="28"/>
      <c r="RQT824" s="28"/>
      <c r="RQU824" s="28"/>
      <c r="RQV824" s="28"/>
      <c r="RQW824" s="28"/>
      <c r="RQX824" s="28"/>
      <c r="RQY824" s="28"/>
      <c r="RQZ824" s="28"/>
      <c r="RRA824" s="28"/>
      <c r="RRB824" s="28"/>
      <c r="RRC824" s="28"/>
      <c r="RRD824" s="28"/>
      <c r="RRE824" s="28"/>
      <c r="RRF824" s="28"/>
      <c r="RRG824" s="28"/>
      <c r="RRH824" s="28"/>
      <c r="RRI824" s="28"/>
      <c r="RRJ824" s="28"/>
      <c r="RRK824" s="28"/>
      <c r="RRL824" s="28"/>
      <c r="RRM824" s="28"/>
      <c r="RRN824" s="28"/>
      <c r="RRO824" s="28"/>
      <c r="RRP824" s="28"/>
      <c r="RRQ824" s="28"/>
      <c r="RRR824" s="28"/>
      <c r="RRS824" s="28"/>
      <c r="RRT824" s="28"/>
      <c r="RRU824" s="28"/>
      <c r="RRV824" s="28"/>
      <c r="RRW824" s="28"/>
      <c r="RRX824" s="28"/>
      <c r="RRY824" s="28"/>
      <c r="RRZ824" s="28"/>
      <c r="RSA824" s="28"/>
      <c r="RSB824" s="28"/>
      <c r="RSC824" s="28"/>
      <c r="RSD824" s="28"/>
      <c r="RSE824" s="28"/>
      <c r="RSF824" s="28"/>
      <c r="RSG824" s="28"/>
      <c r="RSH824" s="28"/>
      <c r="RSI824" s="28"/>
      <c r="RSJ824" s="28"/>
      <c r="RSK824" s="28"/>
      <c r="RSL824" s="28"/>
      <c r="RSM824" s="28"/>
      <c r="RSN824" s="28"/>
      <c r="RSO824" s="28"/>
      <c r="RSP824" s="28"/>
      <c r="RSQ824" s="28"/>
      <c r="RSR824" s="28"/>
      <c r="RSS824" s="28"/>
      <c r="RST824" s="28"/>
      <c r="RSU824" s="28"/>
      <c r="RSV824" s="28"/>
      <c r="RSW824" s="28"/>
      <c r="RSX824" s="28"/>
      <c r="RSY824" s="28"/>
      <c r="RSZ824" s="28"/>
      <c r="RTA824" s="28"/>
      <c r="RTB824" s="28"/>
      <c r="RTC824" s="28"/>
      <c r="RTD824" s="28"/>
      <c r="RTE824" s="28"/>
      <c r="RTF824" s="28"/>
      <c r="RTG824" s="28"/>
      <c r="RTH824" s="28"/>
      <c r="RTI824" s="28"/>
      <c r="RTJ824" s="28"/>
      <c r="RTK824" s="28"/>
      <c r="RTL824" s="28"/>
      <c r="RTM824" s="28"/>
      <c r="RTN824" s="28"/>
      <c r="RTO824" s="28"/>
      <c r="RTP824" s="28"/>
      <c r="RTQ824" s="28"/>
      <c r="RTR824" s="28"/>
      <c r="RTS824" s="28"/>
      <c r="RTT824" s="28"/>
      <c r="RTU824" s="28"/>
      <c r="RTV824" s="28"/>
      <c r="RTW824" s="28"/>
      <c r="RTX824" s="28"/>
      <c r="RTY824" s="28"/>
      <c r="RTZ824" s="28"/>
      <c r="RUA824" s="28"/>
      <c r="RUB824" s="28"/>
      <c r="RUC824" s="28"/>
      <c r="RUD824" s="28"/>
      <c r="RUE824" s="28"/>
      <c r="RUF824" s="28"/>
      <c r="RUG824" s="28"/>
      <c r="RUH824" s="28"/>
      <c r="RUI824" s="28"/>
      <c r="RUJ824" s="28"/>
      <c r="RUK824" s="28"/>
      <c r="RUL824" s="28"/>
      <c r="RUM824" s="28"/>
      <c r="RUN824" s="28"/>
      <c r="RUO824" s="28"/>
      <c r="RUP824" s="28"/>
      <c r="RUQ824" s="28"/>
      <c r="RUR824" s="28"/>
      <c r="RUS824" s="28"/>
      <c r="RUT824" s="28"/>
      <c r="RUU824" s="28"/>
      <c r="RUV824" s="28"/>
      <c r="RUW824" s="28"/>
      <c r="RUX824" s="28"/>
      <c r="RUY824" s="28"/>
      <c r="RUZ824" s="28"/>
      <c r="RVA824" s="28"/>
      <c r="RVB824" s="28"/>
      <c r="RVC824" s="28"/>
      <c r="RVD824" s="28"/>
      <c r="RVE824" s="28"/>
      <c r="RVF824" s="28"/>
      <c r="RVG824" s="28"/>
      <c r="RVH824" s="28"/>
      <c r="RVI824" s="28"/>
      <c r="RVJ824" s="28"/>
      <c r="RVK824" s="28"/>
      <c r="RVL824" s="28"/>
      <c r="RVM824" s="28"/>
      <c r="RVN824" s="28"/>
      <c r="RVO824" s="28"/>
      <c r="RVP824" s="28"/>
      <c r="RVQ824" s="28"/>
      <c r="RVR824" s="28"/>
      <c r="RVS824" s="28"/>
      <c r="RVT824" s="28"/>
      <c r="RVU824" s="28"/>
      <c r="RVV824" s="28"/>
      <c r="RVW824" s="28"/>
      <c r="RVX824" s="28"/>
      <c r="RVY824" s="28"/>
      <c r="RVZ824" s="28"/>
      <c r="RWA824" s="28"/>
      <c r="RWB824" s="28"/>
      <c r="RWC824" s="28"/>
      <c r="RWD824" s="28"/>
      <c r="RWE824" s="28"/>
      <c r="RWF824" s="28"/>
      <c r="RWG824" s="28"/>
      <c r="RWH824" s="28"/>
      <c r="RWI824" s="28"/>
      <c r="RWJ824" s="28"/>
      <c r="RWK824" s="28"/>
      <c r="RWL824" s="28"/>
      <c r="RWM824" s="28"/>
      <c r="RWN824" s="28"/>
      <c r="RWO824" s="28"/>
      <c r="RWP824" s="28"/>
      <c r="RWQ824" s="28"/>
      <c r="RWR824" s="28"/>
      <c r="RWS824" s="28"/>
      <c r="RWT824" s="28"/>
      <c r="RWU824" s="28"/>
      <c r="RWV824" s="28"/>
      <c r="RWW824" s="28"/>
      <c r="RWX824" s="28"/>
      <c r="RWY824" s="28"/>
      <c r="RWZ824" s="28"/>
      <c r="RXA824" s="28"/>
      <c r="RXB824" s="28"/>
      <c r="RXC824" s="28"/>
      <c r="RXD824" s="28"/>
      <c r="RXE824" s="28"/>
      <c r="RXF824" s="28"/>
      <c r="RXG824" s="28"/>
      <c r="RXH824" s="28"/>
      <c r="RXI824" s="28"/>
      <c r="RXJ824" s="28"/>
      <c r="RXK824" s="28"/>
      <c r="RXL824" s="28"/>
      <c r="RXM824" s="28"/>
      <c r="RXN824" s="28"/>
      <c r="RXO824" s="28"/>
      <c r="RXP824" s="28"/>
      <c r="RXQ824" s="28"/>
      <c r="RXR824" s="28"/>
      <c r="RXS824" s="28"/>
      <c r="RXT824" s="28"/>
      <c r="RXU824" s="28"/>
      <c r="RXV824" s="28"/>
      <c r="RXW824" s="28"/>
      <c r="RXX824" s="28"/>
      <c r="RXY824" s="28"/>
      <c r="RXZ824" s="28"/>
      <c r="RYA824" s="28"/>
      <c r="RYB824" s="28"/>
      <c r="RYC824" s="28"/>
      <c r="RYD824" s="28"/>
      <c r="RYE824" s="28"/>
      <c r="RYF824" s="28"/>
      <c r="RYG824" s="28"/>
      <c r="RYH824" s="28"/>
      <c r="RYI824" s="28"/>
      <c r="RYJ824" s="28"/>
      <c r="RYK824" s="28"/>
      <c r="RYL824" s="28"/>
      <c r="RYM824" s="28"/>
      <c r="RYN824" s="28"/>
      <c r="RYO824" s="28"/>
      <c r="RYP824" s="28"/>
      <c r="RYQ824" s="28"/>
      <c r="RYR824" s="28"/>
      <c r="RYS824" s="28"/>
      <c r="RYT824" s="28"/>
      <c r="RYU824" s="28"/>
      <c r="RYV824" s="28"/>
      <c r="RYW824" s="28"/>
      <c r="RYX824" s="28"/>
      <c r="RYY824" s="28"/>
      <c r="RYZ824" s="28"/>
      <c r="RZA824" s="28"/>
      <c r="RZB824" s="28"/>
      <c r="RZC824" s="28"/>
      <c r="RZD824" s="28"/>
      <c r="RZE824" s="28"/>
      <c r="RZF824" s="28"/>
      <c r="RZG824" s="28"/>
      <c r="RZH824" s="28"/>
      <c r="RZI824" s="28"/>
      <c r="RZJ824" s="28"/>
      <c r="RZK824" s="28"/>
      <c r="RZL824" s="28"/>
      <c r="RZM824" s="28"/>
      <c r="RZN824" s="28"/>
      <c r="RZO824" s="28"/>
      <c r="RZP824" s="28"/>
      <c r="RZQ824" s="28"/>
      <c r="RZR824" s="28"/>
      <c r="RZS824" s="28"/>
      <c r="RZT824" s="28"/>
      <c r="RZU824" s="28"/>
      <c r="RZV824" s="28"/>
      <c r="RZW824" s="28"/>
      <c r="RZX824" s="28"/>
      <c r="RZY824" s="28"/>
      <c r="RZZ824" s="28"/>
      <c r="SAA824" s="28"/>
      <c r="SAB824" s="28"/>
      <c r="SAC824" s="28"/>
      <c r="SAD824" s="28"/>
      <c r="SAE824" s="28"/>
      <c r="SAF824" s="28"/>
      <c r="SAG824" s="28"/>
      <c r="SAH824" s="28"/>
      <c r="SAI824" s="28"/>
      <c r="SAJ824" s="28"/>
      <c r="SAK824" s="28"/>
      <c r="SAL824" s="28"/>
      <c r="SAM824" s="28"/>
      <c r="SAN824" s="28"/>
      <c r="SAO824" s="28"/>
      <c r="SAP824" s="28"/>
      <c r="SAQ824" s="28"/>
      <c r="SAR824" s="28"/>
      <c r="SAS824" s="28"/>
      <c r="SAT824" s="28"/>
      <c r="SAU824" s="28"/>
      <c r="SAV824" s="28"/>
      <c r="SAW824" s="28"/>
      <c r="SAX824" s="28"/>
      <c r="SAY824" s="28"/>
      <c r="SAZ824" s="28"/>
      <c r="SBA824" s="28"/>
      <c r="SBB824" s="28"/>
      <c r="SBC824" s="28"/>
      <c r="SBD824" s="28"/>
      <c r="SBE824" s="28"/>
      <c r="SBF824" s="28"/>
      <c r="SBG824" s="28"/>
      <c r="SBH824" s="28"/>
      <c r="SBI824" s="28"/>
      <c r="SBJ824" s="28"/>
      <c r="SBK824" s="28"/>
      <c r="SBL824" s="28"/>
      <c r="SBM824" s="28"/>
      <c r="SBN824" s="28"/>
      <c r="SBO824" s="28"/>
      <c r="SBP824" s="28"/>
      <c r="SBQ824" s="28"/>
      <c r="SBR824" s="28"/>
      <c r="SBS824" s="28"/>
      <c r="SBT824" s="28"/>
      <c r="SBU824" s="28"/>
      <c r="SBV824" s="28"/>
      <c r="SBW824" s="28"/>
      <c r="SBX824" s="28"/>
      <c r="SBY824" s="28"/>
      <c r="SBZ824" s="28"/>
      <c r="SCA824" s="28"/>
      <c r="SCB824" s="28"/>
      <c r="SCC824" s="28"/>
      <c r="SCD824" s="28"/>
      <c r="SCE824" s="28"/>
      <c r="SCF824" s="28"/>
      <c r="SCG824" s="28"/>
      <c r="SCH824" s="28"/>
      <c r="SCI824" s="28"/>
      <c r="SCJ824" s="28"/>
      <c r="SCK824" s="28"/>
      <c r="SCL824" s="28"/>
      <c r="SCM824" s="28"/>
      <c r="SCN824" s="28"/>
      <c r="SCO824" s="28"/>
      <c r="SCP824" s="28"/>
      <c r="SCQ824" s="28"/>
      <c r="SCR824" s="28"/>
      <c r="SCS824" s="28"/>
      <c r="SCT824" s="28"/>
      <c r="SCU824" s="28"/>
      <c r="SCV824" s="28"/>
      <c r="SCW824" s="28"/>
      <c r="SCX824" s="28"/>
      <c r="SCY824" s="28"/>
      <c r="SCZ824" s="28"/>
      <c r="SDA824" s="28"/>
      <c r="SDB824" s="28"/>
      <c r="SDC824" s="28"/>
      <c r="SDD824" s="28"/>
      <c r="SDE824" s="28"/>
      <c r="SDF824" s="28"/>
      <c r="SDG824" s="28"/>
      <c r="SDH824" s="28"/>
      <c r="SDI824" s="28"/>
      <c r="SDJ824" s="28"/>
      <c r="SDK824" s="28"/>
      <c r="SDL824" s="28"/>
      <c r="SDM824" s="28"/>
      <c r="SDN824" s="28"/>
      <c r="SDO824" s="28"/>
      <c r="SDP824" s="28"/>
      <c r="SDQ824" s="28"/>
      <c r="SDR824" s="28"/>
      <c r="SDS824" s="28"/>
      <c r="SDT824" s="28"/>
      <c r="SDU824" s="28"/>
      <c r="SDV824" s="28"/>
      <c r="SDW824" s="28"/>
      <c r="SDX824" s="28"/>
      <c r="SDY824" s="28"/>
      <c r="SDZ824" s="28"/>
      <c r="SEA824" s="28"/>
      <c r="SEB824" s="28"/>
      <c r="SEC824" s="28"/>
      <c r="SED824" s="28"/>
      <c r="SEE824" s="28"/>
      <c r="SEF824" s="28"/>
      <c r="SEG824" s="28"/>
      <c r="SEH824" s="28"/>
      <c r="SEI824" s="28"/>
      <c r="SEJ824" s="28"/>
      <c r="SEK824" s="28"/>
      <c r="SEL824" s="28"/>
      <c r="SEM824" s="28"/>
      <c r="SEN824" s="28"/>
      <c r="SEO824" s="28"/>
      <c r="SEP824" s="28"/>
      <c r="SEQ824" s="28"/>
      <c r="SER824" s="28"/>
      <c r="SES824" s="28"/>
      <c r="SET824" s="28"/>
      <c r="SEU824" s="28"/>
      <c r="SEV824" s="28"/>
      <c r="SEW824" s="28"/>
      <c r="SEX824" s="28"/>
      <c r="SEY824" s="28"/>
      <c r="SEZ824" s="28"/>
      <c r="SFA824" s="28"/>
      <c r="SFB824" s="28"/>
      <c r="SFC824" s="28"/>
      <c r="SFD824" s="28"/>
      <c r="SFE824" s="28"/>
      <c r="SFF824" s="28"/>
      <c r="SFG824" s="28"/>
      <c r="SFH824" s="28"/>
      <c r="SFI824" s="28"/>
      <c r="SFJ824" s="28"/>
      <c r="SFK824" s="28"/>
      <c r="SFL824" s="28"/>
      <c r="SFM824" s="28"/>
      <c r="SFN824" s="28"/>
      <c r="SFO824" s="28"/>
      <c r="SFP824" s="28"/>
      <c r="SFQ824" s="28"/>
      <c r="SFR824" s="28"/>
      <c r="SFS824" s="28"/>
      <c r="SFT824" s="28"/>
      <c r="SFU824" s="28"/>
      <c r="SFV824" s="28"/>
      <c r="SFW824" s="28"/>
      <c r="SFX824" s="28"/>
      <c r="SFY824" s="28"/>
      <c r="SFZ824" s="28"/>
      <c r="SGA824" s="28"/>
      <c r="SGB824" s="28"/>
      <c r="SGC824" s="28"/>
      <c r="SGD824" s="28"/>
      <c r="SGE824" s="28"/>
      <c r="SGF824" s="28"/>
      <c r="SGG824" s="28"/>
      <c r="SGH824" s="28"/>
      <c r="SGI824" s="28"/>
      <c r="SGJ824" s="28"/>
      <c r="SGK824" s="28"/>
      <c r="SGL824" s="28"/>
      <c r="SGM824" s="28"/>
      <c r="SGN824" s="28"/>
      <c r="SGO824" s="28"/>
      <c r="SGP824" s="28"/>
      <c r="SGQ824" s="28"/>
      <c r="SGR824" s="28"/>
      <c r="SGS824" s="28"/>
      <c r="SGT824" s="28"/>
      <c r="SGU824" s="28"/>
      <c r="SGV824" s="28"/>
      <c r="SGW824" s="28"/>
      <c r="SGX824" s="28"/>
      <c r="SGY824" s="28"/>
      <c r="SGZ824" s="28"/>
      <c r="SHA824" s="28"/>
      <c r="SHB824" s="28"/>
      <c r="SHC824" s="28"/>
      <c r="SHD824" s="28"/>
      <c r="SHE824" s="28"/>
      <c r="SHF824" s="28"/>
      <c r="SHG824" s="28"/>
      <c r="SHH824" s="28"/>
      <c r="SHI824" s="28"/>
      <c r="SHJ824" s="28"/>
      <c r="SHK824" s="28"/>
      <c r="SHL824" s="28"/>
      <c r="SHM824" s="28"/>
      <c r="SHN824" s="28"/>
      <c r="SHO824" s="28"/>
      <c r="SHP824" s="28"/>
      <c r="SHQ824" s="28"/>
      <c r="SHR824" s="28"/>
      <c r="SHS824" s="28"/>
      <c r="SHT824" s="28"/>
      <c r="SHU824" s="28"/>
      <c r="SHV824" s="28"/>
      <c r="SHW824" s="28"/>
      <c r="SHX824" s="28"/>
      <c r="SHY824" s="28"/>
      <c r="SHZ824" s="28"/>
      <c r="SIA824" s="28"/>
      <c r="SIB824" s="28"/>
      <c r="SIC824" s="28"/>
      <c r="SID824" s="28"/>
      <c r="SIE824" s="28"/>
      <c r="SIF824" s="28"/>
      <c r="SIG824" s="28"/>
      <c r="SIH824" s="28"/>
      <c r="SII824" s="28"/>
      <c r="SIJ824" s="28"/>
      <c r="SIK824" s="28"/>
      <c r="SIL824" s="28"/>
      <c r="SIM824" s="28"/>
      <c r="SIN824" s="28"/>
      <c r="SIO824" s="28"/>
      <c r="SIP824" s="28"/>
      <c r="SIQ824" s="28"/>
      <c r="SIR824" s="28"/>
      <c r="SIS824" s="28"/>
      <c r="SIT824" s="28"/>
      <c r="SIU824" s="28"/>
      <c r="SIV824" s="28"/>
      <c r="SIW824" s="28"/>
      <c r="SIX824" s="28"/>
      <c r="SIY824" s="28"/>
      <c r="SIZ824" s="28"/>
      <c r="SJA824" s="28"/>
      <c r="SJB824" s="28"/>
      <c r="SJC824" s="28"/>
      <c r="SJD824" s="28"/>
      <c r="SJE824" s="28"/>
      <c r="SJF824" s="28"/>
      <c r="SJG824" s="28"/>
      <c r="SJH824" s="28"/>
      <c r="SJI824" s="28"/>
      <c r="SJJ824" s="28"/>
      <c r="SJK824" s="28"/>
      <c r="SJL824" s="28"/>
      <c r="SJM824" s="28"/>
      <c r="SJN824" s="28"/>
      <c r="SJO824" s="28"/>
      <c r="SJP824" s="28"/>
      <c r="SJQ824" s="28"/>
      <c r="SJR824" s="28"/>
      <c r="SJS824" s="28"/>
      <c r="SJT824" s="28"/>
      <c r="SJU824" s="28"/>
      <c r="SJV824" s="28"/>
      <c r="SJW824" s="28"/>
      <c r="SJX824" s="28"/>
      <c r="SJY824" s="28"/>
      <c r="SJZ824" s="28"/>
      <c r="SKA824" s="28"/>
      <c r="SKB824" s="28"/>
      <c r="SKC824" s="28"/>
      <c r="SKD824" s="28"/>
      <c r="SKE824" s="28"/>
      <c r="SKF824" s="28"/>
      <c r="SKG824" s="28"/>
      <c r="SKH824" s="28"/>
      <c r="SKI824" s="28"/>
      <c r="SKJ824" s="28"/>
      <c r="SKK824" s="28"/>
      <c r="SKL824" s="28"/>
      <c r="SKM824" s="28"/>
      <c r="SKN824" s="28"/>
      <c r="SKO824" s="28"/>
      <c r="SKP824" s="28"/>
      <c r="SKQ824" s="28"/>
      <c r="SKR824" s="28"/>
      <c r="SKS824" s="28"/>
      <c r="SKT824" s="28"/>
      <c r="SKU824" s="28"/>
      <c r="SKV824" s="28"/>
      <c r="SKW824" s="28"/>
      <c r="SKX824" s="28"/>
      <c r="SKY824" s="28"/>
      <c r="SKZ824" s="28"/>
      <c r="SLA824" s="28"/>
      <c r="SLB824" s="28"/>
      <c r="SLC824" s="28"/>
      <c r="SLD824" s="28"/>
      <c r="SLE824" s="28"/>
      <c r="SLF824" s="28"/>
      <c r="SLG824" s="28"/>
      <c r="SLH824" s="28"/>
      <c r="SLI824" s="28"/>
      <c r="SLJ824" s="28"/>
      <c r="SLK824" s="28"/>
      <c r="SLL824" s="28"/>
      <c r="SLM824" s="28"/>
      <c r="SLN824" s="28"/>
      <c r="SLO824" s="28"/>
      <c r="SLP824" s="28"/>
      <c r="SLQ824" s="28"/>
      <c r="SLR824" s="28"/>
      <c r="SLS824" s="28"/>
      <c r="SLT824" s="28"/>
      <c r="SLU824" s="28"/>
      <c r="SLV824" s="28"/>
      <c r="SLW824" s="28"/>
      <c r="SLX824" s="28"/>
      <c r="SLY824" s="28"/>
      <c r="SLZ824" s="28"/>
      <c r="SMA824" s="28"/>
      <c r="SMB824" s="28"/>
      <c r="SMC824" s="28"/>
      <c r="SMD824" s="28"/>
      <c r="SME824" s="28"/>
      <c r="SMF824" s="28"/>
      <c r="SMG824" s="28"/>
      <c r="SMH824" s="28"/>
      <c r="SMI824" s="28"/>
      <c r="SMJ824" s="28"/>
      <c r="SMK824" s="28"/>
      <c r="SML824" s="28"/>
      <c r="SMM824" s="28"/>
      <c r="SMN824" s="28"/>
      <c r="SMO824" s="28"/>
      <c r="SMP824" s="28"/>
      <c r="SMQ824" s="28"/>
      <c r="SMR824" s="28"/>
      <c r="SMS824" s="28"/>
      <c r="SMT824" s="28"/>
      <c r="SMU824" s="28"/>
      <c r="SMV824" s="28"/>
      <c r="SMW824" s="28"/>
      <c r="SMX824" s="28"/>
      <c r="SMY824" s="28"/>
      <c r="SMZ824" s="28"/>
      <c r="SNA824" s="28"/>
      <c r="SNB824" s="28"/>
      <c r="SNC824" s="28"/>
      <c r="SND824" s="28"/>
      <c r="SNE824" s="28"/>
      <c r="SNF824" s="28"/>
      <c r="SNG824" s="28"/>
      <c r="SNH824" s="28"/>
      <c r="SNI824" s="28"/>
      <c r="SNJ824" s="28"/>
      <c r="SNK824" s="28"/>
      <c r="SNL824" s="28"/>
      <c r="SNM824" s="28"/>
      <c r="SNN824" s="28"/>
      <c r="SNO824" s="28"/>
      <c r="SNP824" s="28"/>
      <c r="SNQ824" s="28"/>
      <c r="SNR824" s="28"/>
      <c r="SNS824" s="28"/>
      <c r="SNT824" s="28"/>
      <c r="SNU824" s="28"/>
      <c r="SNV824" s="28"/>
      <c r="SNW824" s="28"/>
      <c r="SNX824" s="28"/>
      <c r="SNY824" s="28"/>
      <c r="SNZ824" s="28"/>
      <c r="SOA824" s="28"/>
      <c r="SOB824" s="28"/>
      <c r="SOC824" s="28"/>
      <c r="SOD824" s="28"/>
      <c r="SOE824" s="28"/>
      <c r="SOF824" s="28"/>
      <c r="SOG824" s="28"/>
      <c r="SOH824" s="28"/>
      <c r="SOI824" s="28"/>
      <c r="SOJ824" s="28"/>
      <c r="SOK824" s="28"/>
      <c r="SOL824" s="28"/>
      <c r="SOM824" s="28"/>
      <c r="SON824" s="28"/>
      <c r="SOO824" s="28"/>
      <c r="SOP824" s="28"/>
      <c r="SOQ824" s="28"/>
      <c r="SOR824" s="28"/>
      <c r="SOS824" s="28"/>
      <c r="SOT824" s="28"/>
      <c r="SOU824" s="28"/>
      <c r="SOV824" s="28"/>
      <c r="SOW824" s="28"/>
      <c r="SOX824" s="28"/>
      <c r="SOY824" s="28"/>
      <c r="SOZ824" s="28"/>
      <c r="SPA824" s="28"/>
      <c r="SPB824" s="28"/>
      <c r="SPC824" s="28"/>
      <c r="SPD824" s="28"/>
      <c r="SPE824" s="28"/>
      <c r="SPF824" s="28"/>
      <c r="SPG824" s="28"/>
      <c r="SPH824" s="28"/>
      <c r="SPI824" s="28"/>
      <c r="SPJ824" s="28"/>
      <c r="SPK824" s="28"/>
      <c r="SPL824" s="28"/>
      <c r="SPM824" s="28"/>
      <c r="SPN824" s="28"/>
      <c r="SPO824" s="28"/>
      <c r="SPP824" s="28"/>
      <c r="SPQ824" s="28"/>
      <c r="SPR824" s="28"/>
      <c r="SPS824" s="28"/>
      <c r="SPT824" s="28"/>
      <c r="SPU824" s="28"/>
      <c r="SPV824" s="28"/>
      <c r="SPW824" s="28"/>
      <c r="SPX824" s="28"/>
      <c r="SPY824" s="28"/>
      <c r="SPZ824" s="28"/>
      <c r="SQA824" s="28"/>
      <c r="SQB824" s="28"/>
      <c r="SQC824" s="28"/>
      <c r="SQD824" s="28"/>
      <c r="SQE824" s="28"/>
      <c r="SQF824" s="28"/>
      <c r="SQG824" s="28"/>
      <c r="SQH824" s="28"/>
      <c r="SQI824" s="28"/>
      <c r="SQJ824" s="28"/>
      <c r="SQK824" s="28"/>
      <c r="SQL824" s="28"/>
      <c r="SQM824" s="28"/>
      <c r="SQN824" s="28"/>
      <c r="SQO824" s="28"/>
      <c r="SQP824" s="28"/>
      <c r="SQQ824" s="28"/>
      <c r="SQR824" s="28"/>
      <c r="SQS824" s="28"/>
      <c r="SQT824" s="28"/>
      <c r="SQU824" s="28"/>
      <c r="SQV824" s="28"/>
      <c r="SQW824" s="28"/>
      <c r="SQX824" s="28"/>
      <c r="SQY824" s="28"/>
      <c r="SQZ824" s="28"/>
      <c r="SRA824" s="28"/>
      <c r="SRB824" s="28"/>
      <c r="SRC824" s="28"/>
      <c r="SRD824" s="28"/>
      <c r="SRE824" s="28"/>
      <c r="SRF824" s="28"/>
      <c r="SRG824" s="28"/>
      <c r="SRH824" s="28"/>
      <c r="SRI824" s="28"/>
      <c r="SRJ824" s="28"/>
      <c r="SRK824" s="28"/>
      <c r="SRL824" s="28"/>
      <c r="SRM824" s="28"/>
      <c r="SRN824" s="28"/>
      <c r="SRO824" s="28"/>
      <c r="SRP824" s="28"/>
      <c r="SRQ824" s="28"/>
      <c r="SRR824" s="28"/>
      <c r="SRS824" s="28"/>
      <c r="SRT824" s="28"/>
      <c r="SRU824" s="28"/>
      <c r="SRV824" s="28"/>
      <c r="SRW824" s="28"/>
      <c r="SRX824" s="28"/>
      <c r="SRY824" s="28"/>
      <c r="SRZ824" s="28"/>
      <c r="SSA824" s="28"/>
      <c r="SSB824" s="28"/>
      <c r="SSC824" s="28"/>
      <c r="SSD824" s="28"/>
      <c r="SSE824" s="28"/>
      <c r="SSF824" s="28"/>
      <c r="SSG824" s="28"/>
      <c r="SSH824" s="28"/>
      <c r="SSI824" s="28"/>
      <c r="SSJ824" s="28"/>
      <c r="SSK824" s="28"/>
      <c r="SSL824" s="28"/>
      <c r="SSM824" s="28"/>
      <c r="SSN824" s="28"/>
      <c r="SSO824" s="28"/>
      <c r="SSP824" s="28"/>
      <c r="SSQ824" s="28"/>
      <c r="SSR824" s="28"/>
      <c r="SSS824" s="28"/>
      <c r="SST824" s="28"/>
      <c r="SSU824" s="28"/>
      <c r="SSV824" s="28"/>
      <c r="SSW824" s="28"/>
      <c r="SSX824" s="28"/>
      <c r="SSY824" s="28"/>
      <c r="SSZ824" s="28"/>
      <c r="STA824" s="28"/>
      <c r="STB824" s="28"/>
      <c r="STC824" s="28"/>
      <c r="STD824" s="28"/>
      <c r="STE824" s="28"/>
      <c r="STF824" s="28"/>
      <c r="STG824" s="28"/>
      <c r="STH824" s="28"/>
      <c r="STI824" s="28"/>
      <c r="STJ824" s="28"/>
      <c r="STK824" s="28"/>
      <c r="STL824" s="28"/>
      <c r="STM824" s="28"/>
      <c r="STN824" s="28"/>
      <c r="STO824" s="28"/>
      <c r="STP824" s="28"/>
      <c r="STQ824" s="28"/>
      <c r="STR824" s="28"/>
      <c r="STS824" s="28"/>
      <c r="STT824" s="28"/>
      <c r="STU824" s="28"/>
      <c r="STV824" s="28"/>
      <c r="STW824" s="28"/>
      <c r="STX824" s="28"/>
      <c r="STY824" s="28"/>
      <c r="STZ824" s="28"/>
      <c r="SUA824" s="28"/>
      <c r="SUB824" s="28"/>
      <c r="SUC824" s="28"/>
      <c r="SUD824" s="28"/>
      <c r="SUE824" s="28"/>
      <c r="SUF824" s="28"/>
      <c r="SUG824" s="28"/>
      <c r="SUH824" s="28"/>
      <c r="SUI824" s="28"/>
      <c r="SUJ824" s="28"/>
      <c r="SUK824" s="28"/>
      <c r="SUL824" s="28"/>
      <c r="SUM824" s="28"/>
      <c r="SUN824" s="28"/>
      <c r="SUO824" s="28"/>
      <c r="SUP824" s="28"/>
      <c r="SUQ824" s="28"/>
      <c r="SUR824" s="28"/>
      <c r="SUS824" s="28"/>
      <c r="SUT824" s="28"/>
      <c r="SUU824" s="28"/>
      <c r="SUV824" s="28"/>
      <c r="SUW824" s="28"/>
      <c r="SUX824" s="28"/>
      <c r="SUY824" s="28"/>
      <c r="SUZ824" s="28"/>
      <c r="SVA824" s="28"/>
      <c r="SVB824" s="28"/>
      <c r="SVC824" s="28"/>
      <c r="SVD824" s="28"/>
      <c r="SVE824" s="28"/>
      <c r="SVF824" s="28"/>
      <c r="SVG824" s="28"/>
      <c r="SVH824" s="28"/>
      <c r="SVI824" s="28"/>
      <c r="SVJ824" s="28"/>
      <c r="SVK824" s="28"/>
      <c r="SVL824" s="28"/>
      <c r="SVM824" s="28"/>
      <c r="SVN824" s="28"/>
      <c r="SVO824" s="28"/>
      <c r="SVP824" s="28"/>
      <c r="SVQ824" s="28"/>
      <c r="SVR824" s="28"/>
      <c r="SVS824" s="28"/>
      <c r="SVT824" s="28"/>
      <c r="SVU824" s="28"/>
      <c r="SVV824" s="28"/>
      <c r="SVW824" s="28"/>
      <c r="SVX824" s="28"/>
      <c r="SVY824" s="28"/>
      <c r="SVZ824" s="28"/>
      <c r="SWA824" s="28"/>
      <c r="SWB824" s="28"/>
      <c r="SWC824" s="28"/>
      <c r="SWD824" s="28"/>
      <c r="SWE824" s="28"/>
      <c r="SWF824" s="28"/>
      <c r="SWG824" s="28"/>
      <c r="SWH824" s="28"/>
      <c r="SWI824" s="28"/>
      <c r="SWJ824" s="28"/>
      <c r="SWK824" s="28"/>
      <c r="SWL824" s="28"/>
      <c r="SWM824" s="28"/>
      <c r="SWN824" s="28"/>
      <c r="SWO824" s="28"/>
      <c r="SWP824" s="28"/>
      <c r="SWQ824" s="28"/>
      <c r="SWR824" s="28"/>
      <c r="SWS824" s="28"/>
      <c r="SWT824" s="28"/>
      <c r="SWU824" s="28"/>
      <c r="SWV824" s="28"/>
      <c r="SWW824" s="28"/>
      <c r="SWX824" s="28"/>
      <c r="SWY824" s="28"/>
      <c r="SWZ824" s="28"/>
      <c r="SXA824" s="28"/>
      <c r="SXB824" s="28"/>
      <c r="SXC824" s="28"/>
      <c r="SXD824" s="28"/>
      <c r="SXE824" s="28"/>
      <c r="SXF824" s="28"/>
      <c r="SXG824" s="28"/>
      <c r="SXH824" s="28"/>
      <c r="SXI824" s="28"/>
      <c r="SXJ824" s="28"/>
      <c r="SXK824" s="28"/>
      <c r="SXL824" s="28"/>
      <c r="SXM824" s="28"/>
      <c r="SXN824" s="28"/>
      <c r="SXO824" s="28"/>
      <c r="SXP824" s="28"/>
      <c r="SXQ824" s="28"/>
      <c r="SXR824" s="28"/>
      <c r="SXS824" s="28"/>
      <c r="SXT824" s="28"/>
      <c r="SXU824" s="28"/>
      <c r="SXV824" s="28"/>
      <c r="SXW824" s="28"/>
      <c r="SXX824" s="28"/>
      <c r="SXY824" s="28"/>
      <c r="SXZ824" s="28"/>
      <c r="SYA824" s="28"/>
      <c r="SYB824" s="28"/>
      <c r="SYC824" s="28"/>
      <c r="SYD824" s="28"/>
      <c r="SYE824" s="28"/>
      <c r="SYF824" s="28"/>
      <c r="SYG824" s="28"/>
      <c r="SYH824" s="28"/>
      <c r="SYI824" s="28"/>
      <c r="SYJ824" s="28"/>
      <c r="SYK824" s="28"/>
      <c r="SYL824" s="28"/>
      <c r="SYM824" s="28"/>
      <c r="SYN824" s="28"/>
      <c r="SYO824" s="28"/>
      <c r="SYP824" s="28"/>
      <c r="SYQ824" s="28"/>
      <c r="SYR824" s="28"/>
      <c r="SYS824" s="28"/>
      <c r="SYT824" s="28"/>
      <c r="SYU824" s="28"/>
      <c r="SYV824" s="28"/>
      <c r="SYW824" s="28"/>
      <c r="SYX824" s="28"/>
      <c r="SYY824" s="28"/>
      <c r="SYZ824" s="28"/>
      <c r="SZA824" s="28"/>
      <c r="SZB824" s="28"/>
      <c r="SZC824" s="28"/>
      <c r="SZD824" s="28"/>
      <c r="SZE824" s="28"/>
      <c r="SZF824" s="28"/>
      <c r="SZG824" s="28"/>
      <c r="SZH824" s="28"/>
      <c r="SZI824" s="28"/>
      <c r="SZJ824" s="28"/>
      <c r="SZK824" s="28"/>
      <c r="SZL824" s="28"/>
      <c r="SZM824" s="28"/>
      <c r="SZN824" s="28"/>
      <c r="SZO824" s="28"/>
      <c r="SZP824" s="28"/>
      <c r="SZQ824" s="28"/>
      <c r="SZR824" s="28"/>
      <c r="SZS824" s="28"/>
      <c r="SZT824" s="28"/>
      <c r="SZU824" s="28"/>
      <c r="SZV824" s="28"/>
      <c r="SZW824" s="28"/>
      <c r="SZX824" s="28"/>
      <c r="SZY824" s="28"/>
      <c r="SZZ824" s="28"/>
      <c r="TAA824" s="28"/>
      <c r="TAB824" s="28"/>
      <c r="TAC824" s="28"/>
      <c r="TAD824" s="28"/>
      <c r="TAE824" s="28"/>
      <c r="TAF824" s="28"/>
      <c r="TAG824" s="28"/>
      <c r="TAH824" s="28"/>
      <c r="TAI824" s="28"/>
      <c r="TAJ824" s="28"/>
      <c r="TAK824" s="28"/>
      <c r="TAL824" s="28"/>
      <c r="TAM824" s="28"/>
      <c r="TAN824" s="28"/>
      <c r="TAO824" s="28"/>
      <c r="TAP824" s="28"/>
      <c r="TAQ824" s="28"/>
      <c r="TAR824" s="28"/>
      <c r="TAS824" s="28"/>
      <c r="TAT824" s="28"/>
      <c r="TAU824" s="28"/>
      <c r="TAV824" s="28"/>
      <c r="TAW824" s="28"/>
      <c r="TAX824" s="28"/>
      <c r="TAY824" s="28"/>
      <c r="TAZ824" s="28"/>
      <c r="TBA824" s="28"/>
      <c r="TBB824" s="28"/>
      <c r="TBC824" s="28"/>
      <c r="TBD824" s="28"/>
      <c r="TBE824" s="28"/>
      <c r="TBF824" s="28"/>
      <c r="TBG824" s="28"/>
      <c r="TBH824" s="28"/>
      <c r="TBI824" s="28"/>
      <c r="TBJ824" s="28"/>
      <c r="TBK824" s="28"/>
      <c r="TBL824" s="28"/>
      <c r="TBM824" s="28"/>
      <c r="TBN824" s="28"/>
      <c r="TBO824" s="28"/>
      <c r="TBP824" s="28"/>
      <c r="TBQ824" s="28"/>
      <c r="TBR824" s="28"/>
      <c r="TBS824" s="28"/>
      <c r="TBT824" s="28"/>
      <c r="TBU824" s="28"/>
      <c r="TBV824" s="28"/>
      <c r="TBW824" s="28"/>
      <c r="TBX824" s="28"/>
      <c r="TBY824" s="28"/>
      <c r="TBZ824" s="28"/>
      <c r="TCA824" s="28"/>
      <c r="TCB824" s="28"/>
      <c r="TCC824" s="28"/>
      <c r="TCD824" s="28"/>
      <c r="TCE824" s="28"/>
      <c r="TCF824" s="28"/>
      <c r="TCG824" s="28"/>
      <c r="TCH824" s="28"/>
      <c r="TCI824" s="28"/>
      <c r="TCJ824" s="28"/>
      <c r="TCK824" s="28"/>
      <c r="TCL824" s="28"/>
      <c r="TCM824" s="28"/>
      <c r="TCN824" s="28"/>
      <c r="TCO824" s="28"/>
      <c r="TCP824" s="28"/>
      <c r="TCQ824" s="28"/>
      <c r="TCR824" s="28"/>
      <c r="TCS824" s="28"/>
      <c r="TCT824" s="28"/>
      <c r="TCU824" s="28"/>
      <c r="TCV824" s="28"/>
      <c r="TCW824" s="28"/>
      <c r="TCX824" s="28"/>
      <c r="TCY824" s="28"/>
      <c r="TCZ824" s="28"/>
      <c r="TDA824" s="28"/>
      <c r="TDB824" s="28"/>
      <c r="TDC824" s="28"/>
      <c r="TDD824" s="28"/>
      <c r="TDE824" s="28"/>
      <c r="TDF824" s="28"/>
      <c r="TDG824" s="28"/>
      <c r="TDH824" s="28"/>
      <c r="TDI824" s="28"/>
      <c r="TDJ824" s="28"/>
      <c r="TDK824" s="28"/>
      <c r="TDL824" s="28"/>
      <c r="TDM824" s="28"/>
      <c r="TDN824" s="28"/>
      <c r="TDO824" s="28"/>
      <c r="TDP824" s="28"/>
      <c r="TDQ824" s="28"/>
      <c r="TDR824" s="28"/>
      <c r="TDS824" s="28"/>
      <c r="TDT824" s="28"/>
      <c r="TDU824" s="28"/>
      <c r="TDV824" s="28"/>
      <c r="TDW824" s="28"/>
      <c r="TDX824" s="28"/>
      <c r="TDY824" s="28"/>
      <c r="TDZ824" s="28"/>
      <c r="TEA824" s="28"/>
      <c r="TEB824" s="28"/>
      <c r="TEC824" s="28"/>
      <c r="TED824" s="28"/>
      <c r="TEE824" s="28"/>
      <c r="TEF824" s="28"/>
      <c r="TEG824" s="28"/>
      <c r="TEH824" s="28"/>
      <c r="TEI824" s="28"/>
      <c r="TEJ824" s="28"/>
      <c r="TEK824" s="28"/>
      <c r="TEL824" s="28"/>
      <c r="TEM824" s="28"/>
      <c r="TEN824" s="28"/>
      <c r="TEO824" s="28"/>
      <c r="TEP824" s="28"/>
      <c r="TEQ824" s="28"/>
      <c r="TER824" s="28"/>
      <c r="TES824" s="28"/>
      <c r="TET824" s="28"/>
      <c r="TEU824" s="28"/>
      <c r="TEV824" s="28"/>
      <c r="TEW824" s="28"/>
      <c r="TEX824" s="28"/>
      <c r="TEY824" s="28"/>
      <c r="TEZ824" s="28"/>
      <c r="TFA824" s="28"/>
      <c r="TFB824" s="28"/>
      <c r="TFC824" s="28"/>
      <c r="TFD824" s="28"/>
      <c r="TFE824" s="28"/>
      <c r="TFF824" s="28"/>
      <c r="TFG824" s="28"/>
      <c r="TFH824" s="28"/>
      <c r="TFI824" s="28"/>
      <c r="TFJ824" s="28"/>
      <c r="TFK824" s="28"/>
      <c r="TFL824" s="28"/>
      <c r="TFM824" s="28"/>
      <c r="TFN824" s="28"/>
      <c r="TFO824" s="28"/>
      <c r="TFP824" s="28"/>
      <c r="TFQ824" s="28"/>
      <c r="TFR824" s="28"/>
      <c r="TFS824" s="28"/>
      <c r="TFT824" s="28"/>
      <c r="TFU824" s="28"/>
      <c r="TFV824" s="28"/>
      <c r="TFW824" s="28"/>
      <c r="TFX824" s="28"/>
      <c r="TFY824" s="28"/>
      <c r="TFZ824" s="28"/>
      <c r="TGA824" s="28"/>
      <c r="TGB824" s="28"/>
      <c r="TGC824" s="28"/>
      <c r="TGD824" s="28"/>
      <c r="TGE824" s="28"/>
      <c r="TGF824" s="28"/>
      <c r="TGG824" s="28"/>
      <c r="TGH824" s="28"/>
      <c r="TGI824" s="28"/>
      <c r="TGJ824" s="28"/>
      <c r="TGK824" s="28"/>
      <c r="TGL824" s="28"/>
      <c r="TGM824" s="28"/>
      <c r="TGN824" s="28"/>
      <c r="TGO824" s="28"/>
      <c r="TGP824" s="28"/>
      <c r="TGQ824" s="28"/>
      <c r="TGR824" s="28"/>
      <c r="TGS824" s="28"/>
      <c r="TGT824" s="28"/>
      <c r="TGU824" s="28"/>
      <c r="TGV824" s="28"/>
      <c r="TGW824" s="28"/>
      <c r="TGX824" s="28"/>
      <c r="TGY824" s="28"/>
      <c r="TGZ824" s="28"/>
      <c r="THA824" s="28"/>
      <c r="THB824" s="28"/>
      <c r="THC824" s="28"/>
      <c r="THD824" s="28"/>
      <c r="THE824" s="28"/>
      <c r="THF824" s="28"/>
      <c r="THG824" s="28"/>
      <c r="THH824" s="28"/>
      <c r="THI824" s="28"/>
      <c r="THJ824" s="28"/>
      <c r="THK824" s="28"/>
      <c r="THL824" s="28"/>
      <c r="THM824" s="28"/>
      <c r="THN824" s="28"/>
      <c r="THO824" s="28"/>
      <c r="THP824" s="28"/>
      <c r="THQ824" s="28"/>
      <c r="THR824" s="28"/>
      <c r="THS824" s="28"/>
      <c r="THT824" s="28"/>
      <c r="THU824" s="28"/>
      <c r="THV824" s="28"/>
      <c r="THW824" s="28"/>
      <c r="THX824" s="28"/>
      <c r="THY824" s="28"/>
      <c r="THZ824" s="28"/>
      <c r="TIA824" s="28"/>
      <c r="TIB824" s="28"/>
      <c r="TIC824" s="28"/>
      <c r="TID824" s="28"/>
      <c r="TIE824" s="28"/>
      <c r="TIF824" s="28"/>
      <c r="TIG824" s="28"/>
      <c r="TIH824" s="28"/>
      <c r="TII824" s="28"/>
      <c r="TIJ824" s="28"/>
      <c r="TIK824" s="28"/>
      <c r="TIL824" s="28"/>
      <c r="TIM824" s="28"/>
      <c r="TIN824" s="28"/>
      <c r="TIO824" s="28"/>
      <c r="TIP824" s="28"/>
      <c r="TIQ824" s="28"/>
      <c r="TIR824" s="28"/>
      <c r="TIS824" s="28"/>
      <c r="TIT824" s="28"/>
      <c r="TIU824" s="28"/>
      <c r="TIV824" s="28"/>
      <c r="TIW824" s="28"/>
      <c r="TIX824" s="28"/>
      <c r="TIY824" s="28"/>
      <c r="TIZ824" s="28"/>
      <c r="TJA824" s="28"/>
      <c r="TJB824" s="28"/>
      <c r="TJC824" s="28"/>
      <c r="TJD824" s="28"/>
      <c r="TJE824" s="28"/>
      <c r="TJF824" s="28"/>
      <c r="TJG824" s="28"/>
      <c r="TJH824" s="28"/>
      <c r="TJI824" s="28"/>
      <c r="TJJ824" s="28"/>
      <c r="TJK824" s="28"/>
      <c r="TJL824" s="28"/>
      <c r="TJM824" s="28"/>
      <c r="TJN824" s="28"/>
      <c r="TJO824" s="28"/>
      <c r="TJP824" s="28"/>
      <c r="TJQ824" s="28"/>
      <c r="TJR824" s="28"/>
      <c r="TJS824" s="28"/>
      <c r="TJT824" s="28"/>
      <c r="TJU824" s="28"/>
      <c r="TJV824" s="28"/>
      <c r="TJW824" s="28"/>
      <c r="TJX824" s="28"/>
      <c r="TJY824" s="28"/>
      <c r="TJZ824" s="28"/>
      <c r="TKA824" s="28"/>
      <c r="TKB824" s="28"/>
      <c r="TKC824" s="28"/>
      <c r="TKD824" s="28"/>
      <c r="TKE824" s="28"/>
      <c r="TKF824" s="28"/>
      <c r="TKG824" s="28"/>
      <c r="TKH824" s="28"/>
      <c r="TKI824" s="28"/>
      <c r="TKJ824" s="28"/>
      <c r="TKK824" s="28"/>
      <c r="TKL824" s="28"/>
      <c r="TKM824" s="28"/>
      <c r="TKN824" s="28"/>
      <c r="TKO824" s="28"/>
      <c r="TKP824" s="28"/>
      <c r="TKQ824" s="28"/>
      <c r="TKR824" s="28"/>
      <c r="TKS824" s="28"/>
      <c r="TKT824" s="28"/>
      <c r="TKU824" s="28"/>
      <c r="TKV824" s="28"/>
      <c r="TKW824" s="28"/>
      <c r="TKX824" s="28"/>
      <c r="TKY824" s="28"/>
      <c r="TKZ824" s="28"/>
      <c r="TLA824" s="28"/>
      <c r="TLB824" s="28"/>
      <c r="TLC824" s="28"/>
      <c r="TLD824" s="28"/>
      <c r="TLE824" s="28"/>
      <c r="TLF824" s="28"/>
      <c r="TLG824" s="28"/>
      <c r="TLH824" s="28"/>
      <c r="TLI824" s="28"/>
      <c r="TLJ824" s="28"/>
      <c r="TLK824" s="28"/>
      <c r="TLL824" s="28"/>
      <c r="TLM824" s="28"/>
      <c r="TLN824" s="28"/>
      <c r="TLO824" s="28"/>
      <c r="TLP824" s="28"/>
      <c r="TLQ824" s="28"/>
      <c r="TLR824" s="28"/>
      <c r="TLS824" s="28"/>
      <c r="TLT824" s="28"/>
      <c r="TLU824" s="28"/>
      <c r="TLV824" s="28"/>
      <c r="TLW824" s="28"/>
      <c r="TLX824" s="28"/>
      <c r="TLY824" s="28"/>
      <c r="TLZ824" s="28"/>
      <c r="TMA824" s="28"/>
      <c r="TMB824" s="28"/>
      <c r="TMC824" s="28"/>
      <c r="TMD824" s="28"/>
      <c r="TME824" s="28"/>
      <c r="TMF824" s="28"/>
      <c r="TMG824" s="28"/>
      <c r="TMH824" s="28"/>
      <c r="TMI824" s="28"/>
      <c r="TMJ824" s="28"/>
      <c r="TMK824" s="28"/>
      <c r="TML824" s="28"/>
      <c r="TMM824" s="28"/>
      <c r="TMN824" s="28"/>
      <c r="TMO824" s="28"/>
      <c r="TMP824" s="28"/>
      <c r="TMQ824" s="28"/>
      <c r="TMR824" s="28"/>
      <c r="TMS824" s="28"/>
      <c r="TMT824" s="28"/>
      <c r="TMU824" s="28"/>
      <c r="TMV824" s="28"/>
      <c r="TMW824" s="28"/>
      <c r="TMX824" s="28"/>
      <c r="TMY824" s="28"/>
      <c r="TMZ824" s="28"/>
      <c r="TNA824" s="28"/>
      <c r="TNB824" s="28"/>
      <c r="TNC824" s="28"/>
      <c r="TND824" s="28"/>
      <c r="TNE824" s="28"/>
      <c r="TNF824" s="28"/>
      <c r="TNG824" s="28"/>
      <c r="TNH824" s="28"/>
      <c r="TNI824" s="28"/>
      <c r="TNJ824" s="28"/>
      <c r="TNK824" s="28"/>
      <c r="TNL824" s="28"/>
      <c r="TNM824" s="28"/>
      <c r="TNN824" s="28"/>
      <c r="TNO824" s="28"/>
      <c r="TNP824" s="28"/>
      <c r="TNQ824" s="28"/>
      <c r="TNR824" s="28"/>
      <c r="TNS824" s="28"/>
      <c r="TNT824" s="28"/>
      <c r="TNU824" s="28"/>
      <c r="TNV824" s="28"/>
      <c r="TNW824" s="28"/>
      <c r="TNX824" s="28"/>
      <c r="TNY824" s="28"/>
      <c r="TNZ824" s="28"/>
      <c r="TOA824" s="28"/>
      <c r="TOB824" s="28"/>
      <c r="TOC824" s="28"/>
      <c r="TOD824" s="28"/>
      <c r="TOE824" s="28"/>
      <c r="TOF824" s="28"/>
      <c r="TOG824" s="28"/>
      <c r="TOH824" s="28"/>
      <c r="TOI824" s="28"/>
      <c r="TOJ824" s="28"/>
      <c r="TOK824" s="28"/>
      <c r="TOL824" s="28"/>
      <c r="TOM824" s="28"/>
      <c r="TON824" s="28"/>
      <c r="TOO824" s="28"/>
      <c r="TOP824" s="28"/>
      <c r="TOQ824" s="28"/>
      <c r="TOR824" s="28"/>
      <c r="TOS824" s="28"/>
      <c r="TOT824" s="28"/>
      <c r="TOU824" s="28"/>
      <c r="TOV824" s="28"/>
      <c r="TOW824" s="28"/>
      <c r="TOX824" s="28"/>
      <c r="TOY824" s="28"/>
      <c r="TOZ824" s="28"/>
      <c r="TPA824" s="28"/>
      <c r="TPB824" s="28"/>
      <c r="TPC824" s="28"/>
      <c r="TPD824" s="28"/>
      <c r="TPE824" s="28"/>
      <c r="TPF824" s="28"/>
      <c r="TPG824" s="28"/>
      <c r="TPH824" s="28"/>
      <c r="TPI824" s="28"/>
      <c r="TPJ824" s="28"/>
      <c r="TPK824" s="28"/>
      <c r="TPL824" s="28"/>
      <c r="TPM824" s="28"/>
      <c r="TPN824" s="28"/>
      <c r="TPO824" s="28"/>
      <c r="TPP824" s="28"/>
      <c r="TPQ824" s="28"/>
      <c r="TPR824" s="28"/>
      <c r="TPS824" s="28"/>
      <c r="TPT824" s="28"/>
      <c r="TPU824" s="28"/>
      <c r="TPV824" s="28"/>
      <c r="TPW824" s="28"/>
      <c r="TPX824" s="28"/>
      <c r="TPY824" s="28"/>
      <c r="TPZ824" s="28"/>
      <c r="TQA824" s="28"/>
      <c r="TQB824" s="28"/>
      <c r="TQC824" s="28"/>
      <c r="TQD824" s="28"/>
      <c r="TQE824" s="28"/>
      <c r="TQF824" s="28"/>
      <c r="TQG824" s="28"/>
      <c r="TQH824" s="28"/>
      <c r="TQI824" s="28"/>
      <c r="TQJ824" s="28"/>
      <c r="TQK824" s="28"/>
      <c r="TQL824" s="28"/>
      <c r="TQM824" s="28"/>
      <c r="TQN824" s="28"/>
      <c r="TQO824" s="28"/>
      <c r="TQP824" s="28"/>
      <c r="TQQ824" s="28"/>
      <c r="TQR824" s="28"/>
      <c r="TQS824" s="28"/>
      <c r="TQT824" s="28"/>
      <c r="TQU824" s="28"/>
      <c r="TQV824" s="28"/>
      <c r="TQW824" s="28"/>
      <c r="TQX824" s="28"/>
      <c r="TQY824" s="28"/>
      <c r="TQZ824" s="28"/>
      <c r="TRA824" s="28"/>
      <c r="TRB824" s="28"/>
      <c r="TRC824" s="28"/>
      <c r="TRD824" s="28"/>
      <c r="TRE824" s="28"/>
      <c r="TRF824" s="28"/>
      <c r="TRG824" s="28"/>
      <c r="TRH824" s="28"/>
      <c r="TRI824" s="28"/>
      <c r="TRJ824" s="28"/>
      <c r="TRK824" s="28"/>
      <c r="TRL824" s="28"/>
      <c r="TRM824" s="28"/>
      <c r="TRN824" s="28"/>
      <c r="TRO824" s="28"/>
      <c r="TRP824" s="28"/>
      <c r="TRQ824" s="28"/>
      <c r="TRR824" s="28"/>
      <c r="TRS824" s="28"/>
      <c r="TRT824" s="28"/>
      <c r="TRU824" s="28"/>
      <c r="TRV824" s="28"/>
      <c r="TRW824" s="28"/>
      <c r="TRX824" s="28"/>
      <c r="TRY824" s="28"/>
      <c r="TRZ824" s="28"/>
      <c r="TSA824" s="28"/>
      <c r="TSB824" s="28"/>
      <c r="TSC824" s="28"/>
      <c r="TSD824" s="28"/>
      <c r="TSE824" s="28"/>
      <c r="TSF824" s="28"/>
      <c r="TSG824" s="28"/>
      <c r="TSH824" s="28"/>
      <c r="TSI824" s="28"/>
      <c r="TSJ824" s="28"/>
      <c r="TSK824" s="28"/>
      <c r="TSL824" s="28"/>
      <c r="TSM824" s="28"/>
      <c r="TSN824" s="28"/>
      <c r="TSO824" s="28"/>
      <c r="TSP824" s="28"/>
      <c r="TSQ824" s="28"/>
      <c r="TSR824" s="28"/>
      <c r="TSS824" s="28"/>
      <c r="TST824" s="28"/>
      <c r="TSU824" s="28"/>
      <c r="TSV824" s="28"/>
      <c r="TSW824" s="28"/>
      <c r="TSX824" s="28"/>
      <c r="TSY824" s="28"/>
      <c r="TSZ824" s="28"/>
      <c r="TTA824" s="28"/>
      <c r="TTB824" s="28"/>
      <c r="TTC824" s="28"/>
      <c r="TTD824" s="28"/>
      <c r="TTE824" s="28"/>
      <c r="TTF824" s="28"/>
      <c r="TTG824" s="28"/>
      <c r="TTH824" s="28"/>
      <c r="TTI824" s="28"/>
      <c r="TTJ824" s="28"/>
      <c r="TTK824" s="28"/>
      <c r="TTL824" s="28"/>
      <c r="TTM824" s="28"/>
      <c r="TTN824" s="28"/>
      <c r="TTO824" s="28"/>
      <c r="TTP824" s="28"/>
      <c r="TTQ824" s="28"/>
      <c r="TTR824" s="28"/>
      <c r="TTS824" s="28"/>
      <c r="TTT824" s="28"/>
      <c r="TTU824" s="28"/>
      <c r="TTV824" s="28"/>
      <c r="TTW824" s="28"/>
      <c r="TTX824" s="28"/>
      <c r="TTY824" s="28"/>
      <c r="TTZ824" s="28"/>
      <c r="TUA824" s="28"/>
      <c r="TUB824" s="28"/>
      <c r="TUC824" s="28"/>
      <c r="TUD824" s="28"/>
      <c r="TUE824" s="28"/>
      <c r="TUF824" s="28"/>
      <c r="TUG824" s="28"/>
      <c r="TUH824" s="28"/>
      <c r="TUI824" s="28"/>
      <c r="TUJ824" s="28"/>
      <c r="TUK824" s="28"/>
      <c r="TUL824" s="28"/>
      <c r="TUM824" s="28"/>
      <c r="TUN824" s="28"/>
      <c r="TUO824" s="28"/>
      <c r="TUP824" s="28"/>
      <c r="TUQ824" s="28"/>
      <c r="TUR824" s="28"/>
      <c r="TUS824" s="28"/>
      <c r="TUT824" s="28"/>
      <c r="TUU824" s="28"/>
      <c r="TUV824" s="28"/>
      <c r="TUW824" s="28"/>
      <c r="TUX824" s="28"/>
      <c r="TUY824" s="28"/>
      <c r="TUZ824" s="28"/>
      <c r="TVA824" s="28"/>
      <c r="TVB824" s="28"/>
      <c r="TVC824" s="28"/>
      <c r="TVD824" s="28"/>
      <c r="TVE824" s="28"/>
      <c r="TVF824" s="28"/>
      <c r="TVG824" s="28"/>
      <c r="TVH824" s="28"/>
      <c r="TVI824" s="28"/>
      <c r="TVJ824" s="28"/>
      <c r="TVK824" s="28"/>
      <c r="TVL824" s="28"/>
      <c r="TVM824" s="28"/>
      <c r="TVN824" s="28"/>
      <c r="TVO824" s="28"/>
      <c r="TVP824" s="28"/>
      <c r="TVQ824" s="28"/>
      <c r="TVR824" s="28"/>
      <c r="TVS824" s="28"/>
      <c r="TVT824" s="28"/>
      <c r="TVU824" s="28"/>
      <c r="TVV824" s="28"/>
      <c r="TVW824" s="28"/>
      <c r="TVX824" s="28"/>
      <c r="TVY824" s="28"/>
      <c r="TVZ824" s="28"/>
      <c r="TWA824" s="28"/>
      <c r="TWB824" s="28"/>
      <c r="TWC824" s="28"/>
      <c r="TWD824" s="28"/>
      <c r="TWE824" s="28"/>
      <c r="TWF824" s="28"/>
      <c r="TWG824" s="28"/>
      <c r="TWH824" s="28"/>
      <c r="TWI824" s="28"/>
      <c r="TWJ824" s="28"/>
      <c r="TWK824" s="28"/>
      <c r="TWL824" s="28"/>
      <c r="TWM824" s="28"/>
      <c r="TWN824" s="28"/>
      <c r="TWO824" s="28"/>
      <c r="TWP824" s="28"/>
      <c r="TWQ824" s="28"/>
      <c r="TWR824" s="28"/>
      <c r="TWS824" s="28"/>
      <c r="TWT824" s="28"/>
      <c r="TWU824" s="28"/>
      <c r="TWV824" s="28"/>
      <c r="TWW824" s="28"/>
      <c r="TWX824" s="28"/>
      <c r="TWY824" s="28"/>
      <c r="TWZ824" s="28"/>
      <c r="TXA824" s="28"/>
      <c r="TXB824" s="28"/>
      <c r="TXC824" s="28"/>
      <c r="TXD824" s="28"/>
      <c r="TXE824" s="28"/>
      <c r="TXF824" s="28"/>
      <c r="TXG824" s="28"/>
      <c r="TXH824" s="28"/>
      <c r="TXI824" s="28"/>
      <c r="TXJ824" s="28"/>
      <c r="TXK824" s="28"/>
      <c r="TXL824" s="28"/>
      <c r="TXM824" s="28"/>
      <c r="TXN824" s="28"/>
      <c r="TXO824" s="28"/>
      <c r="TXP824" s="28"/>
      <c r="TXQ824" s="28"/>
      <c r="TXR824" s="28"/>
      <c r="TXS824" s="28"/>
      <c r="TXT824" s="28"/>
      <c r="TXU824" s="28"/>
      <c r="TXV824" s="28"/>
      <c r="TXW824" s="28"/>
      <c r="TXX824" s="28"/>
      <c r="TXY824" s="28"/>
      <c r="TXZ824" s="28"/>
      <c r="TYA824" s="28"/>
      <c r="TYB824" s="28"/>
      <c r="TYC824" s="28"/>
      <c r="TYD824" s="28"/>
      <c r="TYE824" s="28"/>
      <c r="TYF824" s="28"/>
      <c r="TYG824" s="28"/>
      <c r="TYH824" s="28"/>
      <c r="TYI824" s="28"/>
      <c r="TYJ824" s="28"/>
      <c r="TYK824" s="28"/>
      <c r="TYL824" s="28"/>
      <c r="TYM824" s="28"/>
      <c r="TYN824" s="28"/>
      <c r="TYO824" s="28"/>
      <c r="TYP824" s="28"/>
      <c r="TYQ824" s="28"/>
      <c r="TYR824" s="28"/>
      <c r="TYS824" s="28"/>
      <c r="TYT824" s="28"/>
      <c r="TYU824" s="28"/>
      <c r="TYV824" s="28"/>
      <c r="TYW824" s="28"/>
      <c r="TYX824" s="28"/>
      <c r="TYY824" s="28"/>
      <c r="TYZ824" s="28"/>
      <c r="TZA824" s="28"/>
      <c r="TZB824" s="28"/>
      <c r="TZC824" s="28"/>
      <c r="TZD824" s="28"/>
      <c r="TZE824" s="28"/>
      <c r="TZF824" s="28"/>
      <c r="TZG824" s="28"/>
      <c r="TZH824" s="28"/>
      <c r="TZI824" s="28"/>
      <c r="TZJ824" s="28"/>
      <c r="TZK824" s="28"/>
      <c r="TZL824" s="28"/>
      <c r="TZM824" s="28"/>
      <c r="TZN824" s="28"/>
      <c r="TZO824" s="28"/>
      <c r="TZP824" s="28"/>
      <c r="TZQ824" s="28"/>
      <c r="TZR824" s="28"/>
      <c r="TZS824" s="28"/>
      <c r="TZT824" s="28"/>
      <c r="TZU824" s="28"/>
      <c r="TZV824" s="28"/>
      <c r="TZW824" s="28"/>
      <c r="TZX824" s="28"/>
      <c r="TZY824" s="28"/>
      <c r="TZZ824" s="28"/>
      <c r="UAA824" s="28"/>
      <c r="UAB824" s="28"/>
      <c r="UAC824" s="28"/>
      <c r="UAD824" s="28"/>
      <c r="UAE824" s="28"/>
      <c r="UAF824" s="28"/>
      <c r="UAG824" s="28"/>
      <c r="UAH824" s="28"/>
      <c r="UAI824" s="28"/>
      <c r="UAJ824" s="28"/>
      <c r="UAK824" s="28"/>
      <c r="UAL824" s="28"/>
      <c r="UAM824" s="28"/>
      <c r="UAN824" s="28"/>
      <c r="UAO824" s="28"/>
      <c r="UAP824" s="28"/>
      <c r="UAQ824" s="28"/>
      <c r="UAR824" s="28"/>
      <c r="UAS824" s="28"/>
      <c r="UAT824" s="28"/>
      <c r="UAU824" s="28"/>
      <c r="UAV824" s="28"/>
      <c r="UAW824" s="28"/>
      <c r="UAX824" s="28"/>
      <c r="UAY824" s="28"/>
      <c r="UAZ824" s="28"/>
      <c r="UBA824" s="28"/>
      <c r="UBB824" s="28"/>
      <c r="UBC824" s="28"/>
      <c r="UBD824" s="28"/>
      <c r="UBE824" s="28"/>
      <c r="UBF824" s="28"/>
      <c r="UBG824" s="28"/>
      <c r="UBH824" s="28"/>
      <c r="UBI824" s="28"/>
      <c r="UBJ824" s="28"/>
      <c r="UBK824" s="28"/>
      <c r="UBL824" s="28"/>
      <c r="UBM824" s="28"/>
      <c r="UBN824" s="28"/>
      <c r="UBO824" s="28"/>
      <c r="UBP824" s="28"/>
      <c r="UBQ824" s="28"/>
      <c r="UBR824" s="28"/>
      <c r="UBS824" s="28"/>
      <c r="UBT824" s="28"/>
      <c r="UBU824" s="28"/>
      <c r="UBV824" s="28"/>
      <c r="UBW824" s="28"/>
      <c r="UBX824" s="28"/>
      <c r="UBY824" s="28"/>
      <c r="UBZ824" s="28"/>
      <c r="UCA824" s="28"/>
      <c r="UCB824" s="28"/>
      <c r="UCC824" s="28"/>
      <c r="UCD824" s="28"/>
      <c r="UCE824" s="28"/>
      <c r="UCF824" s="28"/>
      <c r="UCG824" s="28"/>
      <c r="UCH824" s="28"/>
      <c r="UCI824" s="28"/>
      <c r="UCJ824" s="28"/>
      <c r="UCK824" s="28"/>
      <c r="UCL824" s="28"/>
      <c r="UCM824" s="28"/>
      <c r="UCN824" s="28"/>
      <c r="UCO824" s="28"/>
      <c r="UCP824" s="28"/>
      <c r="UCQ824" s="28"/>
      <c r="UCR824" s="28"/>
      <c r="UCS824" s="28"/>
      <c r="UCT824" s="28"/>
      <c r="UCU824" s="28"/>
      <c r="UCV824" s="28"/>
      <c r="UCW824" s="28"/>
      <c r="UCX824" s="28"/>
      <c r="UCY824" s="28"/>
      <c r="UCZ824" s="28"/>
      <c r="UDA824" s="28"/>
      <c r="UDB824" s="28"/>
      <c r="UDC824" s="28"/>
      <c r="UDD824" s="28"/>
      <c r="UDE824" s="28"/>
      <c r="UDF824" s="28"/>
      <c r="UDG824" s="28"/>
      <c r="UDH824" s="28"/>
      <c r="UDI824" s="28"/>
      <c r="UDJ824" s="28"/>
      <c r="UDK824" s="28"/>
      <c r="UDL824" s="28"/>
      <c r="UDM824" s="28"/>
      <c r="UDN824" s="28"/>
      <c r="UDO824" s="28"/>
      <c r="UDP824" s="28"/>
      <c r="UDQ824" s="28"/>
      <c r="UDR824" s="28"/>
      <c r="UDS824" s="28"/>
      <c r="UDT824" s="28"/>
      <c r="UDU824" s="28"/>
      <c r="UDV824" s="28"/>
      <c r="UDW824" s="28"/>
      <c r="UDX824" s="28"/>
      <c r="UDY824" s="28"/>
      <c r="UDZ824" s="28"/>
      <c r="UEA824" s="28"/>
      <c r="UEB824" s="28"/>
      <c r="UEC824" s="28"/>
      <c r="UED824" s="28"/>
      <c r="UEE824" s="28"/>
      <c r="UEF824" s="28"/>
      <c r="UEG824" s="28"/>
      <c r="UEH824" s="28"/>
      <c r="UEI824" s="28"/>
      <c r="UEJ824" s="28"/>
      <c r="UEK824" s="28"/>
      <c r="UEL824" s="28"/>
      <c r="UEM824" s="28"/>
      <c r="UEN824" s="28"/>
      <c r="UEO824" s="28"/>
      <c r="UEP824" s="28"/>
      <c r="UEQ824" s="28"/>
      <c r="UER824" s="28"/>
      <c r="UES824" s="28"/>
      <c r="UET824" s="28"/>
      <c r="UEU824" s="28"/>
      <c r="UEV824" s="28"/>
      <c r="UEW824" s="28"/>
      <c r="UEX824" s="28"/>
      <c r="UEY824" s="28"/>
      <c r="UEZ824" s="28"/>
      <c r="UFA824" s="28"/>
      <c r="UFB824" s="28"/>
      <c r="UFC824" s="28"/>
      <c r="UFD824" s="28"/>
      <c r="UFE824" s="28"/>
      <c r="UFF824" s="28"/>
      <c r="UFG824" s="28"/>
      <c r="UFH824" s="28"/>
      <c r="UFI824" s="28"/>
      <c r="UFJ824" s="28"/>
      <c r="UFK824" s="28"/>
      <c r="UFL824" s="28"/>
      <c r="UFM824" s="28"/>
      <c r="UFN824" s="28"/>
      <c r="UFO824" s="28"/>
      <c r="UFP824" s="28"/>
      <c r="UFQ824" s="28"/>
      <c r="UFR824" s="28"/>
      <c r="UFS824" s="28"/>
      <c r="UFT824" s="28"/>
      <c r="UFU824" s="28"/>
      <c r="UFV824" s="28"/>
      <c r="UFW824" s="28"/>
      <c r="UFX824" s="28"/>
      <c r="UFY824" s="28"/>
      <c r="UFZ824" s="28"/>
      <c r="UGA824" s="28"/>
      <c r="UGB824" s="28"/>
      <c r="UGC824" s="28"/>
      <c r="UGD824" s="28"/>
      <c r="UGE824" s="28"/>
      <c r="UGF824" s="28"/>
      <c r="UGG824" s="28"/>
      <c r="UGH824" s="28"/>
      <c r="UGI824" s="28"/>
      <c r="UGJ824" s="28"/>
      <c r="UGK824" s="28"/>
      <c r="UGL824" s="28"/>
      <c r="UGM824" s="28"/>
      <c r="UGN824" s="28"/>
      <c r="UGO824" s="28"/>
      <c r="UGP824" s="28"/>
      <c r="UGQ824" s="28"/>
      <c r="UGR824" s="28"/>
      <c r="UGS824" s="28"/>
      <c r="UGT824" s="28"/>
      <c r="UGU824" s="28"/>
      <c r="UGV824" s="28"/>
      <c r="UGW824" s="28"/>
      <c r="UGX824" s="28"/>
      <c r="UGY824" s="28"/>
      <c r="UGZ824" s="28"/>
      <c r="UHA824" s="28"/>
      <c r="UHB824" s="28"/>
      <c r="UHC824" s="28"/>
      <c r="UHD824" s="28"/>
      <c r="UHE824" s="28"/>
      <c r="UHF824" s="28"/>
      <c r="UHG824" s="28"/>
      <c r="UHH824" s="28"/>
      <c r="UHI824" s="28"/>
      <c r="UHJ824" s="28"/>
      <c r="UHK824" s="28"/>
      <c r="UHL824" s="28"/>
      <c r="UHM824" s="28"/>
      <c r="UHN824" s="28"/>
      <c r="UHO824" s="28"/>
      <c r="UHP824" s="28"/>
      <c r="UHQ824" s="28"/>
      <c r="UHR824" s="28"/>
      <c r="UHS824" s="28"/>
      <c r="UHT824" s="28"/>
      <c r="UHU824" s="28"/>
      <c r="UHV824" s="28"/>
      <c r="UHW824" s="28"/>
      <c r="UHX824" s="28"/>
      <c r="UHY824" s="28"/>
      <c r="UHZ824" s="28"/>
      <c r="UIA824" s="28"/>
      <c r="UIB824" s="28"/>
      <c r="UIC824" s="28"/>
      <c r="UID824" s="28"/>
      <c r="UIE824" s="28"/>
      <c r="UIF824" s="28"/>
      <c r="UIG824" s="28"/>
      <c r="UIH824" s="28"/>
      <c r="UII824" s="28"/>
      <c r="UIJ824" s="28"/>
      <c r="UIK824" s="28"/>
      <c r="UIL824" s="28"/>
      <c r="UIM824" s="28"/>
      <c r="UIN824" s="28"/>
      <c r="UIO824" s="28"/>
      <c r="UIP824" s="28"/>
      <c r="UIQ824" s="28"/>
      <c r="UIR824" s="28"/>
      <c r="UIS824" s="28"/>
      <c r="UIT824" s="28"/>
      <c r="UIU824" s="28"/>
      <c r="UIV824" s="28"/>
      <c r="UIW824" s="28"/>
      <c r="UIX824" s="28"/>
      <c r="UIY824" s="28"/>
      <c r="UIZ824" s="28"/>
      <c r="UJA824" s="28"/>
      <c r="UJB824" s="28"/>
      <c r="UJC824" s="28"/>
      <c r="UJD824" s="28"/>
      <c r="UJE824" s="28"/>
      <c r="UJF824" s="28"/>
      <c r="UJG824" s="28"/>
      <c r="UJH824" s="28"/>
      <c r="UJI824" s="28"/>
      <c r="UJJ824" s="28"/>
      <c r="UJK824" s="28"/>
      <c r="UJL824" s="28"/>
      <c r="UJM824" s="28"/>
      <c r="UJN824" s="28"/>
      <c r="UJO824" s="28"/>
      <c r="UJP824" s="28"/>
      <c r="UJQ824" s="28"/>
      <c r="UJR824" s="28"/>
      <c r="UJS824" s="28"/>
      <c r="UJT824" s="28"/>
      <c r="UJU824" s="28"/>
      <c r="UJV824" s="28"/>
      <c r="UJW824" s="28"/>
      <c r="UJX824" s="28"/>
      <c r="UJY824" s="28"/>
      <c r="UJZ824" s="28"/>
      <c r="UKA824" s="28"/>
      <c r="UKB824" s="28"/>
      <c r="UKC824" s="28"/>
      <c r="UKD824" s="28"/>
      <c r="UKE824" s="28"/>
      <c r="UKF824" s="28"/>
      <c r="UKG824" s="28"/>
      <c r="UKH824" s="28"/>
      <c r="UKI824" s="28"/>
      <c r="UKJ824" s="28"/>
      <c r="UKK824" s="28"/>
      <c r="UKL824" s="28"/>
      <c r="UKM824" s="28"/>
      <c r="UKN824" s="28"/>
      <c r="UKO824" s="28"/>
      <c r="UKP824" s="28"/>
      <c r="UKQ824" s="28"/>
      <c r="UKR824" s="28"/>
      <c r="UKS824" s="28"/>
      <c r="UKT824" s="28"/>
      <c r="UKU824" s="28"/>
      <c r="UKV824" s="28"/>
      <c r="UKW824" s="28"/>
      <c r="UKX824" s="28"/>
      <c r="UKY824" s="28"/>
      <c r="UKZ824" s="28"/>
      <c r="ULA824" s="28"/>
      <c r="ULB824" s="28"/>
      <c r="ULC824" s="28"/>
      <c r="ULD824" s="28"/>
      <c r="ULE824" s="28"/>
      <c r="ULF824" s="28"/>
      <c r="ULG824" s="28"/>
      <c r="ULH824" s="28"/>
      <c r="ULI824" s="28"/>
      <c r="ULJ824" s="28"/>
      <c r="ULK824" s="28"/>
      <c r="ULL824" s="28"/>
      <c r="ULM824" s="28"/>
      <c r="ULN824" s="28"/>
      <c r="ULO824" s="28"/>
      <c r="ULP824" s="28"/>
      <c r="ULQ824" s="28"/>
      <c r="ULR824" s="28"/>
      <c r="ULS824" s="28"/>
      <c r="ULT824" s="28"/>
      <c r="ULU824" s="28"/>
      <c r="ULV824" s="28"/>
      <c r="ULW824" s="28"/>
      <c r="ULX824" s="28"/>
      <c r="ULY824" s="28"/>
      <c r="ULZ824" s="28"/>
      <c r="UMA824" s="28"/>
      <c r="UMB824" s="28"/>
      <c r="UMC824" s="28"/>
      <c r="UMD824" s="28"/>
      <c r="UME824" s="28"/>
      <c r="UMF824" s="28"/>
      <c r="UMG824" s="28"/>
      <c r="UMH824" s="28"/>
      <c r="UMI824" s="28"/>
      <c r="UMJ824" s="28"/>
      <c r="UMK824" s="28"/>
      <c r="UML824" s="28"/>
      <c r="UMM824" s="28"/>
      <c r="UMN824" s="28"/>
      <c r="UMO824" s="28"/>
      <c r="UMP824" s="28"/>
      <c r="UMQ824" s="28"/>
      <c r="UMR824" s="28"/>
      <c r="UMS824" s="28"/>
      <c r="UMT824" s="28"/>
      <c r="UMU824" s="28"/>
      <c r="UMV824" s="28"/>
      <c r="UMW824" s="28"/>
      <c r="UMX824" s="28"/>
      <c r="UMY824" s="28"/>
      <c r="UMZ824" s="28"/>
      <c r="UNA824" s="28"/>
      <c r="UNB824" s="28"/>
      <c r="UNC824" s="28"/>
      <c r="UND824" s="28"/>
      <c r="UNE824" s="28"/>
      <c r="UNF824" s="28"/>
      <c r="UNG824" s="28"/>
      <c r="UNH824" s="28"/>
      <c r="UNI824" s="28"/>
      <c r="UNJ824" s="28"/>
      <c r="UNK824" s="28"/>
      <c r="UNL824" s="28"/>
      <c r="UNM824" s="28"/>
      <c r="UNN824" s="28"/>
      <c r="UNO824" s="28"/>
      <c r="UNP824" s="28"/>
      <c r="UNQ824" s="28"/>
      <c r="UNR824" s="28"/>
      <c r="UNS824" s="28"/>
      <c r="UNT824" s="28"/>
      <c r="UNU824" s="28"/>
      <c r="UNV824" s="28"/>
      <c r="UNW824" s="28"/>
      <c r="UNX824" s="28"/>
      <c r="UNY824" s="28"/>
      <c r="UNZ824" s="28"/>
      <c r="UOA824" s="28"/>
      <c r="UOB824" s="28"/>
      <c r="UOC824" s="28"/>
      <c r="UOD824" s="28"/>
      <c r="UOE824" s="28"/>
      <c r="UOF824" s="28"/>
      <c r="UOG824" s="28"/>
      <c r="UOH824" s="28"/>
      <c r="UOI824" s="28"/>
      <c r="UOJ824" s="28"/>
      <c r="UOK824" s="28"/>
      <c r="UOL824" s="28"/>
      <c r="UOM824" s="28"/>
      <c r="UON824" s="28"/>
      <c r="UOO824" s="28"/>
      <c r="UOP824" s="28"/>
      <c r="UOQ824" s="28"/>
      <c r="UOR824" s="28"/>
      <c r="UOS824" s="28"/>
      <c r="UOT824" s="28"/>
      <c r="UOU824" s="28"/>
      <c r="UOV824" s="28"/>
      <c r="UOW824" s="28"/>
      <c r="UOX824" s="28"/>
      <c r="UOY824" s="28"/>
      <c r="UOZ824" s="28"/>
      <c r="UPA824" s="28"/>
      <c r="UPB824" s="28"/>
      <c r="UPC824" s="28"/>
      <c r="UPD824" s="28"/>
      <c r="UPE824" s="28"/>
      <c r="UPF824" s="28"/>
      <c r="UPG824" s="28"/>
      <c r="UPH824" s="28"/>
      <c r="UPI824" s="28"/>
      <c r="UPJ824" s="28"/>
      <c r="UPK824" s="28"/>
      <c r="UPL824" s="28"/>
      <c r="UPM824" s="28"/>
      <c r="UPN824" s="28"/>
      <c r="UPO824" s="28"/>
      <c r="UPP824" s="28"/>
      <c r="UPQ824" s="28"/>
      <c r="UPR824" s="28"/>
      <c r="UPS824" s="28"/>
      <c r="UPT824" s="28"/>
      <c r="UPU824" s="28"/>
      <c r="UPV824" s="28"/>
      <c r="UPW824" s="28"/>
      <c r="UPX824" s="28"/>
      <c r="UPY824" s="28"/>
      <c r="UPZ824" s="28"/>
      <c r="UQA824" s="28"/>
      <c r="UQB824" s="28"/>
      <c r="UQC824" s="28"/>
      <c r="UQD824" s="28"/>
      <c r="UQE824" s="28"/>
      <c r="UQF824" s="28"/>
      <c r="UQG824" s="28"/>
      <c r="UQH824" s="28"/>
      <c r="UQI824" s="28"/>
      <c r="UQJ824" s="28"/>
      <c r="UQK824" s="28"/>
      <c r="UQL824" s="28"/>
      <c r="UQM824" s="28"/>
      <c r="UQN824" s="28"/>
      <c r="UQO824" s="28"/>
      <c r="UQP824" s="28"/>
      <c r="UQQ824" s="28"/>
      <c r="UQR824" s="28"/>
      <c r="UQS824" s="28"/>
      <c r="UQT824" s="28"/>
      <c r="UQU824" s="28"/>
      <c r="UQV824" s="28"/>
      <c r="UQW824" s="28"/>
      <c r="UQX824" s="28"/>
      <c r="UQY824" s="28"/>
      <c r="UQZ824" s="28"/>
      <c r="URA824" s="28"/>
      <c r="URB824" s="28"/>
      <c r="URC824" s="28"/>
      <c r="URD824" s="28"/>
      <c r="URE824" s="28"/>
      <c r="URF824" s="28"/>
      <c r="URG824" s="28"/>
      <c r="URH824" s="28"/>
      <c r="URI824" s="28"/>
      <c r="URJ824" s="28"/>
      <c r="URK824" s="28"/>
      <c r="URL824" s="28"/>
      <c r="URM824" s="28"/>
      <c r="URN824" s="28"/>
      <c r="URO824" s="28"/>
      <c r="URP824" s="28"/>
      <c r="URQ824" s="28"/>
      <c r="URR824" s="28"/>
      <c r="URS824" s="28"/>
      <c r="URT824" s="28"/>
      <c r="URU824" s="28"/>
      <c r="URV824" s="28"/>
      <c r="URW824" s="28"/>
      <c r="URX824" s="28"/>
      <c r="URY824" s="28"/>
      <c r="URZ824" s="28"/>
      <c r="USA824" s="28"/>
      <c r="USB824" s="28"/>
      <c r="USC824" s="28"/>
      <c r="USD824" s="28"/>
      <c r="USE824" s="28"/>
      <c r="USF824" s="28"/>
      <c r="USG824" s="28"/>
      <c r="USH824" s="28"/>
      <c r="USI824" s="28"/>
      <c r="USJ824" s="28"/>
      <c r="USK824" s="28"/>
      <c r="USL824" s="28"/>
      <c r="USM824" s="28"/>
      <c r="USN824" s="28"/>
      <c r="USO824" s="28"/>
      <c r="USP824" s="28"/>
      <c r="USQ824" s="28"/>
      <c r="USR824" s="28"/>
      <c r="USS824" s="28"/>
      <c r="UST824" s="28"/>
      <c r="USU824" s="28"/>
      <c r="USV824" s="28"/>
      <c r="USW824" s="28"/>
      <c r="USX824" s="28"/>
      <c r="USY824" s="28"/>
      <c r="USZ824" s="28"/>
      <c r="UTA824" s="28"/>
      <c r="UTB824" s="28"/>
      <c r="UTC824" s="28"/>
      <c r="UTD824" s="28"/>
      <c r="UTE824" s="28"/>
      <c r="UTF824" s="28"/>
      <c r="UTG824" s="28"/>
      <c r="UTH824" s="28"/>
      <c r="UTI824" s="28"/>
      <c r="UTJ824" s="28"/>
      <c r="UTK824" s="28"/>
      <c r="UTL824" s="28"/>
      <c r="UTM824" s="28"/>
      <c r="UTN824" s="28"/>
      <c r="UTO824" s="28"/>
      <c r="UTP824" s="28"/>
      <c r="UTQ824" s="28"/>
      <c r="UTR824" s="28"/>
      <c r="UTS824" s="28"/>
      <c r="UTT824" s="28"/>
      <c r="UTU824" s="28"/>
      <c r="UTV824" s="28"/>
      <c r="UTW824" s="28"/>
      <c r="UTX824" s="28"/>
      <c r="UTY824" s="28"/>
      <c r="UTZ824" s="28"/>
      <c r="UUA824" s="28"/>
      <c r="UUB824" s="28"/>
      <c r="UUC824" s="28"/>
      <c r="UUD824" s="28"/>
      <c r="UUE824" s="28"/>
      <c r="UUF824" s="28"/>
      <c r="UUG824" s="28"/>
      <c r="UUH824" s="28"/>
      <c r="UUI824" s="28"/>
      <c r="UUJ824" s="28"/>
      <c r="UUK824" s="28"/>
      <c r="UUL824" s="28"/>
      <c r="UUM824" s="28"/>
      <c r="UUN824" s="28"/>
      <c r="UUO824" s="28"/>
      <c r="UUP824" s="28"/>
      <c r="UUQ824" s="28"/>
      <c r="UUR824" s="28"/>
      <c r="UUS824" s="28"/>
      <c r="UUT824" s="28"/>
      <c r="UUU824" s="28"/>
      <c r="UUV824" s="28"/>
      <c r="UUW824" s="28"/>
      <c r="UUX824" s="28"/>
      <c r="UUY824" s="28"/>
      <c r="UUZ824" s="28"/>
      <c r="UVA824" s="28"/>
      <c r="UVB824" s="28"/>
      <c r="UVC824" s="28"/>
      <c r="UVD824" s="28"/>
      <c r="UVE824" s="28"/>
      <c r="UVF824" s="28"/>
      <c r="UVG824" s="28"/>
      <c r="UVH824" s="28"/>
      <c r="UVI824" s="28"/>
      <c r="UVJ824" s="28"/>
      <c r="UVK824" s="28"/>
      <c r="UVL824" s="28"/>
      <c r="UVM824" s="28"/>
      <c r="UVN824" s="28"/>
      <c r="UVO824" s="28"/>
      <c r="UVP824" s="28"/>
      <c r="UVQ824" s="28"/>
      <c r="UVR824" s="28"/>
      <c r="UVS824" s="28"/>
      <c r="UVT824" s="28"/>
      <c r="UVU824" s="28"/>
      <c r="UVV824" s="28"/>
      <c r="UVW824" s="28"/>
      <c r="UVX824" s="28"/>
      <c r="UVY824" s="28"/>
      <c r="UVZ824" s="28"/>
      <c r="UWA824" s="28"/>
      <c r="UWB824" s="28"/>
      <c r="UWC824" s="28"/>
      <c r="UWD824" s="28"/>
      <c r="UWE824" s="28"/>
      <c r="UWF824" s="28"/>
      <c r="UWG824" s="28"/>
      <c r="UWH824" s="28"/>
      <c r="UWI824" s="28"/>
      <c r="UWJ824" s="28"/>
      <c r="UWK824" s="28"/>
      <c r="UWL824" s="28"/>
      <c r="UWM824" s="28"/>
      <c r="UWN824" s="28"/>
      <c r="UWO824" s="28"/>
      <c r="UWP824" s="28"/>
      <c r="UWQ824" s="28"/>
      <c r="UWR824" s="28"/>
      <c r="UWS824" s="28"/>
      <c r="UWT824" s="28"/>
      <c r="UWU824" s="28"/>
      <c r="UWV824" s="28"/>
      <c r="UWW824" s="28"/>
      <c r="UWX824" s="28"/>
      <c r="UWY824" s="28"/>
      <c r="UWZ824" s="28"/>
      <c r="UXA824" s="28"/>
      <c r="UXB824" s="28"/>
      <c r="UXC824" s="28"/>
      <c r="UXD824" s="28"/>
      <c r="UXE824" s="28"/>
      <c r="UXF824" s="28"/>
      <c r="UXG824" s="28"/>
      <c r="UXH824" s="28"/>
      <c r="UXI824" s="28"/>
      <c r="UXJ824" s="28"/>
      <c r="UXK824" s="28"/>
      <c r="UXL824" s="28"/>
      <c r="UXM824" s="28"/>
      <c r="UXN824" s="28"/>
      <c r="UXO824" s="28"/>
      <c r="UXP824" s="28"/>
      <c r="UXQ824" s="28"/>
      <c r="UXR824" s="28"/>
      <c r="UXS824" s="28"/>
      <c r="UXT824" s="28"/>
      <c r="UXU824" s="28"/>
      <c r="UXV824" s="28"/>
      <c r="UXW824" s="28"/>
    </row>
    <row r="825" spans="1:14843" s="30" customFormat="1" ht="30" customHeight="1" x14ac:dyDescent="0.3">
      <c r="A825" s="32"/>
      <c r="B825" s="106">
        <v>820</v>
      </c>
      <c r="C825" s="55" t="s">
        <v>2549</v>
      </c>
      <c r="D825" s="55" t="s">
        <v>1889</v>
      </c>
      <c r="E825" s="57" t="s">
        <v>1964</v>
      </c>
      <c r="F825" s="51">
        <v>10</v>
      </c>
      <c r="G825" s="51" t="s">
        <v>2</v>
      </c>
      <c r="H825" s="73">
        <v>4140000</v>
      </c>
      <c r="I825" s="51" t="s">
        <v>334</v>
      </c>
      <c r="J825" s="51" t="s">
        <v>79</v>
      </c>
      <c r="K825" s="51" t="s">
        <v>1373</v>
      </c>
      <c r="L825" s="89" t="s">
        <v>1892</v>
      </c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  <c r="BN825" s="28"/>
      <c r="BO825" s="28"/>
      <c r="BP825" s="28"/>
      <c r="BQ825" s="28"/>
      <c r="BR825" s="28"/>
      <c r="BS825" s="28"/>
      <c r="BT825" s="28"/>
      <c r="BU825" s="28"/>
      <c r="BV825" s="28"/>
      <c r="BW825" s="28"/>
      <c r="BX825" s="28"/>
      <c r="BY825" s="28"/>
      <c r="BZ825" s="28"/>
      <c r="CA825" s="28"/>
      <c r="CB825" s="28"/>
      <c r="CC825" s="28"/>
      <c r="CD825" s="28"/>
      <c r="CE825" s="28"/>
      <c r="CF825" s="28"/>
      <c r="CG825" s="28"/>
      <c r="CH825" s="28"/>
      <c r="CI825" s="28"/>
      <c r="CJ825" s="28"/>
      <c r="CK825" s="28"/>
      <c r="CL825" s="28"/>
      <c r="CM825" s="28"/>
      <c r="CN825" s="28"/>
      <c r="CO825" s="28"/>
      <c r="CP825" s="28"/>
      <c r="CQ825" s="28"/>
      <c r="CR825" s="28"/>
      <c r="CS825" s="28"/>
      <c r="CT825" s="28"/>
      <c r="CU825" s="28"/>
      <c r="CV825" s="28"/>
      <c r="CW825" s="28"/>
      <c r="CX825" s="28"/>
      <c r="CY825" s="28"/>
      <c r="CZ825" s="28"/>
      <c r="DA825" s="28"/>
      <c r="DB825" s="28"/>
      <c r="DC825" s="28"/>
      <c r="DD825" s="28"/>
      <c r="DE825" s="28"/>
      <c r="DF825" s="28"/>
      <c r="DG825" s="28"/>
      <c r="DH825" s="28"/>
      <c r="DI825" s="28"/>
      <c r="DJ825" s="28"/>
      <c r="DK825" s="28"/>
      <c r="DL825" s="28"/>
      <c r="DM825" s="28"/>
      <c r="DN825" s="28"/>
      <c r="DO825" s="28"/>
      <c r="DP825" s="28"/>
      <c r="DQ825" s="28"/>
      <c r="DR825" s="28"/>
      <c r="DS825" s="28"/>
      <c r="DT825" s="28"/>
      <c r="DU825" s="28"/>
      <c r="DV825" s="28"/>
      <c r="DW825" s="28"/>
      <c r="DX825" s="28"/>
      <c r="DY825" s="28"/>
      <c r="DZ825" s="28"/>
      <c r="EA825" s="28"/>
      <c r="EB825" s="28"/>
      <c r="EC825" s="28"/>
      <c r="ED825" s="28"/>
      <c r="EE825" s="28"/>
      <c r="EF825" s="28"/>
      <c r="EG825" s="28"/>
      <c r="EH825" s="28"/>
      <c r="EI825" s="28"/>
      <c r="EJ825" s="28"/>
      <c r="EK825" s="28"/>
      <c r="EL825" s="28"/>
      <c r="EM825" s="28"/>
      <c r="EN825" s="28"/>
      <c r="EO825" s="28"/>
      <c r="EP825" s="28"/>
      <c r="EQ825" s="28"/>
      <c r="ER825" s="28"/>
      <c r="ES825" s="28"/>
      <c r="ET825" s="28"/>
      <c r="EU825" s="28"/>
      <c r="EV825" s="28"/>
      <c r="EW825" s="28"/>
      <c r="EX825" s="28"/>
      <c r="EY825" s="28"/>
      <c r="EZ825" s="28"/>
      <c r="FA825" s="28"/>
      <c r="FB825" s="28"/>
      <c r="FC825" s="28"/>
      <c r="FD825" s="28"/>
      <c r="FE825" s="28"/>
      <c r="FF825" s="28"/>
      <c r="FG825" s="28"/>
      <c r="FH825" s="28"/>
      <c r="FI825" s="28"/>
      <c r="FJ825" s="28"/>
      <c r="FK825" s="28"/>
      <c r="FL825" s="28"/>
      <c r="FM825" s="28"/>
      <c r="FN825" s="28"/>
      <c r="FO825" s="28"/>
      <c r="FP825" s="28"/>
      <c r="FQ825" s="28"/>
      <c r="FR825" s="28"/>
      <c r="FS825" s="28"/>
      <c r="FT825" s="28"/>
      <c r="FU825" s="28"/>
      <c r="FV825" s="28"/>
      <c r="FW825" s="28"/>
      <c r="FX825" s="28"/>
      <c r="FY825" s="28"/>
      <c r="FZ825" s="28"/>
      <c r="GA825" s="28"/>
      <c r="GB825" s="28"/>
      <c r="GC825" s="28"/>
      <c r="GD825" s="28"/>
      <c r="GE825" s="28"/>
      <c r="GF825" s="28"/>
      <c r="GG825" s="28"/>
      <c r="GH825" s="28"/>
      <c r="GI825" s="28"/>
      <c r="GJ825" s="28"/>
      <c r="GK825" s="28"/>
      <c r="GL825" s="28"/>
      <c r="GM825" s="28"/>
      <c r="GN825" s="28"/>
      <c r="GO825" s="28"/>
      <c r="GP825" s="28"/>
      <c r="GQ825" s="28"/>
      <c r="GR825" s="28"/>
      <c r="GS825" s="28"/>
      <c r="GT825" s="28"/>
      <c r="GU825" s="28"/>
      <c r="GV825" s="28"/>
      <c r="GW825" s="28"/>
      <c r="GX825" s="28"/>
      <c r="GY825" s="28"/>
      <c r="GZ825" s="28"/>
      <c r="HA825" s="28"/>
      <c r="HB825" s="28"/>
      <c r="HC825" s="28"/>
      <c r="HD825" s="28"/>
      <c r="HE825" s="28"/>
      <c r="HF825" s="28"/>
      <c r="HG825" s="28"/>
      <c r="HH825" s="28"/>
      <c r="HI825" s="28"/>
      <c r="HJ825" s="28"/>
      <c r="HK825" s="28"/>
      <c r="HL825" s="28"/>
      <c r="HM825" s="28"/>
      <c r="HN825" s="28"/>
      <c r="HO825" s="28"/>
      <c r="HP825" s="28"/>
      <c r="HQ825" s="28"/>
      <c r="HR825" s="28"/>
      <c r="HS825" s="28"/>
      <c r="HT825" s="28"/>
      <c r="HU825" s="28"/>
      <c r="HV825" s="28"/>
      <c r="HW825" s="28"/>
      <c r="HX825" s="28"/>
      <c r="HY825" s="28"/>
      <c r="HZ825" s="28"/>
      <c r="IA825" s="28"/>
      <c r="IB825" s="28"/>
      <c r="IC825" s="28"/>
      <c r="ID825" s="28"/>
      <c r="IE825" s="28"/>
      <c r="IF825" s="28"/>
      <c r="IG825" s="28"/>
      <c r="IH825" s="28"/>
      <c r="II825" s="28"/>
      <c r="IJ825" s="28"/>
      <c r="IK825" s="28"/>
      <c r="IL825" s="28"/>
      <c r="IM825" s="28"/>
      <c r="IN825" s="28"/>
      <c r="IO825" s="28"/>
      <c r="IP825" s="28"/>
      <c r="IQ825" s="28"/>
      <c r="IR825" s="28"/>
      <c r="IS825" s="28"/>
      <c r="IT825" s="28"/>
      <c r="IU825" s="28"/>
      <c r="IV825" s="28"/>
      <c r="IW825" s="28"/>
      <c r="IX825" s="28"/>
      <c r="IY825" s="28"/>
      <c r="IZ825" s="28"/>
      <c r="JA825" s="28"/>
      <c r="JB825" s="28"/>
      <c r="JC825" s="28"/>
      <c r="JD825" s="28"/>
      <c r="JE825" s="28"/>
      <c r="JF825" s="28"/>
      <c r="JG825" s="28"/>
      <c r="JH825" s="28"/>
      <c r="JI825" s="28"/>
      <c r="JJ825" s="28"/>
      <c r="JK825" s="28"/>
      <c r="JL825" s="28"/>
      <c r="JM825" s="28"/>
      <c r="JN825" s="28"/>
      <c r="JO825" s="28"/>
      <c r="JP825" s="28"/>
      <c r="JQ825" s="28"/>
      <c r="JR825" s="28"/>
      <c r="JS825" s="28"/>
      <c r="JT825" s="28"/>
      <c r="JU825" s="28"/>
      <c r="JV825" s="28"/>
      <c r="JW825" s="28"/>
      <c r="JX825" s="28"/>
      <c r="JY825" s="28"/>
      <c r="JZ825" s="28"/>
      <c r="KA825" s="28"/>
      <c r="KB825" s="28"/>
      <c r="KC825" s="28"/>
      <c r="KD825" s="28"/>
      <c r="KE825" s="28"/>
      <c r="KF825" s="28"/>
      <c r="KG825" s="28"/>
      <c r="KH825" s="28"/>
      <c r="KI825" s="28"/>
      <c r="KJ825" s="28"/>
      <c r="KK825" s="28"/>
      <c r="KL825" s="28"/>
      <c r="KM825" s="28"/>
      <c r="KN825" s="28"/>
      <c r="KO825" s="28"/>
      <c r="KP825" s="28"/>
      <c r="KQ825" s="28"/>
      <c r="KR825" s="28"/>
      <c r="KS825" s="28"/>
      <c r="KT825" s="28"/>
      <c r="KU825" s="28"/>
      <c r="KV825" s="28"/>
      <c r="KW825" s="28"/>
      <c r="KX825" s="28"/>
      <c r="KY825" s="28"/>
      <c r="KZ825" s="28"/>
      <c r="LA825" s="28"/>
      <c r="LB825" s="28"/>
      <c r="LC825" s="28"/>
      <c r="LD825" s="28"/>
      <c r="LE825" s="28"/>
      <c r="LF825" s="28"/>
      <c r="LG825" s="28"/>
      <c r="LH825" s="28"/>
      <c r="LI825" s="28"/>
      <c r="LJ825" s="28"/>
      <c r="LK825" s="28"/>
      <c r="LL825" s="28"/>
      <c r="LM825" s="28"/>
      <c r="LN825" s="28"/>
      <c r="LO825" s="28"/>
      <c r="LP825" s="28"/>
      <c r="LQ825" s="28"/>
      <c r="LR825" s="28"/>
      <c r="LS825" s="28"/>
      <c r="LT825" s="28"/>
      <c r="LU825" s="28"/>
      <c r="LV825" s="28"/>
      <c r="LW825" s="28"/>
      <c r="LX825" s="28"/>
      <c r="LY825" s="28"/>
      <c r="LZ825" s="28"/>
      <c r="MA825" s="28"/>
      <c r="MB825" s="28"/>
      <c r="MC825" s="28"/>
      <c r="MD825" s="28"/>
      <c r="ME825" s="28"/>
      <c r="MF825" s="28"/>
      <c r="MG825" s="28"/>
      <c r="MH825" s="28"/>
      <c r="MI825" s="28"/>
      <c r="MJ825" s="28"/>
      <c r="MK825" s="28"/>
      <c r="ML825" s="28"/>
      <c r="MM825" s="28"/>
      <c r="MN825" s="28"/>
      <c r="MO825" s="28"/>
      <c r="MP825" s="28"/>
      <c r="MQ825" s="28"/>
      <c r="MR825" s="28"/>
      <c r="MS825" s="28"/>
      <c r="MT825" s="28"/>
      <c r="MU825" s="28"/>
      <c r="MV825" s="28"/>
      <c r="MW825" s="28"/>
      <c r="MX825" s="28"/>
      <c r="MY825" s="28"/>
      <c r="MZ825" s="28"/>
      <c r="NA825" s="28"/>
      <c r="NB825" s="28"/>
      <c r="NC825" s="28"/>
      <c r="ND825" s="28"/>
      <c r="NE825" s="28"/>
      <c r="NF825" s="28"/>
      <c r="NG825" s="28"/>
      <c r="NH825" s="28"/>
      <c r="NI825" s="28"/>
      <c r="NJ825" s="28"/>
      <c r="NK825" s="28"/>
      <c r="NL825" s="28"/>
      <c r="NM825" s="28"/>
      <c r="NN825" s="28"/>
      <c r="NO825" s="28"/>
      <c r="NP825" s="28"/>
      <c r="NQ825" s="28"/>
      <c r="NR825" s="28"/>
      <c r="NS825" s="28"/>
      <c r="NT825" s="28"/>
      <c r="NU825" s="28"/>
      <c r="NV825" s="28"/>
      <c r="NW825" s="28"/>
      <c r="NX825" s="28"/>
      <c r="NY825" s="28"/>
      <c r="NZ825" s="28"/>
      <c r="OA825" s="28"/>
      <c r="OB825" s="28"/>
      <c r="OC825" s="28"/>
      <c r="OD825" s="28"/>
      <c r="OE825" s="28"/>
      <c r="OF825" s="28"/>
      <c r="OG825" s="28"/>
      <c r="OH825" s="28"/>
      <c r="OI825" s="28"/>
      <c r="OJ825" s="28"/>
      <c r="OK825" s="28"/>
      <c r="OL825" s="28"/>
      <c r="OM825" s="28"/>
      <c r="ON825" s="28"/>
      <c r="OO825" s="28"/>
      <c r="OP825" s="28"/>
      <c r="OQ825" s="28"/>
      <c r="OR825" s="28"/>
      <c r="OS825" s="28"/>
      <c r="OT825" s="28"/>
      <c r="OU825" s="28"/>
      <c r="OV825" s="28"/>
      <c r="OW825" s="28"/>
      <c r="OX825" s="28"/>
      <c r="OY825" s="28"/>
      <c r="OZ825" s="28"/>
      <c r="PA825" s="28"/>
      <c r="PB825" s="28"/>
      <c r="PC825" s="28"/>
      <c r="PD825" s="28"/>
      <c r="PE825" s="28"/>
      <c r="PF825" s="28"/>
      <c r="PG825" s="28"/>
      <c r="PH825" s="28"/>
      <c r="PI825" s="28"/>
      <c r="PJ825" s="28"/>
      <c r="PK825" s="28"/>
      <c r="PL825" s="28"/>
      <c r="PM825" s="28"/>
      <c r="PN825" s="28"/>
      <c r="PO825" s="28"/>
      <c r="PP825" s="28"/>
      <c r="PQ825" s="28"/>
      <c r="PR825" s="28"/>
      <c r="PS825" s="28"/>
      <c r="PT825" s="28"/>
      <c r="PU825" s="28"/>
      <c r="PV825" s="28"/>
      <c r="PW825" s="28"/>
      <c r="PX825" s="28"/>
      <c r="PY825" s="28"/>
      <c r="PZ825" s="28"/>
      <c r="QA825" s="28"/>
      <c r="QB825" s="28"/>
      <c r="QC825" s="28"/>
      <c r="QD825" s="28"/>
      <c r="QE825" s="28"/>
      <c r="QF825" s="28"/>
      <c r="QG825" s="28"/>
      <c r="QH825" s="28"/>
      <c r="QI825" s="28"/>
      <c r="QJ825" s="28"/>
      <c r="QK825" s="28"/>
      <c r="QL825" s="28"/>
      <c r="QM825" s="28"/>
      <c r="QN825" s="28"/>
      <c r="QO825" s="28"/>
      <c r="QP825" s="28"/>
      <c r="QQ825" s="28"/>
      <c r="QR825" s="28"/>
      <c r="QS825" s="28"/>
      <c r="QT825" s="28"/>
      <c r="QU825" s="28"/>
      <c r="QV825" s="28"/>
      <c r="QW825" s="28"/>
      <c r="QX825" s="28"/>
      <c r="QY825" s="28"/>
      <c r="QZ825" s="28"/>
      <c r="RA825" s="28"/>
      <c r="RB825" s="28"/>
      <c r="RC825" s="28"/>
      <c r="RD825" s="28"/>
      <c r="RE825" s="28"/>
      <c r="RF825" s="28"/>
      <c r="RG825" s="28"/>
      <c r="RH825" s="28"/>
      <c r="RI825" s="28"/>
      <c r="RJ825" s="28"/>
      <c r="RK825" s="28"/>
      <c r="RL825" s="28"/>
      <c r="RM825" s="28"/>
      <c r="RN825" s="28"/>
      <c r="RO825" s="28"/>
      <c r="RP825" s="28"/>
      <c r="RQ825" s="28"/>
      <c r="RR825" s="28"/>
      <c r="RS825" s="28"/>
      <c r="RT825" s="28"/>
      <c r="RU825" s="28"/>
      <c r="RV825" s="28"/>
      <c r="RW825" s="28"/>
      <c r="RX825" s="28"/>
      <c r="RY825" s="28"/>
      <c r="RZ825" s="28"/>
      <c r="SA825" s="28"/>
      <c r="SB825" s="28"/>
      <c r="SC825" s="28"/>
      <c r="SD825" s="28"/>
      <c r="SE825" s="28"/>
      <c r="SF825" s="28"/>
      <c r="SG825" s="28"/>
      <c r="SH825" s="28"/>
      <c r="SI825" s="28"/>
      <c r="SJ825" s="28"/>
      <c r="SK825" s="28"/>
      <c r="SL825" s="28"/>
      <c r="SM825" s="28"/>
      <c r="SN825" s="28"/>
      <c r="SO825" s="28"/>
      <c r="SP825" s="28"/>
      <c r="SQ825" s="28"/>
      <c r="SR825" s="28"/>
      <c r="SS825" s="28"/>
      <c r="ST825" s="28"/>
      <c r="SU825" s="28"/>
      <c r="SV825" s="28"/>
      <c r="SW825" s="28"/>
      <c r="SX825" s="28"/>
      <c r="SY825" s="28"/>
      <c r="SZ825" s="28"/>
      <c r="TA825" s="28"/>
      <c r="TB825" s="28"/>
      <c r="TC825" s="28"/>
      <c r="TD825" s="28"/>
      <c r="TE825" s="28"/>
      <c r="TF825" s="28"/>
      <c r="TG825" s="28"/>
      <c r="TH825" s="28"/>
      <c r="TI825" s="28"/>
      <c r="TJ825" s="28"/>
      <c r="TK825" s="28"/>
      <c r="TL825" s="28"/>
      <c r="TM825" s="28"/>
      <c r="TN825" s="28"/>
      <c r="TO825" s="28"/>
      <c r="TP825" s="28"/>
      <c r="TQ825" s="28"/>
      <c r="TR825" s="28"/>
      <c r="TS825" s="28"/>
      <c r="TT825" s="28"/>
      <c r="TU825" s="28"/>
      <c r="TV825" s="28"/>
      <c r="TW825" s="28"/>
      <c r="TX825" s="28"/>
      <c r="TY825" s="28"/>
      <c r="TZ825" s="28"/>
      <c r="UA825" s="28"/>
      <c r="UB825" s="28"/>
      <c r="UC825" s="28"/>
      <c r="UD825" s="28"/>
      <c r="UE825" s="28"/>
      <c r="UF825" s="28"/>
      <c r="UG825" s="28"/>
      <c r="UH825" s="28"/>
      <c r="UI825" s="28"/>
      <c r="UJ825" s="28"/>
      <c r="UK825" s="28"/>
      <c r="UL825" s="28"/>
      <c r="UM825" s="28"/>
      <c r="UN825" s="28"/>
      <c r="UO825" s="28"/>
      <c r="UP825" s="28"/>
      <c r="UQ825" s="28"/>
      <c r="UR825" s="28"/>
      <c r="US825" s="28"/>
      <c r="UT825" s="28"/>
      <c r="UU825" s="28"/>
      <c r="UV825" s="28"/>
      <c r="UW825" s="28"/>
      <c r="UX825" s="28"/>
      <c r="UY825" s="28"/>
      <c r="UZ825" s="28"/>
      <c r="VA825" s="28"/>
      <c r="VB825" s="28"/>
      <c r="VC825" s="28"/>
      <c r="VD825" s="28"/>
      <c r="VE825" s="28"/>
      <c r="VF825" s="28"/>
      <c r="VG825" s="28"/>
      <c r="VH825" s="28"/>
      <c r="VI825" s="28"/>
      <c r="VJ825" s="28"/>
      <c r="VK825" s="28"/>
      <c r="VL825" s="28"/>
      <c r="VM825" s="28"/>
      <c r="VN825" s="28"/>
      <c r="VO825" s="28"/>
      <c r="VP825" s="28"/>
      <c r="VQ825" s="28"/>
      <c r="VR825" s="28"/>
      <c r="VS825" s="28"/>
      <c r="VT825" s="28"/>
      <c r="VU825" s="28"/>
      <c r="VV825" s="28"/>
      <c r="VW825" s="28"/>
      <c r="VX825" s="28"/>
      <c r="VY825" s="28"/>
      <c r="VZ825" s="28"/>
      <c r="WA825" s="28"/>
      <c r="WB825" s="28"/>
      <c r="WC825" s="28"/>
      <c r="WD825" s="28"/>
      <c r="WE825" s="28"/>
      <c r="WF825" s="28"/>
      <c r="WG825" s="28"/>
      <c r="WH825" s="28"/>
      <c r="WI825" s="28"/>
      <c r="WJ825" s="28"/>
      <c r="WK825" s="28"/>
      <c r="WL825" s="28"/>
      <c r="WM825" s="28"/>
      <c r="WN825" s="28"/>
      <c r="WO825" s="28"/>
      <c r="WP825" s="28"/>
      <c r="WQ825" s="28"/>
      <c r="WR825" s="28"/>
      <c r="WS825" s="28"/>
      <c r="WT825" s="28"/>
      <c r="WU825" s="28"/>
      <c r="WV825" s="28"/>
      <c r="WW825" s="28"/>
      <c r="WX825" s="28"/>
      <c r="WY825" s="28"/>
      <c r="WZ825" s="28"/>
      <c r="XA825" s="28"/>
      <c r="XB825" s="28"/>
      <c r="XC825" s="28"/>
      <c r="XD825" s="28"/>
      <c r="XE825" s="28"/>
      <c r="XF825" s="28"/>
      <c r="XG825" s="28"/>
      <c r="XH825" s="28"/>
      <c r="XI825" s="28"/>
      <c r="XJ825" s="28"/>
      <c r="XK825" s="28"/>
      <c r="XL825" s="28"/>
      <c r="XM825" s="28"/>
      <c r="XN825" s="28"/>
      <c r="XO825" s="28"/>
      <c r="XP825" s="28"/>
      <c r="XQ825" s="28"/>
      <c r="XR825" s="28"/>
      <c r="XS825" s="28"/>
      <c r="XT825" s="28"/>
      <c r="XU825" s="28"/>
      <c r="XV825" s="28"/>
      <c r="XW825" s="28"/>
      <c r="XX825" s="28"/>
      <c r="XY825" s="28"/>
      <c r="XZ825" s="28"/>
      <c r="YA825" s="28"/>
      <c r="YB825" s="28"/>
      <c r="YC825" s="28"/>
      <c r="YD825" s="28"/>
      <c r="YE825" s="28"/>
      <c r="YF825" s="28"/>
      <c r="YG825" s="28"/>
      <c r="YH825" s="28"/>
      <c r="YI825" s="28"/>
      <c r="YJ825" s="28"/>
      <c r="YK825" s="28"/>
      <c r="YL825" s="28"/>
      <c r="YM825" s="28"/>
      <c r="YN825" s="28"/>
      <c r="YO825" s="28"/>
      <c r="YP825" s="28"/>
      <c r="YQ825" s="28"/>
      <c r="YR825" s="28"/>
      <c r="YS825" s="28"/>
      <c r="YT825" s="28"/>
      <c r="YU825" s="28"/>
      <c r="YV825" s="28"/>
      <c r="YW825" s="28"/>
      <c r="YX825" s="28"/>
      <c r="YY825" s="28"/>
      <c r="YZ825" s="28"/>
      <c r="ZA825" s="28"/>
      <c r="ZB825" s="28"/>
      <c r="ZC825" s="28"/>
      <c r="ZD825" s="28"/>
      <c r="ZE825" s="28"/>
      <c r="ZF825" s="28"/>
      <c r="ZG825" s="28"/>
      <c r="ZH825" s="28"/>
      <c r="ZI825" s="28"/>
      <c r="ZJ825" s="28"/>
      <c r="ZK825" s="28"/>
      <c r="ZL825" s="28"/>
      <c r="ZM825" s="28"/>
      <c r="ZN825" s="28"/>
      <c r="ZO825" s="28"/>
      <c r="ZP825" s="28"/>
      <c r="ZQ825" s="28"/>
      <c r="ZR825" s="28"/>
      <c r="ZS825" s="28"/>
      <c r="ZT825" s="28"/>
      <c r="ZU825" s="28"/>
      <c r="ZV825" s="28"/>
      <c r="ZW825" s="28"/>
      <c r="ZX825" s="28"/>
      <c r="ZY825" s="28"/>
      <c r="ZZ825" s="28"/>
      <c r="AAA825" s="28"/>
      <c r="AAB825" s="28"/>
      <c r="AAC825" s="28"/>
      <c r="AAD825" s="28"/>
      <c r="AAE825" s="28"/>
      <c r="AAF825" s="28"/>
      <c r="AAG825" s="28"/>
      <c r="AAH825" s="28"/>
      <c r="AAI825" s="28"/>
      <c r="AAJ825" s="28"/>
      <c r="AAK825" s="28"/>
      <c r="AAL825" s="28"/>
      <c r="AAM825" s="28"/>
      <c r="AAN825" s="28"/>
      <c r="AAO825" s="28"/>
      <c r="AAP825" s="28"/>
      <c r="AAQ825" s="28"/>
      <c r="AAR825" s="28"/>
      <c r="AAS825" s="28"/>
      <c r="AAT825" s="28"/>
      <c r="AAU825" s="28"/>
      <c r="AAV825" s="28"/>
      <c r="AAW825" s="28"/>
      <c r="AAX825" s="28"/>
      <c r="AAY825" s="28"/>
      <c r="AAZ825" s="28"/>
      <c r="ABA825" s="28"/>
      <c r="ABB825" s="28"/>
      <c r="ABC825" s="28"/>
      <c r="ABD825" s="28"/>
      <c r="ABE825" s="28"/>
      <c r="ABF825" s="28"/>
      <c r="ABG825" s="28"/>
      <c r="ABH825" s="28"/>
      <c r="ABI825" s="28"/>
      <c r="ABJ825" s="28"/>
      <c r="ABK825" s="28"/>
      <c r="ABL825" s="28"/>
      <c r="ABM825" s="28"/>
      <c r="ABN825" s="28"/>
      <c r="ABO825" s="28"/>
      <c r="ABP825" s="28"/>
      <c r="ABQ825" s="28"/>
      <c r="ABR825" s="28"/>
      <c r="ABS825" s="28"/>
      <c r="ABT825" s="28"/>
      <c r="ABU825" s="28"/>
      <c r="ABV825" s="28"/>
      <c r="ABW825" s="28"/>
      <c r="ABX825" s="28"/>
      <c r="ABY825" s="28"/>
      <c r="ABZ825" s="28"/>
      <c r="ACA825" s="28"/>
      <c r="ACB825" s="28"/>
      <c r="ACC825" s="28"/>
      <c r="ACD825" s="28"/>
      <c r="ACE825" s="28"/>
      <c r="ACF825" s="28"/>
      <c r="ACG825" s="28"/>
      <c r="ACH825" s="28"/>
      <c r="ACI825" s="28"/>
      <c r="ACJ825" s="28"/>
      <c r="ACK825" s="28"/>
      <c r="ACL825" s="28"/>
      <c r="ACM825" s="28"/>
      <c r="ACN825" s="28"/>
      <c r="ACO825" s="28"/>
      <c r="ACP825" s="28"/>
      <c r="ACQ825" s="28"/>
      <c r="ACR825" s="28"/>
      <c r="ACS825" s="28"/>
      <c r="ACT825" s="28"/>
      <c r="ACU825" s="28"/>
      <c r="ACV825" s="28"/>
      <c r="ACW825" s="28"/>
      <c r="ACX825" s="28"/>
      <c r="ACY825" s="28"/>
      <c r="ACZ825" s="28"/>
      <c r="ADA825" s="28"/>
      <c r="ADB825" s="28"/>
      <c r="ADC825" s="28"/>
      <c r="ADD825" s="28"/>
      <c r="ADE825" s="28"/>
      <c r="ADF825" s="28"/>
      <c r="ADG825" s="28"/>
      <c r="ADH825" s="28"/>
      <c r="ADI825" s="28"/>
      <c r="ADJ825" s="28"/>
      <c r="ADK825" s="28"/>
      <c r="ADL825" s="28"/>
      <c r="ADM825" s="28"/>
      <c r="ADN825" s="28"/>
      <c r="ADO825" s="28"/>
      <c r="ADP825" s="28"/>
      <c r="ADQ825" s="28"/>
      <c r="ADR825" s="28"/>
      <c r="ADS825" s="28"/>
      <c r="ADT825" s="28"/>
      <c r="ADU825" s="28"/>
      <c r="ADV825" s="28"/>
      <c r="ADW825" s="28"/>
      <c r="ADX825" s="28"/>
      <c r="ADY825" s="28"/>
      <c r="ADZ825" s="28"/>
      <c r="AEA825" s="28"/>
      <c r="AEB825" s="28"/>
      <c r="AEC825" s="28"/>
      <c r="AED825" s="28"/>
      <c r="AEE825" s="28"/>
      <c r="AEF825" s="28"/>
      <c r="AEG825" s="28"/>
      <c r="AEH825" s="28"/>
      <c r="AEI825" s="28"/>
      <c r="AEJ825" s="28"/>
      <c r="AEK825" s="28"/>
      <c r="AEL825" s="28"/>
      <c r="AEM825" s="28"/>
      <c r="AEN825" s="28"/>
      <c r="AEO825" s="28"/>
      <c r="AEP825" s="28"/>
      <c r="AEQ825" s="28"/>
      <c r="AER825" s="28"/>
      <c r="AES825" s="28"/>
      <c r="AET825" s="28"/>
      <c r="AEU825" s="28"/>
      <c r="AEV825" s="28"/>
      <c r="AEW825" s="28"/>
      <c r="AEX825" s="28"/>
      <c r="AEY825" s="28"/>
      <c r="AEZ825" s="28"/>
      <c r="AFA825" s="28"/>
      <c r="AFB825" s="28"/>
      <c r="AFC825" s="28"/>
      <c r="AFD825" s="28"/>
      <c r="AFE825" s="28"/>
      <c r="AFF825" s="28"/>
      <c r="AFG825" s="28"/>
      <c r="AFH825" s="28"/>
      <c r="AFI825" s="28"/>
      <c r="AFJ825" s="28"/>
      <c r="AFK825" s="28"/>
      <c r="AFL825" s="28"/>
      <c r="AFM825" s="28"/>
      <c r="AFN825" s="28"/>
      <c r="AFO825" s="28"/>
      <c r="AFP825" s="28"/>
      <c r="AFQ825" s="28"/>
      <c r="AFR825" s="28"/>
      <c r="AFS825" s="28"/>
      <c r="AFT825" s="28"/>
      <c r="AFU825" s="28"/>
      <c r="AFV825" s="28"/>
      <c r="AFW825" s="28"/>
      <c r="AFX825" s="28"/>
      <c r="AFY825" s="28"/>
      <c r="AFZ825" s="28"/>
      <c r="AGA825" s="28"/>
      <c r="AGB825" s="28"/>
      <c r="AGC825" s="28"/>
      <c r="AGD825" s="28"/>
      <c r="AGE825" s="28"/>
      <c r="AGF825" s="28"/>
      <c r="AGG825" s="28"/>
      <c r="AGH825" s="28"/>
      <c r="AGI825" s="28"/>
      <c r="AGJ825" s="28"/>
      <c r="AGK825" s="28"/>
      <c r="AGL825" s="28"/>
      <c r="AGM825" s="28"/>
      <c r="AGN825" s="28"/>
      <c r="AGO825" s="28"/>
      <c r="AGP825" s="28"/>
      <c r="AGQ825" s="28"/>
      <c r="AGR825" s="28"/>
      <c r="AGS825" s="28"/>
      <c r="AGT825" s="28"/>
      <c r="AGU825" s="28"/>
      <c r="AGV825" s="28"/>
      <c r="AGW825" s="28"/>
      <c r="AGX825" s="28"/>
      <c r="AGY825" s="28"/>
      <c r="AGZ825" s="28"/>
      <c r="AHA825" s="28"/>
      <c r="AHB825" s="28"/>
      <c r="AHC825" s="28"/>
      <c r="AHD825" s="28"/>
      <c r="AHE825" s="28"/>
      <c r="AHF825" s="28"/>
      <c r="AHG825" s="28"/>
      <c r="AHH825" s="28"/>
      <c r="AHI825" s="28"/>
      <c r="AHJ825" s="28"/>
      <c r="AHK825" s="28"/>
      <c r="AHL825" s="28"/>
      <c r="AHM825" s="28"/>
      <c r="AHN825" s="28"/>
      <c r="AHO825" s="28"/>
      <c r="AHP825" s="28"/>
      <c r="AHQ825" s="28"/>
      <c r="AHR825" s="28"/>
      <c r="AHS825" s="28"/>
      <c r="AHT825" s="28"/>
      <c r="AHU825" s="28"/>
      <c r="AHV825" s="28"/>
      <c r="AHW825" s="28"/>
      <c r="AHX825" s="28"/>
      <c r="AHY825" s="28"/>
      <c r="AHZ825" s="28"/>
      <c r="AIA825" s="28"/>
      <c r="AIB825" s="28"/>
      <c r="AIC825" s="28"/>
      <c r="AID825" s="28"/>
      <c r="AIE825" s="28"/>
      <c r="AIF825" s="28"/>
      <c r="AIG825" s="28"/>
      <c r="AIH825" s="28"/>
      <c r="AII825" s="28"/>
      <c r="AIJ825" s="28"/>
      <c r="AIK825" s="28"/>
      <c r="AIL825" s="28"/>
      <c r="AIM825" s="28"/>
      <c r="AIN825" s="28"/>
      <c r="AIO825" s="28"/>
      <c r="AIP825" s="28"/>
      <c r="AIQ825" s="28"/>
      <c r="AIR825" s="28"/>
      <c r="AIS825" s="28"/>
      <c r="AIT825" s="28"/>
      <c r="AIU825" s="28"/>
      <c r="AIV825" s="28"/>
      <c r="AIW825" s="28"/>
      <c r="AIX825" s="28"/>
      <c r="AIY825" s="28"/>
      <c r="AIZ825" s="28"/>
      <c r="AJA825" s="28"/>
      <c r="AJB825" s="28"/>
      <c r="AJC825" s="28"/>
      <c r="AJD825" s="28"/>
      <c r="AJE825" s="28"/>
      <c r="AJF825" s="28"/>
      <c r="AJG825" s="28"/>
      <c r="AJH825" s="28"/>
      <c r="AJI825" s="28"/>
      <c r="AJJ825" s="28"/>
      <c r="AJK825" s="28"/>
      <c r="AJL825" s="28"/>
      <c r="AJM825" s="28"/>
      <c r="AJN825" s="28"/>
      <c r="AJO825" s="28"/>
      <c r="AJP825" s="28"/>
      <c r="AJQ825" s="28"/>
      <c r="AJR825" s="28"/>
      <c r="AJS825" s="28"/>
      <c r="AJT825" s="28"/>
      <c r="AJU825" s="28"/>
      <c r="AJV825" s="28"/>
      <c r="AJW825" s="28"/>
      <c r="AJX825" s="28"/>
      <c r="AJY825" s="28"/>
      <c r="AJZ825" s="28"/>
      <c r="AKA825" s="28"/>
      <c r="AKB825" s="28"/>
      <c r="AKC825" s="28"/>
      <c r="AKD825" s="28"/>
      <c r="AKE825" s="28"/>
      <c r="AKF825" s="28"/>
      <c r="AKG825" s="28"/>
      <c r="AKH825" s="28"/>
      <c r="AKI825" s="28"/>
      <c r="AKJ825" s="28"/>
      <c r="AKK825" s="28"/>
      <c r="AKL825" s="28"/>
      <c r="AKM825" s="28"/>
      <c r="AKN825" s="28"/>
      <c r="AKO825" s="28"/>
      <c r="AKP825" s="28"/>
      <c r="AKQ825" s="28"/>
      <c r="AKR825" s="28"/>
      <c r="AKS825" s="28"/>
      <c r="AKT825" s="28"/>
      <c r="AKU825" s="28"/>
      <c r="AKV825" s="28"/>
      <c r="AKW825" s="28"/>
      <c r="AKX825" s="28"/>
      <c r="AKY825" s="28"/>
      <c r="AKZ825" s="28"/>
      <c r="ALA825" s="28"/>
      <c r="ALB825" s="28"/>
      <c r="ALC825" s="28"/>
      <c r="ALD825" s="28"/>
      <c r="ALE825" s="28"/>
      <c r="ALF825" s="28"/>
      <c r="ALG825" s="28"/>
      <c r="ALH825" s="28"/>
      <c r="ALI825" s="28"/>
      <c r="ALJ825" s="28"/>
      <c r="ALK825" s="28"/>
      <c r="ALL825" s="28"/>
      <c r="ALM825" s="28"/>
      <c r="ALN825" s="28"/>
      <c r="ALO825" s="28"/>
      <c r="ALP825" s="28"/>
      <c r="ALQ825" s="28"/>
      <c r="ALR825" s="28"/>
      <c r="ALS825" s="28"/>
      <c r="ALT825" s="28"/>
      <c r="ALU825" s="28"/>
      <c r="ALV825" s="28"/>
      <c r="ALW825" s="28"/>
      <c r="ALX825" s="28"/>
      <c r="ALY825" s="28"/>
      <c r="ALZ825" s="28"/>
      <c r="AMA825" s="28"/>
      <c r="AMB825" s="28"/>
      <c r="AMC825" s="28"/>
      <c r="AMD825" s="28"/>
      <c r="AME825" s="28"/>
      <c r="AMF825" s="28"/>
      <c r="AMG825" s="28"/>
      <c r="AMH825" s="28"/>
      <c r="AMI825" s="28"/>
      <c r="AMJ825" s="28"/>
      <c r="AMK825" s="28"/>
      <c r="AML825" s="28"/>
      <c r="AMM825" s="28"/>
      <c r="AMN825" s="28"/>
      <c r="AMO825" s="28"/>
      <c r="AMP825" s="28"/>
      <c r="AMQ825" s="28"/>
      <c r="AMR825" s="28"/>
      <c r="AMS825" s="28"/>
      <c r="AMT825" s="28"/>
      <c r="AMU825" s="28"/>
      <c r="AMV825" s="28"/>
      <c r="AMW825" s="28"/>
      <c r="AMX825" s="28"/>
      <c r="AMY825" s="28"/>
      <c r="AMZ825" s="28"/>
      <c r="ANA825" s="28"/>
      <c r="ANB825" s="28"/>
      <c r="ANC825" s="28"/>
      <c r="AND825" s="28"/>
      <c r="ANE825" s="28"/>
      <c r="ANF825" s="28"/>
      <c r="ANG825" s="28"/>
      <c r="ANH825" s="28"/>
      <c r="ANI825" s="28"/>
      <c r="ANJ825" s="28"/>
      <c r="ANK825" s="28"/>
      <c r="ANL825" s="28"/>
      <c r="ANM825" s="28"/>
      <c r="ANN825" s="28"/>
      <c r="ANO825" s="28"/>
      <c r="ANP825" s="28"/>
      <c r="ANQ825" s="28"/>
      <c r="ANR825" s="28"/>
      <c r="ANS825" s="28"/>
      <c r="ANT825" s="28"/>
      <c r="ANU825" s="28"/>
      <c r="ANV825" s="28"/>
      <c r="ANW825" s="28"/>
      <c r="ANX825" s="28"/>
      <c r="ANY825" s="28"/>
      <c r="ANZ825" s="28"/>
      <c r="AOA825" s="28"/>
      <c r="AOB825" s="28"/>
      <c r="AOC825" s="28"/>
      <c r="AOD825" s="28"/>
      <c r="AOE825" s="28"/>
      <c r="AOF825" s="28"/>
      <c r="AOG825" s="28"/>
      <c r="AOH825" s="28"/>
      <c r="AOI825" s="28"/>
      <c r="AOJ825" s="28"/>
      <c r="AOK825" s="28"/>
      <c r="AOL825" s="28"/>
      <c r="AOM825" s="28"/>
      <c r="AON825" s="28"/>
      <c r="AOO825" s="28"/>
      <c r="AOP825" s="28"/>
      <c r="AOQ825" s="28"/>
      <c r="AOR825" s="28"/>
      <c r="AOS825" s="28"/>
      <c r="AOT825" s="28"/>
      <c r="AOU825" s="28"/>
      <c r="AOV825" s="28"/>
      <c r="AOW825" s="28"/>
      <c r="AOX825" s="28"/>
      <c r="AOY825" s="28"/>
      <c r="AOZ825" s="28"/>
      <c r="APA825" s="28"/>
      <c r="APB825" s="28"/>
      <c r="APC825" s="28"/>
      <c r="APD825" s="28"/>
      <c r="APE825" s="28"/>
      <c r="APF825" s="28"/>
      <c r="APG825" s="28"/>
      <c r="APH825" s="28"/>
      <c r="API825" s="28"/>
      <c r="APJ825" s="28"/>
      <c r="APK825" s="28"/>
      <c r="APL825" s="28"/>
      <c r="APM825" s="28"/>
      <c r="APN825" s="28"/>
      <c r="APO825" s="28"/>
      <c r="APP825" s="28"/>
      <c r="APQ825" s="28"/>
      <c r="APR825" s="28"/>
      <c r="APS825" s="28"/>
      <c r="APT825" s="28"/>
      <c r="APU825" s="28"/>
      <c r="APV825" s="28"/>
      <c r="APW825" s="28"/>
      <c r="APX825" s="28"/>
      <c r="APY825" s="28"/>
      <c r="APZ825" s="28"/>
      <c r="AQA825" s="28"/>
      <c r="AQB825" s="28"/>
      <c r="AQC825" s="28"/>
      <c r="AQD825" s="28"/>
      <c r="AQE825" s="28"/>
      <c r="AQF825" s="28"/>
      <c r="AQG825" s="28"/>
      <c r="AQH825" s="28"/>
      <c r="AQI825" s="28"/>
      <c r="AQJ825" s="28"/>
      <c r="AQK825" s="28"/>
      <c r="AQL825" s="28"/>
      <c r="AQM825" s="28"/>
      <c r="AQN825" s="28"/>
      <c r="AQO825" s="28"/>
      <c r="AQP825" s="28"/>
      <c r="AQQ825" s="28"/>
      <c r="AQR825" s="28"/>
      <c r="AQS825" s="28"/>
      <c r="AQT825" s="28"/>
      <c r="AQU825" s="28"/>
      <c r="AQV825" s="28"/>
      <c r="AQW825" s="28"/>
      <c r="AQX825" s="28"/>
      <c r="AQY825" s="28"/>
      <c r="AQZ825" s="28"/>
      <c r="ARA825" s="28"/>
      <c r="ARB825" s="28"/>
      <c r="ARC825" s="28"/>
      <c r="ARD825" s="28"/>
      <c r="ARE825" s="28"/>
      <c r="ARF825" s="28"/>
      <c r="ARG825" s="28"/>
      <c r="ARH825" s="28"/>
      <c r="ARI825" s="28"/>
      <c r="ARJ825" s="28"/>
      <c r="ARK825" s="28"/>
      <c r="ARL825" s="28"/>
      <c r="ARM825" s="28"/>
      <c r="ARN825" s="28"/>
      <c r="ARO825" s="28"/>
      <c r="ARP825" s="28"/>
      <c r="ARQ825" s="28"/>
      <c r="ARR825" s="28"/>
      <c r="ARS825" s="28"/>
      <c r="ART825" s="28"/>
      <c r="ARU825" s="28"/>
      <c r="ARV825" s="28"/>
      <c r="ARW825" s="28"/>
      <c r="ARX825" s="28"/>
      <c r="ARY825" s="28"/>
      <c r="ARZ825" s="28"/>
      <c r="ASA825" s="28"/>
      <c r="ASB825" s="28"/>
      <c r="ASC825" s="28"/>
      <c r="ASD825" s="28"/>
      <c r="ASE825" s="28"/>
      <c r="ASF825" s="28"/>
      <c r="ASG825" s="28"/>
      <c r="ASH825" s="28"/>
      <c r="ASI825" s="28"/>
      <c r="ASJ825" s="28"/>
      <c r="ASK825" s="28"/>
      <c r="ASL825" s="28"/>
      <c r="ASM825" s="28"/>
      <c r="ASN825" s="28"/>
      <c r="ASO825" s="28"/>
      <c r="ASP825" s="28"/>
      <c r="ASQ825" s="28"/>
      <c r="ASR825" s="28"/>
      <c r="ASS825" s="28"/>
      <c r="AST825" s="28"/>
      <c r="ASU825" s="28"/>
      <c r="ASV825" s="28"/>
      <c r="ASW825" s="28"/>
      <c r="ASX825" s="28"/>
      <c r="ASY825" s="28"/>
      <c r="ASZ825" s="28"/>
      <c r="ATA825" s="28"/>
      <c r="ATB825" s="28"/>
      <c r="ATC825" s="28"/>
      <c r="ATD825" s="28"/>
      <c r="ATE825" s="28"/>
      <c r="ATF825" s="28"/>
      <c r="ATG825" s="28"/>
      <c r="ATH825" s="28"/>
      <c r="ATI825" s="28"/>
      <c r="ATJ825" s="28"/>
      <c r="ATK825" s="28"/>
      <c r="ATL825" s="28"/>
      <c r="ATM825" s="28"/>
      <c r="ATN825" s="28"/>
      <c r="ATO825" s="28"/>
      <c r="ATP825" s="28"/>
      <c r="ATQ825" s="28"/>
      <c r="ATR825" s="28"/>
      <c r="ATS825" s="28"/>
      <c r="ATT825" s="28"/>
      <c r="ATU825" s="28"/>
      <c r="ATV825" s="28"/>
      <c r="ATW825" s="28"/>
      <c r="ATX825" s="28"/>
      <c r="ATY825" s="28"/>
      <c r="ATZ825" s="28"/>
      <c r="AUA825" s="28"/>
      <c r="AUB825" s="28"/>
      <c r="AUC825" s="28"/>
      <c r="AUD825" s="28"/>
      <c r="AUE825" s="28"/>
      <c r="AUF825" s="28"/>
      <c r="AUG825" s="28"/>
      <c r="AUH825" s="28"/>
      <c r="AUI825" s="28"/>
      <c r="AUJ825" s="28"/>
      <c r="AUK825" s="28"/>
      <c r="AUL825" s="28"/>
      <c r="AUM825" s="28"/>
      <c r="AUN825" s="28"/>
      <c r="AUO825" s="28"/>
      <c r="AUP825" s="28"/>
      <c r="AUQ825" s="28"/>
      <c r="AUR825" s="28"/>
      <c r="AUS825" s="28"/>
      <c r="AUT825" s="28"/>
      <c r="AUU825" s="28"/>
      <c r="AUV825" s="28"/>
      <c r="AUW825" s="28"/>
      <c r="AUX825" s="28"/>
      <c r="AUY825" s="28"/>
      <c r="AUZ825" s="28"/>
      <c r="AVA825" s="28"/>
      <c r="AVB825" s="28"/>
      <c r="AVC825" s="28"/>
      <c r="AVD825" s="28"/>
      <c r="AVE825" s="28"/>
      <c r="AVF825" s="28"/>
      <c r="AVG825" s="28"/>
      <c r="AVH825" s="28"/>
      <c r="AVI825" s="28"/>
      <c r="AVJ825" s="28"/>
      <c r="AVK825" s="28"/>
      <c r="AVL825" s="28"/>
      <c r="AVM825" s="28"/>
      <c r="AVN825" s="28"/>
      <c r="AVO825" s="28"/>
      <c r="AVP825" s="28"/>
      <c r="AVQ825" s="28"/>
      <c r="AVR825" s="28"/>
      <c r="AVS825" s="28"/>
      <c r="AVT825" s="28"/>
      <c r="AVU825" s="28"/>
      <c r="AVV825" s="28"/>
      <c r="AVW825" s="28"/>
      <c r="AVX825" s="28"/>
      <c r="AVY825" s="28"/>
      <c r="AVZ825" s="28"/>
      <c r="AWA825" s="28"/>
      <c r="AWB825" s="28"/>
      <c r="AWC825" s="28"/>
      <c r="AWD825" s="28"/>
      <c r="AWE825" s="28"/>
      <c r="AWF825" s="28"/>
      <c r="AWG825" s="28"/>
      <c r="AWH825" s="28"/>
      <c r="AWI825" s="28"/>
      <c r="AWJ825" s="28"/>
      <c r="AWK825" s="28"/>
      <c r="AWL825" s="28"/>
      <c r="AWM825" s="28"/>
      <c r="AWN825" s="28"/>
      <c r="AWO825" s="28"/>
      <c r="AWP825" s="28"/>
      <c r="AWQ825" s="28"/>
      <c r="AWR825" s="28"/>
      <c r="AWS825" s="28"/>
      <c r="AWT825" s="28"/>
      <c r="AWU825" s="28"/>
      <c r="AWV825" s="28"/>
      <c r="AWW825" s="28"/>
      <c r="AWX825" s="28"/>
      <c r="AWY825" s="28"/>
      <c r="AWZ825" s="28"/>
      <c r="AXA825" s="28"/>
      <c r="AXB825" s="28"/>
      <c r="AXC825" s="28"/>
      <c r="AXD825" s="28"/>
      <c r="AXE825" s="28"/>
      <c r="AXF825" s="28"/>
      <c r="AXG825" s="28"/>
      <c r="AXH825" s="28"/>
      <c r="AXI825" s="28"/>
      <c r="AXJ825" s="28"/>
      <c r="AXK825" s="28"/>
      <c r="AXL825" s="28"/>
      <c r="AXM825" s="28"/>
      <c r="AXN825" s="28"/>
      <c r="AXO825" s="28"/>
      <c r="AXP825" s="28"/>
      <c r="AXQ825" s="28"/>
      <c r="AXR825" s="28"/>
      <c r="AXS825" s="28"/>
      <c r="AXT825" s="28"/>
      <c r="AXU825" s="28"/>
      <c r="AXV825" s="28"/>
      <c r="AXW825" s="28"/>
      <c r="AXX825" s="28"/>
      <c r="AXY825" s="28"/>
      <c r="AXZ825" s="28"/>
      <c r="AYA825" s="28"/>
      <c r="AYB825" s="28"/>
      <c r="AYC825" s="28"/>
      <c r="AYD825" s="28"/>
      <c r="AYE825" s="28"/>
      <c r="AYF825" s="28"/>
      <c r="AYG825" s="28"/>
      <c r="AYH825" s="28"/>
      <c r="AYI825" s="28"/>
      <c r="AYJ825" s="28"/>
      <c r="AYK825" s="28"/>
      <c r="AYL825" s="28"/>
      <c r="AYM825" s="28"/>
      <c r="AYN825" s="28"/>
      <c r="AYO825" s="28"/>
      <c r="AYP825" s="28"/>
      <c r="AYQ825" s="28"/>
      <c r="AYR825" s="28"/>
      <c r="AYS825" s="28"/>
      <c r="AYT825" s="28"/>
      <c r="AYU825" s="28"/>
      <c r="AYV825" s="28"/>
      <c r="AYW825" s="28"/>
      <c r="AYX825" s="28"/>
      <c r="AYY825" s="28"/>
      <c r="AYZ825" s="28"/>
      <c r="AZA825" s="28"/>
      <c r="AZB825" s="28"/>
      <c r="AZC825" s="28"/>
      <c r="AZD825" s="28"/>
      <c r="AZE825" s="28"/>
      <c r="AZF825" s="28"/>
      <c r="AZG825" s="28"/>
      <c r="AZH825" s="28"/>
      <c r="AZI825" s="28"/>
      <c r="AZJ825" s="28"/>
      <c r="AZK825" s="28"/>
      <c r="AZL825" s="28"/>
      <c r="AZM825" s="28"/>
      <c r="AZN825" s="28"/>
      <c r="AZO825" s="28"/>
      <c r="AZP825" s="28"/>
      <c r="AZQ825" s="28"/>
      <c r="AZR825" s="28"/>
      <c r="AZS825" s="28"/>
      <c r="AZT825" s="28"/>
      <c r="AZU825" s="28"/>
      <c r="AZV825" s="28"/>
      <c r="AZW825" s="28"/>
      <c r="AZX825" s="28"/>
      <c r="AZY825" s="28"/>
      <c r="AZZ825" s="28"/>
      <c r="BAA825" s="28"/>
      <c r="BAB825" s="28"/>
      <c r="BAC825" s="28"/>
      <c r="BAD825" s="28"/>
      <c r="BAE825" s="28"/>
      <c r="BAF825" s="28"/>
      <c r="BAG825" s="28"/>
      <c r="BAH825" s="28"/>
      <c r="BAI825" s="28"/>
      <c r="BAJ825" s="28"/>
      <c r="BAK825" s="28"/>
      <c r="BAL825" s="28"/>
      <c r="BAM825" s="28"/>
      <c r="BAN825" s="28"/>
      <c r="BAO825" s="28"/>
      <c r="BAP825" s="28"/>
      <c r="BAQ825" s="28"/>
      <c r="BAR825" s="28"/>
      <c r="BAS825" s="28"/>
      <c r="BAT825" s="28"/>
      <c r="BAU825" s="28"/>
      <c r="BAV825" s="28"/>
      <c r="BAW825" s="28"/>
      <c r="BAX825" s="28"/>
      <c r="BAY825" s="28"/>
      <c r="BAZ825" s="28"/>
      <c r="BBA825" s="28"/>
      <c r="BBB825" s="28"/>
      <c r="BBC825" s="28"/>
      <c r="BBD825" s="28"/>
      <c r="BBE825" s="28"/>
      <c r="BBF825" s="28"/>
      <c r="BBG825" s="28"/>
      <c r="BBH825" s="28"/>
      <c r="BBI825" s="28"/>
      <c r="BBJ825" s="28"/>
      <c r="BBK825" s="28"/>
      <c r="BBL825" s="28"/>
      <c r="BBM825" s="28"/>
      <c r="BBN825" s="28"/>
      <c r="BBO825" s="28"/>
      <c r="BBP825" s="28"/>
      <c r="BBQ825" s="28"/>
      <c r="BBR825" s="28"/>
      <c r="BBS825" s="28"/>
      <c r="BBT825" s="28"/>
      <c r="BBU825" s="28"/>
      <c r="BBV825" s="28"/>
      <c r="BBW825" s="28"/>
      <c r="BBX825" s="28"/>
      <c r="BBY825" s="28"/>
      <c r="BBZ825" s="28"/>
      <c r="BCA825" s="28"/>
      <c r="BCB825" s="28"/>
      <c r="BCC825" s="28"/>
      <c r="BCD825" s="28"/>
      <c r="BCE825" s="28"/>
      <c r="BCF825" s="28"/>
      <c r="BCG825" s="28"/>
      <c r="BCH825" s="28"/>
      <c r="BCI825" s="28"/>
      <c r="BCJ825" s="28"/>
      <c r="BCK825" s="28"/>
      <c r="BCL825" s="28"/>
      <c r="BCM825" s="28"/>
      <c r="BCN825" s="28"/>
      <c r="BCO825" s="28"/>
      <c r="BCP825" s="28"/>
      <c r="BCQ825" s="28"/>
      <c r="BCR825" s="28"/>
      <c r="BCS825" s="28"/>
      <c r="BCT825" s="28"/>
      <c r="BCU825" s="28"/>
      <c r="BCV825" s="28"/>
      <c r="BCW825" s="28"/>
      <c r="BCX825" s="28"/>
      <c r="BCY825" s="28"/>
      <c r="BCZ825" s="28"/>
      <c r="BDA825" s="28"/>
      <c r="BDB825" s="28"/>
      <c r="BDC825" s="28"/>
      <c r="BDD825" s="28"/>
      <c r="BDE825" s="28"/>
      <c r="BDF825" s="28"/>
      <c r="BDG825" s="28"/>
      <c r="BDH825" s="28"/>
      <c r="BDI825" s="28"/>
      <c r="BDJ825" s="28"/>
      <c r="BDK825" s="28"/>
      <c r="BDL825" s="28"/>
      <c r="BDM825" s="28"/>
      <c r="BDN825" s="28"/>
      <c r="BDO825" s="28"/>
      <c r="BDP825" s="28"/>
      <c r="BDQ825" s="28"/>
      <c r="BDR825" s="28"/>
      <c r="BDS825" s="28"/>
      <c r="BDT825" s="28"/>
      <c r="BDU825" s="28"/>
      <c r="BDV825" s="28"/>
      <c r="BDW825" s="28"/>
      <c r="BDX825" s="28"/>
      <c r="BDY825" s="28"/>
      <c r="BDZ825" s="28"/>
      <c r="BEA825" s="28"/>
      <c r="BEB825" s="28"/>
      <c r="BEC825" s="28"/>
      <c r="BED825" s="28"/>
      <c r="BEE825" s="28"/>
      <c r="BEF825" s="28"/>
      <c r="BEG825" s="28"/>
      <c r="BEH825" s="28"/>
      <c r="BEI825" s="28"/>
      <c r="BEJ825" s="28"/>
      <c r="BEK825" s="28"/>
      <c r="BEL825" s="28"/>
      <c r="BEM825" s="28"/>
      <c r="BEN825" s="28"/>
      <c r="BEO825" s="28"/>
      <c r="BEP825" s="28"/>
      <c r="BEQ825" s="28"/>
      <c r="BER825" s="28"/>
      <c r="BES825" s="28"/>
      <c r="BET825" s="28"/>
      <c r="BEU825" s="28"/>
      <c r="BEV825" s="28"/>
      <c r="BEW825" s="28"/>
      <c r="BEX825" s="28"/>
      <c r="BEY825" s="28"/>
      <c r="BEZ825" s="28"/>
      <c r="BFA825" s="28"/>
      <c r="BFB825" s="28"/>
      <c r="BFC825" s="28"/>
      <c r="BFD825" s="28"/>
      <c r="BFE825" s="28"/>
      <c r="BFF825" s="28"/>
      <c r="BFG825" s="28"/>
      <c r="BFH825" s="28"/>
      <c r="BFI825" s="28"/>
      <c r="BFJ825" s="28"/>
      <c r="BFK825" s="28"/>
      <c r="BFL825" s="28"/>
      <c r="BFM825" s="28"/>
      <c r="BFN825" s="28"/>
      <c r="BFO825" s="28"/>
      <c r="BFP825" s="28"/>
      <c r="BFQ825" s="28"/>
      <c r="BFR825" s="28"/>
      <c r="BFS825" s="28"/>
      <c r="BFT825" s="28"/>
      <c r="BFU825" s="28"/>
      <c r="BFV825" s="28"/>
      <c r="BFW825" s="28"/>
      <c r="BFX825" s="28"/>
      <c r="BFY825" s="28"/>
      <c r="BFZ825" s="28"/>
      <c r="BGA825" s="28"/>
      <c r="BGB825" s="28"/>
      <c r="BGC825" s="28"/>
      <c r="BGD825" s="28"/>
      <c r="BGE825" s="28"/>
      <c r="BGF825" s="28"/>
      <c r="BGG825" s="28"/>
      <c r="BGH825" s="28"/>
      <c r="BGI825" s="28"/>
      <c r="BGJ825" s="28"/>
      <c r="BGK825" s="28"/>
      <c r="BGL825" s="28"/>
      <c r="BGM825" s="28"/>
      <c r="BGN825" s="28"/>
      <c r="BGO825" s="28"/>
      <c r="BGP825" s="28"/>
      <c r="BGQ825" s="28"/>
      <c r="BGR825" s="28"/>
      <c r="BGS825" s="28"/>
      <c r="BGT825" s="28"/>
      <c r="BGU825" s="28"/>
      <c r="BGV825" s="28"/>
      <c r="BGW825" s="28"/>
      <c r="BGX825" s="28"/>
      <c r="BGY825" s="28"/>
      <c r="BGZ825" s="28"/>
      <c r="BHA825" s="28"/>
      <c r="BHB825" s="28"/>
      <c r="BHC825" s="28"/>
      <c r="BHD825" s="28"/>
      <c r="BHE825" s="28"/>
      <c r="BHF825" s="28"/>
      <c r="BHG825" s="28"/>
      <c r="BHH825" s="28"/>
      <c r="BHI825" s="28"/>
      <c r="BHJ825" s="28"/>
      <c r="BHK825" s="28"/>
      <c r="BHL825" s="28"/>
      <c r="BHM825" s="28"/>
      <c r="BHN825" s="28"/>
      <c r="BHO825" s="28"/>
      <c r="BHP825" s="28"/>
      <c r="BHQ825" s="28"/>
      <c r="BHR825" s="28"/>
      <c r="BHS825" s="28"/>
      <c r="BHT825" s="28"/>
      <c r="BHU825" s="28"/>
      <c r="BHV825" s="28"/>
      <c r="BHW825" s="28"/>
      <c r="BHX825" s="28"/>
      <c r="BHY825" s="28"/>
      <c r="BHZ825" s="28"/>
      <c r="BIA825" s="28"/>
      <c r="BIB825" s="28"/>
      <c r="BIC825" s="28"/>
      <c r="BID825" s="28"/>
      <c r="BIE825" s="28"/>
      <c r="BIF825" s="28"/>
      <c r="BIG825" s="28"/>
      <c r="BIH825" s="28"/>
      <c r="BII825" s="28"/>
      <c r="BIJ825" s="28"/>
      <c r="BIK825" s="28"/>
      <c r="BIL825" s="28"/>
      <c r="BIM825" s="28"/>
      <c r="BIN825" s="28"/>
      <c r="BIO825" s="28"/>
      <c r="BIP825" s="28"/>
      <c r="BIQ825" s="28"/>
      <c r="BIR825" s="28"/>
      <c r="BIS825" s="28"/>
      <c r="BIT825" s="28"/>
      <c r="BIU825" s="28"/>
      <c r="BIV825" s="28"/>
      <c r="BIW825" s="28"/>
      <c r="BIX825" s="28"/>
      <c r="BIY825" s="28"/>
      <c r="BIZ825" s="28"/>
      <c r="BJA825" s="28"/>
      <c r="BJB825" s="28"/>
      <c r="BJC825" s="28"/>
      <c r="BJD825" s="28"/>
      <c r="BJE825" s="28"/>
      <c r="BJF825" s="28"/>
      <c r="BJG825" s="28"/>
      <c r="BJH825" s="28"/>
      <c r="BJI825" s="28"/>
      <c r="BJJ825" s="28"/>
      <c r="BJK825" s="28"/>
      <c r="BJL825" s="28"/>
      <c r="BJM825" s="28"/>
      <c r="BJN825" s="28"/>
      <c r="BJO825" s="28"/>
      <c r="BJP825" s="28"/>
      <c r="BJQ825" s="28"/>
      <c r="BJR825" s="28"/>
      <c r="BJS825" s="28"/>
      <c r="BJT825" s="28"/>
      <c r="BJU825" s="28"/>
      <c r="BJV825" s="28"/>
      <c r="BJW825" s="28"/>
      <c r="BJX825" s="28"/>
      <c r="BJY825" s="28"/>
      <c r="BJZ825" s="28"/>
      <c r="BKA825" s="28"/>
      <c r="BKB825" s="28"/>
      <c r="BKC825" s="28"/>
      <c r="BKD825" s="28"/>
      <c r="BKE825" s="28"/>
      <c r="BKF825" s="28"/>
      <c r="BKG825" s="28"/>
      <c r="BKH825" s="28"/>
      <c r="BKI825" s="28"/>
      <c r="BKJ825" s="28"/>
      <c r="BKK825" s="28"/>
      <c r="BKL825" s="28"/>
      <c r="BKM825" s="28"/>
      <c r="BKN825" s="28"/>
      <c r="BKO825" s="28"/>
      <c r="BKP825" s="28"/>
      <c r="BKQ825" s="28"/>
      <c r="BKR825" s="28"/>
      <c r="BKS825" s="28"/>
      <c r="BKT825" s="28"/>
      <c r="BKU825" s="28"/>
      <c r="BKV825" s="28"/>
      <c r="BKW825" s="28"/>
      <c r="BKX825" s="28"/>
      <c r="BKY825" s="28"/>
      <c r="BKZ825" s="28"/>
      <c r="BLA825" s="28"/>
      <c r="BLB825" s="28"/>
      <c r="BLC825" s="28"/>
      <c r="BLD825" s="28"/>
      <c r="BLE825" s="28"/>
      <c r="BLF825" s="28"/>
      <c r="BLG825" s="28"/>
      <c r="BLH825" s="28"/>
      <c r="BLI825" s="28"/>
      <c r="BLJ825" s="28"/>
      <c r="BLK825" s="28"/>
      <c r="BLL825" s="28"/>
      <c r="BLM825" s="28"/>
      <c r="BLN825" s="28"/>
      <c r="BLO825" s="28"/>
      <c r="BLP825" s="28"/>
      <c r="BLQ825" s="28"/>
      <c r="BLR825" s="28"/>
      <c r="BLS825" s="28"/>
      <c r="BLT825" s="28"/>
      <c r="BLU825" s="28"/>
      <c r="BLV825" s="28"/>
      <c r="BLW825" s="28"/>
      <c r="BLX825" s="28"/>
      <c r="BLY825" s="28"/>
      <c r="BLZ825" s="28"/>
      <c r="BMA825" s="28"/>
      <c r="BMB825" s="28"/>
      <c r="BMC825" s="28"/>
      <c r="BMD825" s="28"/>
      <c r="BME825" s="28"/>
      <c r="BMF825" s="28"/>
      <c r="BMG825" s="28"/>
      <c r="BMH825" s="28"/>
      <c r="BMI825" s="28"/>
      <c r="BMJ825" s="28"/>
      <c r="BMK825" s="28"/>
      <c r="BML825" s="28"/>
      <c r="BMM825" s="28"/>
      <c r="BMN825" s="28"/>
      <c r="BMO825" s="28"/>
      <c r="BMP825" s="28"/>
      <c r="BMQ825" s="28"/>
      <c r="BMR825" s="28"/>
      <c r="BMS825" s="28"/>
      <c r="BMT825" s="28"/>
      <c r="BMU825" s="28"/>
      <c r="BMV825" s="28"/>
      <c r="BMW825" s="28"/>
      <c r="BMX825" s="28"/>
      <c r="BMY825" s="28"/>
      <c r="BMZ825" s="28"/>
      <c r="BNA825" s="28"/>
      <c r="BNB825" s="28"/>
      <c r="BNC825" s="28"/>
      <c r="BND825" s="28"/>
      <c r="BNE825" s="28"/>
      <c r="BNF825" s="28"/>
      <c r="BNG825" s="28"/>
      <c r="BNH825" s="28"/>
      <c r="BNI825" s="28"/>
      <c r="BNJ825" s="28"/>
      <c r="BNK825" s="28"/>
      <c r="BNL825" s="28"/>
      <c r="BNM825" s="28"/>
      <c r="BNN825" s="28"/>
      <c r="BNO825" s="28"/>
      <c r="BNP825" s="28"/>
      <c r="BNQ825" s="28"/>
      <c r="BNR825" s="28"/>
      <c r="BNS825" s="28"/>
      <c r="BNT825" s="28"/>
      <c r="BNU825" s="28"/>
      <c r="BNV825" s="28"/>
      <c r="BNW825" s="28"/>
      <c r="BNX825" s="28"/>
      <c r="BNY825" s="28"/>
      <c r="BNZ825" s="28"/>
      <c r="BOA825" s="28"/>
      <c r="BOB825" s="28"/>
      <c r="BOC825" s="28"/>
      <c r="BOD825" s="28"/>
      <c r="BOE825" s="28"/>
      <c r="BOF825" s="28"/>
      <c r="BOG825" s="28"/>
      <c r="BOH825" s="28"/>
      <c r="BOI825" s="28"/>
      <c r="BOJ825" s="28"/>
      <c r="BOK825" s="28"/>
      <c r="BOL825" s="28"/>
      <c r="BOM825" s="28"/>
      <c r="BON825" s="28"/>
      <c r="BOO825" s="28"/>
      <c r="BOP825" s="28"/>
      <c r="BOQ825" s="28"/>
      <c r="BOR825" s="28"/>
      <c r="BOS825" s="28"/>
      <c r="BOT825" s="28"/>
      <c r="BOU825" s="28"/>
      <c r="BOV825" s="28"/>
      <c r="BOW825" s="28"/>
      <c r="BOX825" s="28"/>
      <c r="BOY825" s="28"/>
      <c r="BOZ825" s="28"/>
      <c r="BPA825" s="28"/>
      <c r="BPB825" s="28"/>
      <c r="BPC825" s="28"/>
      <c r="BPD825" s="28"/>
      <c r="BPE825" s="28"/>
      <c r="BPF825" s="28"/>
      <c r="BPG825" s="28"/>
      <c r="BPH825" s="28"/>
      <c r="BPI825" s="28"/>
      <c r="BPJ825" s="28"/>
      <c r="BPK825" s="28"/>
      <c r="BPL825" s="28"/>
      <c r="BPM825" s="28"/>
      <c r="BPN825" s="28"/>
      <c r="BPO825" s="28"/>
      <c r="BPP825" s="28"/>
      <c r="BPQ825" s="28"/>
      <c r="BPR825" s="28"/>
      <c r="BPS825" s="28"/>
      <c r="BPT825" s="28"/>
      <c r="BPU825" s="28"/>
      <c r="BPV825" s="28"/>
      <c r="BPW825" s="28"/>
      <c r="BPX825" s="28"/>
      <c r="BPY825" s="28"/>
      <c r="BPZ825" s="28"/>
      <c r="BQA825" s="28"/>
      <c r="BQB825" s="28"/>
      <c r="BQC825" s="28"/>
      <c r="BQD825" s="28"/>
      <c r="BQE825" s="28"/>
      <c r="BQF825" s="28"/>
      <c r="BQG825" s="28"/>
      <c r="BQH825" s="28"/>
      <c r="BQI825" s="28"/>
      <c r="BQJ825" s="28"/>
      <c r="BQK825" s="28"/>
      <c r="BQL825" s="28"/>
      <c r="BQM825" s="28"/>
      <c r="BQN825" s="28"/>
      <c r="BQO825" s="28"/>
      <c r="BQP825" s="28"/>
      <c r="BQQ825" s="28"/>
      <c r="BQR825" s="28"/>
      <c r="BQS825" s="28"/>
      <c r="BQT825" s="28"/>
      <c r="BQU825" s="28"/>
      <c r="BQV825" s="28"/>
      <c r="BQW825" s="28"/>
      <c r="BQX825" s="28"/>
      <c r="BQY825" s="28"/>
      <c r="BQZ825" s="28"/>
      <c r="BRA825" s="28"/>
      <c r="BRB825" s="28"/>
      <c r="BRC825" s="28"/>
      <c r="BRD825" s="28"/>
      <c r="BRE825" s="28"/>
      <c r="BRF825" s="28"/>
      <c r="BRG825" s="28"/>
      <c r="BRH825" s="28"/>
      <c r="BRI825" s="28"/>
      <c r="BRJ825" s="28"/>
      <c r="BRK825" s="28"/>
      <c r="BRL825" s="28"/>
      <c r="BRM825" s="28"/>
      <c r="BRN825" s="28"/>
      <c r="BRO825" s="28"/>
      <c r="BRP825" s="28"/>
      <c r="BRQ825" s="28"/>
      <c r="BRR825" s="28"/>
      <c r="BRS825" s="28"/>
      <c r="BRT825" s="28"/>
      <c r="BRU825" s="28"/>
      <c r="BRV825" s="28"/>
      <c r="BRW825" s="28"/>
      <c r="BRX825" s="28"/>
      <c r="BRY825" s="28"/>
      <c r="BRZ825" s="28"/>
      <c r="BSA825" s="28"/>
      <c r="BSB825" s="28"/>
      <c r="BSC825" s="28"/>
      <c r="BSD825" s="28"/>
      <c r="BSE825" s="28"/>
      <c r="BSF825" s="28"/>
      <c r="BSG825" s="28"/>
      <c r="BSH825" s="28"/>
      <c r="BSI825" s="28"/>
      <c r="BSJ825" s="28"/>
      <c r="BSK825" s="28"/>
      <c r="BSL825" s="28"/>
      <c r="BSM825" s="28"/>
      <c r="BSN825" s="28"/>
      <c r="BSO825" s="28"/>
      <c r="BSP825" s="28"/>
      <c r="BSQ825" s="28"/>
      <c r="BSR825" s="28"/>
      <c r="BSS825" s="28"/>
      <c r="BST825" s="28"/>
      <c r="BSU825" s="28"/>
      <c r="BSV825" s="28"/>
      <c r="BSW825" s="28"/>
      <c r="BSX825" s="28"/>
      <c r="BSY825" s="28"/>
      <c r="BSZ825" s="28"/>
      <c r="BTA825" s="28"/>
      <c r="BTB825" s="28"/>
      <c r="BTC825" s="28"/>
      <c r="BTD825" s="28"/>
      <c r="BTE825" s="28"/>
      <c r="BTF825" s="28"/>
      <c r="BTG825" s="28"/>
      <c r="BTH825" s="28"/>
      <c r="BTI825" s="28"/>
      <c r="BTJ825" s="28"/>
      <c r="BTK825" s="28"/>
      <c r="BTL825" s="28"/>
      <c r="BTM825" s="28"/>
      <c r="BTN825" s="28"/>
      <c r="BTO825" s="28"/>
      <c r="BTP825" s="28"/>
      <c r="BTQ825" s="28"/>
      <c r="BTR825" s="28"/>
      <c r="BTS825" s="28"/>
      <c r="BTT825" s="28"/>
      <c r="BTU825" s="28"/>
      <c r="BTV825" s="28"/>
      <c r="BTW825" s="28"/>
      <c r="BTX825" s="28"/>
      <c r="BTY825" s="28"/>
      <c r="BTZ825" s="28"/>
      <c r="BUA825" s="28"/>
      <c r="BUB825" s="28"/>
      <c r="BUC825" s="28"/>
      <c r="BUD825" s="28"/>
      <c r="BUE825" s="28"/>
      <c r="BUF825" s="28"/>
      <c r="BUG825" s="28"/>
      <c r="BUH825" s="28"/>
      <c r="BUI825" s="28"/>
      <c r="BUJ825" s="28"/>
      <c r="BUK825" s="28"/>
      <c r="BUL825" s="28"/>
      <c r="BUM825" s="28"/>
      <c r="BUN825" s="28"/>
      <c r="BUO825" s="28"/>
      <c r="BUP825" s="28"/>
      <c r="BUQ825" s="28"/>
      <c r="BUR825" s="28"/>
      <c r="BUS825" s="28"/>
      <c r="BUT825" s="28"/>
      <c r="BUU825" s="28"/>
      <c r="BUV825" s="28"/>
      <c r="BUW825" s="28"/>
      <c r="BUX825" s="28"/>
      <c r="BUY825" s="28"/>
      <c r="BUZ825" s="28"/>
      <c r="BVA825" s="28"/>
      <c r="BVB825" s="28"/>
      <c r="BVC825" s="28"/>
      <c r="BVD825" s="28"/>
      <c r="BVE825" s="28"/>
      <c r="BVF825" s="28"/>
      <c r="BVG825" s="28"/>
      <c r="BVH825" s="28"/>
      <c r="BVI825" s="28"/>
      <c r="BVJ825" s="28"/>
      <c r="BVK825" s="28"/>
      <c r="BVL825" s="28"/>
      <c r="BVM825" s="28"/>
      <c r="BVN825" s="28"/>
      <c r="BVO825" s="28"/>
      <c r="BVP825" s="28"/>
      <c r="BVQ825" s="28"/>
      <c r="BVR825" s="28"/>
      <c r="BVS825" s="28"/>
      <c r="BVT825" s="28"/>
      <c r="BVU825" s="28"/>
      <c r="BVV825" s="28"/>
      <c r="BVW825" s="28"/>
      <c r="BVX825" s="28"/>
      <c r="BVY825" s="28"/>
      <c r="BVZ825" s="28"/>
      <c r="BWA825" s="28"/>
      <c r="BWB825" s="28"/>
      <c r="BWC825" s="28"/>
      <c r="BWD825" s="28"/>
      <c r="BWE825" s="28"/>
      <c r="BWF825" s="28"/>
      <c r="BWG825" s="28"/>
      <c r="BWH825" s="28"/>
      <c r="BWI825" s="28"/>
      <c r="BWJ825" s="28"/>
      <c r="BWK825" s="28"/>
      <c r="BWL825" s="28"/>
      <c r="BWM825" s="28"/>
      <c r="BWN825" s="28"/>
      <c r="BWO825" s="28"/>
      <c r="BWP825" s="28"/>
      <c r="BWQ825" s="28"/>
      <c r="BWR825" s="28"/>
      <c r="BWS825" s="28"/>
      <c r="BWT825" s="28"/>
      <c r="BWU825" s="28"/>
      <c r="BWV825" s="28"/>
      <c r="BWW825" s="28"/>
      <c r="BWX825" s="28"/>
      <c r="BWY825" s="28"/>
      <c r="BWZ825" s="28"/>
      <c r="BXA825" s="28"/>
      <c r="BXB825" s="28"/>
      <c r="BXC825" s="28"/>
      <c r="BXD825" s="28"/>
      <c r="BXE825" s="28"/>
      <c r="BXF825" s="28"/>
      <c r="BXG825" s="28"/>
      <c r="BXH825" s="28"/>
      <c r="BXI825" s="28"/>
      <c r="BXJ825" s="28"/>
      <c r="BXK825" s="28"/>
      <c r="BXL825" s="28"/>
      <c r="BXM825" s="28"/>
      <c r="BXN825" s="28"/>
      <c r="BXO825" s="28"/>
      <c r="BXP825" s="28"/>
      <c r="BXQ825" s="28"/>
      <c r="BXR825" s="28"/>
      <c r="BXS825" s="28"/>
      <c r="BXT825" s="28"/>
      <c r="BXU825" s="28"/>
      <c r="BXV825" s="28"/>
      <c r="BXW825" s="28"/>
      <c r="BXX825" s="28"/>
      <c r="BXY825" s="28"/>
      <c r="BXZ825" s="28"/>
      <c r="BYA825" s="28"/>
      <c r="BYB825" s="28"/>
      <c r="BYC825" s="28"/>
      <c r="BYD825" s="28"/>
      <c r="BYE825" s="28"/>
      <c r="BYF825" s="28"/>
      <c r="BYG825" s="28"/>
      <c r="BYH825" s="28"/>
      <c r="BYI825" s="28"/>
      <c r="BYJ825" s="28"/>
      <c r="BYK825" s="28"/>
      <c r="BYL825" s="28"/>
      <c r="BYM825" s="28"/>
      <c r="BYN825" s="28"/>
      <c r="BYO825" s="28"/>
      <c r="BYP825" s="28"/>
      <c r="BYQ825" s="28"/>
      <c r="BYR825" s="28"/>
      <c r="BYS825" s="28"/>
      <c r="BYT825" s="28"/>
      <c r="BYU825" s="28"/>
      <c r="BYV825" s="28"/>
      <c r="BYW825" s="28"/>
      <c r="BYX825" s="28"/>
      <c r="BYY825" s="28"/>
      <c r="BYZ825" s="28"/>
      <c r="BZA825" s="28"/>
      <c r="BZB825" s="28"/>
      <c r="BZC825" s="28"/>
      <c r="BZD825" s="28"/>
      <c r="BZE825" s="28"/>
      <c r="BZF825" s="28"/>
      <c r="BZG825" s="28"/>
      <c r="BZH825" s="28"/>
      <c r="BZI825" s="28"/>
      <c r="BZJ825" s="28"/>
      <c r="BZK825" s="28"/>
      <c r="BZL825" s="28"/>
      <c r="BZM825" s="28"/>
      <c r="BZN825" s="28"/>
      <c r="BZO825" s="28"/>
      <c r="BZP825" s="28"/>
      <c r="BZQ825" s="28"/>
      <c r="BZR825" s="28"/>
      <c r="BZS825" s="28"/>
      <c r="BZT825" s="28"/>
      <c r="BZU825" s="28"/>
      <c r="BZV825" s="28"/>
      <c r="BZW825" s="28"/>
      <c r="BZX825" s="28"/>
      <c r="BZY825" s="28"/>
      <c r="BZZ825" s="28"/>
      <c r="CAA825" s="28"/>
      <c r="CAB825" s="28"/>
      <c r="CAC825" s="28"/>
      <c r="CAD825" s="28"/>
      <c r="CAE825" s="28"/>
      <c r="CAF825" s="28"/>
      <c r="CAG825" s="28"/>
      <c r="CAH825" s="28"/>
      <c r="CAI825" s="28"/>
      <c r="CAJ825" s="28"/>
      <c r="CAK825" s="28"/>
      <c r="CAL825" s="28"/>
      <c r="CAM825" s="28"/>
      <c r="CAN825" s="28"/>
      <c r="CAO825" s="28"/>
      <c r="CAP825" s="28"/>
      <c r="CAQ825" s="28"/>
      <c r="CAR825" s="28"/>
      <c r="CAS825" s="28"/>
      <c r="CAT825" s="28"/>
      <c r="CAU825" s="28"/>
      <c r="CAV825" s="28"/>
      <c r="CAW825" s="28"/>
      <c r="CAX825" s="28"/>
      <c r="CAY825" s="28"/>
      <c r="CAZ825" s="28"/>
      <c r="CBA825" s="28"/>
      <c r="CBB825" s="28"/>
      <c r="CBC825" s="28"/>
      <c r="CBD825" s="28"/>
      <c r="CBE825" s="28"/>
      <c r="CBF825" s="28"/>
      <c r="CBG825" s="28"/>
      <c r="CBH825" s="28"/>
      <c r="CBI825" s="28"/>
      <c r="CBJ825" s="28"/>
      <c r="CBK825" s="28"/>
      <c r="CBL825" s="28"/>
      <c r="CBM825" s="28"/>
      <c r="CBN825" s="28"/>
      <c r="CBO825" s="28"/>
      <c r="CBP825" s="28"/>
      <c r="CBQ825" s="28"/>
      <c r="CBR825" s="28"/>
      <c r="CBS825" s="28"/>
      <c r="CBT825" s="28"/>
      <c r="CBU825" s="28"/>
      <c r="CBV825" s="28"/>
      <c r="CBW825" s="28"/>
      <c r="CBX825" s="28"/>
      <c r="CBY825" s="28"/>
      <c r="CBZ825" s="28"/>
      <c r="CCA825" s="28"/>
      <c r="CCB825" s="28"/>
      <c r="CCC825" s="28"/>
      <c r="CCD825" s="28"/>
      <c r="CCE825" s="28"/>
      <c r="CCF825" s="28"/>
      <c r="CCG825" s="28"/>
      <c r="CCH825" s="28"/>
      <c r="CCI825" s="28"/>
      <c r="CCJ825" s="28"/>
      <c r="CCK825" s="28"/>
      <c r="CCL825" s="28"/>
      <c r="CCM825" s="28"/>
      <c r="CCN825" s="28"/>
      <c r="CCO825" s="28"/>
      <c r="CCP825" s="28"/>
      <c r="CCQ825" s="28"/>
      <c r="CCR825" s="28"/>
      <c r="CCS825" s="28"/>
      <c r="CCT825" s="28"/>
      <c r="CCU825" s="28"/>
      <c r="CCV825" s="28"/>
      <c r="CCW825" s="28"/>
      <c r="CCX825" s="28"/>
      <c r="CCY825" s="28"/>
      <c r="CCZ825" s="28"/>
      <c r="CDA825" s="28"/>
      <c r="CDB825" s="28"/>
      <c r="CDC825" s="28"/>
      <c r="CDD825" s="28"/>
      <c r="CDE825" s="28"/>
      <c r="CDF825" s="28"/>
      <c r="CDG825" s="28"/>
      <c r="CDH825" s="28"/>
      <c r="CDI825" s="28"/>
      <c r="CDJ825" s="28"/>
      <c r="CDK825" s="28"/>
      <c r="CDL825" s="28"/>
      <c r="CDM825" s="28"/>
      <c r="CDN825" s="28"/>
      <c r="CDO825" s="28"/>
      <c r="CDP825" s="28"/>
      <c r="CDQ825" s="28"/>
      <c r="CDR825" s="28"/>
      <c r="CDS825" s="28"/>
      <c r="CDT825" s="28"/>
      <c r="CDU825" s="28"/>
      <c r="CDV825" s="28"/>
      <c r="CDW825" s="28"/>
      <c r="CDX825" s="28"/>
      <c r="CDY825" s="28"/>
      <c r="CDZ825" s="28"/>
      <c r="CEA825" s="28"/>
      <c r="CEB825" s="28"/>
      <c r="CEC825" s="28"/>
      <c r="CED825" s="28"/>
      <c r="CEE825" s="28"/>
      <c r="CEF825" s="28"/>
      <c r="CEG825" s="28"/>
      <c r="CEH825" s="28"/>
      <c r="CEI825" s="28"/>
      <c r="CEJ825" s="28"/>
      <c r="CEK825" s="28"/>
      <c r="CEL825" s="28"/>
      <c r="CEM825" s="28"/>
      <c r="CEN825" s="28"/>
      <c r="CEO825" s="28"/>
      <c r="CEP825" s="28"/>
      <c r="CEQ825" s="28"/>
      <c r="CER825" s="28"/>
      <c r="CES825" s="28"/>
      <c r="CET825" s="28"/>
      <c r="CEU825" s="28"/>
      <c r="CEV825" s="28"/>
      <c r="CEW825" s="28"/>
      <c r="CEX825" s="28"/>
      <c r="CEY825" s="28"/>
      <c r="CEZ825" s="28"/>
      <c r="CFA825" s="28"/>
      <c r="CFB825" s="28"/>
      <c r="CFC825" s="28"/>
      <c r="CFD825" s="28"/>
      <c r="CFE825" s="28"/>
      <c r="CFF825" s="28"/>
      <c r="CFG825" s="28"/>
      <c r="CFH825" s="28"/>
      <c r="CFI825" s="28"/>
      <c r="CFJ825" s="28"/>
      <c r="CFK825" s="28"/>
      <c r="CFL825" s="28"/>
      <c r="CFM825" s="28"/>
      <c r="CFN825" s="28"/>
      <c r="CFO825" s="28"/>
      <c r="CFP825" s="28"/>
      <c r="CFQ825" s="28"/>
      <c r="CFR825" s="28"/>
      <c r="CFS825" s="28"/>
      <c r="CFT825" s="28"/>
      <c r="CFU825" s="28"/>
      <c r="CFV825" s="28"/>
      <c r="CFW825" s="28"/>
      <c r="CFX825" s="28"/>
      <c r="CFY825" s="28"/>
      <c r="CFZ825" s="28"/>
      <c r="CGA825" s="28"/>
      <c r="CGB825" s="28"/>
      <c r="CGC825" s="28"/>
      <c r="CGD825" s="28"/>
      <c r="CGE825" s="28"/>
      <c r="CGF825" s="28"/>
      <c r="CGG825" s="28"/>
      <c r="CGH825" s="28"/>
      <c r="CGI825" s="28"/>
      <c r="CGJ825" s="28"/>
      <c r="CGK825" s="28"/>
      <c r="CGL825" s="28"/>
      <c r="CGM825" s="28"/>
      <c r="CGN825" s="28"/>
      <c r="CGO825" s="28"/>
      <c r="CGP825" s="28"/>
      <c r="CGQ825" s="28"/>
      <c r="CGR825" s="28"/>
      <c r="CGS825" s="28"/>
      <c r="CGT825" s="28"/>
      <c r="CGU825" s="28"/>
      <c r="CGV825" s="28"/>
      <c r="CGW825" s="28"/>
      <c r="CGX825" s="28"/>
      <c r="CGY825" s="28"/>
      <c r="CGZ825" s="28"/>
      <c r="CHA825" s="28"/>
      <c r="CHB825" s="28"/>
      <c r="CHC825" s="28"/>
      <c r="CHD825" s="28"/>
      <c r="CHE825" s="28"/>
      <c r="CHF825" s="28"/>
      <c r="CHG825" s="28"/>
      <c r="CHH825" s="28"/>
      <c r="CHI825" s="28"/>
      <c r="CHJ825" s="28"/>
      <c r="CHK825" s="28"/>
      <c r="CHL825" s="28"/>
      <c r="CHM825" s="28"/>
      <c r="CHN825" s="28"/>
      <c r="CHO825" s="28"/>
      <c r="CHP825" s="28"/>
      <c r="CHQ825" s="28"/>
      <c r="CHR825" s="28"/>
      <c r="CHS825" s="28"/>
      <c r="CHT825" s="28"/>
      <c r="CHU825" s="28"/>
      <c r="CHV825" s="28"/>
      <c r="CHW825" s="28"/>
      <c r="CHX825" s="28"/>
      <c r="CHY825" s="28"/>
      <c r="CHZ825" s="28"/>
      <c r="CIA825" s="28"/>
      <c r="CIB825" s="28"/>
      <c r="CIC825" s="28"/>
      <c r="CID825" s="28"/>
      <c r="CIE825" s="28"/>
      <c r="CIF825" s="28"/>
      <c r="CIG825" s="28"/>
      <c r="CIH825" s="28"/>
      <c r="CII825" s="28"/>
      <c r="CIJ825" s="28"/>
      <c r="CIK825" s="28"/>
      <c r="CIL825" s="28"/>
      <c r="CIM825" s="28"/>
      <c r="CIN825" s="28"/>
      <c r="CIO825" s="28"/>
      <c r="CIP825" s="28"/>
      <c r="CIQ825" s="28"/>
      <c r="CIR825" s="28"/>
      <c r="CIS825" s="28"/>
      <c r="CIT825" s="28"/>
      <c r="CIU825" s="28"/>
      <c r="CIV825" s="28"/>
      <c r="CIW825" s="28"/>
      <c r="CIX825" s="28"/>
      <c r="CIY825" s="28"/>
      <c r="CIZ825" s="28"/>
      <c r="CJA825" s="28"/>
      <c r="CJB825" s="28"/>
      <c r="CJC825" s="28"/>
      <c r="CJD825" s="28"/>
      <c r="CJE825" s="28"/>
      <c r="CJF825" s="28"/>
      <c r="CJG825" s="28"/>
      <c r="CJH825" s="28"/>
      <c r="CJI825" s="28"/>
      <c r="CJJ825" s="28"/>
      <c r="CJK825" s="28"/>
      <c r="CJL825" s="28"/>
      <c r="CJM825" s="28"/>
      <c r="CJN825" s="28"/>
      <c r="CJO825" s="28"/>
      <c r="CJP825" s="28"/>
      <c r="CJQ825" s="28"/>
      <c r="CJR825" s="28"/>
      <c r="CJS825" s="28"/>
      <c r="CJT825" s="28"/>
      <c r="CJU825" s="28"/>
      <c r="CJV825" s="28"/>
      <c r="CJW825" s="28"/>
      <c r="CJX825" s="28"/>
      <c r="CJY825" s="28"/>
      <c r="CJZ825" s="28"/>
      <c r="CKA825" s="28"/>
      <c r="CKB825" s="28"/>
      <c r="CKC825" s="28"/>
      <c r="CKD825" s="28"/>
      <c r="CKE825" s="28"/>
      <c r="CKF825" s="28"/>
      <c r="CKG825" s="28"/>
      <c r="CKH825" s="28"/>
      <c r="CKI825" s="28"/>
      <c r="CKJ825" s="28"/>
      <c r="CKK825" s="28"/>
      <c r="CKL825" s="28"/>
      <c r="CKM825" s="28"/>
      <c r="CKN825" s="28"/>
      <c r="CKO825" s="28"/>
      <c r="CKP825" s="28"/>
      <c r="CKQ825" s="28"/>
      <c r="CKR825" s="28"/>
      <c r="CKS825" s="28"/>
      <c r="CKT825" s="28"/>
      <c r="CKU825" s="28"/>
      <c r="CKV825" s="28"/>
      <c r="CKW825" s="28"/>
      <c r="CKX825" s="28"/>
      <c r="CKY825" s="28"/>
      <c r="CKZ825" s="28"/>
      <c r="CLA825" s="28"/>
      <c r="CLB825" s="28"/>
      <c r="CLC825" s="28"/>
      <c r="CLD825" s="28"/>
      <c r="CLE825" s="28"/>
      <c r="CLF825" s="28"/>
      <c r="CLG825" s="28"/>
      <c r="CLH825" s="28"/>
      <c r="CLI825" s="28"/>
      <c r="CLJ825" s="28"/>
      <c r="CLK825" s="28"/>
      <c r="CLL825" s="28"/>
      <c r="CLM825" s="28"/>
      <c r="CLN825" s="28"/>
      <c r="CLO825" s="28"/>
      <c r="CLP825" s="28"/>
      <c r="CLQ825" s="28"/>
      <c r="CLR825" s="28"/>
      <c r="CLS825" s="28"/>
      <c r="CLT825" s="28"/>
      <c r="CLU825" s="28"/>
      <c r="CLV825" s="28"/>
      <c r="CLW825" s="28"/>
      <c r="CLX825" s="28"/>
      <c r="CLY825" s="28"/>
      <c r="CLZ825" s="28"/>
      <c r="CMA825" s="28"/>
      <c r="CMB825" s="28"/>
      <c r="CMC825" s="28"/>
      <c r="CMD825" s="28"/>
      <c r="CME825" s="28"/>
      <c r="CMF825" s="28"/>
      <c r="CMG825" s="28"/>
      <c r="CMH825" s="28"/>
      <c r="CMI825" s="28"/>
      <c r="CMJ825" s="28"/>
      <c r="CMK825" s="28"/>
      <c r="CML825" s="28"/>
      <c r="CMM825" s="28"/>
      <c r="CMN825" s="28"/>
      <c r="CMO825" s="28"/>
      <c r="CMP825" s="28"/>
      <c r="CMQ825" s="28"/>
      <c r="CMR825" s="28"/>
      <c r="CMS825" s="28"/>
      <c r="CMT825" s="28"/>
      <c r="CMU825" s="28"/>
      <c r="CMV825" s="28"/>
      <c r="CMW825" s="28"/>
      <c r="CMX825" s="28"/>
      <c r="CMY825" s="28"/>
      <c r="CMZ825" s="28"/>
      <c r="CNA825" s="28"/>
      <c r="CNB825" s="28"/>
      <c r="CNC825" s="28"/>
      <c r="CND825" s="28"/>
      <c r="CNE825" s="28"/>
      <c r="CNF825" s="28"/>
      <c r="CNG825" s="28"/>
      <c r="CNH825" s="28"/>
      <c r="CNI825" s="28"/>
      <c r="CNJ825" s="28"/>
      <c r="CNK825" s="28"/>
      <c r="CNL825" s="28"/>
      <c r="CNM825" s="28"/>
      <c r="CNN825" s="28"/>
      <c r="CNO825" s="28"/>
      <c r="CNP825" s="28"/>
      <c r="CNQ825" s="28"/>
      <c r="CNR825" s="28"/>
      <c r="CNS825" s="28"/>
      <c r="CNT825" s="28"/>
      <c r="CNU825" s="28"/>
      <c r="CNV825" s="28"/>
      <c r="CNW825" s="28"/>
      <c r="CNX825" s="28"/>
      <c r="CNY825" s="28"/>
      <c r="CNZ825" s="28"/>
      <c r="COA825" s="28"/>
      <c r="COB825" s="28"/>
      <c r="COC825" s="28"/>
      <c r="COD825" s="28"/>
      <c r="COE825" s="28"/>
      <c r="COF825" s="28"/>
      <c r="COG825" s="28"/>
      <c r="COH825" s="28"/>
      <c r="COI825" s="28"/>
      <c r="COJ825" s="28"/>
      <c r="COK825" s="28"/>
      <c r="COL825" s="28"/>
      <c r="COM825" s="28"/>
      <c r="CON825" s="28"/>
      <c r="COO825" s="28"/>
      <c r="COP825" s="28"/>
      <c r="COQ825" s="28"/>
      <c r="COR825" s="28"/>
      <c r="COS825" s="28"/>
      <c r="COT825" s="28"/>
      <c r="COU825" s="28"/>
      <c r="COV825" s="28"/>
      <c r="COW825" s="28"/>
      <c r="COX825" s="28"/>
      <c r="COY825" s="28"/>
      <c r="COZ825" s="28"/>
      <c r="CPA825" s="28"/>
      <c r="CPB825" s="28"/>
      <c r="CPC825" s="28"/>
      <c r="CPD825" s="28"/>
      <c r="CPE825" s="28"/>
      <c r="CPF825" s="28"/>
      <c r="CPG825" s="28"/>
      <c r="CPH825" s="28"/>
      <c r="CPI825" s="28"/>
      <c r="CPJ825" s="28"/>
      <c r="CPK825" s="28"/>
      <c r="CPL825" s="28"/>
      <c r="CPM825" s="28"/>
      <c r="CPN825" s="28"/>
      <c r="CPO825" s="28"/>
      <c r="CPP825" s="28"/>
      <c r="CPQ825" s="28"/>
      <c r="CPR825" s="28"/>
      <c r="CPS825" s="28"/>
      <c r="CPT825" s="28"/>
      <c r="CPU825" s="28"/>
      <c r="CPV825" s="28"/>
      <c r="CPW825" s="28"/>
      <c r="CPX825" s="28"/>
      <c r="CPY825" s="28"/>
      <c r="CPZ825" s="28"/>
      <c r="CQA825" s="28"/>
      <c r="CQB825" s="28"/>
      <c r="CQC825" s="28"/>
      <c r="CQD825" s="28"/>
      <c r="CQE825" s="28"/>
      <c r="CQF825" s="28"/>
      <c r="CQG825" s="28"/>
      <c r="CQH825" s="28"/>
      <c r="CQI825" s="28"/>
      <c r="CQJ825" s="28"/>
      <c r="CQK825" s="28"/>
      <c r="CQL825" s="28"/>
      <c r="CQM825" s="28"/>
      <c r="CQN825" s="28"/>
      <c r="CQO825" s="28"/>
      <c r="CQP825" s="28"/>
      <c r="CQQ825" s="28"/>
      <c r="CQR825" s="28"/>
      <c r="CQS825" s="28"/>
      <c r="CQT825" s="28"/>
      <c r="CQU825" s="28"/>
      <c r="CQV825" s="28"/>
      <c r="CQW825" s="28"/>
      <c r="CQX825" s="28"/>
      <c r="CQY825" s="28"/>
      <c r="CQZ825" s="28"/>
      <c r="CRA825" s="28"/>
      <c r="CRB825" s="28"/>
      <c r="CRC825" s="28"/>
      <c r="CRD825" s="28"/>
      <c r="CRE825" s="28"/>
      <c r="CRF825" s="28"/>
      <c r="CRG825" s="28"/>
      <c r="CRH825" s="28"/>
      <c r="CRI825" s="28"/>
      <c r="CRJ825" s="28"/>
      <c r="CRK825" s="28"/>
      <c r="CRL825" s="28"/>
      <c r="CRM825" s="28"/>
      <c r="CRN825" s="28"/>
      <c r="CRO825" s="28"/>
      <c r="CRP825" s="28"/>
      <c r="CRQ825" s="28"/>
      <c r="CRR825" s="28"/>
      <c r="CRS825" s="28"/>
      <c r="CRT825" s="28"/>
      <c r="CRU825" s="28"/>
      <c r="CRV825" s="28"/>
      <c r="CRW825" s="28"/>
      <c r="CRX825" s="28"/>
      <c r="CRY825" s="28"/>
      <c r="CRZ825" s="28"/>
      <c r="CSA825" s="28"/>
      <c r="CSB825" s="28"/>
      <c r="CSC825" s="28"/>
      <c r="CSD825" s="28"/>
      <c r="CSE825" s="28"/>
      <c r="CSF825" s="28"/>
      <c r="CSG825" s="28"/>
      <c r="CSH825" s="28"/>
      <c r="CSI825" s="28"/>
      <c r="CSJ825" s="28"/>
      <c r="CSK825" s="28"/>
      <c r="CSL825" s="28"/>
      <c r="CSM825" s="28"/>
      <c r="CSN825" s="28"/>
      <c r="CSO825" s="28"/>
      <c r="CSP825" s="28"/>
      <c r="CSQ825" s="28"/>
      <c r="CSR825" s="28"/>
      <c r="CSS825" s="28"/>
      <c r="CST825" s="28"/>
      <c r="CSU825" s="28"/>
      <c r="CSV825" s="28"/>
      <c r="CSW825" s="28"/>
      <c r="CSX825" s="28"/>
      <c r="CSY825" s="28"/>
      <c r="CSZ825" s="28"/>
      <c r="CTA825" s="28"/>
      <c r="CTB825" s="28"/>
      <c r="CTC825" s="28"/>
      <c r="CTD825" s="28"/>
      <c r="CTE825" s="28"/>
      <c r="CTF825" s="28"/>
      <c r="CTG825" s="28"/>
      <c r="CTH825" s="28"/>
      <c r="CTI825" s="28"/>
      <c r="CTJ825" s="28"/>
      <c r="CTK825" s="28"/>
      <c r="CTL825" s="28"/>
      <c r="CTM825" s="28"/>
      <c r="CTN825" s="28"/>
      <c r="CTO825" s="28"/>
      <c r="CTP825" s="28"/>
      <c r="CTQ825" s="28"/>
      <c r="CTR825" s="28"/>
      <c r="CTS825" s="28"/>
      <c r="CTT825" s="28"/>
      <c r="CTU825" s="28"/>
      <c r="CTV825" s="28"/>
      <c r="CTW825" s="28"/>
      <c r="CTX825" s="28"/>
      <c r="CTY825" s="28"/>
      <c r="CTZ825" s="28"/>
      <c r="CUA825" s="28"/>
      <c r="CUB825" s="28"/>
      <c r="CUC825" s="28"/>
      <c r="CUD825" s="28"/>
      <c r="CUE825" s="28"/>
      <c r="CUF825" s="28"/>
      <c r="CUG825" s="28"/>
      <c r="CUH825" s="28"/>
      <c r="CUI825" s="28"/>
      <c r="CUJ825" s="28"/>
      <c r="CUK825" s="28"/>
      <c r="CUL825" s="28"/>
      <c r="CUM825" s="28"/>
      <c r="CUN825" s="28"/>
      <c r="CUO825" s="28"/>
      <c r="CUP825" s="28"/>
      <c r="CUQ825" s="28"/>
      <c r="CUR825" s="28"/>
      <c r="CUS825" s="28"/>
      <c r="CUT825" s="28"/>
      <c r="CUU825" s="28"/>
      <c r="CUV825" s="28"/>
      <c r="CUW825" s="28"/>
      <c r="CUX825" s="28"/>
      <c r="CUY825" s="28"/>
      <c r="CUZ825" s="28"/>
      <c r="CVA825" s="28"/>
      <c r="CVB825" s="28"/>
      <c r="CVC825" s="28"/>
      <c r="CVD825" s="28"/>
      <c r="CVE825" s="28"/>
      <c r="CVF825" s="28"/>
      <c r="CVG825" s="28"/>
      <c r="CVH825" s="28"/>
      <c r="CVI825" s="28"/>
      <c r="CVJ825" s="28"/>
      <c r="CVK825" s="28"/>
      <c r="CVL825" s="28"/>
      <c r="CVM825" s="28"/>
      <c r="CVN825" s="28"/>
      <c r="CVO825" s="28"/>
      <c r="CVP825" s="28"/>
      <c r="CVQ825" s="28"/>
      <c r="CVR825" s="28"/>
      <c r="CVS825" s="28"/>
      <c r="CVT825" s="28"/>
      <c r="CVU825" s="28"/>
      <c r="CVV825" s="28"/>
      <c r="CVW825" s="28"/>
      <c r="CVX825" s="28"/>
      <c r="CVY825" s="28"/>
      <c r="CVZ825" s="28"/>
      <c r="CWA825" s="28"/>
      <c r="CWB825" s="28"/>
      <c r="CWC825" s="28"/>
      <c r="CWD825" s="28"/>
      <c r="CWE825" s="28"/>
      <c r="CWF825" s="28"/>
      <c r="CWG825" s="28"/>
      <c r="CWH825" s="28"/>
      <c r="CWI825" s="28"/>
      <c r="CWJ825" s="28"/>
      <c r="CWK825" s="28"/>
      <c r="CWL825" s="28"/>
      <c r="CWM825" s="28"/>
      <c r="CWN825" s="28"/>
      <c r="CWO825" s="28"/>
      <c r="CWP825" s="28"/>
      <c r="CWQ825" s="28"/>
      <c r="CWR825" s="28"/>
      <c r="CWS825" s="28"/>
      <c r="CWT825" s="28"/>
      <c r="CWU825" s="28"/>
      <c r="CWV825" s="28"/>
      <c r="CWW825" s="28"/>
      <c r="CWX825" s="28"/>
      <c r="CWY825" s="28"/>
      <c r="CWZ825" s="28"/>
      <c r="CXA825" s="28"/>
      <c r="CXB825" s="28"/>
      <c r="CXC825" s="28"/>
      <c r="CXD825" s="28"/>
      <c r="CXE825" s="28"/>
      <c r="CXF825" s="28"/>
      <c r="CXG825" s="28"/>
      <c r="CXH825" s="28"/>
      <c r="CXI825" s="28"/>
      <c r="CXJ825" s="28"/>
      <c r="CXK825" s="28"/>
      <c r="CXL825" s="28"/>
      <c r="CXM825" s="28"/>
      <c r="CXN825" s="28"/>
      <c r="CXO825" s="28"/>
      <c r="CXP825" s="28"/>
      <c r="CXQ825" s="28"/>
      <c r="CXR825" s="28"/>
      <c r="CXS825" s="28"/>
      <c r="CXT825" s="28"/>
      <c r="CXU825" s="28"/>
      <c r="CXV825" s="28"/>
      <c r="CXW825" s="28"/>
      <c r="CXX825" s="28"/>
      <c r="CXY825" s="28"/>
      <c r="CXZ825" s="28"/>
      <c r="CYA825" s="28"/>
      <c r="CYB825" s="28"/>
      <c r="CYC825" s="28"/>
      <c r="CYD825" s="28"/>
      <c r="CYE825" s="28"/>
      <c r="CYF825" s="28"/>
      <c r="CYG825" s="28"/>
      <c r="CYH825" s="28"/>
      <c r="CYI825" s="28"/>
      <c r="CYJ825" s="28"/>
      <c r="CYK825" s="28"/>
      <c r="CYL825" s="28"/>
      <c r="CYM825" s="28"/>
      <c r="CYN825" s="28"/>
      <c r="CYO825" s="28"/>
      <c r="CYP825" s="28"/>
      <c r="CYQ825" s="28"/>
      <c r="CYR825" s="28"/>
      <c r="CYS825" s="28"/>
      <c r="CYT825" s="28"/>
      <c r="CYU825" s="28"/>
      <c r="CYV825" s="28"/>
      <c r="CYW825" s="28"/>
      <c r="CYX825" s="28"/>
      <c r="CYY825" s="28"/>
      <c r="CYZ825" s="28"/>
      <c r="CZA825" s="28"/>
      <c r="CZB825" s="28"/>
      <c r="CZC825" s="28"/>
      <c r="CZD825" s="28"/>
      <c r="CZE825" s="28"/>
      <c r="CZF825" s="28"/>
      <c r="CZG825" s="28"/>
      <c r="CZH825" s="28"/>
      <c r="CZI825" s="28"/>
      <c r="CZJ825" s="28"/>
      <c r="CZK825" s="28"/>
      <c r="CZL825" s="28"/>
      <c r="CZM825" s="28"/>
      <c r="CZN825" s="28"/>
      <c r="CZO825" s="28"/>
      <c r="CZP825" s="28"/>
      <c r="CZQ825" s="28"/>
      <c r="CZR825" s="28"/>
      <c r="CZS825" s="28"/>
      <c r="CZT825" s="28"/>
      <c r="CZU825" s="28"/>
      <c r="CZV825" s="28"/>
      <c r="CZW825" s="28"/>
      <c r="CZX825" s="28"/>
      <c r="CZY825" s="28"/>
      <c r="CZZ825" s="28"/>
      <c r="DAA825" s="28"/>
      <c r="DAB825" s="28"/>
      <c r="DAC825" s="28"/>
      <c r="DAD825" s="28"/>
      <c r="DAE825" s="28"/>
      <c r="DAF825" s="28"/>
      <c r="DAG825" s="28"/>
      <c r="DAH825" s="28"/>
      <c r="DAI825" s="28"/>
      <c r="DAJ825" s="28"/>
      <c r="DAK825" s="28"/>
      <c r="DAL825" s="28"/>
      <c r="DAM825" s="28"/>
      <c r="DAN825" s="28"/>
      <c r="DAO825" s="28"/>
      <c r="DAP825" s="28"/>
      <c r="DAQ825" s="28"/>
      <c r="DAR825" s="28"/>
      <c r="DAS825" s="28"/>
      <c r="DAT825" s="28"/>
      <c r="DAU825" s="28"/>
      <c r="DAV825" s="28"/>
      <c r="DAW825" s="28"/>
      <c r="DAX825" s="28"/>
      <c r="DAY825" s="28"/>
      <c r="DAZ825" s="28"/>
      <c r="DBA825" s="28"/>
      <c r="DBB825" s="28"/>
      <c r="DBC825" s="28"/>
      <c r="DBD825" s="28"/>
      <c r="DBE825" s="28"/>
      <c r="DBF825" s="28"/>
      <c r="DBG825" s="28"/>
      <c r="DBH825" s="28"/>
      <c r="DBI825" s="28"/>
      <c r="DBJ825" s="28"/>
      <c r="DBK825" s="28"/>
      <c r="DBL825" s="28"/>
      <c r="DBM825" s="28"/>
      <c r="DBN825" s="28"/>
      <c r="DBO825" s="28"/>
      <c r="DBP825" s="28"/>
      <c r="DBQ825" s="28"/>
      <c r="DBR825" s="28"/>
      <c r="DBS825" s="28"/>
      <c r="DBT825" s="28"/>
      <c r="DBU825" s="28"/>
      <c r="DBV825" s="28"/>
      <c r="DBW825" s="28"/>
      <c r="DBX825" s="28"/>
      <c r="DBY825" s="28"/>
      <c r="DBZ825" s="28"/>
      <c r="DCA825" s="28"/>
      <c r="DCB825" s="28"/>
      <c r="DCC825" s="28"/>
      <c r="DCD825" s="28"/>
      <c r="DCE825" s="28"/>
      <c r="DCF825" s="28"/>
      <c r="DCG825" s="28"/>
      <c r="DCH825" s="28"/>
      <c r="DCI825" s="28"/>
      <c r="DCJ825" s="28"/>
      <c r="DCK825" s="28"/>
      <c r="DCL825" s="28"/>
      <c r="DCM825" s="28"/>
      <c r="DCN825" s="28"/>
      <c r="DCO825" s="28"/>
      <c r="DCP825" s="28"/>
      <c r="DCQ825" s="28"/>
      <c r="DCR825" s="28"/>
      <c r="DCS825" s="28"/>
      <c r="DCT825" s="28"/>
      <c r="DCU825" s="28"/>
      <c r="DCV825" s="28"/>
      <c r="DCW825" s="28"/>
      <c r="DCX825" s="28"/>
      <c r="DCY825" s="28"/>
      <c r="DCZ825" s="28"/>
      <c r="DDA825" s="28"/>
      <c r="DDB825" s="28"/>
      <c r="DDC825" s="28"/>
      <c r="DDD825" s="28"/>
      <c r="DDE825" s="28"/>
      <c r="DDF825" s="28"/>
      <c r="DDG825" s="28"/>
      <c r="DDH825" s="28"/>
      <c r="DDI825" s="28"/>
      <c r="DDJ825" s="28"/>
      <c r="DDK825" s="28"/>
      <c r="DDL825" s="28"/>
      <c r="DDM825" s="28"/>
      <c r="DDN825" s="28"/>
      <c r="DDO825" s="28"/>
      <c r="DDP825" s="28"/>
      <c r="DDQ825" s="28"/>
      <c r="DDR825" s="28"/>
      <c r="DDS825" s="28"/>
      <c r="DDT825" s="28"/>
      <c r="DDU825" s="28"/>
      <c r="DDV825" s="28"/>
      <c r="DDW825" s="28"/>
      <c r="DDX825" s="28"/>
      <c r="DDY825" s="28"/>
      <c r="DDZ825" s="28"/>
      <c r="DEA825" s="28"/>
      <c r="DEB825" s="28"/>
      <c r="DEC825" s="28"/>
      <c r="DED825" s="28"/>
      <c r="DEE825" s="28"/>
      <c r="DEF825" s="28"/>
      <c r="DEG825" s="28"/>
      <c r="DEH825" s="28"/>
      <c r="DEI825" s="28"/>
      <c r="DEJ825" s="28"/>
      <c r="DEK825" s="28"/>
      <c r="DEL825" s="28"/>
      <c r="DEM825" s="28"/>
      <c r="DEN825" s="28"/>
      <c r="DEO825" s="28"/>
      <c r="DEP825" s="28"/>
      <c r="DEQ825" s="28"/>
      <c r="DER825" s="28"/>
      <c r="DES825" s="28"/>
      <c r="DET825" s="28"/>
      <c r="DEU825" s="28"/>
      <c r="DEV825" s="28"/>
      <c r="DEW825" s="28"/>
      <c r="DEX825" s="28"/>
      <c r="DEY825" s="28"/>
      <c r="DEZ825" s="28"/>
      <c r="DFA825" s="28"/>
      <c r="DFB825" s="28"/>
      <c r="DFC825" s="28"/>
      <c r="DFD825" s="28"/>
      <c r="DFE825" s="28"/>
      <c r="DFF825" s="28"/>
      <c r="DFG825" s="28"/>
      <c r="DFH825" s="28"/>
      <c r="DFI825" s="28"/>
      <c r="DFJ825" s="28"/>
      <c r="DFK825" s="28"/>
      <c r="DFL825" s="28"/>
      <c r="DFM825" s="28"/>
      <c r="DFN825" s="28"/>
      <c r="DFO825" s="28"/>
      <c r="DFP825" s="28"/>
      <c r="DFQ825" s="28"/>
      <c r="DFR825" s="28"/>
      <c r="DFS825" s="28"/>
      <c r="DFT825" s="28"/>
      <c r="DFU825" s="28"/>
      <c r="DFV825" s="28"/>
      <c r="DFW825" s="28"/>
      <c r="DFX825" s="28"/>
      <c r="DFY825" s="28"/>
      <c r="DFZ825" s="28"/>
      <c r="DGA825" s="28"/>
      <c r="DGB825" s="28"/>
      <c r="DGC825" s="28"/>
      <c r="DGD825" s="28"/>
      <c r="DGE825" s="28"/>
      <c r="DGF825" s="28"/>
      <c r="DGG825" s="28"/>
      <c r="DGH825" s="28"/>
      <c r="DGI825" s="28"/>
      <c r="DGJ825" s="28"/>
      <c r="DGK825" s="28"/>
      <c r="DGL825" s="28"/>
      <c r="DGM825" s="28"/>
      <c r="DGN825" s="28"/>
      <c r="DGO825" s="28"/>
      <c r="DGP825" s="28"/>
      <c r="DGQ825" s="28"/>
      <c r="DGR825" s="28"/>
      <c r="DGS825" s="28"/>
      <c r="DGT825" s="28"/>
      <c r="DGU825" s="28"/>
      <c r="DGV825" s="28"/>
      <c r="DGW825" s="28"/>
      <c r="DGX825" s="28"/>
      <c r="DGY825" s="28"/>
      <c r="DGZ825" s="28"/>
      <c r="DHA825" s="28"/>
      <c r="DHB825" s="28"/>
      <c r="DHC825" s="28"/>
      <c r="DHD825" s="28"/>
      <c r="DHE825" s="28"/>
      <c r="DHF825" s="28"/>
      <c r="DHG825" s="28"/>
      <c r="DHH825" s="28"/>
      <c r="DHI825" s="28"/>
      <c r="DHJ825" s="28"/>
      <c r="DHK825" s="28"/>
      <c r="DHL825" s="28"/>
      <c r="DHM825" s="28"/>
      <c r="DHN825" s="28"/>
      <c r="DHO825" s="28"/>
      <c r="DHP825" s="28"/>
      <c r="DHQ825" s="28"/>
      <c r="DHR825" s="28"/>
      <c r="DHS825" s="28"/>
      <c r="DHT825" s="28"/>
      <c r="DHU825" s="28"/>
      <c r="DHV825" s="28"/>
      <c r="DHW825" s="28"/>
      <c r="DHX825" s="28"/>
      <c r="DHY825" s="28"/>
      <c r="DHZ825" s="28"/>
      <c r="DIA825" s="28"/>
      <c r="DIB825" s="28"/>
      <c r="DIC825" s="28"/>
      <c r="DID825" s="28"/>
      <c r="DIE825" s="28"/>
      <c r="DIF825" s="28"/>
      <c r="DIG825" s="28"/>
      <c r="DIH825" s="28"/>
      <c r="DII825" s="28"/>
      <c r="DIJ825" s="28"/>
      <c r="DIK825" s="28"/>
      <c r="DIL825" s="28"/>
      <c r="DIM825" s="28"/>
      <c r="DIN825" s="28"/>
      <c r="DIO825" s="28"/>
      <c r="DIP825" s="28"/>
      <c r="DIQ825" s="28"/>
      <c r="DIR825" s="28"/>
      <c r="DIS825" s="28"/>
      <c r="DIT825" s="28"/>
      <c r="DIU825" s="28"/>
      <c r="DIV825" s="28"/>
      <c r="DIW825" s="28"/>
      <c r="DIX825" s="28"/>
      <c r="DIY825" s="28"/>
      <c r="DIZ825" s="28"/>
      <c r="DJA825" s="28"/>
      <c r="DJB825" s="28"/>
      <c r="DJC825" s="28"/>
      <c r="DJD825" s="28"/>
      <c r="DJE825" s="28"/>
      <c r="DJF825" s="28"/>
      <c r="DJG825" s="28"/>
      <c r="DJH825" s="28"/>
      <c r="DJI825" s="28"/>
      <c r="DJJ825" s="28"/>
      <c r="DJK825" s="28"/>
      <c r="DJL825" s="28"/>
      <c r="DJM825" s="28"/>
      <c r="DJN825" s="28"/>
      <c r="DJO825" s="28"/>
      <c r="DJP825" s="28"/>
      <c r="DJQ825" s="28"/>
      <c r="DJR825" s="28"/>
      <c r="DJS825" s="28"/>
      <c r="DJT825" s="28"/>
      <c r="DJU825" s="28"/>
      <c r="DJV825" s="28"/>
      <c r="DJW825" s="28"/>
      <c r="DJX825" s="28"/>
      <c r="DJY825" s="28"/>
      <c r="DJZ825" s="28"/>
      <c r="DKA825" s="28"/>
      <c r="DKB825" s="28"/>
      <c r="DKC825" s="28"/>
      <c r="DKD825" s="28"/>
      <c r="DKE825" s="28"/>
      <c r="DKF825" s="28"/>
      <c r="DKG825" s="28"/>
      <c r="DKH825" s="28"/>
      <c r="DKI825" s="28"/>
      <c r="DKJ825" s="28"/>
      <c r="DKK825" s="28"/>
      <c r="DKL825" s="28"/>
      <c r="DKM825" s="28"/>
      <c r="DKN825" s="28"/>
      <c r="DKO825" s="28"/>
      <c r="DKP825" s="28"/>
      <c r="DKQ825" s="28"/>
      <c r="DKR825" s="28"/>
      <c r="DKS825" s="28"/>
      <c r="DKT825" s="28"/>
      <c r="DKU825" s="28"/>
      <c r="DKV825" s="28"/>
      <c r="DKW825" s="28"/>
      <c r="DKX825" s="28"/>
      <c r="DKY825" s="28"/>
      <c r="DKZ825" s="28"/>
      <c r="DLA825" s="28"/>
      <c r="DLB825" s="28"/>
      <c r="DLC825" s="28"/>
      <c r="DLD825" s="28"/>
      <c r="DLE825" s="28"/>
      <c r="DLF825" s="28"/>
      <c r="DLG825" s="28"/>
      <c r="DLH825" s="28"/>
      <c r="DLI825" s="28"/>
      <c r="DLJ825" s="28"/>
      <c r="DLK825" s="28"/>
      <c r="DLL825" s="28"/>
      <c r="DLM825" s="28"/>
      <c r="DLN825" s="28"/>
      <c r="DLO825" s="28"/>
      <c r="DLP825" s="28"/>
      <c r="DLQ825" s="28"/>
      <c r="DLR825" s="28"/>
      <c r="DLS825" s="28"/>
      <c r="DLT825" s="28"/>
      <c r="DLU825" s="28"/>
      <c r="DLV825" s="28"/>
      <c r="DLW825" s="28"/>
      <c r="DLX825" s="28"/>
      <c r="DLY825" s="28"/>
      <c r="DLZ825" s="28"/>
      <c r="DMA825" s="28"/>
      <c r="DMB825" s="28"/>
      <c r="DMC825" s="28"/>
      <c r="DMD825" s="28"/>
      <c r="DME825" s="28"/>
      <c r="DMF825" s="28"/>
      <c r="DMG825" s="28"/>
      <c r="DMH825" s="28"/>
      <c r="DMI825" s="28"/>
      <c r="DMJ825" s="28"/>
      <c r="DMK825" s="28"/>
      <c r="DML825" s="28"/>
      <c r="DMM825" s="28"/>
      <c r="DMN825" s="28"/>
      <c r="DMO825" s="28"/>
      <c r="DMP825" s="28"/>
      <c r="DMQ825" s="28"/>
      <c r="DMR825" s="28"/>
      <c r="DMS825" s="28"/>
      <c r="DMT825" s="28"/>
      <c r="DMU825" s="28"/>
      <c r="DMV825" s="28"/>
      <c r="DMW825" s="28"/>
      <c r="DMX825" s="28"/>
      <c r="DMY825" s="28"/>
      <c r="DMZ825" s="28"/>
      <c r="DNA825" s="28"/>
      <c r="DNB825" s="28"/>
      <c r="DNC825" s="28"/>
      <c r="DND825" s="28"/>
      <c r="DNE825" s="28"/>
      <c r="DNF825" s="28"/>
      <c r="DNG825" s="28"/>
      <c r="DNH825" s="28"/>
      <c r="DNI825" s="28"/>
      <c r="DNJ825" s="28"/>
      <c r="DNK825" s="28"/>
      <c r="DNL825" s="28"/>
      <c r="DNM825" s="28"/>
      <c r="DNN825" s="28"/>
      <c r="DNO825" s="28"/>
      <c r="DNP825" s="28"/>
      <c r="DNQ825" s="28"/>
      <c r="DNR825" s="28"/>
      <c r="DNS825" s="28"/>
      <c r="DNT825" s="28"/>
      <c r="DNU825" s="28"/>
      <c r="DNV825" s="28"/>
      <c r="DNW825" s="28"/>
      <c r="DNX825" s="28"/>
      <c r="DNY825" s="28"/>
      <c r="DNZ825" s="28"/>
      <c r="DOA825" s="28"/>
      <c r="DOB825" s="28"/>
      <c r="DOC825" s="28"/>
      <c r="DOD825" s="28"/>
      <c r="DOE825" s="28"/>
      <c r="DOF825" s="28"/>
      <c r="DOG825" s="28"/>
      <c r="DOH825" s="28"/>
      <c r="DOI825" s="28"/>
      <c r="DOJ825" s="28"/>
      <c r="DOK825" s="28"/>
      <c r="DOL825" s="28"/>
      <c r="DOM825" s="28"/>
      <c r="DON825" s="28"/>
      <c r="DOO825" s="28"/>
      <c r="DOP825" s="28"/>
      <c r="DOQ825" s="28"/>
      <c r="DOR825" s="28"/>
      <c r="DOS825" s="28"/>
      <c r="DOT825" s="28"/>
      <c r="DOU825" s="28"/>
      <c r="DOV825" s="28"/>
      <c r="DOW825" s="28"/>
      <c r="DOX825" s="28"/>
      <c r="DOY825" s="28"/>
      <c r="DOZ825" s="28"/>
      <c r="DPA825" s="28"/>
      <c r="DPB825" s="28"/>
      <c r="DPC825" s="28"/>
      <c r="DPD825" s="28"/>
      <c r="DPE825" s="28"/>
      <c r="DPF825" s="28"/>
      <c r="DPG825" s="28"/>
      <c r="DPH825" s="28"/>
      <c r="DPI825" s="28"/>
      <c r="DPJ825" s="28"/>
      <c r="DPK825" s="28"/>
      <c r="DPL825" s="28"/>
      <c r="DPM825" s="28"/>
      <c r="DPN825" s="28"/>
      <c r="DPO825" s="28"/>
      <c r="DPP825" s="28"/>
      <c r="DPQ825" s="28"/>
      <c r="DPR825" s="28"/>
      <c r="DPS825" s="28"/>
      <c r="DPT825" s="28"/>
      <c r="DPU825" s="28"/>
      <c r="DPV825" s="28"/>
      <c r="DPW825" s="28"/>
      <c r="DPX825" s="28"/>
      <c r="DPY825" s="28"/>
      <c r="DPZ825" s="28"/>
      <c r="DQA825" s="28"/>
      <c r="DQB825" s="28"/>
      <c r="DQC825" s="28"/>
      <c r="DQD825" s="28"/>
      <c r="DQE825" s="28"/>
      <c r="DQF825" s="28"/>
      <c r="DQG825" s="28"/>
      <c r="DQH825" s="28"/>
      <c r="DQI825" s="28"/>
      <c r="DQJ825" s="28"/>
      <c r="DQK825" s="28"/>
      <c r="DQL825" s="28"/>
      <c r="DQM825" s="28"/>
      <c r="DQN825" s="28"/>
      <c r="DQO825" s="28"/>
      <c r="DQP825" s="28"/>
      <c r="DQQ825" s="28"/>
      <c r="DQR825" s="28"/>
      <c r="DQS825" s="28"/>
      <c r="DQT825" s="28"/>
      <c r="DQU825" s="28"/>
      <c r="DQV825" s="28"/>
      <c r="DQW825" s="28"/>
      <c r="DQX825" s="28"/>
      <c r="DQY825" s="28"/>
      <c r="DQZ825" s="28"/>
      <c r="DRA825" s="28"/>
      <c r="DRB825" s="28"/>
      <c r="DRC825" s="28"/>
      <c r="DRD825" s="28"/>
      <c r="DRE825" s="28"/>
      <c r="DRF825" s="28"/>
      <c r="DRG825" s="28"/>
      <c r="DRH825" s="28"/>
      <c r="DRI825" s="28"/>
      <c r="DRJ825" s="28"/>
      <c r="DRK825" s="28"/>
      <c r="DRL825" s="28"/>
      <c r="DRM825" s="28"/>
      <c r="DRN825" s="28"/>
      <c r="DRO825" s="28"/>
      <c r="DRP825" s="28"/>
      <c r="DRQ825" s="28"/>
      <c r="DRR825" s="28"/>
      <c r="DRS825" s="28"/>
      <c r="DRT825" s="28"/>
      <c r="DRU825" s="28"/>
      <c r="DRV825" s="28"/>
      <c r="DRW825" s="28"/>
      <c r="DRX825" s="28"/>
      <c r="DRY825" s="28"/>
      <c r="DRZ825" s="28"/>
      <c r="DSA825" s="28"/>
      <c r="DSB825" s="28"/>
      <c r="DSC825" s="28"/>
      <c r="DSD825" s="28"/>
      <c r="DSE825" s="28"/>
      <c r="DSF825" s="28"/>
      <c r="DSG825" s="28"/>
      <c r="DSH825" s="28"/>
      <c r="DSI825" s="28"/>
      <c r="DSJ825" s="28"/>
      <c r="DSK825" s="28"/>
      <c r="DSL825" s="28"/>
      <c r="DSM825" s="28"/>
      <c r="DSN825" s="28"/>
      <c r="DSO825" s="28"/>
      <c r="DSP825" s="28"/>
      <c r="DSQ825" s="28"/>
      <c r="DSR825" s="28"/>
      <c r="DSS825" s="28"/>
      <c r="DST825" s="28"/>
      <c r="DSU825" s="28"/>
      <c r="DSV825" s="28"/>
      <c r="DSW825" s="28"/>
      <c r="DSX825" s="28"/>
      <c r="DSY825" s="28"/>
      <c r="DSZ825" s="28"/>
      <c r="DTA825" s="28"/>
      <c r="DTB825" s="28"/>
      <c r="DTC825" s="28"/>
      <c r="DTD825" s="28"/>
      <c r="DTE825" s="28"/>
      <c r="DTF825" s="28"/>
      <c r="DTG825" s="28"/>
      <c r="DTH825" s="28"/>
      <c r="DTI825" s="28"/>
      <c r="DTJ825" s="28"/>
      <c r="DTK825" s="28"/>
      <c r="DTL825" s="28"/>
      <c r="DTM825" s="28"/>
      <c r="DTN825" s="28"/>
      <c r="DTO825" s="28"/>
      <c r="DTP825" s="28"/>
      <c r="DTQ825" s="28"/>
      <c r="DTR825" s="28"/>
      <c r="DTS825" s="28"/>
      <c r="DTT825" s="28"/>
      <c r="DTU825" s="28"/>
      <c r="DTV825" s="28"/>
      <c r="DTW825" s="28"/>
      <c r="DTX825" s="28"/>
      <c r="DTY825" s="28"/>
      <c r="DTZ825" s="28"/>
      <c r="DUA825" s="28"/>
      <c r="DUB825" s="28"/>
      <c r="DUC825" s="28"/>
      <c r="DUD825" s="28"/>
      <c r="DUE825" s="28"/>
      <c r="DUF825" s="28"/>
      <c r="DUG825" s="28"/>
      <c r="DUH825" s="28"/>
      <c r="DUI825" s="28"/>
      <c r="DUJ825" s="28"/>
      <c r="DUK825" s="28"/>
      <c r="DUL825" s="28"/>
      <c r="DUM825" s="28"/>
      <c r="DUN825" s="28"/>
      <c r="DUO825" s="28"/>
      <c r="DUP825" s="28"/>
      <c r="DUQ825" s="28"/>
      <c r="DUR825" s="28"/>
      <c r="DUS825" s="28"/>
      <c r="DUT825" s="28"/>
      <c r="DUU825" s="28"/>
      <c r="DUV825" s="28"/>
      <c r="DUW825" s="28"/>
      <c r="DUX825" s="28"/>
      <c r="DUY825" s="28"/>
      <c r="DUZ825" s="28"/>
      <c r="DVA825" s="28"/>
      <c r="DVB825" s="28"/>
      <c r="DVC825" s="28"/>
      <c r="DVD825" s="28"/>
      <c r="DVE825" s="28"/>
      <c r="DVF825" s="28"/>
      <c r="DVG825" s="28"/>
      <c r="DVH825" s="28"/>
      <c r="DVI825" s="28"/>
      <c r="DVJ825" s="28"/>
      <c r="DVK825" s="28"/>
      <c r="DVL825" s="28"/>
      <c r="DVM825" s="28"/>
      <c r="DVN825" s="28"/>
      <c r="DVO825" s="28"/>
      <c r="DVP825" s="28"/>
      <c r="DVQ825" s="28"/>
      <c r="DVR825" s="28"/>
      <c r="DVS825" s="28"/>
      <c r="DVT825" s="28"/>
      <c r="DVU825" s="28"/>
      <c r="DVV825" s="28"/>
      <c r="DVW825" s="28"/>
      <c r="DVX825" s="28"/>
      <c r="DVY825" s="28"/>
      <c r="DVZ825" s="28"/>
      <c r="DWA825" s="28"/>
      <c r="DWB825" s="28"/>
      <c r="DWC825" s="28"/>
      <c r="DWD825" s="28"/>
      <c r="DWE825" s="28"/>
      <c r="DWF825" s="28"/>
      <c r="DWG825" s="28"/>
      <c r="DWH825" s="28"/>
      <c r="DWI825" s="28"/>
      <c r="DWJ825" s="28"/>
      <c r="DWK825" s="28"/>
      <c r="DWL825" s="28"/>
      <c r="DWM825" s="28"/>
      <c r="DWN825" s="28"/>
      <c r="DWO825" s="28"/>
      <c r="DWP825" s="28"/>
      <c r="DWQ825" s="28"/>
      <c r="DWR825" s="28"/>
      <c r="DWS825" s="28"/>
      <c r="DWT825" s="28"/>
      <c r="DWU825" s="28"/>
      <c r="DWV825" s="28"/>
      <c r="DWW825" s="28"/>
      <c r="DWX825" s="28"/>
      <c r="DWY825" s="28"/>
      <c r="DWZ825" s="28"/>
      <c r="DXA825" s="28"/>
      <c r="DXB825" s="28"/>
      <c r="DXC825" s="28"/>
      <c r="DXD825" s="28"/>
      <c r="DXE825" s="28"/>
      <c r="DXF825" s="28"/>
      <c r="DXG825" s="28"/>
      <c r="DXH825" s="28"/>
      <c r="DXI825" s="28"/>
      <c r="DXJ825" s="28"/>
      <c r="DXK825" s="28"/>
      <c r="DXL825" s="28"/>
      <c r="DXM825" s="28"/>
      <c r="DXN825" s="28"/>
      <c r="DXO825" s="28"/>
      <c r="DXP825" s="28"/>
      <c r="DXQ825" s="28"/>
      <c r="DXR825" s="28"/>
      <c r="DXS825" s="28"/>
      <c r="DXT825" s="28"/>
      <c r="DXU825" s="28"/>
      <c r="DXV825" s="28"/>
      <c r="DXW825" s="28"/>
      <c r="DXX825" s="28"/>
      <c r="DXY825" s="28"/>
      <c r="DXZ825" s="28"/>
      <c r="DYA825" s="28"/>
      <c r="DYB825" s="28"/>
      <c r="DYC825" s="28"/>
      <c r="DYD825" s="28"/>
      <c r="DYE825" s="28"/>
      <c r="DYF825" s="28"/>
      <c r="DYG825" s="28"/>
      <c r="DYH825" s="28"/>
      <c r="DYI825" s="28"/>
      <c r="DYJ825" s="28"/>
      <c r="DYK825" s="28"/>
      <c r="DYL825" s="28"/>
      <c r="DYM825" s="28"/>
      <c r="DYN825" s="28"/>
      <c r="DYO825" s="28"/>
      <c r="DYP825" s="28"/>
      <c r="DYQ825" s="28"/>
      <c r="DYR825" s="28"/>
      <c r="DYS825" s="28"/>
      <c r="DYT825" s="28"/>
      <c r="DYU825" s="28"/>
      <c r="DYV825" s="28"/>
      <c r="DYW825" s="28"/>
      <c r="DYX825" s="28"/>
      <c r="DYY825" s="28"/>
      <c r="DYZ825" s="28"/>
      <c r="DZA825" s="28"/>
      <c r="DZB825" s="28"/>
      <c r="DZC825" s="28"/>
      <c r="DZD825" s="28"/>
      <c r="DZE825" s="28"/>
      <c r="DZF825" s="28"/>
      <c r="DZG825" s="28"/>
      <c r="DZH825" s="28"/>
      <c r="DZI825" s="28"/>
      <c r="DZJ825" s="28"/>
      <c r="DZK825" s="28"/>
      <c r="DZL825" s="28"/>
      <c r="DZM825" s="28"/>
      <c r="DZN825" s="28"/>
      <c r="DZO825" s="28"/>
      <c r="DZP825" s="28"/>
      <c r="DZQ825" s="28"/>
      <c r="DZR825" s="28"/>
      <c r="DZS825" s="28"/>
      <c r="DZT825" s="28"/>
      <c r="DZU825" s="28"/>
      <c r="DZV825" s="28"/>
      <c r="DZW825" s="28"/>
      <c r="DZX825" s="28"/>
      <c r="DZY825" s="28"/>
      <c r="DZZ825" s="28"/>
      <c r="EAA825" s="28"/>
      <c r="EAB825" s="28"/>
      <c r="EAC825" s="28"/>
      <c r="EAD825" s="28"/>
      <c r="EAE825" s="28"/>
      <c r="EAF825" s="28"/>
      <c r="EAG825" s="28"/>
      <c r="EAH825" s="28"/>
      <c r="EAI825" s="28"/>
      <c r="EAJ825" s="28"/>
      <c r="EAK825" s="28"/>
      <c r="EAL825" s="28"/>
      <c r="EAM825" s="28"/>
      <c r="EAN825" s="28"/>
      <c r="EAO825" s="28"/>
      <c r="EAP825" s="28"/>
      <c r="EAQ825" s="28"/>
      <c r="EAR825" s="28"/>
      <c r="EAS825" s="28"/>
      <c r="EAT825" s="28"/>
      <c r="EAU825" s="28"/>
      <c r="EAV825" s="28"/>
      <c r="EAW825" s="28"/>
      <c r="EAX825" s="28"/>
      <c r="EAY825" s="28"/>
      <c r="EAZ825" s="28"/>
      <c r="EBA825" s="28"/>
      <c r="EBB825" s="28"/>
      <c r="EBC825" s="28"/>
      <c r="EBD825" s="28"/>
      <c r="EBE825" s="28"/>
      <c r="EBF825" s="28"/>
      <c r="EBG825" s="28"/>
      <c r="EBH825" s="28"/>
      <c r="EBI825" s="28"/>
      <c r="EBJ825" s="28"/>
      <c r="EBK825" s="28"/>
      <c r="EBL825" s="28"/>
      <c r="EBM825" s="28"/>
      <c r="EBN825" s="28"/>
      <c r="EBO825" s="28"/>
      <c r="EBP825" s="28"/>
      <c r="EBQ825" s="28"/>
      <c r="EBR825" s="28"/>
      <c r="EBS825" s="28"/>
      <c r="EBT825" s="28"/>
      <c r="EBU825" s="28"/>
      <c r="EBV825" s="28"/>
      <c r="EBW825" s="28"/>
      <c r="EBX825" s="28"/>
      <c r="EBY825" s="28"/>
      <c r="EBZ825" s="28"/>
      <c r="ECA825" s="28"/>
      <c r="ECB825" s="28"/>
      <c r="ECC825" s="28"/>
      <c r="ECD825" s="28"/>
      <c r="ECE825" s="28"/>
      <c r="ECF825" s="28"/>
      <c r="ECG825" s="28"/>
      <c r="ECH825" s="28"/>
      <c r="ECI825" s="28"/>
      <c r="ECJ825" s="28"/>
      <c r="ECK825" s="28"/>
      <c r="ECL825" s="28"/>
      <c r="ECM825" s="28"/>
      <c r="ECN825" s="28"/>
      <c r="ECO825" s="28"/>
      <c r="ECP825" s="28"/>
      <c r="ECQ825" s="28"/>
      <c r="ECR825" s="28"/>
      <c r="ECS825" s="28"/>
      <c r="ECT825" s="28"/>
      <c r="ECU825" s="28"/>
      <c r="ECV825" s="28"/>
      <c r="ECW825" s="28"/>
      <c r="ECX825" s="28"/>
      <c r="ECY825" s="28"/>
      <c r="ECZ825" s="28"/>
      <c r="EDA825" s="28"/>
      <c r="EDB825" s="28"/>
      <c r="EDC825" s="28"/>
      <c r="EDD825" s="28"/>
      <c r="EDE825" s="28"/>
      <c r="EDF825" s="28"/>
      <c r="EDG825" s="28"/>
      <c r="EDH825" s="28"/>
      <c r="EDI825" s="28"/>
      <c r="EDJ825" s="28"/>
      <c r="EDK825" s="28"/>
      <c r="EDL825" s="28"/>
      <c r="EDM825" s="28"/>
      <c r="EDN825" s="28"/>
      <c r="EDO825" s="28"/>
      <c r="EDP825" s="28"/>
      <c r="EDQ825" s="28"/>
      <c r="EDR825" s="28"/>
      <c r="EDS825" s="28"/>
      <c r="EDT825" s="28"/>
      <c r="EDU825" s="28"/>
      <c r="EDV825" s="28"/>
      <c r="EDW825" s="28"/>
      <c r="EDX825" s="28"/>
      <c r="EDY825" s="28"/>
      <c r="EDZ825" s="28"/>
      <c r="EEA825" s="28"/>
      <c r="EEB825" s="28"/>
      <c r="EEC825" s="28"/>
      <c r="EED825" s="28"/>
      <c r="EEE825" s="28"/>
      <c r="EEF825" s="28"/>
      <c r="EEG825" s="28"/>
      <c r="EEH825" s="28"/>
      <c r="EEI825" s="28"/>
      <c r="EEJ825" s="28"/>
      <c r="EEK825" s="28"/>
      <c r="EEL825" s="28"/>
      <c r="EEM825" s="28"/>
      <c r="EEN825" s="28"/>
      <c r="EEO825" s="28"/>
      <c r="EEP825" s="28"/>
      <c r="EEQ825" s="28"/>
      <c r="EER825" s="28"/>
      <c r="EES825" s="28"/>
      <c r="EET825" s="28"/>
      <c r="EEU825" s="28"/>
      <c r="EEV825" s="28"/>
      <c r="EEW825" s="28"/>
      <c r="EEX825" s="28"/>
      <c r="EEY825" s="28"/>
      <c r="EEZ825" s="28"/>
      <c r="EFA825" s="28"/>
      <c r="EFB825" s="28"/>
      <c r="EFC825" s="28"/>
      <c r="EFD825" s="28"/>
      <c r="EFE825" s="28"/>
      <c r="EFF825" s="28"/>
      <c r="EFG825" s="28"/>
      <c r="EFH825" s="28"/>
      <c r="EFI825" s="28"/>
      <c r="EFJ825" s="28"/>
      <c r="EFK825" s="28"/>
      <c r="EFL825" s="28"/>
      <c r="EFM825" s="28"/>
      <c r="EFN825" s="28"/>
      <c r="EFO825" s="28"/>
      <c r="EFP825" s="28"/>
      <c r="EFQ825" s="28"/>
      <c r="EFR825" s="28"/>
      <c r="EFS825" s="28"/>
      <c r="EFT825" s="28"/>
      <c r="EFU825" s="28"/>
      <c r="EFV825" s="28"/>
      <c r="EFW825" s="28"/>
      <c r="EFX825" s="28"/>
      <c r="EFY825" s="28"/>
      <c r="EFZ825" s="28"/>
      <c r="EGA825" s="28"/>
      <c r="EGB825" s="28"/>
      <c r="EGC825" s="28"/>
      <c r="EGD825" s="28"/>
      <c r="EGE825" s="28"/>
      <c r="EGF825" s="28"/>
      <c r="EGG825" s="28"/>
      <c r="EGH825" s="28"/>
      <c r="EGI825" s="28"/>
      <c r="EGJ825" s="28"/>
      <c r="EGK825" s="28"/>
      <c r="EGL825" s="28"/>
      <c r="EGM825" s="28"/>
      <c r="EGN825" s="28"/>
      <c r="EGO825" s="28"/>
      <c r="EGP825" s="28"/>
      <c r="EGQ825" s="28"/>
      <c r="EGR825" s="28"/>
      <c r="EGS825" s="28"/>
      <c r="EGT825" s="28"/>
      <c r="EGU825" s="28"/>
      <c r="EGV825" s="28"/>
      <c r="EGW825" s="28"/>
      <c r="EGX825" s="28"/>
      <c r="EGY825" s="28"/>
      <c r="EGZ825" s="28"/>
      <c r="EHA825" s="28"/>
      <c r="EHB825" s="28"/>
      <c r="EHC825" s="28"/>
      <c r="EHD825" s="28"/>
      <c r="EHE825" s="28"/>
      <c r="EHF825" s="28"/>
      <c r="EHG825" s="28"/>
      <c r="EHH825" s="28"/>
      <c r="EHI825" s="28"/>
      <c r="EHJ825" s="28"/>
      <c r="EHK825" s="28"/>
      <c r="EHL825" s="28"/>
      <c r="EHM825" s="28"/>
      <c r="EHN825" s="28"/>
      <c r="EHO825" s="28"/>
      <c r="EHP825" s="28"/>
      <c r="EHQ825" s="28"/>
      <c r="EHR825" s="28"/>
      <c r="EHS825" s="28"/>
      <c r="EHT825" s="28"/>
      <c r="EHU825" s="28"/>
      <c r="EHV825" s="28"/>
      <c r="EHW825" s="28"/>
      <c r="EHX825" s="28"/>
      <c r="EHY825" s="28"/>
      <c r="EHZ825" s="28"/>
      <c r="EIA825" s="28"/>
      <c r="EIB825" s="28"/>
      <c r="EIC825" s="28"/>
      <c r="EID825" s="28"/>
      <c r="EIE825" s="28"/>
      <c r="EIF825" s="28"/>
      <c r="EIG825" s="28"/>
      <c r="EIH825" s="28"/>
      <c r="EII825" s="28"/>
      <c r="EIJ825" s="28"/>
      <c r="EIK825" s="28"/>
      <c r="EIL825" s="28"/>
      <c r="EIM825" s="28"/>
      <c r="EIN825" s="28"/>
      <c r="EIO825" s="28"/>
      <c r="EIP825" s="28"/>
      <c r="EIQ825" s="28"/>
      <c r="EIR825" s="28"/>
      <c r="EIS825" s="28"/>
      <c r="EIT825" s="28"/>
      <c r="EIU825" s="28"/>
      <c r="EIV825" s="28"/>
      <c r="EIW825" s="28"/>
      <c r="EIX825" s="28"/>
      <c r="EIY825" s="28"/>
      <c r="EIZ825" s="28"/>
      <c r="EJA825" s="28"/>
      <c r="EJB825" s="28"/>
      <c r="EJC825" s="28"/>
      <c r="EJD825" s="28"/>
      <c r="EJE825" s="28"/>
      <c r="EJF825" s="28"/>
      <c r="EJG825" s="28"/>
      <c r="EJH825" s="28"/>
      <c r="EJI825" s="28"/>
      <c r="EJJ825" s="28"/>
      <c r="EJK825" s="28"/>
      <c r="EJL825" s="28"/>
      <c r="EJM825" s="28"/>
      <c r="EJN825" s="28"/>
      <c r="EJO825" s="28"/>
      <c r="EJP825" s="28"/>
      <c r="EJQ825" s="28"/>
      <c r="EJR825" s="28"/>
      <c r="EJS825" s="28"/>
      <c r="EJT825" s="28"/>
      <c r="EJU825" s="28"/>
      <c r="EJV825" s="28"/>
      <c r="EJW825" s="28"/>
      <c r="EJX825" s="28"/>
      <c r="EJY825" s="28"/>
      <c r="EJZ825" s="28"/>
      <c r="EKA825" s="28"/>
      <c r="EKB825" s="28"/>
      <c r="EKC825" s="28"/>
      <c r="EKD825" s="28"/>
      <c r="EKE825" s="28"/>
      <c r="EKF825" s="28"/>
      <c r="EKG825" s="28"/>
      <c r="EKH825" s="28"/>
      <c r="EKI825" s="28"/>
      <c r="EKJ825" s="28"/>
      <c r="EKK825" s="28"/>
      <c r="EKL825" s="28"/>
      <c r="EKM825" s="28"/>
      <c r="EKN825" s="28"/>
      <c r="EKO825" s="28"/>
      <c r="EKP825" s="28"/>
      <c r="EKQ825" s="28"/>
      <c r="EKR825" s="28"/>
      <c r="EKS825" s="28"/>
      <c r="EKT825" s="28"/>
      <c r="EKU825" s="28"/>
      <c r="EKV825" s="28"/>
      <c r="EKW825" s="28"/>
      <c r="EKX825" s="28"/>
      <c r="EKY825" s="28"/>
      <c r="EKZ825" s="28"/>
      <c r="ELA825" s="28"/>
      <c r="ELB825" s="28"/>
      <c r="ELC825" s="28"/>
      <c r="ELD825" s="28"/>
      <c r="ELE825" s="28"/>
      <c r="ELF825" s="28"/>
      <c r="ELG825" s="28"/>
      <c r="ELH825" s="28"/>
      <c r="ELI825" s="28"/>
      <c r="ELJ825" s="28"/>
      <c r="ELK825" s="28"/>
      <c r="ELL825" s="28"/>
      <c r="ELM825" s="28"/>
      <c r="ELN825" s="28"/>
      <c r="ELO825" s="28"/>
      <c r="ELP825" s="28"/>
      <c r="ELQ825" s="28"/>
      <c r="ELR825" s="28"/>
      <c r="ELS825" s="28"/>
      <c r="ELT825" s="28"/>
      <c r="ELU825" s="28"/>
      <c r="ELV825" s="28"/>
      <c r="ELW825" s="28"/>
      <c r="ELX825" s="28"/>
      <c r="ELY825" s="28"/>
      <c r="ELZ825" s="28"/>
      <c r="EMA825" s="28"/>
      <c r="EMB825" s="28"/>
      <c r="EMC825" s="28"/>
      <c r="EMD825" s="28"/>
      <c r="EME825" s="28"/>
      <c r="EMF825" s="28"/>
      <c r="EMG825" s="28"/>
      <c r="EMH825" s="28"/>
      <c r="EMI825" s="28"/>
      <c r="EMJ825" s="28"/>
      <c r="EMK825" s="28"/>
      <c r="EML825" s="28"/>
      <c r="EMM825" s="28"/>
      <c r="EMN825" s="28"/>
      <c r="EMO825" s="28"/>
      <c r="EMP825" s="28"/>
      <c r="EMQ825" s="28"/>
      <c r="EMR825" s="28"/>
      <c r="EMS825" s="28"/>
      <c r="EMT825" s="28"/>
      <c r="EMU825" s="28"/>
      <c r="EMV825" s="28"/>
      <c r="EMW825" s="28"/>
      <c r="EMX825" s="28"/>
      <c r="EMY825" s="28"/>
      <c r="EMZ825" s="28"/>
      <c r="ENA825" s="28"/>
      <c r="ENB825" s="28"/>
      <c r="ENC825" s="28"/>
      <c r="END825" s="28"/>
      <c r="ENE825" s="28"/>
      <c r="ENF825" s="28"/>
      <c r="ENG825" s="28"/>
      <c r="ENH825" s="28"/>
      <c r="ENI825" s="28"/>
      <c r="ENJ825" s="28"/>
      <c r="ENK825" s="28"/>
      <c r="ENL825" s="28"/>
      <c r="ENM825" s="28"/>
      <c r="ENN825" s="28"/>
      <c r="ENO825" s="28"/>
      <c r="ENP825" s="28"/>
      <c r="ENQ825" s="28"/>
      <c r="ENR825" s="28"/>
      <c r="ENS825" s="28"/>
      <c r="ENT825" s="28"/>
      <c r="ENU825" s="28"/>
      <c r="ENV825" s="28"/>
      <c r="ENW825" s="28"/>
      <c r="ENX825" s="28"/>
      <c r="ENY825" s="28"/>
      <c r="ENZ825" s="28"/>
      <c r="EOA825" s="28"/>
      <c r="EOB825" s="28"/>
      <c r="EOC825" s="28"/>
      <c r="EOD825" s="28"/>
      <c r="EOE825" s="28"/>
      <c r="EOF825" s="28"/>
      <c r="EOG825" s="28"/>
      <c r="EOH825" s="28"/>
      <c r="EOI825" s="28"/>
      <c r="EOJ825" s="28"/>
      <c r="EOK825" s="28"/>
      <c r="EOL825" s="28"/>
      <c r="EOM825" s="28"/>
      <c r="EON825" s="28"/>
      <c r="EOO825" s="28"/>
      <c r="EOP825" s="28"/>
      <c r="EOQ825" s="28"/>
      <c r="EOR825" s="28"/>
      <c r="EOS825" s="28"/>
      <c r="EOT825" s="28"/>
      <c r="EOU825" s="28"/>
      <c r="EOV825" s="28"/>
      <c r="EOW825" s="28"/>
      <c r="EOX825" s="28"/>
      <c r="EOY825" s="28"/>
      <c r="EOZ825" s="28"/>
      <c r="EPA825" s="28"/>
      <c r="EPB825" s="28"/>
      <c r="EPC825" s="28"/>
      <c r="EPD825" s="28"/>
      <c r="EPE825" s="28"/>
      <c r="EPF825" s="28"/>
      <c r="EPG825" s="28"/>
      <c r="EPH825" s="28"/>
      <c r="EPI825" s="28"/>
      <c r="EPJ825" s="28"/>
      <c r="EPK825" s="28"/>
      <c r="EPL825" s="28"/>
      <c r="EPM825" s="28"/>
      <c r="EPN825" s="28"/>
      <c r="EPO825" s="28"/>
      <c r="EPP825" s="28"/>
      <c r="EPQ825" s="28"/>
      <c r="EPR825" s="28"/>
      <c r="EPS825" s="28"/>
      <c r="EPT825" s="28"/>
      <c r="EPU825" s="28"/>
      <c r="EPV825" s="28"/>
      <c r="EPW825" s="28"/>
      <c r="EPX825" s="28"/>
      <c r="EPY825" s="28"/>
      <c r="EPZ825" s="28"/>
      <c r="EQA825" s="28"/>
      <c r="EQB825" s="28"/>
      <c r="EQC825" s="28"/>
      <c r="EQD825" s="28"/>
      <c r="EQE825" s="28"/>
      <c r="EQF825" s="28"/>
      <c r="EQG825" s="28"/>
      <c r="EQH825" s="28"/>
      <c r="EQI825" s="28"/>
      <c r="EQJ825" s="28"/>
      <c r="EQK825" s="28"/>
      <c r="EQL825" s="28"/>
      <c r="EQM825" s="28"/>
      <c r="EQN825" s="28"/>
      <c r="EQO825" s="28"/>
      <c r="EQP825" s="28"/>
      <c r="EQQ825" s="28"/>
      <c r="EQR825" s="28"/>
      <c r="EQS825" s="28"/>
      <c r="EQT825" s="28"/>
      <c r="EQU825" s="28"/>
      <c r="EQV825" s="28"/>
      <c r="EQW825" s="28"/>
      <c r="EQX825" s="28"/>
      <c r="EQY825" s="28"/>
      <c r="EQZ825" s="28"/>
      <c r="ERA825" s="28"/>
      <c r="ERB825" s="28"/>
      <c r="ERC825" s="28"/>
      <c r="ERD825" s="28"/>
      <c r="ERE825" s="28"/>
      <c r="ERF825" s="28"/>
      <c r="ERG825" s="28"/>
      <c r="ERH825" s="28"/>
      <c r="ERI825" s="28"/>
      <c r="ERJ825" s="28"/>
      <c r="ERK825" s="28"/>
      <c r="ERL825" s="28"/>
      <c r="ERM825" s="28"/>
      <c r="ERN825" s="28"/>
      <c r="ERO825" s="28"/>
      <c r="ERP825" s="28"/>
      <c r="ERQ825" s="28"/>
      <c r="ERR825" s="28"/>
      <c r="ERS825" s="28"/>
      <c r="ERT825" s="28"/>
      <c r="ERU825" s="28"/>
      <c r="ERV825" s="28"/>
      <c r="ERW825" s="28"/>
      <c r="ERX825" s="28"/>
      <c r="ERY825" s="28"/>
      <c r="ERZ825" s="28"/>
      <c r="ESA825" s="28"/>
      <c r="ESB825" s="28"/>
      <c r="ESC825" s="28"/>
      <c r="ESD825" s="28"/>
      <c r="ESE825" s="28"/>
      <c r="ESF825" s="28"/>
      <c r="ESG825" s="28"/>
      <c r="ESH825" s="28"/>
      <c r="ESI825" s="28"/>
      <c r="ESJ825" s="28"/>
      <c r="ESK825" s="28"/>
      <c r="ESL825" s="28"/>
      <c r="ESM825" s="28"/>
      <c r="ESN825" s="28"/>
      <c r="ESO825" s="28"/>
      <c r="ESP825" s="28"/>
      <c r="ESQ825" s="28"/>
      <c r="ESR825" s="28"/>
      <c r="ESS825" s="28"/>
      <c r="EST825" s="28"/>
      <c r="ESU825" s="28"/>
      <c r="ESV825" s="28"/>
      <c r="ESW825" s="28"/>
      <c r="ESX825" s="28"/>
      <c r="ESY825" s="28"/>
      <c r="ESZ825" s="28"/>
      <c r="ETA825" s="28"/>
      <c r="ETB825" s="28"/>
      <c r="ETC825" s="28"/>
      <c r="ETD825" s="28"/>
      <c r="ETE825" s="28"/>
      <c r="ETF825" s="28"/>
      <c r="ETG825" s="28"/>
      <c r="ETH825" s="28"/>
      <c r="ETI825" s="28"/>
      <c r="ETJ825" s="28"/>
      <c r="ETK825" s="28"/>
      <c r="ETL825" s="28"/>
      <c r="ETM825" s="28"/>
      <c r="ETN825" s="28"/>
      <c r="ETO825" s="28"/>
      <c r="ETP825" s="28"/>
      <c r="ETQ825" s="28"/>
      <c r="ETR825" s="28"/>
      <c r="ETS825" s="28"/>
      <c r="ETT825" s="28"/>
      <c r="ETU825" s="28"/>
      <c r="ETV825" s="28"/>
      <c r="ETW825" s="28"/>
      <c r="ETX825" s="28"/>
      <c r="ETY825" s="28"/>
      <c r="ETZ825" s="28"/>
      <c r="EUA825" s="28"/>
      <c r="EUB825" s="28"/>
      <c r="EUC825" s="28"/>
      <c r="EUD825" s="28"/>
      <c r="EUE825" s="28"/>
      <c r="EUF825" s="28"/>
      <c r="EUG825" s="28"/>
      <c r="EUH825" s="28"/>
      <c r="EUI825" s="28"/>
      <c r="EUJ825" s="28"/>
      <c r="EUK825" s="28"/>
      <c r="EUL825" s="28"/>
      <c r="EUM825" s="28"/>
      <c r="EUN825" s="28"/>
      <c r="EUO825" s="28"/>
      <c r="EUP825" s="28"/>
      <c r="EUQ825" s="28"/>
      <c r="EUR825" s="28"/>
      <c r="EUS825" s="28"/>
      <c r="EUT825" s="28"/>
      <c r="EUU825" s="28"/>
      <c r="EUV825" s="28"/>
      <c r="EUW825" s="28"/>
      <c r="EUX825" s="28"/>
      <c r="EUY825" s="28"/>
      <c r="EUZ825" s="28"/>
      <c r="EVA825" s="28"/>
      <c r="EVB825" s="28"/>
      <c r="EVC825" s="28"/>
      <c r="EVD825" s="28"/>
      <c r="EVE825" s="28"/>
      <c r="EVF825" s="28"/>
      <c r="EVG825" s="28"/>
      <c r="EVH825" s="28"/>
      <c r="EVI825" s="28"/>
      <c r="EVJ825" s="28"/>
      <c r="EVK825" s="28"/>
      <c r="EVL825" s="28"/>
      <c r="EVM825" s="28"/>
      <c r="EVN825" s="28"/>
      <c r="EVO825" s="28"/>
      <c r="EVP825" s="28"/>
      <c r="EVQ825" s="28"/>
      <c r="EVR825" s="28"/>
      <c r="EVS825" s="28"/>
      <c r="EVT825" s="28"/>
      <c r="EVU825" s="28"/>
      <c r="EVV825" s="28"/>
      <c r="EVW825" s="28"/>
      <c r="EVX825" s="28"/>
      <c r="EVY825" s="28"/>
      <c r="EVZ825" s="28"/>
      <c r="EWA825" s="28"/>
      <c r="EWB825" s="28"/>
      <c r="EWC825" s="28"/>
      <c r="EWD825" s="28"/>
      <c r="EWE825" s="28"/>
      <c r="EWF825" s="28"/>
      <c r="EWG825" s="28"/>
      <c r="EWH825" s="28"/>
      <c r="EWI825" s="28"/>
      <c r="EWJ825" s="28"/>
      <c r="EWK825" s="28"/>
      <c r="EWL825" s="28"/>
      <c r="EWM825" s="28"/>
      <c r="EWN825" s="28"/>
      <c r="EWO825" s="28"/>
      <c r="EWP825" s="28"/>
      <c r="EWQ825" s="28"/>
      <c r="EWR825" s="28"/>
      <c r="EWS825" s="28"/>
      <c r="EWT825" s="28"/>
      <c r="EWU825" s="28"/>
      <c r="EWV825" s="28"/>
      <c r="EWW825" s="28"/>
      <c r="EWX825" s="28"/>
      <c r="EWY825" s="28"/>
      <c r="EWZ825" s="28"/>
      <c r="EXA825" s="28"/>
      <c r="EXB825" s="28"/>
      <c r="EXC825" s="28"/>
      <c r="EXD825" s="28"/>
      <c r="EXE825" s="28"/>
      <c r="EXF825" s="28"/>
      <c r="EXG825" s="28"/>
      <c r="EXH825" s="28"/>
      <c r="EXI825" s="28"/>
      <c r="EXJ825" s="28"/>
      <c r="EXK825" s="28"/>
      <c r="EXL825" s="28"/>
      <c r="EXM825" s="28"/>
      <c r="EXN825" s="28"/>
      <c r="EXO825" s="28"/>
      <c r="EXP825" s="28"/>
      <c r="EXQ825" s="28"/>
      <c r="EXR825" s="28"/>
      <c r="EXS825" s="28"/>
      <c r="EXT825" s="28"/>
      <c r="EXU825" s="28"/>
      <c r="EXV825" s="28"/>
      <c r="EXW825" s="28"/>
      <c r="EXX825" s="28"/>
      <c r="EXY825" s="28"/>
      <c r="EXZ825" s="28"/>
      <c r="EYA825" s="28"/>
      <c r="EYB825" s="28"/>
      <c r="EYC825" s="28"/>
      <c r="EYD825" s="28"/>
      <c r="EYE825" s="28"/>
      <c r="EYF825" s="28"/>
      <c r="EYG825" s="28"/>
      <c r="EYH825" s="28"/>
      <c r="EYI825" s="28"/>
      <c r="EYJ825" s="28"/>
      <c r="EYK825" s="28"/>
      <c r="EYL825" s="28"/>
      <c r="EYM825" s="28"/>
      <c r="EYN825" s="28"/>
      <c r="EYO825" s="28"/>
      <c r="EYP825" s="28"/>
      <c r="EYQ825" s="28"/>
      <c r="EYR825" s="28"/>
      <c r="EYS825" s="28"/>
      <c r="EYT825" s="28"/>
      <c r="EYU825" s="28"/>
      <c r="EYV825" s="28"/>
      <c r="EYW825" s="28"/>
      <c r="EYX825" s="28"/>
      <c r="EYY825" s="28"/>
      <c r="EYZ825" s="28"/>
      <c r="EZA825" s="28"/>
      <c r="EZB825" s="28"/>
      <c r="EZC825" s="28"/>
      <c r="EZD825" s="28"/>
      <c r="EZE825" s="28"/>
      <c r="EZF825" s="28"/>
      <c r="EZG825" s="28"/>
      <c r="EZH825" s="28"/>
      <c r="EZI825" s="28"/>
      <c r="EZJ825" s="28"/>
      <c r="EZK825" s="28"/>
      <c r="EZL825" s="28"/>
      <c r="EZM825" s="28"/>
      <c r="EZN825" s="28"/>
      <c r="EZO825" s="28"/>
      <c r="EZP825" s="28"/>
      <c r="EZQ825" s="28"/>
      <c r="EZR825" s="28"/>
      <c r="EZS825" s="28"/>
      <c r="EZT825" s="28"/>
      <c r="EZU825" s="28"/>
      <c r="EZV825" s="28"/>
      <c r="EZW825" s="28"/>
      <c r="EZX825" s="28"/>
      <c r="EZY825" s="28"/>
      <c r="EZZ825" s="28"/>
      <c r="FAA825" s="28"/>
      <c r="FAB825" s="28"/>
      <c r="FAC825" s="28"/>
      <c r="FAD825" s="28"/>
      <c r="FAE825" s="28"/>
      <c r="FAF825" s="28"/>
      <c r="FAG825" s="28"/>
      <c r="FAH825" s="28"/>
      <c r="FAI825" s="28"/>
      <c r="FAJ825" s="28"/>
      <c r="FAK825" s="28"/>
      <c r="FAL825" s="28"/>
      <c r="FAM825" s="28"/>
      <c r="FAN825" s="28"/>
      <c r="FAO825" s="28"/>
      <c r="FAP825" s="28"/>
      <c r="FAQ825" s="28"/>
      <c r="FAR825" s="28"/>
      <c r="FAS825" s="28"/>
      <c r="FAT825" s="28"/>
      <c r="FAU825" s="28"/>
      <c r="FAV825" s="28"/>
      <c r="FAW825" s="28"/>
      <c r="FAX825" s="28"/>
      <c r="FAY825" s="28"/>
      <c r="FAZ825" s="28"/>
      <c r="FBA825" s="28"/>
      <c r="FBB825" s="28"/>
      <c r="FBC825" s="28"/>
      <c r="FBD825" s="28"/>
      <c r="FBE825" s="28"/>
      <c r="FBF825" s="28"/>
      <c r="FBG825" s="28"/>
      <c r="FBH825" s="28"/>
      <c r="FBI825" s="28"/>
      <c r="FBJ825" s="28"/>
      <c r="FBK825" s="28"/>
      <c r="FBL825" s="28"/>
      <c r="FBM825" s="28"/>
      <c r="FBN825" s="28"/>
      <c r="FBO825" s="28"/>
      <c r="FBP825" s="28"/>
      <c r="FBQ825" s="28"/>
      <c r="FBR825" s="28"/>
      <c r="FBS825" s="28"/>
      <c r="FBT825" s="28"/>
      <c r="FBU825" s="28"/>
      <c r="FBV825" s="28"/>
      <c r="FBW825" s="28"/>
      <c r="FBX825" s="28"/>
      <c r="FBY825" s="28"/>
      <c r="FBZ825" s="28"/>
      <c r="FCA825" s="28"/>
      <c r="FCB825" s="28"/>
      <c r="FCC825" s="28"/>
      <c r="FCD825" s="28"/>
      <c r="FCE825" s="28"/>
      <c r="FCF825" s="28"/>
      <c r="FCG825" s="28"/>
      <c r="FCH825" s="28"/>
      <c r="FCI825" s="28"/>
      <c r="FCJ825" s="28"/>
      <c r="FCK825" s="28"/>
      <c r="FCL825" s="28"/>
      <c r="FCM825" s="28"/>
      <c r="FCN825" s="28"/>
      <c r="FCO825" s="28"/>
      <c r="FCP825" s="28"/>
      <c r="FCQ825" s="28"/>
      <c r="FCR825" s="28"/>
      <c r="FCS825" s="28"/>
      <c r="FCT825" s="28"/>
      <c r="FCU825" s="28"/>
      <c r="FCV825" s="28"/>
      <c r="FCW825" s="28"/>
      <c r="FCX825" s="28"/>
      <c r="FCY825" s="28"/>
      <c r="FCZ825" s="28"/>
      <c r="FDA825" s="28"/>
      <c r="FDB825" s="28"/>
      <c r="FDC825" s="28"/>
      <c r="FDD825" s="28"/>
      <c r="FDE825" s="28"/>
      <c r="FDF825" s="28"/>
      <c r="FDG825" s="28"/>
      <c r="FDH825" s="28"/>
      <c r="FDI825" s="28"/>
      <c r="FDJ825" s="28"/>
      <c r="FDK825" s="28"/>
      <c r="FDL825" s="28"/>
      <c r="FDM825" s="28"/>
      <c r="FDN825" s="28"/>
      <c r="FDO825" s="28"/>
      <c r="FDP825" s="28"/>
      <c r="FDQ825" s="28"/>
      <c r="FDR825" s="28"/>
      <c r="FDS825" s="28"/>
      <c r="FDT825" s="28"/>
      <c r="FDU825" s="28"/>
      <c r="FDV825" s="28"/>
      <c r="FDW825" s="28"/>
      <c r="FDX825" s="28"/>
      <c r="FDY825" s="28"/>
      <c r="FDZ825" s="28"/>
      <c r="FEA825" s="28"/>
      <c r="FEB825" s="28"/>
      <c r="FEC825" s="28"/>
      <c r="FED825" s="28"/>
      <c r="FEE825" s="28"/>
      <c r="FEF825" s="28"/>
      <c r="FEG825" s="28"/>
      <c r="FEH825" s="28"/>
      <c r="FEI825" s="28"/>
      <c r="FEJ825" s="28"/>
      <c r="FEK825" s="28"/>
      <c r="FEL825" s="28"/>
      <c r="FEM825" s="28"/>
      <c r="FEN825" s="28"/>
      <c r="FEO825" s="28"/>
      <c r="FEP825" s="28"/>
      <c r="FEQ825" s="28"/>
      <c r="FER825" s="28"/>
      <c r="FES825" s="28"/>
      <c r="FET825" s="28"/>
      <c r="FEU825" s="28"/>
      <c r="FEV825" s="28"/>
      <c r="FEW825" s="28"/>
      <c r="FEX825" s="28"/>
      <c r="FEY825" s="28"/>
      <c r="FEZ825" s="28"/>
      <c r="FFA825" s="28"/>
      <c r="FFB825" s="28"/>
      <c r="FFC825" s="28"/>
      <c r="FFD825" s="28"/>
      <c r="FFE825" s="28"/>
      <c r="FFF825" s="28"/>
      <c r="FFG825" s="28"/>
      <c r="FFH825" s="28"/>
      <c r="FFI825" s="28"/>
      <c r="FFJ825" s="28"/>
      <c r="FFK825" s="28"/>
      <c r="FFL825" s="28"/>
      <c r="FFM825" s="28"/>
      <c r="FFN825" s="28"/>
      <c r="FFO825" s="28"/>
      <c r="FFP825" s="28"/>
      <c r="FFQ825" s="28"/>
      <c r="FFR825" s="28"/>
      <c r="FFS825" s="28"/>
      <c r="FFT825" s="28"/>
      <c r="FFU825" s="28"/>
      <c r="FFV825" s="28"/>
      <c r="FFW825" s="28"/>
      <c r="FFX825" s="28"/>
      <c r="FFY825" s="28"/>
      <c r="FFZ825" s="28"/>
      <c r="FGA825" s="28"/>
      <c r="FGB825" s="28"/>
      <c r="FGC825" s="28"/>
      <c r="FGD825" s="28"/>
      <c r="FGE825" s="28"/>
      <c r="FGF825" s="28"/>
      <c r="FGG825" s="28"/>
      <c r="FGH825" s="28"/>
      <c r="FGI825" s="28"/>
      <c r="FGJ825" s="28"/>
      <c r="FGK825" s="28"/>
      <c r="FGL825" s="28"/>
      <c r="FGM825" s="28"/>
      <c r="FGN825" s="28"/>
      <c r="FGO825" s="28"/>
      <c r="FGP825" s="28"/>
      <c r="FGQ825" s="28"/>
      <c r="FGR825" s="28"/>
      <c r="FGS825" s="28"/>
      <c r="FGT825" s="28"/>
      <c r="FGU825" s="28"/>
      <c r="FGV825" s="28"/>
      <c r="FGW825" s="28"/>
      <c r="FGX825" s="28"/>
      <c r="FGY825" s="28"/>
      <c r="FGZ825" s="28"/>
      <c r="FHA825" s="28"/>
      <c r="FHB825" s="28"/>
      <c r="FHC825" s="28"/>
      <c r="FHD825" s="28"/>
      <c r="FHE825" s="28"/>
      <c r="FHF825" s="28"/>
      <c r="FHG825" s="28"/>
      <c r="FHH825" s="28"/>
      <c r="FHI825" s="28"/>
      <c r="FHJ825" s="28"/>
      <c r="FHK825" s="28"/>
      <c r="FHL825" s="28"/>
      <c r="FHM825" s="28"/>
      <c r="FHN825" s="28"/>
      <c r="FHO825" s="28"/>
      <c r="FHP825" s="28"/>
      <c r="FHQ825" s="28"/>
      <c r="FHR825" s="28"/>
      <c r="FHS825" s="28"/>
      <c r="FHT825" s="28"/>
      <c r="FHU825" s="28"/>
      <c r="FHV825" s="28"/>
      <c r="FHW825" s="28"/>
      <c r="FHX825" s="28"/>
      <c r="FHY825" s="28"/>
      <c r="FHZ825" s="28"/>
      <c r="FIA825" s="28"/>
      <c r="FIB825" s="28"/>
      <c r="FIC825" s="28"/>
      <c r="FID825" s="28"/>
      <c r="FIE825" s="28"/>
      <c r="FIF825" s="28"/>
      <c r="FIG825" s="28"/>
      <c r="FIH825" s="28"/>
      <c r="FII825" s="28"/>
      <c r="FIJ825" s="28"/>
      <c r="FIK825" s="28"/>
      <c r="FIL825" s="28"/>
      <c r="FIM825" s="28"/>
      <c r="FIN825" s="28"/>
      <c r="FIO825" s="28"/>
      <c r="FIP825" s="28"/>
      <c r="FIQ825" s="28"/>
      <c r="FIR825" s="28"/>
      <c r="FIS825" s="28"/>
      <c r="FIT825" s="28"/>
      <c r="FIU825" s="28"/>
      <c r="FIV825" s="28"/>
      <c r="FIW825" s="28"/>
      <c r="FIX825" s="28"/>
      <c r="FIY825" s="28"/>
      <c r="FIZ825" s="28"/>
      <c r="FJA825" s="28"/>
      <c r="FJB825" s="28"/>
      <c r="FJC825" s="28"/>
      <c r="FJD825" s="28"/>
      <c r="FJE825" s="28"/>
      <c r="FJF825" s="28"/>
      <c r="FJG825" s="28"/>
      <c r="FJH825" s="28"/>
      <c r="FJI825" s="28"/>
      <c r="FJJ825" s="28"/>
      <c r="FJK825" s="28"/>
      <c r="FJL825" s="28"/>
      <c r="FJM825" s="28"/>
      <c r="FJN825" s="28"/>
      <c r="FJO825" s="28"/>
      <c r="FJP825" s="28"/>
      <c r="FJQ825" s="28"/>
      <c r="FJR825" s="28"/>
      <c r="FJS825" s="28"/>
      <c r="FJT825" s="28"/>
      <c r="FJU825" s="28"/>
      <c r="FJV825" s="28"/>
      <c r="FJW825" s="28"/>
      <c r="FJX825" s="28"/>
      <c r="FJY825" s="28"/>
      <c r="FJZ825" s="28"/>
      <c r="FKA825" s="28"/>
      <c r="FKB825" s="28"/>
      <c r="FKC825" s="28"/>
      <c r="FKD825" s="28"/>
      <c r="FKE825" s="28"/>
      <c r="FKF825" s="28"/>
      <c r="FKG825" s="28"/>
      <c r="FKH825" s="28"/>
      <c r="FKI825" s="28"/>
      <c r="FKJ825" s="28"/>
      <c r="FKK825" s="28"/>
      <c r="FKL825" s="28"/>
      <c r="FKM825" s="28"/>
      <c r="FKN825" s="28"/>
      <c r="FKO825" s="28"/>
      <c r="FKP825" s="28"/>
      <c r="FKQ825" s="28"/>
      <c r="FKR825" s="28"/>
      <c r="FKS825" s="28"/>
      <c r="FKT825" s="28"/>
      <c r="FKU825" s="28"/>
      <c r="FKV825" s="28"/>
      <c r="FKW825" s="28"/>
      <c r="FKX825" s="28"/>
      <c r="FKY825" s="28"/>
      <c r="FKZ825" s="28"/>
      <c r="FLA825" s="28"/>
      <c r="FLB825" s="28"/>
      <c r="FLC825" s="28"/>
      <c r="FLD825" s="28"/>
      <c r="FLE825" s="28"/>
      <c r="FLF825" s="28"/>
      <c r="FLG825" s="28"/>
      <c r="FLH825" s="28"/>
      <c r="FLI825" s="28"/>
      <c r="FLJ825" s="28"/>
      <c r="FLK825" s="28"/>
      <c r="FLL825" s="28"/>
      <c r="FLM825" s="28"/>
      <c r="FLN825" s="28"/>
      <c r="FLO825" s="28"/>
      <c r="FLP825" s="28"/>
      <c r="FLQ825" s="28"/>
      <c r="FLR825" s="28"/>
      <c r="FLS825" s="28"/>
      <c r="FLT825" s="28"/>
      <c r="FLU825" s="28"/>
      <c r="FLV825" s="28"/>
      <c r="FLW825" s="28"/>
      <c r="FLX825" s="28"/>
      <c r="FLY825" s="28"/>
      <c r="FLZ825" s="28"/>
      <c r="FMA825" s="28"/>
      <c r="FMB825" s="28"/>
      <c r="FMC825" s="28"/>
      <c r="FMD825" s="28"/>
      <c r="FME825" s="28"/>
      <c r="FMF825" s="28"/>
      <c r="FMG825" s="28"/>
      <c r="FMH825" s="28"/>
      <c r="FMI825" s="28"/>
      <c r="FMJ825" s="28"/>
      <c r="FMK825" s="28"/>
      <c r="FML825" s="28"/>
      <c r="FMM825" s="28"/>
      <c r="FMN825" s="28"/>
      <c r="FMO825" s="28"/>
      <c r="FMP825" s="28"/>
      <c r="FMQ825" s="28"/>
      <c r="FMR825" s="28"/>
      <c r="FMS825" s="28"/>
      <c r="FMT825" s="28"/>
      <c r="FMU825" s="28"/>
      <c r="FMV825" s="28"/>
      <c r="FMW825" s="28"/>
      <c r="FMX825" s="28"/>
      <c r="FMY825" s="28"/>
      <c r="FMZ825" s="28"/>
      <c r="FNA825" s="28"/>
      <c r="FNB825" s="28"/>
      <c r="FNC825" s="28"/>
      <c r="FND825" s="28"/>
      <c r="FNE825" s="28"/>
      <c r="FNF825" s="28"/>
      <c r="FNG825" s="28"/>
      <c r="FNH825" s="28"/>
      <c r="FNI825" s="28"/>
      <c r="FNJ825" s="28"/>
      <c r="FNK825" s="28"/>
      <c r="FNL825" s="28"/>
      <c r="FNM825" s="28"/>
      <c r="FNN825" s="28"/>
      <c r="FNO825" s="28"/>
      <c r="FNP825" s="28"/>
      <c r="FNQ825" s="28"/>
      <c r="FNR825" s="28"/>
      <c r="FNS825" s="28"/>
      <c r="FNT825" s="28"/>
      <c r="FNU825" s="28"/>
      <c r="FNV825" s="28"/>
      <c r="FNW825" s="28"/>
      <c r="FNX825" s="28"/>
      <c r="FNY825" s="28"/>
      <c r="FNZ825" s="28"/>
      <c r="FOA825" s="28"/>
      <c r="FOB825" s="28"/>
      <c r="FOC825" s="28"/>
      <c r="FOD825" s="28"/>
      <c r="FOE825" s="28"/>
      <c r="FOF825" s="28"/>
      <c r="FOG825" s="28"/>
      <c r="FOH825" s="28"/>
      <c r="FOI825" s="28"/>
      <c r="FOJ825" s="28"/>
      <c r="FOK825" s="28"/>
      <c r="FOL825" s="28"/>
      <c r="FOM825" s="28"/>
      <c r="FON825" s="28"/>
      <c r="FOO825" s="28"/>
      <c r="FOP825" s="28"/>
      <c r="FOQ825" s="28"/>
      <c r="FOR825" s="28"/>
      <c r="FOS825" s="28"/>
      <c r="FOT825" s="28"/>
      <c r="FOU825" s="28"/>
      <c r="FOV825" s="28"/>
      <c r="FOW825" s="28"/>
      <c r="FOX825" s="28"/>
      <c r="FOY825" s="28"/>
      <c r="FOZ825" s="28"/>
      <c r="FPA825" s="28"/>
      <c r="FPB825" s="28"/>
      <c r="FPC825" s="28"/>
      <c r="FPD825" s="28"/>
      <c r="FPE825" s="28"/>
      <c r="FPF825" s="28"/>
      <c r="FPG825" s="28"/>
      <c r="FPH825" s="28"/>
      <c r="FPI825" s="28"/>
      <c r="FPJ825" s="28"/>
      <c r="FPK825" s="28"/>
      <c r="FPL825" s="28"/>
      <c r="FPM825" s="28"/>
      <c r="FPN825" s="28"/>
      <c r="FPO825" s="28"/>
      <c r="FPP825" s="28"/>
      <c r="FPQ825" s="28"/>
      <c r="FPR825" s="28"/>
      <c r="FPS825" s="28"/>
      <c r="FPT825" s="28"/>
      <c r="FPU825" s="28"/>
      <c r="FPV825" s="28"/>
      <c r="FPW825" s="28"/>
      <c r="FPX825" s="28"/>
      <c r="FPY825" s="28"/>
      <c r="FPZ825" s="28"/>
      <c r="FQA825" s="28"/>
      <c r="FQB825" s="28"/>
      <c r="FQC825" s="28"/>
      <c r="FQD825" s="28"/>
      <c r="FQE825" s="28"/>
      <c r="FQF825" s="28"/>
      <c r="FQG825" s="28"/>
      <c r="FQH825" s="28"/>
      <c r="FQI825" s="28"/>
      <c r="FQJ825" s="28"/>
      <c r="FQK825" s="28"/>
      <c r="FQL825" s="28"/>
      <c r="FQM825" s="28"/>
      <c r="FQN825" s="28"/>
      <c r="FQO825" s="28"/>
      <c r="FQP825" s="28"/>
      <c r="FQQ825" s="28"/>
      <c r="FQR825" s="28"/>
      <c r="FQS825" s="28"/>
      <c r="FQT825" s="28"/>
      <c r="FQU825" s="28"/>
      <c r="FQV825" s="28"/>
      <c r="FQW825" s="28"/>
      <c r="FQX825" s="28"/>
      <c r="FQY825" s="28"/>
      <c r="FQZ825" s="28"/>
      <c r="FRA825" s="28"/>
      <c r="FRB825" s="28"/>
      <c r="FRC825" s="28"/>
      <c r="FRD825" s="28"/>
      <c r="FRE825" s="28"/>
      <c r="FRF825" s="28"/>
      <c r="FRG825" s="28"/>
      <c r="FRH825" s="28"/>
      <c r="FRI825" s="28"/>
      <c r="FRJ825" s="28"/>
      <c r="FRK825" s="28"/>
      <c r="FRL825" s="28"/>
      <c r="FRM825" s="28"/>
      <c r="FRN825" s="28"/>
      <c r="FRO825" s="28"/>
      <c r="FRP825" s="28"/>
      <c r="FRQ825" s="28"/>
      <c r="FRR825" s="28"/>
      <c r="FRS825" s="28"/>
      <c r="FRT825" s="28"/>
      <c r="FRU825" s="28"/>
      <c r="FRV825" s="28"/>
      <c r="FRW825" s="28"/>
      <c r="FRX825" s="28"/>
      <c r="FRY825" s="28"/>
      <c r="FRZ825" s="28"/>
      <c r="FSA825" s="28"/>
      <c r="FSB825" s="28"/>
      <c r="FSC825" s="28"/>
      <c r="FSD825" s="28"/>
      <c r="FSE825" s="28"/>
      <c r="FSF825" s="28"/>
      <c r="FSG825" s="28"/>
      <c r="FSH825" s="28"/>
      <c r="FSI825" s="28"/>
      <c r="FSJ825" s="28"/>
      <c r="FSK825" s="28"/>
      <c r="FSL825" s="28"/>
      <c r="FSM825" s="28"/>
      <c r="FSN825" s="28"/>
      <c r="FSO825" s="28"/>
      <c r="FSP825" s="28"/>
      <c r="FSQ825" s="28"/>
      <c r="FSR825" s="28"/>
      <c r="FSS825" s="28"/>
      <c r="FST825" s="28"/>
      <c r="FSU825" s="28"/>
      <c r="FSV825" s="28"/>
      <c r="FSW825" s="28"/>
      <c r="FSX825" s="28"/>
      <c r="FSY825" s="28"/>
      <c r="FSZ825" s="28"/>
      <c r="FTA825" s="28"/>
      <c r="FTB825" s="28"/>
      <c r="FTC825" s="28"/>
      <c r="FTD825" s="28"/>
      <c r="FTE825" s="28"/>
      <c r="FTF825" s="28"/>
      <c r="FTG825" s="28"/>
      <c r="FTH825" s="28"/>
      <c r="FTI825" s="28"/>
      <c r="FTJ825" s="28"/>
      <c r="FTK825" s="28"/>
      <c r="FTL825" s="28"/>
      <c r="FTM825" s="28"/>
      <c r="FTN825" s="28"/>
      <c r="FTO825" s="28"/>
      <c r="FTP825" s="28"/>
      <c r="FTQ825" s="28"/>
      <c r="FTR825" s="28"/>
      <c r="FTS825" s="28"/>
      <c r="FTT825" s="28"/>
      <c r="FTU825" s="28"/>
      <c r="FTV825" s="28"/>
      <c r="FTW825" s="28"/>
      <c r="FTX825" s="28"/>
      <c r="FTY825" s="28"/>
      <c r="FTZ825" s="28"/>
      <c r="FUA825" s="28"/>
      <c r="FUB825" s="28"/>
      <c r="FUC825" s="28"/>
      <c r="FUD825" s="28"/>
      <c r="FUE825" s="28"/>
      <c r="FUF825" s="28"/>
      <c r="FUG825" s="28"/>
      <c r="FUH825" s="28"/>
      <c r="FUI825" s="28"/>
      <c r="FUJ825" s="28"/>
      <c r="FUK825" s="28"/>
      <c r="FUL825" s="28"/>
      <c r="FUM825" s="28"/>
      <c r="FUN825" s="28"/>
      <c r="FUO825" s="28"/>
      <c r="FUP825" s="28"/>
      <c r="FUQ825" s="28"/>
      <c r="FUR825" s="28"/>
      <c r="FUS825" s="28"/>
      <c r="FUT825" s="28"/>
      <c r="FUU825" s="28"/>
      <c r="FUV825" s="28"/>
      <c r="FUW825" s="28"/>
      <c r="FUX825" s="28"/>
      <c r="FUY825" s="28"/>
      <c r="FUZ825" s="28"/>
      <c r="FVA825" s="28"/>
      <c r="FVB825" s="28"/>
      <c r="FVC825" s="28"/>
      <c r="FVD825" s="28"/>
      <c r="FVE825" s="28"/>
      <c r="FVF825" s="28"/>
      <c r="FVG825" s="28"/>
      <c r="FVH825" s="28"/>
      <c r="FVI825" s="28"/>
      <c r="FVJ825" s="28"/>
      <c r="FVK825" s="28"/>
      <c r="FVL825" s="28"/>
      <c r="FVM825" s="28"/>
      <c r="FVN825" s="28"/>
      <c r="FVO825" s="28"/>
      <c r="FVP825" s="28"/>
      <c r="FVQ825" s="28"/>
      <c r="FVR825" s="28"/>
      <c r="FVS825" s="28"/>
      <c r="FVT825" s="28"/>
      <c r="FVU825" s="28"/>
      <c r="FVV825" s="28"/>
      <c r="FVW825" s="28"/>
      <c r="FVX825" s="28"/>
      <c r="FVY825" s="28"/>
      <c r="FVZ825" s="28"/>
      <c r="FWA825" s="28"/>
      <c r="FWB825" s="28"/>
      <c r="FWC825" s="28"/>
      <c r="FWD825" s="28"/>
      <c r="FWE825" s="28"/>
      <c r="FWF825" s="28"/>
      <c r="FWG825" s="28"/>
      <c r="FWH825" s="28"/>
      <c r="FWI825" s="28"/>
      <c r="FWJ825" s="28"/>
      <c r="FWK825" s="28"/>
      <c r="FWL825" s="28"/>
      <c r="FWM825" s="28"/>
      <c r="FWN825" s="28"/>
      <c r="FWO825" s="28"/>
      <c r="FWP825" s="28"/>
      <c r="FWQ825" s="28"/>
      <c r="FWR825" s="28"/>
      <c r="FWS825" s="28"/>
      <c r="FWT825" s="28"/>
      <c r="FWU825" s="28"/>
      <c r="FWV825" s="28"/>
      <c r="FWW825" s="28"/>
      <c r="FWX825" s="28"/>
      <c r="FWY825" s="28"/>
      <c r="FWZ825" s="28"/>
      <c r="FXA825" s="28"/>
      <c r="FXB825" s="28"/>
      <c r="FXC825" s="28"/>
      <c r="FXD825" s="28"/>
      <c r="FXE825" s="28"/>
      <c r="FXF825" s="28"/>
      <c r="FXG825" s="28"/>
      <c r="FXH825" s="28"/>
      <c r="FXI825" s="28"/>
      <c r="FXJ825" s="28"/>
      <c r="FXK825" s="28"/>
      <c r="FXL825" s="28"/>
      <c r="FXM825" s="28"/>
      <c r="FXN825" s="28"/>
      <c r="FXO825" s="28"/>
      <c r="FXP825" s="28"/>
      <c r="FXQ825" s="28"/>
      <c r="FXR825" s="28"/>
      <c r="FXS825" s="28"/>
      <c r="FXT825" s="28"/>
      <c r="FXU825" s="28"/>
      <c r="FXV825" s="28"/>
      <c r="FXW825" s="28"/>
      <c r="FXX825" s="28"/>
      <c r="FXY825" s="28"/>
      <c r="FXZ825" s="28"/>
      <c r="FYA825" s="28"/>
      <c r="FYB825" s="28"/>
      <c r="FYC825" s="28"/>
      <c r="FYD825" s="28"/>
      <c r="FYE825" s="28"/>
      <c r="FYF825" s="28"/>
      <c r="FYG825" s="28"/>
      <c r="FYH825" s="28"/>
      <c r="FYI825" s="28"/>
      <c r="FYJ825" s="28"/>
      <c r="FYK825" s="28"/>
      <c r="FYL825" s="28"/>
      <c r="FYM825" s="28"/>
      <c r="FYN825" s="28"/>
      <c r="FYO825" s="28"/>
      <c r="FYP825" s="28"/>
      <c r="FYQ825" s="28"/>
      <c r="FYR825" s="28"/>
      <c r="FYS825" s="28"/>
      <c r="FYT825" s="28"/>
      <c r="FYU825" s="28"/>
      <c r="FYV825" s="28"/>
      <c r="FYW825" s="28"/>
      <c r="FYX825" s="28"/>
      <c r="FYY825" s="28"/>
      <c r="FYZ825" s="28"/>
      <c r="FZA825" s="28"/>
      <c r="FZB825" s="28"/>
      <c r="FZC825" s="28"/>
      <c r="FZD825" s="28"/>
      <c r="FZE825" s="28"/>
      <c r="FZF825" s="28"/>
      <c r="FZG825" s="28"/>
      <c r="FZH825" s="28"/>
      <c r="FZI825" s="28"/>
      <c r="FZJ825" s="28"/>
      <c r="FZK825" s="28"/>
      <c r="FZL825" s="28"/>
      <c r="FZM825" s="28"/>
      <c r="FZN825" s="28"/>
      <c r="FZO825" s="28"/>
      <c r="FZP825" s="28"/>
      <c r="FZQ825" s="28"/>
      <c r="FZR825" s="28"/>
      <c r="FZS825" s="28"/>
      <c r="FZT825" s="28"/>
      <c r="FZU825" s="28"/>
      <c r="FZV825" s="28"/>
      <c r="FZW825" s="28"/>
      <c r="FZX825" s="28"/>
      <c r="FZY825" s="28"/>
      <c r="FZZ825" s="28"/>
      <c r="GAA825" s="28"/>
      <c r="GAB825" s="28"/>
      <c r="GAC825" s="28"/>
      <c r="GAD825" s="28"/>
      <c r="GAE825" s="28"/>
      <c r="GAF825" s="28"/>
      <c r="GAG825" s="28"/>
      <c r="GAH825" s="28"/>
      <c r="GAI825" s="28"/>
      <c r="GAJ825" s="28"/>
      <c r="GAK825" s="28"/>
      <c r="GAL825" s="28"/>
      <c r="GAM825" s="28"/>
      <c r="GAN825" s="28"/>
      <c r="GAO825" s="28"/>
      <c r="GAP825" s="28"/>
      <c r="GAQ825" s="28"/>
      <c r="GAR825" s="28"/>
      <c r="GAS825" s="28"/>
      <c r="GAT825" s="28"/>
      <c r="GAU825" s="28"/>
      <c r="GAV825" s="28"/>
      <c r="GAW825" s="28"/>
      <c r="GAX825" s="28"/>
      <c r="GAY825" s="28"/>
      <c r="GAZ825" s="28"/>
      <c r="GBA825" s="28"/>
      <c r="GBB825" s="28"/>
      <c r="GBC825" s="28"/>
      <c r="GBD825" s="28"/>
      <c r="GBE825" s="28"/>
      <c r="GBF825" s="28"/>
      <c r="GBG825" s="28"/>
      <c r="GBH825" s="28"/>
      <c r="GBI825" s="28"/>
      <c r="GBJ825" s="28"/>
      <c r="GBK825" s="28"/>
      <c r="GBL825" s="28"/>
      <c r="GBM825" s="28"/>
      <c r="GBN825" s="28"/>
      <c r="GBO825" s="28"/>
      <c r="GBP825" s="28"/>
      <c r="GBQ825" s="28"/>
      <c r="GBR825" s="28"/>
      <c r="GBS825" s="28"/>
      <c r="GBT825" s="28"/>
      <c r="GBU825" s="28"/>
      <c r="GBV825" s="28"/>
      <c r="GBW825" s="28"/>
      <c r="GBX825" s="28"/>
      <c r="GBY825" s="28"/>
      <c r="GBZ825" s="28"/>
      <c r="GCA825" s="28"/>
      <c r="GCB825" s="28"/>
      <c r="GCC825" s="28"/>
      <c r="GCD825" s="28"/>
      <c r="GCE825" s="28"/>
      <c r="GCF825" s="28"/>
      <c r="GCG825" s="28"/>
      <c r="GCH825" s="28"/>
      <c r="GCI825" s="28"/>
      <c r="GCJ825" s="28"/>
      <c r="GCK825" s="28"/>
      <c r="GCL825" s="28"/>
      <c r="GCM825" s="28"/>
      <c r="GCN825" s="28"/>
      <c r="GCO825" s="28"/>
      <c r="GCP825" s="28"/>
      <c r="GCQ825" s="28"/>
      <c r="GCR825" s="28"/>
      <c r="GCS825" s="28"/>
      <c r="GCT825" s="28"/>
      <c r="GCU825" s="28"/>
      <c r="GCV825" s="28"/>
      <c r="GCW825" s="28"/>
      <c r="GCX825" s="28"/>
      <c r="GCY825" s="28"/>
      <c r="GCZ825" s="28"/>
      <c r="GDA825" s="28"/>
      <c r="GDB825" s="28"/>
      <c r="GDC825" s="28"/>
      <c r="GDD825" s="28"/>
      <c r="GDE825" s="28"/>
      <c r="GDF825" s="28"/>
      <c r="GDG825" s="28"/>
      <c r="GDH825" s="28"/>
      <c r="GDI825" s="28"/>
      <c r="GDJ825" s="28"/>
      <c r="GDK825" s="28"/>
      <c r="GDL825" s="28"/>
      <c r="GDM825" s="28"/>
      <c r="GDN825" s="28"/>
      <c r="GDO825" s="28"/>
      <c r="GDP825" s="28"/>
      <c r="GDQ825" s="28"/>
      <c r="GDR825" s="28"/>
      <c r="GDS825" s="28"/>
      <c r="GDT825" s="28"/>
      <c r="GDU825" s="28"/>
      <c r="GDV825" s="28"/>
      <c r="GDW825" s="28"/>
      <c r="GDX825" s="28"/>
      <c r="GDY825" s="28"/>
      <c r="GDZ825" s="28"/>
      <c r="GEA825" s="28"/>
      <c r="GEB825" s="28"/>
      <c r="GEC825" s="28"/>
      <c r="GED825" s="28"/>
      <c r="GEE825" s="28"/>
      <c r="GEF825" s="28"/>
      <c r="GEG825" s="28"/>
      <c r="GEH825" s="28"/>
      <c r="GEI825" s="28"/>
      <c r="GEJ825" s="28"/>
      <c r="GEK825" s="28"/>
      <c r="GEL825" s="28"/>
      <c r="GEM825" s="28"/>
      <c r="GEN825" s="28"/>
      <c r="GEO825" s="28"/>
      <c r="GEP825" s="28"/>
      <c r="GEQ825" s="28"/>
      <c r="GER825" s="28"/>
      <c r="GES825" s="28"/>
      <c r="GET825" s="28"/>
      <c r="GEU825" s="28"/>
      <c r="GEV825" s="28"/>
      <c r="GEW825" s="28"/>
      <c r="GEX825" s="28"/>
      <c r="GEY825" s="28"/>
      <c r="GEZ825" s="28"/>
      <c r="GFA825" s="28"/>
      <c r="GFB825" s="28"/>
      <c r="GFC825" s="28"/>
      <c r="GFD825" s="28"/>
      <c r="GFE825" s="28"/>
      <c r="GFF825" s="28"/>
      <c r="GFG825" s="28"/>
      <c r="GFH825" s="28"/>
      <c r="GFI825" s="28"/>
      <c r="GFJ825" s="28"/>
      <c r="GFK825" s="28"/>
      <c r="GFL825" s="28"/>
      <c r="GFM825" s="28"/>
      <c r="GFN825" s="28"/>
      <c r="GFO825" s="28"/>
      <c r="GFP825" s="28"/>
      <c r="GFQ825" s="28"/>
      <c r="GFR825" s="28"/>
      <c r="GFS825" s="28"/>
      <c r="GFT825" s="28"/>
      <c r="GFU825" s="28"/>
      <c r="GFV825" s="28"/>
      <c r="GFW825" s="28"/>
      <c r="GFX825" s="28"/>
      <c r="GFY825" s="28"/>
      <c r="GFZ825" s="28"/>
      <c r="GGA825" s="28"/>
      <c r="GGB825" s="28"/>
      <c r="GGC825" s="28"/>
      <c r="GGD825" s="28"/>
      <c r="GGE825" s="28"/>
      <c r="GGF825" s="28"/>
      <c r="GGG825" s="28"/>
      <c r="GGH825" s="28"/>
      <c r="GGI825" s="28"/>
      <c r="GGJ825" s="28"/>
      <c r="GGK825" s="28"/>
      <c r="GGL825" s="28"/>
      <c r="GGM825" s="28"/>
      <c r="GGN825" s="28"/>
      <c r="GGO825" s="28"/>
      <c r="GGP825" s="28"/>
      <c r="GGQ825" s="28"/>
      <c r="GGR825" s="28"/>
      <c r="GGS825" s="28"/>
      <c r="GGT825" s="28"/>
      <c r="GGU825" s="28"/>
      <c r="GGV825" s="28"/>
      <c r="GGW825" s="28"/>
      <c r="GGX825" s="28"/>
      <c r="GGY825" s="28"/>
      <c r="GGZ825" s="28"/>
      <c r="GHA825" s="28"/>
      <c r="GHB825" s="28"/>
      <c r="GHC825" s="28"/>
      <c r="GHD825" s="28"/>
      <c r="GHE825" s="28"/>
      <c r="GHF825" s="28"/>
      <c r="GHG825" s="28"/>
      <c r="GHH825" s="28"/>
      <c r="GHI825" s="28"/>
      <c r="GHJ825" s="28"/>
      <c r="GHK825" s="28"/>
      <c r="GHL825" s="28"/>
      <c r="GHM825" s="28"/>
      <c r="GHN825" s="28"/>
      <c r="GHO825" s="28"/>
      <c r="GHP825" s="28"/>
      <c r="GHQ825" s="28"/>
      <c r="GHR825" s="28"/>
      <c r="GHS825" s="28"/>
      <c r="GHT825" s="28"/>
      <c r="GHU825" s="28"/>
      <c r="GHV825" s="28"/>
      <c r="GHW825" s="28"/>
      <c r="GHX825" s="28"/>
      <c r="GHY825" s="28"/>
      <c r="GHZ825" s="28"/>
      <c r="GIA825" s="28"/>
      <c r="GIB825" s="28"/>
      <c r="GIC825" s="28"/>
      <c r="GID825" s="28"/>
      <c r="GIE825" s="28"/>
      <c r="GIF825" s="28"/>
      <c r="GIG825" s="28"/>
      <c r="GIH825" s="28"/>
      <c r="GII825" s="28"/>
      <c r="GIJ825" s="28"/>
      <c r="GIK825" s="28"/>
      <c r="GIL825" s="28"/>
      <c r="GIM825" s="28"/>
      <c r="GIN825" s="28"/>
      <c r="GIO825" s="28"/>
      <c r="GIP825" s="28"/>
      <c r="GIQ825" s="28"/>
      <c r="GIR825" s="28"/>
      <c r="GIS825" s="28"/>
      <c r="GIT825" s="28"/>
      <c r="GIU825" s="28"/>
      <c r="GIV825" s="28"/>
      <c r="GIW825" s="28"/>
      <c r="GIX825" s="28"/>
      <c r="GIY825" s="28"/>
      <c r="GIZ825" s="28"/>
      <c r="GJA825" s="28"/>
      <c r="GJB825" s="28"/>
      <c r="GJC825" s="28"/>
      <c r="GJD825" s="28"/>
      <c r="GJE825" s="28"/>
      <c r="GJF825" s="28"/>
      <c r="GJG825" s="28"/>
      <c r="GJH825" s="28"/>
      <c r="GJI825" s="28"/>
      <c r="GJJ825" s="28"/>
      <c r="GJK825" s="28"/>
      <c r="GJL825" s="28"/>
      <c r="GJM825" s="28"/>
      <c r="GJN825" s="28"/>
      <c r="GJO825" s="28"/>
      <c r="GJP825" s="28"/>
      <c r="GJQ825" s="28"/>
      <c r="GJR825" s="28"/>
      <c r="GJS825" s="28"/>
      <c r="GJT825" s="28"/>
      <c r="GJU825" s="28"/>
      <c r="GJV825" s="28"/>
      <c r="GJW825" s="28"/>
      <c r="GJX825" s="28"/>
      <c r="GJY825" s="28"/>
      <c r="GJZ825" s="28"/>
      <c r="GKA825" s="28"/>
      <c r="GKB825" s="28"/>
      <c r="GKC825" s="28"/>
      <c r="GKD825" s="28"/>
      <c r="GKE825" s="28"/>
      <c r="GKF825" s="28"/>
      <c r="GKG825" s="28"/>
      <c r="GKH825" s="28"/>
      <c r="GKI825" s="28"/>
      <c r="GKJ825" s="28"/>
      <c r="GKK825" s="28"/>
      <c r="GKL825" s="28"/>
      <c r="GKM825" s="28"/>
      <c r="GKN825" s="28"/>
      <c r="GKO825" s="28"/>
      <c r="GKP825" s="28"/>
      <c r="GKQ825" s="28"/>
      <c r="GKR825" s="28"/>
      <c r="GKS825" s="28"/>
      <c r="GKT825" s="28"/>
      <c r="GKU825" s="28"/>
      <c r="GKV825" s="28"/>
      <c r="GKW825" s="28"/>
      <c r="GKX825" s="28"/>
      <c r="GKY825" s="28"/>
      <c r="GKZ825" s="28"/>
      <c r="GLA825" s="28"/>
      <c r="GLB825" s="28"/>
      <c r="GLC825" s="28"/>
      <c r="GLD825" s="28"/>
      <c r="GLE825" s="28"/>
      <c r="GLF825" s="28"/>
      <c r="GLG825" s="28"/>
      <c r="GLH825" s="28"/>
      <c r="GLI825" s="28"/>
      <c r="GLJ825" s="28"/>
      <c r="GLK825" s="28"/>
      <c r="GLL825" s="28"/>
      <c r="GLM825" s="28"/>
      <c r="GLN825" s="28"/>
      <c r="GLO825" s="28"/>
      <c r="GLP825" s="28"/>
      <c r="GLQ825" s="28"/>
      <c r="GLR825" s="28"/>
      <c r="GLS825" s="28"/>
      <c r="GLT825" s="28"/>
      <c r="GLU825" s="28"/>
      <c r="GLV825" s="28"/>
      <c r="GLW825" s="28"/>
      <c r="GLX825" s="28"/>
      <c r="GLY825" s="28"/>
      <c r="GLZ825" s="28"/>
      <c r="GMA825" s="28"/>
      <c r="GMB825" s="28"/>
      <c r="GMC825" s="28"/>
      <c r="GMD825" s="28"/>
      <c r="GME825" s="28"/>
      <c r="GMF825" s="28"/>
      <c r="GMG825" s="28"/>
      <c r="GMH825" s="28"/>
      <c r="GMI825" s="28"/>
      <c r="GMJ825" s="28"/>
      <c r="GMK825" s="28"/>
      <c r="GML825" s="28"/>
      <c r="GMM825" s="28"/>
      <c r="GMN825" s="28"/>
      <c r="GMO825" s="28"/>
      <c r="GMP825" s="28"/>
      <c r="GMQ825" s="28"/>
      <c r="GMR825" s="28"/>
      <c r="GMS825" s="28"/>
      <c r="GMT825" s="28"/>
      <c r="GMU825" s="28"/>
      <c r="GMV825" s="28"/>
      <c r="GMW825" s="28"/>
      <c r="GMX825" s="28"/>
      <c r="GMY825" s="28"/>
      <c r="GMZ825" s="28"/>
      <c r="GNA825" s="28"/>
      <c r="GNB825" s="28"/>
      <c r="GNC825" s="28"/>
      <c r="GND825" s="28"/>
      <c r="GNE825" s="28"/>
      <c r="GNF825" s="28"/>
      <c r="GNG825" s="28"/>
      <c r="GNH825" s="28"/>
      <c r="GNI825" s="28"/>
      <c r="GNJ825" s="28"/>
      <c r="GNK825" s="28"/>
      <c r="GNL825" s="28"/>
      <c r="GNM825" s="28"/>
      <c r="GNN825" s="28"/>
      <c r="GNO825" s="28"/>
      <c r="GNP825" s="28"/>
      <c r="GNQ825" s="28"/>
      <c r="GNR825" s="28"/>
      <c r="GNS825" s="28"/>
      <c r="GNT825" s="28"/>
      <c r="GNU825" s="28"/>
      <c r="GNV825" s="28"/>
      <c r="GNW825" s="28"/>
      <c r="GNX825" s="28"/>
      <c r="GNY825" s="28"/>
      <c r="GNZ825" s="28"/>
      <c r="GOA825" s="28"/>
      <c r="GOB825" s="28"/>
      <c r="GOC825" s="28"/>
      <c r="GOD825" s="28"/>
      <c r="GOE825" s="28"/>
      <c r="GOF825" s="28"/>
      <c r="GOG825" s="28"/>
      <c r="GOH825" s="28"/>
      <c r="GOI825" s="28"/>
      <c r="GOJ825" s="28"/>
      <c r="GOK825" s="28"/>
      <c r="GOL825" s="28"/>
      <c r="GOM825" s="28"/>
      <c r="GON825" s="28"/>
      <c r="GOO825" s="28"/>
      <c r="GOP825" s="28"/>
      <c r="GOQ825" s="28"/>
      <c r="GOR825" s="28"/>
      <c r="GOS825" s="28"/>
      <c r="GOT825" s="28"/>
      <c r="GOU825" s="28"/>
      <c r="GOV825" s="28"/>
      <c r="GOW825" s="28"/>
      <c r="GOX825" s="28"/>
      <c r="GOY825" s="28"/>
      <c r="GOZ825" s="28"/>
      <c r="GPA825" s="28"/>
      <c r="GPB825" s="28"/>
      <c r="GPC825" s="28"/>
      <c r="GPD825" s="28"/>
      <c r="GPE825" s="28"/>
      <c r="GPF825" s="28"/>
      <c r="GPG825" s="28"/>
      <c r="GPH825" s="28"/>
      <c r="GPI825" s="28"/>
      <c r="GPJ825" s="28"/>
      <c r="GPK825" s="28"/>
      <c r="GPL825" s="28"/>
      <c r="GPM825" s="28"/>
      <c r="GPN825" s="28"/>
      <c r="GPO825" s="28"/>
      <c r="GPP825" s="28"/>
      <c r="GPQ825" s="28"/>
      <c r="GPR825" s="28"/>
      <c r="GPS825" s="28"/>
      <c r="GPT825" s="28"/>
      <c r="GPU825" s="28"/>
      <c r="GPV825" s="28"/>
      <c r="GPW825" s="28"/>
      <c r="GPX825" s="28"/>
      <c r="GPY825" s="28"/>
      <c r="GPZ825" s="28"/>
      <c r="GQA825" s="28"/>
      <c r="GQB825" s="28"/>
      <c r="GQC825" s="28"/>
      <c r="GQD825" s="28"/>
      <c r="GQE825" s="28"/>
      <c r="GQF825" s="28"/>
      <c r="GQG825" s="28"/>
      <c r="GQH825" s="28"/>
      <c r="GQI825" s="28"/>
      <c r="GQJ825" s="28"/>
      <c r="GQK825" s="28"/>
      <c r="GQL825" s="28"/>
      <c r="GQM825" s="28"/>
      <c r="GQN825" s="28"/>
      <c r="GQO825" s="28"/>
      <c r="GQP825" s="28"/>
      <c r="GQQ825" s="28"/>
      <c r="GQR825" s="28"/>
      <c r="GQS825" s="28"/>
      <c r="GQT825" s="28"/>
      <c r="GQU825" s="28"/>
      <c r="GQV825" s="28"/>
      <c r="GQW825" s="28"/>
      <c r="GQX825" s="28"/>
      <c r="GQY825" s="28"/>
      <c r="GQZ825" s="28"/>
      <c r="GRA825" s="28"/>
      <c r="GRB825" s="28"/>
      <c r="GRC825" s="28"/>
      <c r="GRD825" s="28"/>
      <c r="GRE825" s="28"/>
      <c r="GRF825" s="28"/>
      <c r="GRG825" s="28"/>
      <c r="GRH825" s="28"/>
      <c r="GRI825" s="28"/>
      <c r="GRJ825" s="28"/>
      <c r="GRK825" s="28"/>
      <c r="GRL825" s="28"/>
      <c r="GRM825" s="28"/>
      <c r="GRN825" s="28"/>
      <c r="GRO825" s="28"/>
      <c r="GRP825" s="28"/>
      <c r="GRQ825" s="28"/>
      <c r="GRR825" s="28"/>
      <c r="GRS825" s="28"/>
      <c r="GRT825" s="28"/>
      <c r="GRU825" s="28"/>
      <c r="GRV825" s="28"/>
      <c r="GRW825" s="28"/>
      <c r="GRX825" s="28"/>
      <c r="GRY825" s="28"/>
      <c r="GRZ825" s="28"/>
      <c r="GSA825" s="28"/>
      <c r="GSB825" s="28"/>
      <c r="GSC825" s="28"/>
      <c r="GSD825" s="28"/>
      <c r="GSE825" s="28"/>
      <c r="GSF825" s="28"/>
      <c r="GSG825" s="28"/>
      <c r="GSH825" s="28"/>
      <c r="GSI825" s="28"/>
      <c r="GSJ825" s="28"/>
      <c r="GSK825" s="28"/>
      <c r="GSL825" s="28"/>
      <c r="GSM825" s="28"/>
      <c r="GSN825" s="28"/>
      <c r="GSO825" s="28"/>
      <c r="GSP825" s="28"/>
      <c r="GSQ825" s="28"/>
      <c r="GSR825" s="28"/>
      <c r="GSS825" s="28"/>
      <c r="GST825" s="28"/>
      <c r="GSU825" s="28"/>
      <c r="GSV825" s="28"/>
      <c r="GSW825" s="28"/>
      <c r="GSX825" s="28"/>
      <c r="GSY825" s="28"/>
      <c r="GSZ825" s="28"/>
      <c r="GTA825" s="28"/>
      <c r="GTB825" s="28"/>
      <c r="GTC825" s="28"/>
      <c r="GTD825" s="28"/>
      <c r="GTE825" s="28"/>
      <c r="GTF825" s="28"/>
      <c r="GTG825" s="28"/>
      <c r="GTH825" s="28"/>
      <c r="GTI825" s="28"/>
      <c r="GTJ825" s="28"/>
      <c r="GTK825" s="28"/>
      <c r="GTL825" s="28"/>
      <c r="GTM825" s="28"/>
      <c r="GTN825" s="28"/>
      <c r="GTO825" s="28"/>
      <c r="GTP825" s="28"/>
      <c r="GTQ825" s="28"/>
      <c r="GTR825" s="28"/>
      <c r="GTS825" s="28"/>
      <c r="GTT825" s="28"/>
      <c r="GTU825" s="28"/>
      <c r="GTV825" s="28"/>
      <c r="GTW825" s="28"/>
      <c r="GTX825" s="28"/>
      <c r="GTY825" s="28"/>
      <c r="GTZ825" s="28"/>
      <c r="GUA825" s="28"/>
      <c r="GUB825" s="28"/>
      <c r="GUC825" s="28"/>
      <c r="GUD825" s="28"/>
      <c r="GUE825" s="28"/>
      <c r="GUF825" s="28"/>
      <c r="GUG825" s="28"/>
      <c r="GUH825" s="28"/>
      <c r="GUI825" s="28"/>
      <c r="GUJ825" s="28"/>
      <c r="GUK825" s="28"/>
      <c r="GUL825" s="28"/>
      <c r="GUM825" s="28"/>
      <c r="GUN825" s="28"/>
      <c r="GUO825" s="28"/>
      <c r="GUP825" s="28"/>
      <c r="GUQ825" s="28"/>
      <c r="GUR825" s="28"/>
      <c r="GUS825" s="28"/>
      <c r="GUT825" s="28"/>
      <c r="GUU825" s="28"/>
      <c r="GUV825" s="28"/>
      <c r="GUW825" s="28"/>
      <c r="GUX825" s="28"/>
      <c r="GUY825" s="28"/>
      <c r="GUZ825" s="28"/>
      <c r="GVA825" s="28"/>
      <c r="GVB825" s="28"/>
      <c r="GVC825" s="28"/>
      <c r="GVD825" s="28"/>
      <c r="GVE825" s="28"/>
      <c r="GVF825" s="28"/>
      <c r="GVG825" s="28"/>
      <c r="GVH825" s="28"/>
      <c r="GVI825" s="28"/>
      <c r="GVJ825" s="28"/>
      <c r="GVK825" s="28"/>
      <c r="GVL825" s="28"/>
      <c r="GVM825" s="28"/>
      <c r="GVN825" s="28"/>
      <c r="GVO825" s="28"/>
      <c r="GVP825" s="28"/>
      <c r="GVQ825" s="28"/>
      <c r="GVR825" s="28"/>
      <c r="GVS825" s="28"/>
      <c r="GVT825" s="28"/>
      <c r="GVU825" s="28"/>
      <c r="GVV825" s="28"/>
      <c r="GVW825" s="28"/>
      <c r="GVX825" s="28"/>
      <c r="GVY825" s="28"/>
      <c r="GVZ825" s="28"/>
      <c r="GWA825" s="28"/>
      <c r="GWB825" s="28"/>
      <c r="GWC825" s="28"/>
      <c r="GWD825" s="28"/>
      <c r="GWE825" s="28"/>
      <c r="GWF825" s="28"/>
      <c r="GWG825" s="28"/>
      <c r="GWH825" s="28"/>
      <c r="GWI825" s="28"/>
      <c r="GWJ825" s="28"/>
      <c r="GWK825" s="28"/>
      <c r="GWL825" s="28"/>
      <c r="GWM825" s="28"/>
      <c r="GWN825" s="28"/>
      <c r="GWO825" s="28"/>
      <c r="GWP825" s="28"/>
      <c r="GWQ825" s="28"/>
      <c r="GWR825" s="28"/>
      <c r="GWS825" s="28"/>
      <c r="GWT825" s="28"/>
      <c r="GWU825" s="28"/>
      <c r="GWV825" s="28"/>
      <c r="GWW825" s="28"/>
      <c r="GWX825" s="28"/>
      <c r="GWY825" s="28"/>
      <c r="GWZ825" s="28"/>
      <c r="GXA825" s="28"/>
      <c r="GXB825" s="28"/>
      <c r="GXC825" s="28"/>
      <c r="GXD825" s="28"/>
      <c r="GXE825" s="28"/>
      <c r="GXF825" s="28"/>
      <c r="GXG825" s="28"/>
      <c r="GXH825" s="28"/>
      <c r="GXI825" s="28"/>
      <c r="GXJ825" s="28"/>
      <c r="GXK825" s="28"/>
      <c r="GXL825" s="28"/>
      <c r="GXM825" s="28"/>
      <c r="GXN825" s="28"/>
      <c r="GXO825" s="28"/>
      <c r="GXP825" s="28"/>
      <c r="GXQ825" s="28"/>
      <c r="GXR825" s="28"/>
      <c r="GXS825" s="28"/>
      <c r="GXT825" s="28"/>
      <c r="GXU825" s="28"/>
      <c r="GXV825" s="28"/>
      <c r="GXW825" s="28"/>
      <c r="GXX825" s="28"/>
      <c r="GXY825" s="28"/>
      <c r="GXZ825" s="28"/>
      <c r="GYA825" s="28"/>
      <c r="GYB825" s="28"/>
      <c r="GYC825" s="28"/>
      <c r="GYD825" s="28"/>
      <c r="GYE825" s="28"/>
      <c r="GYF825" s="28"/>
      <c r="GYG825" s="28"/>
      <c r="GYH825" s="28"/>
      <c r="GYI825" s="28"/>
      <c r="GYJ825" s="28"/>
      <c r="GYK825" s="28"/>
      <c r="GYL825" s="28"/>
      <c r="GYM825" s="28"/>
      <c r="GYN825" s="28"/>
      <c r="GYO825" s="28"/>
      <c r="GYP825" s="28"/>
      <c r="GYQ825" s="28"/>
      <c r="GYR825" s="28"/>
      <c r="GYS825" s="28"/>
      <c r="GYT825" s="28"/>
      <c r="GYU825" s="28"/>
      <c r="GYV825" s="28"/>
      <c r="GYW825" s="28"/>
      <c r="GYX825" s="28"/>
      <c r="GYY825" s="28"/>
      <c r="GYZ825" s="28"/>
      <c r="GZA825" s="28"/>
      <c r="GZB825" s="28"/>
      <c r="GZC825" s="28"/>
      <c r="GZD825" s="28"/>
      <c r="GZE825" s="28"/>
      <c r="GZF825" s="28"/>
      <c r="GZG825" s="28"/>
      <c r="GZH825" s="28"/>
      <c r="GZI825" s="28"/>
      <c r="GZJ825" s="28"/>
      <c r="GZK825" s="28"/>
      <c r="GZL825" s="28"/>
      <c r="GZM825" s="28"/>
      <c r="GZN825" s="28"/>
      <c r="GZO825" s="28"/>
      <c r="GZP825" s="28"/>
      <c r="GZQ825" s="28"/>
      <c r="GZR825" s="28"/>
      <c r="GZS825" s="28"/>
      <c r="GZT825" s="28"/>
      <c r="GZU825" s="28"/>
      <c r="GZV825" s="28"/>
      <c r="GZW825" s="28"/>
      <c r="GZX825" s="28"/>
      <c r="GZY825" s="28"/>
      <c r="GZZ825" s="28"/>
      <c r="HAA825" s="28"/>
      <c r="HAB825" s="28"/>
      <c r="HAC825" s="28"/>
      <c r="HAD825" s="28"/>
      <c r="HAE825" s="28"/>
      <c r="HAF825" s="28"/>
      <c r="HAG825" s="28"/>
      <c r="HAH825" s="28"/>
      <c r="HAI825" s="28"/>
      <c r="HAJ825" s="28"/>
      <c r="HAK825" s="28"/>
      <c r="HAL825" s="28"/>
      <c r="HAM825" s="28"/>
      <c r="HAN825" s="28"/>
      <c r="HAO825" s="28"/>
      <c r="HAP825" s="28"/>
      <c r="HAQ825" s="28"/>
      <c r="HAR825" s="28"/>
      <c r="HAS825" s="28"/>
      <c r="HAT825" s="28"/>
      <c r="HAU825" s="28"/>
      <c r="HAV825" s="28"/>
      <c r="HAW825" s="28"/>
      <c r="HAX825" s="28"/>
      <c r="HAY825" s="28"/>
      <c r="HAZ825" s="28"/>
      <c r="HBA825" s="28"/>
      <c r="HBB825" s="28"/>
      <c r="HBC825" s="28"/>
      <c r="HBD825" s="28"/>
      <c r="HBE825" s="28"/>
      <c r="HBF825" s="28"/>
      <c r="HBG825" s="28"/>
      <c r="HBH825" s="28"/>
      <c r="HBI825" s="28"/>
      <c r="HBJ825" s="28"/>
      <c r="HBK825" s="28"/>
      <c r="HBL825" s="28"/>
      <c r="HBM825" s="28"/>
      <c r="HBN825" s="28"/>
      <c r="HBO825" s="28"/>
      <c r="HBP825" s="28"/>
      <c r="HBQ825" s="28"/>
      <c r="HBR825" s="28"/>
      <c r="HBS825" s="28"/>
      <c r="HBT825" s="28"/>
      <c r="HBU825" s="28"/>
      <c r="HBV825" s="28"/>
      <c r="HBW825" s="28"/>
      <c r="HBX825" s="28"/>
      <c r="HBY825" s="28"/>
      <c r="HBZ825" s="28"/>
      <c r="HCA825" s="28"/>
      <c r="HCB825" s="28"/>
      <c r="HCC825" s="28"/>
      <c r="HCD825" s="28"/>
      <c r="HCE825" s="28"/>
      <c r="HCF825" s="28"/>
      <c r="HCG825" s="28"/>
      <c r="HCH825" s="28"/>
      <c r="HCI825" s="28"/>
      <c r="HCJ825" s="28"/>
      <c r="HCK825" s="28"/>
      <c r="HCL825" s="28"/>
      <c r="HCM825" s="28"/>
      <c r="HCN825" s="28"/>
      <c r="HCO825" s="28"/>
      <c r="HCP825" s="28"/>
      <c r="HCQ825" s="28"/>
      <c r="HCR825" s="28"/>
      <c r="HCS825" s="28"/>
      <c r="HCT825" s="28"/>
      <c r="HCU825" s="28"/>
      <c r="HCV825" s="28"/>
      <c r="HCW825" s="28"/>
      <c r="HCX825" s="28"/>
      <c r="HCY825" s="28"/>
      <c r="HCZ825" s="28"/>
      <c r="HDA825" s="28"/>
      <c r="HDB825" s="28"/>
      <c r="HDC825" s="28"/>
      <c r="HDD825" s="28"/>
      <c r="HDE825" s="28"/>
      <c r="HDF825" s="28"/>
      <c r="HDG825" s="28"/>
      <c r="HDH825" s="28"/>
      <c r="HDI825" s="28"/>
      <c r="HDJ825" s="28"/>
      <c r="HDK825" s="28"/>
      <c r="HDL825" s="28"/>
      <c r="HDM825" s="28"/>
      <c r="HDN825" s="28"/>
      <c r="HDO825" s="28"/>
      <c r="HDP825" s="28"/>
      <c r="HDQ825" s="28"/>
      <c r="HDR825" s="28"/>
      <c r="HDS825" s="28"/>
      <c r="HDT825" s="28"/>
      <c r="HDU825" s="28"/>
      <c r="HDV825" s="28"/>
      <c r="HDW825" s="28"/>
      <c r="HDX825" s="28"/>
      <c r="HDY825" s="28"/>
      <c r="HDZ825" s="28"/>
      <c r="HEA825" s="28"/>
      <c r="HEB825" s="28"/>
      <c r="HEC825" s="28"/>
      <c r="HED825" s="28"/>
      <c r="HEE825" s="28"/>
      <c r="HEF825" s="28"/>
      <c r="HEG825" s="28"/>
      <c r="HEH825" s="28"/>
      <c r="HEI825" s="28"/>
      <c r="HEJ825" s="28"/>
      <c r="HEK825" s="28"/>
      <c r="HEL825" s="28"/>
      <c r="HEM825" s="28"/>
      <c r="HEN825" s="28"/>
      <c r="HEO825" s="28"/>
      <c r="HEP825" s="28"/>
      <c r="HEQ825" s="28"/>
      <c r="HER825" s="28"/>
      <c r="HES825" s="28"/>
      <c r="HET825" s="28"/>
      <c r="HEU825" s="28"/>
      <c r="HEV825" s="28"/>
      <c r="HEW825" s="28"/>
      <c r="HEX825" s="28"/>
      <c r="HEY825" s="28"/>
      <c r="HEZ825" s="28"/>
      <c r="HFA825" s="28"/>
      <c r="HFB825" s="28"/>
      <c r="HFC825" s="28"/>
      <c r="HFD825" s="28"/>
      <c r="HFE825" s="28"/>
      <c r="HFF825" s="28"/>
      <c r="HFG825" s="28"/>
      <c r="HFH825" s="28"/>
      <c r="HFI825" s="28"/>
      <c r="HFJ825" s="28"/>
      <c r="HFK825" s="28"/>
      <c r="HFL825" s="28"/>
      <c r="HFM825" s="28"/>
      <c r="HFN825" s="28"/>
      <c r="HFO825" s="28"/>
      <c r="HFP825" s="28"/>
      <c r="HFQ825" s="28"/>
      <c r="HFR825" s="28"/>
      <c r="HFS825" s="28"/>
      <c r="HFT825" s="28"/>
      <c r="HFU825" s="28"/>
      <c r="HFV825" s="28"/>
      <c r="HFW825" s="28"/>
      <c r="HFX825" s="28"/>
      <c r="HFY825" s="28"/>
      <c r="HFZ825" s="28"/>
      <c r="HGA825" s="28"/>
      <c r="HGB825" s="28"/>
      <c r="HGC825" s="28"/>
      <c r="HGD825" s="28"/>
      <c r="HGE825" s="28"/>
      <c r="HGF825" s="28"/>
      <c r="HGG825" s="28"/>
      <c r="HGH825" s="28"/>
      <c r="HGI825" s="28"/>
      <c r="HGJ825" s="28"/>
      <c r="HGK825" s="28"/>
      <c r="HGL825" s="28"/>
      <c r="HGM825" s="28"/>
      <c r="HGN825" s="28"/>
      <c r="HGO825" s="28"/>
      <c r="HGP825" s="28"/>
      <c r="HGQ825" s="28"/>
      <c r="HGR825" s="28"/>
      <c r="HGS825" s="28"/>
      <c r="HGT825" s="28"/>
      <c r="HGU825" s="28"/>
      <c r="HGV825" s="28"/>
      <c r="HGW825" s="28"/>
      <c r="HGX825" s="28"/>
      <c r="HGY825" s="28"/>
      <c r="HGZ825" s="28"/>
      <c r="HHA825" s="28"/>
      <c r="HHB825" s="28"/>
      <c r="HHC825" s="28"/>
      <c r="HHD825" s="28"/>
      <c r="HHE825" s="28"/>
      <c r="HHF825" s="28"/>
      <c r="HHG825" s="28"/>
      <c r="HHH825" s="28"/>
      <c r="HHI825" s="28"/>
      <c r="HHJ825" s="28"/>
      <c r="HHK825" s="28"/>
      <c r="HHL825" s="28"/>
      <c r="HHM825" s="28"/>
      <c r="HHN825" s="28"/>
      <c r="HHO825" s="28"/>
      <c r="HHP825" s="28"/>
      <c r="HHQ825" s="28"/>
      <c r="HHR825" s="28"/>
      <c r="HHS825" s="28"/>
      <c r="HHT825" s="28"/>
      <c r="HHU825" s="28"/>
      <c r="HHV825" s="28"/>
      <c r="HHW825" s="28"/>
      <c r="HHX825" s="28"/>
      <c r="HHY825" s="28"/>
      <c r="HHZ825" s="28"/>
      <c r="HIA825" s="28"/>
      <c r="HIB825" s="28"/>
      <c r="HIC825" s="28"/>
      <c r="HID825" s="28"/>
      <c r="HIE825" s="28"/>
      <c r="HIF825" s="28"/>
      <c r="HIG825" s="28"/>
      <c r="HIH825" s="28"/>
      <c r="HII825" s="28"/>
      <c r="HIJ825" s="28"/>
      <c r="HIK825" s="28"/>
      <c r="HIL825" s="28"/>
      <c r="HIM825" s="28"/>
      <c r="HIN825" s="28"/>
      <c r="HIO825" s="28"/>
      <c r="HIP825" s="28"/>
      <c r="HIQ825" s="28"/>
      <c r="HIR825" s="28"/>
      <c r="HIS825" s="28"/>
      <c r="HIT825" s="28"/>
      <c r="HIU825" s="28"/>
      <c r="HIV825" s="28"/>
      <c r="HIW825" s="28"/>
      <c r="HIX825" s="28"/>
      <c r="HIY825" s="28"/>
      <c r="HIZ825" s="28"/>
      <c r="HJA825" s="28"/>
      <c r="HJB825" s="28"/>
      <c r="HJC825" s="28"/>
      <c r="HJD825" s="28"/>
      <c r="HJE825" s="28"/>
      <c r="HJF825" s="28"/>
      <c r="HJG825" s="28"/>
      <c r="HJH825" s="28"/>
      <c r="HJI825" s="28"/>
      <c r="HJJ825" s="28"/>
      <c r="HJK825" s="28"/>
      <c r="HJL825" s="28"/>
      <c r="HJM825" s="28"/>
      <c r="HJN825" s="28"/>
      <c r="HJO825" s="28"/>
      <c r="HJP825" s="28"/>
      <c r="HJQ825" s="28"/>
      <c r="HJR825" s="28"/>
      <c r="HJS825" s="28"/>
      <c r="HJT825" s="28"/>
      <c r="HJU825" s="28"/>
      <c r="HJV825" s="28"/>
      <c r="HJW825" s="28"/>
      <c r="HJX825" s="28"/>
      <c r="HJY825" s="28"/>
      <c r="HJZ825" s="28"/>
      <c r="HKA825" s="28"/>
      <c r="HKB825" s="28"/>
      <c r="HKC825" s="28"/>
      <c r="HKD825" s="28"/>
      <c r="HKE825" s="28"/>
      <c r="HKF825" s="28"/>
      <c r="HKG825" s="28"/>
      <c r="HKH825" s="28"/>
      <c r="HKI825" s="28"/>
      <c r="HKJ825" s="28"/>
      <c r="HKK825" s="28"/>
      <c r="HKL825" s="28"/>
      <c r="HKM825" s="28"/>
      <c r="HKN825" s="28"/>
      <c r="HKO825" s="28"/>
      <c r="HKP825" s="28"/>
      <c r="HKQ825" s="28"/>
      <c r="HKR825" s="28"/>
      <c r="HKS825" s="28"/>
      <c r="HKT825" s="28"/>
      <c r="HKU825" s="28"/>
      <c r="HKV825" s="28"/>
      <c r="HKW825" s="28"/>
      <c r="HKX825" s="28"/>
      <c r="HKY825" s="28"/>
      <c r="HKZ825" s="28"/>
      <c r="HLA825" s="28"/>
      <c r="HLB825" s="28"/>
      <c r="HLC825" s="28"/>
      <c r="HLD825" s="28"/>
      <c r="HLE825" s="28"/>
      <c r="HLF825" s="28"/>
      <c r="HLG825" s="28"/>
      <c r="HLH825" s="28"/>
      <c r="HLI825" s="28"/>
      <c r="HLJ825" s="28"/>
      <c r="HLK825" s="28"/>
      <c r="HLL825" s="28"/>
      <c r="HLM825" s="28"/>
      <c r="HLN825" s="28"/>
      <c r="HLO825" s="28"/>
      <c r="HLP825" s="28"/>
      <c r="HLQ825" s="28"/>
      <c r="HLR825" s="28"/>
      <c r="HLS825" s="28"/>
      <c r="HLT825" s="28"/>
      <c r="HLU825" s="28"/>
      <c r="HLV825" s="28"/>
      <c r="HLW825" s="28"/>
      <c r="HLX825" s="28"/>
      <c r="HLY825" s="28"/>
      <c r="HLZ825" s="28"/>
      <c r="HMA825" s="28"/>
      <c r="HMB825" s="28"/>
      <c r="HMC825" s="28"/>
      <c r="HMD825" s="28"/>
      <c r="HME825" s="28"/>
      <c r="HMF825" s="28"/>
      <c r="HMG825" s="28"/>
      <c r="HMH825" s="28"/>
      <c r="HMI825" s="28"/>
      <c r="HMJ825" s="28"/>
      <c r="HMK825" s="28"/>
      <c r="HML825" s="28"/>
      <c r="HMM825" s="28"/>
      <c r="HMN825" s="28"/>
      <c r="HMO825" s="28"/>
      <c r="HMP825" s="28"/>
      <c r="HMQ825" s="28"/>
      <c r="HMR825" s="28"/>
      <c r="HMS825" s="28"/>
      <c r="HMT825" s="28"/>
      <c r="HMU825" s="28"/>
      <c r="HMV825" s="28"/>
      <c r="HMW825" s="28"/>
      <c r="HMX825" s="28"/>
      <c r="HMY825" s="28"/>
      <c r="HMZ825" s="28"/>
      <c r="HNA825" s="28"/>
      <c r="HNB825" s="28"/>
      <c r="HNC825" s="28"/>
      <c r="HND825" s="28"/>
      <c r="HNE825" s="28"/>
      <c r="HNF825" s="28"/>
      <c r="HNG825" s="28"/>
      <c r="HNH825" s="28"/>
      <c r="HNI825" s="28"/>
      <c r="HNJ825" s="28"/>
      <c r="HNK825" s="28"/>
      <c r="HNL825" s="28"/>
      <c r="HNM825" s="28"/>
      <c r="HNN825" s="28"/>
      <c r="HNO825" s="28"/>
      <c r="HNP825" s="28"/>
      <c r="HNQ825" s="28"/>
      <c r="HNR825" s="28"/>
      <c r="HNS825" s="28"/>
      <c r="HNT825" s="28"/>
      <c r="HNU825" s="28"/>
      <c r="HNV825" s="28"/>
      <c r="HNW825" s="28"/>
      <c r="HNX825" s="28"/>
      <c r="HNY825" s="28"/>
      <c r="HNZ825" s="28"/>
      <c r="HOA825" s="28"/>
      <c r="HOB825" s="28"/>
      <c r="HOC825" s="28"/>
      <c r="HOD825" s="28"/>
      <c r="HOE825" s="28"/>
      <c r="HOF825" s="28"/>
      <c r="HOG825" s="28"/>
      <c r="HOH825" s="28"/>
      <c r="HOI825" s="28"/>
      <c r="HOJ825" s="28"/>
      <c r="HOK825" s="28"/>
      <c r="HOL825" s="28"/>
      <c r="HOM825" s="28"/>
      <c r="HON825" s="28"/>
      <c r="HOO825" s="28"/>
      <c r="HOP825" s="28"/>
      <c r="HOQ825" s="28"/>
      <c r="HOR825" s="28"/>
      <c r="HOS825" s="28"/>
      <c r="HOT825" s="28"/>
      <c r="HOU825" s="28"/>
      <c r="HOV825" s="28"/>
      <c r="HOW825" s="28"/>
      <c r="HOX825" s="28"/>
      <c r="HOY825" s="28"/>
      <c r="HOZ825" s="28"/>
      <c r="HPA825" s="28"/>
      <c r="HPB825" s="28"/>
      <c r="HPC825" s="28"/>
      <c r="HPD825" s="28"/>
      <c r="HPE825" s="28"/>
      <c r="HPF825" s="28"/>
      <c r="HPG825" s="28"/>
      <c r="HPH825" s="28"/>
      <c r="HPI825" s="28"/>
      <c r="HPJ825" s="28"/>
      <c r="HPK825" s="28"/>
      <c r="HPL825" s="28"/>
      <c r="HPM825" s="28"/>
      <c r="HPN825" s="28"/>
      <c r="HPO825" s="28"/>
      <c r="HPP825" s="28"/>
      <c r="HPQ825" s="28"/>
      <c r="HPR825" s="28"/>
      <c r="HPS825" s="28"/>
      <c r="HPT825" s="28"/>
      <c r="HPU825" s="28"/>
      <c r="HPV825" s="28"/>
      <c r="HPW825" s="28"/>
      <c r="HPX825" s="28"/>
      <c r="HPY825" s="28"/>
      <c r="HPZ825" s="28"/>
      <c r="HQA825" s="28"/>
      <c r="HQB825" s="28"/>
      <c r="HQC825" s="28"/>
      <c r="HQD825" s="28"/>
      <c r="HQE825" s="28"/>
      <c r="HQF825" s="28"/>
      <c r="HQG825" s="28"/>
      <c r="HQH825" s="28"/>
      <c r="HQI825" s="28"/>
      <c r="HQJ825" s="28"/>
      <c r="HQK825" s="28"/>
      <c r="HQL825" s="28"/>
      <c r="HQM825" s="28"/>
      <c r="HQN825" s="28"/>
      <c r="HQO825" s="28"/>
      <c r="HQP825" s="28"/>
      <c r="HQQ825" s="28"/>
      <c r="HQR825" s="28"/>
      <c r="HQS825" s="28"/>
      <c r="HQT825" s="28"/>
      <c r="HQU825" s="28"/>
      <c r="HQV825" s="28"/>
      <c r="HQW825" s="28"/>
      <c r="HQX825" s="28"/>
      <c r="HQY825" s="28"/>
      <c r="HQZ825" s="28"/>
      <c r="HRA825" s="28"/>
      <c r="HRB825" s="28"/>
      <c r="HRC825" s="28"/>
      <c r="HRD825" s="28"/>
      <c r="HRE825" s="28"/>
      <c r="HRF825" s="28"/>
      <c r="HRG825" s="28"/>
      <c r="HRH825" s="28"/>
      <c r="HRI825" s="28"/>
      <c r="HRJ825" s="28"/>
      <c r="HRK825" s="28"/>
      <c r="HRL825" s="28"/>
      <c r="HRM825" s="28"/>
      <c r="HRN825" s="28"/>
      <c r="HRO825" s="28"/>
      <c r="HRP825" s="28"/>
      <c r="HRQ825" s="28"/>
      <c r="HRR825" s="28"/>
      <c r="HRS825" s="28"/>
      <c r="HRT825" s="28"/>
      <c r="HRU825" s="28"/>
      <c r="HRV825" s="28"/>
      <c r="HRW825" s="28"/>
      <c r="HRX825" s="28"/>
      <c r="HRY825" s="28"/>
      <c r="HRZ825" s="28"/>
      <c r="HSA825" s="28"/>
      <c r="HSB825" s="28"/>
      <c r="HSC825" s="28"/>
      <c r="HSD825" s="28"/>
      <c r="HSE825" s="28"/>
      <c r="HSF825" s="28"/>
      <c r="HSG825" s="28"/>
      <c r="HSH825" s="28"/>
      <c r="HSI825" s="28"/>
      <c r="HSJ825" s="28"/>
      <c r="HSK825" s="28"/>
      <c r="HSL825" s="28"/>
      <c r="HSM825" s="28"/>
      <c r="HSN825" s="28"/>
      <c r="HSO825" s="28"/>
      <c r="HSP825" s="28"/>
      <c r="HSQ825" s="28"/>
      <c r="HSR825" s="28"/>
      <c r="HSS825" s="28"/>
      <c r="HST825" s="28"/>
      <c r="HSU825" s="28"/>
      <c r="HSV825" s="28"/>
      <c r="HSW825" s="28"/>
      <c r="HSX825" s="28"/>
      <c r="HSY825" s="28"/>
      <c r="HSZ825" s="28"/>
      <c r="HTA825" s="28"/>
      <c r="HTB825" s="28"/>
      <c r="HTC825" s="28"/>
      <c r="HTD825" s="28"/>
      <c r="HTE825" s="28"/>
      <c r="HTF825" s="28"/>
      <c r="HTG825" s="28"/>
      <c r="HTH825" s="28"/>
      <c r="HTI825" s="28"/>
      <c r="HTJ825" s="28"/>
      <c r="HTK825" s="28"/>
      <c r="HTL825" s="28"/>
      <c r="HTM825" s="28"/>
      <c r="HTN825" s="28"/>
      <c r="HTO825" s="28"/>
      <c r="HTP825" s="28"/>
      <c r="HTQ825" s="28"/>
      <c r="HTR825" s="28"/>
      <c r="HTS825" s="28"/>
      <c r="HTT825" s="28"/>
      <c r="HTU825" s="28"/>
      <c r="HTV825" s="28"/>
      <c r="HTW825" s="28"/>
      <c r="HTX825" s="28"/>
      <c r="HTY825" s="28"/>
      <c r="HTZ825" s="28"/>
      <c r="HUA825" s="28"/>
      <c r="HUB825" s="28"/>
      <c r="HUC825" s="28"/>
      <c r="HUD825" s="28"/>
      <c r="HUE825" s="28"/>
      <c r="HUF825" s="28"/>
      <c r="HUG825" s="28"/>
      <c r="HUH825" s="28"/>
      <c r="HUI825" s="28"/>
      <c r="HUJ825" s="28"/>
      <c r="HUK825" s="28"/>
      <c r="HUL825" s="28"/>
      <c r="HUM825" s="28"/>
      <c r="HUN825" s="28"/>
      <c r="HUO825" s="28"/>
      <c r="HUP825" s="28"/>
      <c r="HUQ825" s="28"/>
      <c r="HUR825" s="28"/>
      <c r="HUS825" s="28"/>
      <c r="HUT825" s="28"/>
      <c r="HUU825" s="28"/>
      <c r="HUV825" s="28"/>
      <c r="HUW825" s="28"/>
      <c r="HUX825" s="28"/>
      <c r="HUY825" s="28"/>
      <c r="HUZ825" s="28"/>
      <c r="HVA825" s="28"/>
      <c r="HVB825" s="28"/>
      <c r="HVC825" s="28"/>
      <c r="HVD825" s="28"/>
      <c r="HVE825" s="28"/>
      <c r="HVF825" s="28"/>
      <c r="HVG825" s="28"/>
      <c r="HVH825" s="28"/>
      <c r="HVI825" s="28"/>
      <c r="HVJ825" s="28"/>
      <c r="HVK825" s="28"/>
      <c r="HVL825" s="28"/>
      <c r="HVM825" s="28"/>
      <c r="HVN825" s="28"/>
      <c r="HVO825" s="28"/>
      <c r="HVP825" s="28"/>
      <c r="HVQ825" s="28"/>
      <c r="HVR825" s="28"/>
      <c r="HVS825" s="28"/>
      <c r="HVT825" s="28"/>
      <c r="HVU825" s="28"/>
      <c r="HVV825" s="28"/>
      <c r="HVW825" s="28"/>
      <c r="HVX825" s="28"/>
      <c r="HVY825" s="28"/>
      <c r="HVZ825" s="28"/>
      <c r="HWA825" s="28"/>
      <c r="HWB825" s="28"/>
      <c r="HWC825" s="28"/>
      <c r="HWD825" s="28"/>
      <c r="HWE825" s="28"/>
      <c r="HWF825" s="28"/>
      <c r="HWG825" s="28"/>
      <c r="HWH825" s="28"/>
      <c r="HWI825" s="28"/>
      <c r="HWJ825" s="28"/>
      <c r="HWK825" s="28"/>
      <c r="HWL825" s="28"/>
      <c r="HWM825" s="28"/>
      <c r="HWN825" s="28"/>
      <c r="HWO825" s="28"/>
      <c r="HWP825" s="28"/>
      <c r="HWQ825" s="28"/>
      <c r="HWR825" s="28"/>
      <c r="HWS825" s="28"/>
      <c r="HWT825" s="28"/>
      <c r="HWU825" s="28"/>
      <c r="HWV825" s="28"/>
      <c r="HWW825" s="28"/>
      <c r="HWX825" s="28"/>
      <c r="HWY825" s="28"/>
      <c r="HWZ825" s="28"/>
      <c r="HXA825" s="28"/>
      <c r="HXB825" s="28"/>
      <c r="HXC825" s="28"/>
      <c r="HXD825" s="28"/>
      <c r="HXE825" s="28"/>
      <c r="HXF825" s="28"/>
      <c r="HXG825" s="28"/>
      <c r="HXH825" s="28"/>
      <c r="HXI825" s="28"/>
      <c r="HXJ825" s="28"/>
      <c r="HXK825" s="28"/>
      <c r="HXL825" s="28"/>
      <c r="HXM825" s="28"/>
      <c r="HXN825" s="28"/>
      <c r="HXO825" s="28"/>
      <c r="HXP825" s="28"/>
      <c r="HXQ825" s="28"/>
      <c r="HXR825" s="28"/>
      <c r="HXS825" s="28"/>
      <c r="HXT825" s="28"/>
      <c r="HXU825" s="28"/>
      <c r="HXV825" s="28"/>
      <c r="HXW825" s="28"/>
      <c r="HXX825" s="28"/>
      <c r="HXY825" s="28"/>
      <c r="HXZ825" s="28"/>
      <c r="HYA825" s="28"/>
      <c r="HYB825" s="28"/>
      <c r="HYC825" s="28"/>
      <c r="HYD825" s="28"/>
      <c r="HYE825" s="28"/>
      <c r="HYF825" s="28"/>
      <c r="HYG825" s="28"/>
      <c r="HYH825" s="28"/>
      <c r="HYI825" s="28"/>
      <c r="HYJ825" s="28"/>
      <c r="HYK825" s="28"/>
      <c r="HYL825" s="28"/>
      <c r="HYM825" s="28"/>
      <c r="HYN825" s="28"/>
      <c r="HYO825" s="28"/>
      <c r="HYP825" s="28"/>
      <c r="HYQ825" s="28"/>
      <c r="HYR825" s="28"/>
      <c r="HYS825" s="28"/>
      <c r="HYT825" s="28"/>
      <c r="HYU825" s="28"/>
      <c r="HYV825" s="28"/>
      <c r="HYW825" s="28"/>
      <c r="HYX825" s="28"/>
      <c r="HYY825" s="28"/>
      <c r="HYZ825" s="28"/>
      <c r="HZA825" s="28"/>
      <c r="HZB825" s="28"/>
      <c r="HZC825" s="28"/>
      <c r="HZD825" s="28"/>
      <c r="HZE825" s="28"/>
      <c r="HZF825" s="28"/>
      <c r="HZG825" s="28"/>
      <c r="HZH825" s="28"/>
      <c r="HZI825" s="28"/>
      <c r="HZJ825" s="28"/>
      <c r="HZK825" s="28"/>
      <c r="HZL825" s="28"/>
      <c r="HZM825" s="28"/>
      <c r="HZN825" s="28"/>
      <c r="HZO825" s="28"/>
      <c r="HZP825" s="28"/>
      <c r="HZQ825" s="28"/>
      <c r="HZR825" s="28"/>
      <c r="HZS825" s="28"/>
      <c r="HZT825" s="28"/>
      <c r="HZU825" s="28"/>
      <c r="HZV825" s="28"/>
      <c r="HZW825" s="28"/>
      <c r="HZX825" s="28"/>
      <c r="HZY825" s="28"/>
      <c r="HZZ825" s="28"/>
      <c r="IAA825" s="28"/>
      <c r="IAB825" s="28"/>
      <c r="IAC825" s="28"/>
      <c r="IAD825" s="28"/>
      <c r="IAE825" s="28"/>
      <c r="IAF825" s="28"/>
      <c r="IAG825" s="28"/>
      <c r="IAH825" s="28"/>
      <c r="IAI825" s="28"/>
      <c r="IAJ825" s="28"/>
      <c r="IAK825" s="28"/>
      <c r="IAL825" s="28"/>
      <c r="IAM825" s="28"/>
      <c r="IAN825" s="28"/>
      <c r="IAO825" s="28"/>
      <c r="IAP825" s="28"/>
      <c r="IAQ825" s="28"/>
      <c r="IAR825" s="28"/>
      <c r="IAS825" s="28"/>
      <c r="IAT825" s="28"/>
      <c r="IAU825" s="28"/>
      <c r="IAV825" s="28"/>
      <c r="IAW825" s="28"/>
      <c r="IAX825" s="28"/>
      <c r="IAY825" s="28"/>
      <c r="IAZ825" s="28"/>
      <c r="IBA825" s="28"/>
      <c r="IBB825" s="28"/>
      <c r="IBC825" s="28"/>
      <c r="IBD825" s="28"/>
      <c r="IBE825" s="28"/>
      <c r="IBF825" s="28"/>
      <c r="IBG825" s="28"/>
      <c r="IBH825" s="28"/>
      <c r="IBI825" s="28"/>
      <c r="IBJ825" s="28"/>
      <c r="IBK825" s="28"/>
      <c r="IBL825" s="28"/>
      <c r="IBM825" s="28"/>
      <c r="IBN825" s="28"/>
      <c r="IBO825" s="28"/>
      <c r="IBP825" s="28"/>
      <c r="IBQ825" s="28"/>
      <c r="IBR825" s="28"/>
      <c r="IBS825" s="28"/>
      <c r="IBT825" s="28"/>
      <c r="IBU825" s="28"/>
      <c r="IBV825" s="28"/>
      <c r="IBW825" s="28"/>
      <c r="IBX825" s="28"/>
      <c r="IBY825" s="28"/>
      <c r="IBZ825" s="28"/>
      <c r="ICA825" s="28"/>
      <c r="ICB825" s="28"/>
      <c r="ICC825" s="28"/>
      <c r="ICD825" s="28"/>
      <c r="ICE825" s="28"/>
      <c r="ICF825" s="28"/>
      <c r="ICG825" s="28"/>
      <c r="ICH825" s="28"/>
      <c r="ICI825" s="28"/>
      <c r="ICJ825" s="28"/>
      <c r="ICK825" s="28"/>
      <c r="ICL825" s="28"/>
      <c r="ICM825" s="28"/>
      <c r="ICN825" s="28"/>
      <c r="ICO825" s="28"/>
      <c r="ICP825" s="28"/>
      <c r="ICQ825" s="28"/>
      <c r="ICR825" s="28"/>
      <c r="ICS825" s="28"/>
      <c r="ICT825" s="28"/>
      <c r="ICU825" s="28"/>
      <c r="ICV825" s="28"/>
      <c r="ICW825" s="28"/>
      <c r="ICX825" s="28"/>
      <c r="ICY825" s="28"/>
      <c r="ICZ825" s="28"/>
      <c r="IDA825" s="28"/>
      <c r="IDB825" s="28"/>
      <c r="IDC825" s="28"/>
      <c r="IDD825" s="28"/>
      <c r="IDE825" s="28"/>
      <c r="IDF825" s="28"/>
      <c r="IDG825" s="28"/>
      <c r="IDH825" s="28"/>
      <c r="IDI825" s="28"/>
      <c r="IDJ825" s="28"/>
      <c r="IDK825" s="28"/>
      <c r="IDL825" s="28"/>
      <c r="IDM825" s="28"/>
      <c r="IDN825" s="28"/>
      <c r="IDO825" s="28"/>
      <c r="IDP825" s="28"/>
      <c r="IDQ825" s="28"/>
      <c r="IDR825" s="28"/>
      <c r="IDS825" s="28"/>
      <c r="IDT825" s="28"/>
      <c r="IDU825" s="28"/>
      <c r="IDV825" s="28"/>
      <c r="IDW825" s="28"/>
      <c r="IDX825" s="28"/>
      <c r="IDY825" s="28"/>
      <c r="IDZ825" s="28"/>
      <c r="IEA825" s="28"/>
      <c r="IEB825" s="28"/>
      <c r="IEC825" s="28"/>
      <c r="IED825" s="28"/>
      <c r="IEE825" s="28"/>
      <c r="IEF825" s="28"/>
      <c r="IEG825" s="28"/>
      <c r="IEH825" s="28"/>
      <c r="IEI825" s="28"/>
      <c r="IEJ825" s="28"/>
      <c r="IEK825" s="28"/>
      <c r="IEL825" s="28"/>
      <c r="IEM825" s="28"/>
      <c r="IEN825" s="28"/>
      <c r="IEO825" s="28"/>
      <c r="IEP825" s="28"/>
      <c r="IEQ825" s="28"/>
      <c r="IER825" s="28"/>
      <c r="IES825" s="28"/>
      <c r="IET825" s="28"/>
      <c r="IEU825" s="28"/>
      <c r="IEV825" s="28"/>
      <c r="IEW825" s="28"/>
      <c r="IEX825" s="28"/>
      <c r="IEY825" s="28"/>
      <c r="IEZ825" s="28"/>
      <c r="IFA825" s="28"/>
      <c r="IFB825" s="28"/>
      <c r="IFC825" s="28"/>
      <c r="IFD825" s="28"/>
      <c r="IFE825" s="28"/>
      <c r="IFF825" s="28"/>
      <c r="IFG825" s="28"/>
      <c r="IFH825" s="28"/>
      <c r="IFI825" s="28"/>
      <c r="IFJ825" s="28"/>
      <c r="IFK825" s="28"/>
      <c r="IFL825" s="28"/>
      <c r="IFM825" s="28"/>
      <c r="IFN825" s="28"/>
      <c r="IFO825" s="28"/>
      <c r="IFP825" s="28"/>
      <c r="IFQ825" s="28"/>
      <c r="IFR825" s="28"/>
      <c r="IFS825" s="28"/>
      <c r="IFT825" s="28"/>
      <c r="IFU825" s="28"/>
      <c r="IFV825" s="28"/>
      <c r="IFW825" s="28"/>
      <c r="IFX825" s="28"/>
      <c r="IFY825" s="28"/>
      <c r="IFZ825" s="28"/>
      <c r="IGA825" s="28"/>
      <c r="IGB825" s="28"/>
      <c r="IGC825" s="28"/>
      <c r="IGD825" s="28"/>
      <c r="IGE825" s="28"/>
      <c r="IGF825" s="28"/>
      <c r="IGG825" s="28"/>
      <c r="IGH825" s="28"/>
      <c r="IGI825" s="28"/>
      <c r="IGJ825" s="28"/>
      <c r="IGK825" s="28"/>
      <c r="IGL825" s="28"/>
      <c r="IGM825" s="28"/>
      <c r="IGN825" s="28"/>
      <c r="IGO825" s="28"/>
      <c r="IGP825" s="28"/>
      <c r="IGQ825" s="28"/>
      <c r="IGR825" s="28"/>
      <c r="IGS825" s="28"/>
      <c r="IGT825" s="28"/>
      <c r="IGU825" s="28"/>
      <c r="IGV825" s="28"/>
      <c r="IGW825" s="28"/>
      <c r="IGX825" s="28"/>
      <c r="IGY825" s="28"/>
      <c r="IGZ825" s="28"/>
      <c r="IHA825" s="28"/>
      <c r="IHB825" s="28"/>
      <c r="IHC825" s="28"/>
      <c r="IHD825" s="28"/>
      <c r="IHE825" s="28"/>
      <c r="IHF825" s="28"/>
      <c r="IHG825" s="28"/>
      <c r="IHH825" s="28"/>
      <c r="IHI825" s="28"/>
      <c r="IHJ825" s="28"/>
      <c r="IHK825" s="28"/>
      <c r="IHL825" s="28"/>
      <c r="IHM825" s="28"/>
      <c r="IHN825" s="28"/>
      <c r="IHO825" s="28"/>
      <c r="IHP825" s="28"/>
      <c r="IHQ825" s="28"/>
      <c r="IHR825" s="28"/>
      <c r="IHS825" s="28"/>
      <c r="IHT825" s="28"/>
      <c r="IHU825" s="28"/>
      <c r="IHV825" s="28"/>
      <c r="IHW825" s="28"/>
      <c r="IHX825" s="28"/>
      <c r="IHY825" s="28"/>
      <c r="IHZ825" s="28"/>
      <c r="IIA825" s="28"/>
      <c r="IIB825" s="28"/>
      <c r="IIC825" s="28"/>
      <c r="IID825" s="28"/>
      <c r="IIE825" s="28"/>
      <c r="IIF825" s="28"/>
      <c r="IIG825" s="28"/>
      <c r="IIH825" s="28"/>
      <c r="III825" s="28"/>
      <c r="IIJ825" s="28"/>
      <c r="IIK825" s="28"/>
      <c r="IIL825" s="28"/>
      <c r="IIM825" s="28"/>
      <c r="IIN825" s="28"/>
      <c r="IIO825" s="28"/>
      <c r="IIP825" s="28"/>
      <c r="IIQ825" s="28"/>
      <c r="IIR825" s="28"/>
      <c r="IIS825" s="28"/>
      <c r="IIT825" s="28"/>
      <c r="IIU825" s="28"/>
      <c r="IIV825" s="28"/>
      <c r="IIW825" s="28"/>
      <c r="IIX825" s="28"/>
      <c r="IIY825" s="28"/>
      <c r="IIZ825" s="28"/>
      <c r="IJA825" s="28"/>
      <c r="IJB825" s="28"/>
      <c r="IJC825" s="28"/>
      <c r="IJD825" s="28"/>
      <c r="IJE825" s="28"/>
      <c r="IJF825" s="28"/>
      <c r="IJG825" s="28"/>
      <c r="IJH825" s="28"/>
      <c r="IJI825" s="28"/>
      <c r="IJJ825" s="28"/>
      <c r="IJK825" s="28"/>
      <c r="IJL825" s="28"/>
      <c r="IJM825" s="28"/>
      <c r="IJN825" s="28"/>
      <c r="IJO825" s="28"/>
      <c r="IJP825" s="28"/>
      <c r="IJQ825" s="28"/>
      <c r="IJR825" s="28"/>
      <c r="IJS825" s="28"/>
      <c r="IJT825" s="28"/>
      <c r="IJU825" s="28"/>
      <c r="IJV825" s="28"/>
      <c r="IJW825" s="28"/>
      <c r="IJX825" s="28"/>
      <c r="IJY825" s="28"/>
      <c r="IJZ825" s="28"/>
      <c r="IKA825" s="28"/>
      <c r="IKB825" s="28"/>
      <c r="IKC825" s="28"/>
      <c r="IKD825" s="28"/>
      <c r="IKE825" s="28"/>
      <c r="IKF825" s="28"/>
      <c r="IKG825" s="28"/>
      <c r="IKH825" s="28"/>
      <c r="IKI825" s="28"/>
      <c r="IKJ825" s="28"/>
      <c r="IKK825" s="28"/>
      <c r="IKL825" s="28"/>
      <c r="IKM825" s="28"/>
      <c r="IKN825" s="28"/>
      <c r="IKO825" s="28"/>
      <c r="IKP825" s="28"/>
      <c r="IKQ825" s="28"/>
      <c r="IKR825" s="28"/>
      <c r="IKS825" s="28"/>
      <c r="IKT825" s="28"/>
      <c r="IKU825" s="28"/>
      <c r="IKV825" s="28"/>
      <c r="IKW825" s="28"/>
      <c r="IKX825" s="28"/>
      <c r="IKY825" s="28"/>
      <c r="IKZ825" s="28"/>
      <c r="ILA825" s="28"/>
      <c r="ILB825" s="28"/>
      <c r="ILC825" s="28"/>
      <c r="ILD825" s="28"/>
      <c r="ILE825" s="28"/>
      <c r="ILF825" s="28"/>
      <c r="ILG825" s="28"/>
      <c r="ILH825" s="28"/>
      <c r="ILI825" s="28"/>
      <c r="ILJ825" s="28"/>
      <c r="ILK825" s="28"/>
      <c r="ILL825" s="28"/>
      <c r="ILM825" s="28"/>
      <c r="ILN825" s="28"/>
      <c r="ILO825" s="28"/>
      <c r="ILP825" s="28"/>
      <c r="ILQ825" s="28"/>
      <c r="ILR825" s="28"/>
      <c r="ILS825" s="28"/>
      <c r="ILT825" s="28"/>
      <c r="ILU825" s="28"/>
      <c r="ILV825" s="28"/>
      <c r="ILW825" s="28"/>
      <c r="ILX825" s="28"/>
      <c r="ILY825" s="28"/>
      <c r="ILZ825" s="28"/>
      <c r="IMA825" s="28"/>
      <c r="IMB825" s="28"/>
      <c r="IMC825" s="28"/>
      <c r="IMD825" s="28"/>
      <c r="IME825" s="28"/>
      <c r="IMF825" s="28"/>
      <c r="IMG825" s="28"/>
      <c r="IMH825" s="28"/>
      <c r="IMI825" s="28"/>
      <c r="IMJ825" s="28"/>
      <c r="IMK825" s="28"/>
      <c r="IML825" s="28"/>
      <c r="IMM825" s="28"/>
      <c r="IMN825" s="28"/>
      <c r="IMO825" s="28"/>
      <c r="IMP825" s="28"/>
      <c r="IMQ825" s="28"/>
      <c r="IMR825" s="28"/>
      <c r="IMS825" s="28"/>
      <c r="IMT825" s="28"/>
      <c r="IMU825" s="28"/>
      <c r="IMV825" s="28"/>
      <c r="IMW825" s="28"/>
      <c r="IMX825" s="28"/>
      <c r="IMY825" s="28"/>
      <c r="IMZ825" s="28"/>
      <c r="INA825" s="28"/>
      <c r="INB825" s="28"/>
      <c r="INC825" s="28"/>
      <c r="IND825" s="28"/>
      <c r="INE825" s="28"/>
      <c r="INF825" s="28"/>
      <c r="ING825" s="28"/>
      <c r="INH825" s="28"/>
      <c r="INI825" s="28"/>
      <c r="INJ825" s="28"/>
      <c r="INK825" s="28"/>
      <c r="INL825" s="28"/>
      <c r="INM825" s="28"/>
      <c r="INN825" s="28"/>
      <c r="INO825" s="28"/>
      <c r="INP825" s="28"/>
      <c r="INQ825" s="28"/>
      <c r="INR825" s="28"/>
      <c r="INS825" s="28"/>
      <c r="INT825" s="28"/>
      <c r="INU825" s="28"/>
      <c r="INV825" s="28"/>
      <c r="INW825" s="28"/>
      <c r="INX825" s="28"/>
      <c r="INY825" s="28"/>
      <c r="INZ825" s="28"/>
      <c r="IOA825" s="28"/>
      <c r="IOB825" s="28"/>
      <c r="IOC825" s="28"/>
      <c r="IOD825" s="28"/>
      <c r="IOE825" s="28"/>
      <c r="IOF825" s="28"/>
      <c r="IOG825" s="28"/>
      <c r="IOH825" s="28"/>
      <c r="IOI825" s="28"/>
      <c r="IOJ825" s="28"/>
      <c r="IOK825" s="28"/>
      <c r="IOL825" s="28"/>
      <c r="IOM825" s="28"/>
      <c r="ION825" s="28"/>
      <c r="IOO825" s="28"/>
      <c r="IOP825" s="28"/>
      <c r="IOQ825" s="28"/>
      <c r="IOR825" s="28"/>
      <c r="IOS825" s="28"/>
      <c r="IOT825" s="28"/>
      <c r="IOU825" s="28"/>
      <c r="IOV825" s="28"/>
      <c r="IOW825" s="28"/>
      <c r="IOX825" s="28"/>
      <c r="IOY825" s="28"/>
      <c r="IOZ825" s="28"/>
      <c r="IPA825" s="28"/>
      <c r="IPB825" s="28"/>
      <c r="IPC825" s="28"/>
      <c r="IPD825" s="28"/>
      <c r="IPE825" s="28"/>
      <c r="IPF825" s="28"/>
      <c r="IPG825" s="28"/>
      <c r="IPH825" s="28"/>
      <c r="IPI825" s="28"/>
      <c r="IPJ825" s="28"/>
      <c r="IPK825" s="28"/>
      <c r="IPL825" s="28"/>
      <c r="IPM825" s="28"/>
      <c r="IPN825" s="28"/>
      <c r="IPO825" s="28"/>
      <c r="IPP825" s="28"/>
      <c r="IPQ825" s="28"/>
      <c r="IPR825" s="28"/>
      <c r="IPS825" s="28"/>
      <c r="IPT825" s="28"/>
      <c r="IPU825" s="28"/>
      <c r="IPV825" s="28"/>
      <c r="IPW825" s="28"/>
      <c r="IPX825" s="28"/>
      <c r="IPY825" s="28"/>
      <c r="IPZ825" s="28"/>
      <c r="IQA825" s="28"/>
      <c r="IQB825" s="28"/>
      <c r="IQC825" s="28"/>
      <c r="IQD825" s="28"/>
      <c r="IQE825" s="28"/>
      <c r="IQF825" s="28"/>
      <c r="IQG825" s="28"/>
      <c r="IQH825" s="28"/>
      <c r="IQI825" s="28"/>
      <c r="IQJ825" s="28"/>
      <c r="IQK825" s="28"/>
      <c r="IQL825" s="28"/>
      <c r="IQM825" s="28"/>
      <c r="IQN825" s="28"/>
      <c r="IQO825" s="28"/>
      <c r="IQP825" s="28"/>
      <c r="IQQ825" s="28"/>
      <c r="IQR825" s="28"/>
      <c r="IQS825" s="28"/>
      <c r="IQT825" s="28"/>
      <c r="IQU825" s="28"/>
      <c r="IQV825" s="28"/>
      <c r="IQW825" s="28"/>
      <c r="IQX825" s="28"/>
      <c r="IQY825" s="28"/>
      <c r="IQZ825" s="28"/>
      <c r="IRA825" s="28"/>
      <c r="IRB825" s="28"/>
      <c r="IRC825" s="28"/>
      <c r="IRD825" s="28"/>
      <c r="IRE825" s="28"/>
      <c r="IRF825" s="28"/>
      <c r="IRG825" s="28"/>
      <c r="IRH825" s="28"/>
      <c r="IRI825" s="28"/>
      <c r="IRJ825" s="28"/>
      <c r="IRK825" s="28"/>
      <c r="IRL825" s="28"/>
      <c r="IRM825" s="28"/>
      <c r="IRN825" s="28"/>
      <c r="IRO825" s="28"/>
      <c r="IRP825" s="28"/>
      <c r="IRQ825" s="28"/>
      <c r="IRR825" s="28"/>
      <c r="IRS825" s="28"/>
      <c r="IRT825" s="28"/>
      <c r="IRU825" s="28"/>
      <c r="IRV825" s="28"/>
      <c r="IRW825" s="28"/>
      <c r="IRX825" s="28"/>
      <c r="IRY825" s="28"/>
      <c r="IRZ825" s="28"/>
      <c r="ISA825" s="28"/>
      <c r="ISB825" s="28"/>
      <c r="ISC825" s="28"/>
      <c r="ISD825" s="28"/>
      <c r="ISE825" s="28"/>
      <c r="ISF825" s="28"/>
      <c r="ISG825" s="28"/>
      <c r="ISH825" s="28"/>
      <c r="ISI825" s="28"/>
      <c r="ISJ825" s="28"/>
      <c r="ISK825" s="28"/>
      <c r="ISL825" s="28"/>
      <c r="ISM825" s="28"/>
      <c r="ISN825" s="28"/>
      <c r="ISO825" s="28"/>
      <c r="ISP825" s="28"/>
      <c r="ISQ825" s="28"/>
      <c r="ISR825" s="28"/>
      <c r="ISS825" s="28"/>
      <c r="IST825" s="28"/>
      <c r="ISU825" s="28"/>
      <c r="ISV825" s="28"/>
      <c r="ISW825" s="28"/>
      <c r="ISX825" s="28"/>
      <c r="ISY825" s="28"/>
      <c r="ISZ825" s="28"/>
      <c r="ITA825" s="28"/>
      <c r="ITB825" s="28"/>
      <c r="ITC825" s="28"/>
      <c r="ITD825" s="28"/>
      <c r="ITE825" s="28"/>
      <c r="ITF825" s="28"/>
      <c r="ITG825" s="28"/>
      <c r="ITH825" s="28"/>
      <c r="ITI825" s="28"/>
      <c r="ITJ825" s="28"/>
      <c r="ITK825" s="28"/>
      <c r="ITL825" s="28"/>
      <c r="ITM825" s="28"/>
      <c r="ITN825" s="28"/>
      <c r="ITO825" s="28"/>
      <c r="ITP825" s="28"/>
      <c r="ITQ825" s="28"/>
      <c r="ITR825" s="28"/>
      <c r="ITS825" s="28"/>
      <c r="ITT825" s="28"/>
      <c r="ITU825" s="28"/>
      <c r="ITV825" s="28"/>
      <c r="ITW825" s="28"/>
      <c r="ITX825" s="28"/>
      <c r="ITY825" s="28"/>
      <c r="ITZ825" s="28"/>
      <c r="IUA825" s="28"/>
      <c r="IUB825" s="28"/>
      <c r="IUC825" s="28"/>
      <c r="IUD825" s="28"/>
      <c r="IUE825" s="28"/>
      <c r="IUF825" s="28"/>
      <c r="IUG825" s="28"/>
      <c r="IUH825" s="28"/>
      <c r="IUI825" s="28"/>
      <c r="IUJ825" s="28"/>
      <c r="IUK825" s="28"/>
      <c r="IUL825" s="28"/>
      <c r="IUM825" s="28"/>
      <c r="IUN825" s="28"/>
      <c r="IUO825" s="28"/>
      <c r="IUP825" s="28"/>
      <c r="IUQ825" s="28"/>
      <c r="IUR825" s="28"/>
      <c r="IUS825" s="28"/>
      <c r="IUT825" s="28"/>
      <c r="IUU825" s="28"/>
      <c r="IUV825" s="28"/>
      <c r="IUW825" s="28"/>
      <c r="IUX825" s="28"/>
      <c r="IUY825" s="28"/>
      <c r="IUZ825" s="28"/>
      <c r="IVA825" s="28"/>
      <c r="IVB825" s="28"/>
      <c r="IVC825" s="28"/>
      <c r="IVD825" s="28"/>
      <c r="IVE825" s="28"/>
      <c r="IVF825" s="28"/>
      <c r="IVG825" s="28"/>
      <c r="IVH825" s="28"/>
      <c r="IVI825" s="28"/>
      <c r="IVJ825" s="28"/>
      <c r="IVK825" s="28"/>
      <c r="IVL825" s="28"/>
      <c r="IVM825" s="28"/>
      <c r="IVN825" s="28"/>
      <c r="IVO825" s="28"/>
      <c r="IVP825" s="28"/>
      <c r="IVQ825" s="28"/>
      <c r="IVR825" s="28"/>
      <c r="IVS825" s="28"/>
      <c r="IVT825" s="28"/>
      <c r="IVU825" s="28"/>
      <c r="IVV825" s="28"/>
      <c r="IVW825" s="28"/>
      <c r="IVX825" s="28"/>
      <c r="IVY825" s="28"/>
      <c r="IVZ825" s="28"/>
      <c r="IWA825" s="28"/>
      <c r="IWB825" s="28"/>
      <c r="IWC825" s="28"/>
      <c r="IWD825" s="28"/>
      <c r="IWE825" s="28"/>
      <c r="IWF825" s="28"/>
      <c r="IWG825" s="28"/>
      <c r="IWH825" s="28"/>
      <c r="IWI825" s="28"/>
      <c r="IWJ825" s="28"/>
      <c r="IWK825" s="28"/>
      <c r="IWL825" s="28"/>
      <c r="IWM825" s="28"/>
      <c r="IWN825" s="28"/>
      <c r="IWO825" s="28"/>
      <c r="IWP825" s="28"/>
      <c r="IWQ825" s="28"/>
      <c r="IWR825" s="28"/>
      <c r="IWS825" s="28"/>
      <c r="IWT825" s="28"/>
      <c r="IWU825" s="28"/>
      <c r="IWV825" s="28"/>
      <c r="IWW825" s="28"/>
      <c r="IWX825" s="28"/>
      <c r="IWY825" s="28"/>
      <c r="IWZ825" s="28"/>
      <c r="IXA825" s="28"/>
      <c r="IXB825" s="28"/>
      <c r="IXC825" s="28"/>
      <c r="IXD825" s="28"/>
      <c r="IXE825" s="28"/>
      <c r="IXF825" s="28"/>
      <c r="IXG825" s="28"/>
      <c r="IXH825" s="28"/>
      <c r="IXI825" s="28"/>
      <c r="IXJ825" s="28"/>
      <c r="IXK825" s="28"/>
      <c r="IXL825" s="28"/>
      <c r="IXM825" s="28"/>
      <c r="IXN825" s="28"/>
      <c r="IXO825" s="28"/>
      <c r="IXP825" s="28"/>
      <c r="IXQ825" s="28"/>
      <c r="IXR825" s="28"/>
      <c r="IXS825" s="28"/>
      <c r="IXT825" s="28"/>
      <c r="IXU825" s="28"/>
      <c r="IXV825" s="28"/>
      <c r="IXW825" s="28"/>
      <c r="IXX825" s="28"/>
      <c r="IXY825" s="28"/>
      <c r="IXZ825" s="28"/>
      <c r="IYA825" s="28"/>
      <c r="IYB825" s="28"/>
      <c r="IYC825" s="28"/>
      <c r="IYD825" s="28"/>
      <c r="IYE825" s="28"/>
      <c r="IYF825" s="28"/>
      <c r="IYG825" s="28"/>
      <c r="IYH825" s="28"/>
      <c r="IYI825" s="28"/>
      <c r="IYJ825" s="28"/>
      <c r="IYK825" s="28"/>
      <c r="IYL825" s="28"/>
      <c r="IYM825" s="28"/>
      <c r="IYN825" s="28"/>
      <c r="IYO825" s="28"/>
      <c r="IYP825" s="28"/>
      <c r="IYQ825" s="28"/>
      <c r="IYR825" s="28"/>
      <c r="IYS825" s="28"/>
      <c r="IYT825" s="28"/>
      <c r="IYU825" s="28"/>
      <c r="IYV825" s="28"/>
      <c r="IYW825" s="28"/>
      <c r="IYX825" s="28"/>
      <c r="IYY825" s="28"/>
      <c r="IYZ825" s="28"/>
      <c r="IZA825" s="28"/>
      <c r="IZB825" s="28"/>
      <c r="IZC825" s="28"/>
      <c r="IZD825" s="28"/>
      <c r="IZE825" s="28"/>
      <c r="IZF825" s="28"/>
      <c r="IZG825" s="28"/>
      <c r="IZH825" s="28"/>
      <c r="IZI825" s="28"/>
      <c r="IZJ825" s="28"/>
      <c r="IZK825" s="28"/>
      <c r="IZL825" s="28"/>
      <c r="IZM825" s="28"/>
      <c r="IZN825" s="28"/>
      <c r="IZO825" s="28"/>
      <c r="IZP825" s="28"/>
      <c r="IZQ825" s="28"/>
      <c r="IZR825" s="28"/>
      <c r="IZS825" s="28"/>
      <c r="IZT825" s="28"/>
      <c r="IZU825" s="28"/>
      <c r="IZV825" s="28"/>
      <c r="IZW825" s="28"/>
      <c r="IZX825" s="28"/>
      <c r="IZY825" s="28"/>
      <c r="IZZ825" s="28"/>
      <c r="JAA825" s="28"/>
      <c r="JAB825" s="28"/>
      <c r="JAC825" s="28"/>
      <c r="JAD825" s="28"/>
      <c r="JAE825" s="28"/>
      <c r="JAF825" s="28"/>
      <c r="JAG825" s="28"/>
      <c r="JAH825" s="28"/>
      <c r="JAI825" s="28"/>
      <c r="JAJ825" s="28"/>
      <c r="JAK825" s="28"/>
      <c r="JAL825" s="28"/>
      <c r="JAM825" s="28"/>
      <c r="JAN825" s="28"/>
      <c r="JAO825" s="28"/>
      <c r="JAP825" s="28"/>
      <c r="JAQ825" s="28"/>
      <c r="JAR825" s="28"/>
      <c r="JAS825" s="28"/>
      <c r="JAT825" s="28"/>
      <c r="JAU825" s="28"/>
      <c r="JAV825" s="28"/>
      <c r="JAW825" s="28"/>
      <c r="JAX825" s="28"/>
      <c r="JAY825" s="28"/>
      <c r="JAZ825" s="28"/>
      <c r="JBA825" s="28"/>
      <c r="JBB825" s="28"/>
      <c r="JBC825" s="28"/>
      <c r="JBD825" s="28"/>
      <c r="JBE825" s="28"/>
      <c r="JBF825" s="28"/>
      <c r="JBG825" s="28"/>
      <c r="JBH825" s="28"/>
      <c r="JBI825" s="28"/>
      <c r="JBJ825" s="28"/>
      <c r="JBK825" s="28"/>
      <c r="JBL825" s="28"/>
      <c r="JBM825" s="28"/>
      <c r="JBN825" s="28"/>
      <c r="JBO825" s="28"/>
      <c r="JBP825" s="28"/>
      <c r="JBQ825" s="28"/>
      <c r="JBR825" s="28"/>
      <c r="JBS825" s="28"/>
      <c r="JBT825" s="28"/>
      <c r="JBU825" s="28"/>
      <c r="JBV825" s="28"/>
      <c r="JBW825" s="28"/>
      <c r="JBX825" s="28"/>
      <c r="JBY825" s="28"/>
      <c r="JBZ825" s="28"/>
      <c r="JCA825" s="28"/>
      <c r="JCB825" s="28"/>
      <c r="JCC825" s="28"/>
      <c r="JCD825" s="28"/>
      <c r="JCE825" s="28"/>
      <c r="JCF825" s="28"/>
      <c r="JCG825" s="28"/>
      <c r="JCH825" s="28"/>
      <c r="JCI825" s="28"/>
      <c r="JCJ825" s="28"/>
      <c r="JCK825" s="28"/>
      <c r="JCL825" s="28"/>
      <c r="JCM825" s="28"/>
      <c r="JCN825" s="28"/>
      <c r="JCO825" s="28"/>
      <c r="JCP825" s="28"/>
      <c r="JCQ825" s="28"/>
      <c r="JCR825" s="28"/>
      <c r="JCS825" s="28"/>
      <c r="JCT825" s="28"/>
      <c r="JCU825" s="28"/>
      <c r="JCV825" s="28"/>
      <c r="JCW825" s="28"/>
      <c r="JCX825" s="28"/>
      <c r="JCY825" s="28"/>
      <c r="JCZ825" s="28"/>
      <c r="JDA825" s="28"/>
      <c r="JDB825" s="28"/>
      <c r="JDC825" s="28"/>
      <c r="JDD825" s="28"/>
      <c r="JDE825" s="28"/>
      <c r="JDF825" s="28"/>
      <c r="JDG825" s="28"/>
      <c r="JDH825" s="28"/>
      <c r="JDI825" s="28"/>
      <c r="JDJ825" s="28"/>
      <c r="JDK825" s="28"/>
      <c r="JDL825" s="28"/>
      <c r="JDM825" s="28"/>
      <c r="JDN825" s="28"/>
      <c r="JDO825" s="28"/>
      <c r="JDP825" s="28"/>
      <c r="JDQ825" s="28"/>
      <c r="JDR825" s="28"/>
      <c r="JDS825" s="28"/>
      <c r="JDT825" s="28"/>
      <c r="JDU825" s="28"/>
      <c r="JDV825" s="28"/>
      <c r="JDW825" s="28"/>
      <c r="JDX825" s="28"/>
      <c r="JDY825" s="28"/>
      <c r="JDZ825" s="28"/>
      <c r="JEA825" s="28"/>
      <c r="JEB825" s="28"/>
      <c r="JEC825" s="28"/>
      <c r="JED825" s="28"/>
      <c r="JEE825" s="28"/>
      <c r="JEF825" s="28"/>
      <c r="JEG825" s="28"/>
      <c r="JEH825" s="28"/>
      <c r="JEI825" s="28"/>
      <c r="JEJ825" s="28"/>
      <c r="JEK825" s="28"/>
      <c r="JEL825" s="28"/>
      <c r="JEM825" s="28"/>
      <c r="JEN825" s="28"/>
      <c r="JEO825" s="28"/>
      <c r="JEP825" s="28"/>
      <c r="JEQ825" s="28"/>
      <c r="JER825" s="28"/>
      <c r="JES825" s="28"/>
      <c r="JET825" s="28"/>
      <c r="JEU825" s="28"/>
      <c r="JEV825" s="28"/>
      <c r="JEW825" s="28"/>
      <c r="JEX825" s="28"/>
      <c r="JEY825" s="28"/>
      <c r="JEZ825" s="28"/>
      <c r="JFA825" s="28"/>
      <c r="JFB825" s="28"/>
      <c r="JFC825" s="28"/>
      <c r="JFD825" s="28"/>
      <c r="JFE825" s="28"/>
      <c r="JFF825" s="28"/>
      <c r="JFG825" s="28"/>
      <c r="JFH825" s="28"/>
      <c r="JFI825" s="28"/>
      <c r="JFJ825" s="28"/>
      <c r="JFK825" s="28"/>
      <c r="JFL825" s="28"/>
      <c r="JFM825" s="28"/>
      <c r="JFN825" s="28"/>
      <c r="JFO825" s="28"/>
      <c r="JFP825" s="28"/>
      <c r="JFQ825" s="28"/>
      <c r="JFR825" s="28"/>
      <c r="JFS825" s="28"/>
      <c r="JFT825" s="28"/>
      <c r="JFU825" s="28"/>
      <c r="JFV825" s="28"/>
      <c r="JFW825" s="28"/>
      <c r="JFX825" s="28"/>
      <c r="JFY825" s="28"/>
      <c r="JFZ825" s="28"/>
      <c r="JGA825" s="28"/>
      <c r="JGB825" s="28"/>
      <c r="JGC825" s="28"/>
      <c r="JGD825" s="28"/>
      <c r="JGE825" s="28"/>
      <c r="JGF825" s="28"/>
      <c r="JGG825" s="28"/>
      <c r="JGH825" s="28"/>
      <c r="JGI825" s="28"/>
      <c r="JGJ825" s="28"/>
      <c r="JGK825" s="28"/>
      <c r="JGL825" s="28"/>
      <c r="JGM825" s="28"/>
      <c r="JGN825" s="28"/>
      <c r="JGO825" s="28"/>
      <c r="JGP825" s="28"/>
      <c r="JGQ825" s="28"/>
      <c r="JGR825" s="28"/>
      <c r="JGS825" s="28"/>
      <c r="JGT825" s="28"/>
      <c r="JGU825" s="28"/>
      <c r="JGV825" s="28"/>
      <c r="JGW825" s="28"/>
      <c r="JGX825" s="28"/>
      <c r="JGY825" s="28"/>
      <c r="JGZ825" s="28"/>
      <c r="JHA825" s="28"/>
      <c r="JHB825" s="28"/>
      <c r="JHC825" s="28"/>
      <c r="JHD825" s="28"/>
      <c r="JHE825" s="28"/>
      <c r="JHF825" s="28"/>
      <c r="JHG825" s="28"/>
      <c r="JHH825" s="28"/>
      <c r="JHI825" s="28"/>
      <c r="JHJ825" s="28"/>
      <c r="JHK825" s="28"/>
      <c r="JHL825" s="28"/>
      <c r="JHM825" s="28"/>
      <c r="JHN825" s="28"/>
      <c r="JHO825" s="28"/>
      <c r="JHP825" s="28"/>
      <c r="JHQ825" s="28"/>
      <c r="JHR825" s="28"/>
      <c r="JHS825" s="28"/>
      <c r="JHT825" s="28"/>
      <c r="JHU825" s="28"/>
      <c r="JHV825" s="28"/>
      <c r="JHW825" s="28"/>
      <c r="JHX825" s="28"/>
      <c r="JHY825" s="28"/>
      <c r="JHZ825" s="28"/>
      <c r="JIA825" s="28"/>
      <c r="JIB825" s="28"/>
      <c r="JIC825" s="28"/>
      <c r="JID825" s="28"/>
      <c r="JIE825" s="28"/>
      <c r="JIF825" s="28"/>
      <c r="JIG825" s="28"/>
      <c r="JIH825" s="28"/>
      <c r="JII825" s="28"/>
      <c r="JIJ825" s="28"/>
      <c r="JIK825" s="28"/>
      <c r="JIL825" s="28"/>
      <c r="JIM825" s="28"/>
      <c r="JIN825" s="28"/>
      <c r="JIO825" s="28"/>
      <c r="JIP825" s="28"/>
      <c r="JIQ825" s="28"/>
      <c r="JIR825" s="28"/>
      <c r="JIS825" s="28"/>
      <c r="JIT825" s="28"/>
      <c r="JIU825" s="28"/>
      <c r="JIV825" s="28"/>
      <c r="JIW825" s="28"/>
      <c r="JIX825" s="28"/>
      <c r="JIY825" s="28"/>
      <c r="JIZ825" s="28"/>
      <c r="JJA825" s="28"/>
      <c r="JJB825" s="28"/>
      <c r="JJC825" s="28"/>
      <c r="JJD825" s="28"/>
      <c r="JJE825" s="28"/>
      <c r="JJF825" s="28"/>
      <c r="JJG825" s="28"/>
      <c r="JJH825" s="28"/>
      <c r="JJI825" s="28"/>
      <c r="JJJ825" s="28"/>
      <c r="JJK825" s="28"/>
      <c r="JJL825" s="28"/>
      <c r="JJM825" s="28"/>
      <c r="JJN825" s="28"/>
      <c r="JJO825" s="28"/>
      <c r="JJP825" s="28"/>
      <c r="JJQ825" s="28"/>
      <c r="JJR825" s="28"/>
      <c r="JJS825" s="28"/>
      <c r="JJT825" s="28"/>
      <c r="JJU825" s="28"/>
      <c r="JJV825" s="28"/>
      <c r="JJW825" s="28"/>
      <c r="JJX825" s="28"/>
      <c r="JJY825" s="28"/>
      <c r="JJZ825" s="28"/>
      <c r="JKA825" s="28"/>
      <c r="JKB825" s="28"/>
      <c r="JKC825" s="28"/>
      <c r="JKD825" s="28"/>
      <c r="JKE825" s="28"/>
      <c r="JKF825" s="28"/>
      <c r="JKG825" s="28"/>
      <c r="JKH825" s="28"/>
      <c r="JKI825" s="28"/>
      <c r="JKJ825" s="28"/>
      <c r="JKK825" s="28"/>
      <c r="JKL825" s="28"/>
      <c r="JKM825" s="28"/>
      <c r="JKN825" s="28"/>
      <c r="JKO825" s="28"/>
      <c r="JKP825" s="28"/>
      <c r="JKQ825" s="28"/>
      <c r="JKR825" s="28"/>
      <c r="JKS825" s="28"/>
      <c r="JKT825" s="28"/>
      <c r="JKU825" s="28"/>
      <c r="JKV825" s="28"/>
      <c r="JKW825" s="28"/>
      <c r="JKX825" s="28"/>
      <c r="JKY825" s="28"/>
      <c r="JKZ825" s="28"/>
      <c r="JLA825" s="28"/>
      <c r="JLB825" s="28"/>
      <c r="JLC825" s="28"/>
      <c r="JLD825" s="28"/>
      <c r="JLE825" s="28"/>
      <c r="JLF825" s="28"/>
      <c r="JLG825" s="28"/>
      <c r="JLH825" s="28"/>
      <c r="JLI825" s="28"/>
      <c r="JLJ825" s="28"/>
      <c r="JLK825" s="28"/>
      <c r="JLL825" s="28"/>
      <c r="JLM825" s="28"/>
      <c r="JLN825" s="28"/>
      <c r="JLO825" s="28"/>
      <c r="JLP825" s="28"/>
      <c r="JLQ825" s="28"/>
      <c r="JLR825" s="28"/>
      <c r="JLS825" s="28"/>
      <c r="JLT825" s="28"/>
      <c r="JLU825" s="28"/>
      <c r="JLV825" s="28"/>
      <c r="JLW825" s="28"/>
      <c r="JLX825" s="28"/>
      <c r="JLY825" s="28"/>
      <c r="JLZ825" s="28"/>
      <c r="JMA825" s="28"/>
      <c r="JMB825" s="28"/>
      <c r="JMC825" s="28"/>
      <c r="JMD825" s="28"/>
      <c r="JME825" s="28"/>
      <c r="JMF825" s="28"/>
      <c r="JMG825" s="28"/>
      <c r="JMH825" s="28"/>
      <c r="JMI825" s="28"/>
      <c r="JMJ825" s="28"/>
      <c r="JMK825" s="28"/>
      <c r="JML825" s="28"/>
      <c r="JMM825" s="28"/>
      <c r="JMN825" s="28"/>
      <c r="JMO825" s="28"/>
      <c r="JMP825" s="28"/>
      <c r="JMQ825" s="28"/>
      <c r="JMR825" s="28"/>
      <c r="JMS825" s="28"/>
      <c r="JMT825" s="28"/>
      <c r="JMU825" s="28"/>
      <c r="JMV825" s="28"/>
      <c r="JMW825" s="28"/>
      <c r="JMX825" s="28"/>
      <c r="JMY825" s="28"/>
      <c r="JMZ825" s="28"/>
      <c r="JNA825" s="28"/>
      <c r="JNB825" s="28"/>
      <c r="JNC825" s="28"/>
      <c r="JND825" s="28"/>
      <c r="JNE825" s="28"/>
      <c r="JNF825" s="28"/>
      <c r="JNG825" s="28"/>
      <c r="JNH825" s="28"/>
      <c r="JNI825" s="28"/>
      <c r="JNJ825" s="28"/>
      <c r="JNK825" s="28"/>
      <c r="JNL825" s="28"/>
      <c r="JNM825" s="28"/>
      <c r="JNN825" s="28"/>
      <c r="JNO825" s="28"/>
      <c r="JNP825" s="28"/>
      <c r="JNQ825" s="28"/>
      <c r="JNR825" s="28"/>
      <c r="JNS825" s="28"/>
      <c r="JNT825" s="28"/>
      <c r="JNU825" s="28"/>
      <c r="JNV825" s="28"/>
      <c r="JNW825" s="28"/>
      <c r="JNX825" s="28"/>
      <c r="JNY825" s="28"/>
      <c r="JNZ825" s="28"/>
      <c r="JOA825" s="28"/>
      <c r="JOB825" s="28"/>
      <c r="JOC825" s="28"/>
      <c r="JOD825" s="28"/>
      <c r="JOE825" s="28"/>
      <c r="JOF825" s="28"/>
      <c r="JOG825" s="28"/>
      <c r="JOH825" s="28"/>
      <c r="JOI825" s="28"/>
      <c r="JOJ825" s="28"/>
      <c r="JOK825" s="28"/>
      <c r="JOL825" s="28"/>
      <c r="JOM825" s="28"/>
      <c r="JON825" s="28"/>
      <c r="JOO825" s="28"/>
      <c r="JOP825" s="28"/>
      <c r="JOQ825" s="28"/>
      <c r="JOR825" s="28"/>
      <c r="JOS825" s="28"/>
      <c r="JOT825" s="28"/>
      <c r="JOU825" s="28"/>
      <c r="JOV825" s="28"/>
      <c r="JOW825" s="28"/>
      <c r="JOX825" s="28"/>
      <c r="JOY825" s="28"/>
      <c r="JOZ825" s="28"/>
      <c r="JPA825" s="28"/>
      <c r="JPB825" s="28"/>
      <c r="JPC825" s="28"/>
      <c r="JPD825" s="28"/>
      <c r="JPE825" s="28"/>
      <c r="JPF825" s="28"/>
      <c r="JPG825" s="28"/>
      <c r="JPH825" s="28"/>
      <c r="JPI825" s="28"/>
      <c r="JPJ825" s="28"/>
      <c r="JPK825" s="28"/>
      <c r="JPL825" s="28"/>
      <c r="JPM825" s="28"/>
      <c r="JPN825" s="28"/>
      <c r="JPO825" s="28"/>
      <c r="JPP825" s="28"/>
      <c r="JPQ825" s="28"/>
      <c r="JPR825" s="28"/>
      <c r="JPS825" s="28"/>
      <c r="JPT825" s="28"/>
      <c r="JPU825" s="28"/>
      <c r="JPV825" s="28"/>
      <c r="JPW825" s="28"/>
      <c r="JPX825" s="28"/>
      <c r="JPY825" s="28"/>
      <c r="JPZ825" s="28"/>
      <c r="JQA825" s="28"/>
      <c r="JQB825" s="28"/>
      <c r="JQC825" s="28"/>
      <c r="JQD825" s="28"/>
      <c r="JQE825" s="28"/>
      <c r="JQF825" s="28"/>
      <c r="JQG825" s="28"/>
      <c r="JQH825" s="28"/>
      <c r="JQI825" s="28"/>
      <c r="JQJ825" s="28"/>
      <c r="JQK825" s="28"/>
      <c r="JQL825" s="28"/>
      <c r="JQM825" s="28"/>
      <c r="JQN825" s="28"/>
      <c r="JQO825" s="28"/>
      <c r="JQP825" s="28"/>
      <c r="JQQ825" s="28"/>
      <c r="JQR825" s="28"/>
      <c r="JQS825" s="28"/>
      <c r="JQT825" s="28"/>
      <c r="JQU825" s="28"/>
      <c r="JQV825" s="28"/>
      <c r="JQW825" s="28"/>
      <c r="JQX825" s="28"/>
      <c r="JQY825" s="28"/>
      <c r="JQZ825" s="28"/>
      <c r="JRA825" s="28"/>
      <c r="JRB825" s="28"/>
      <c r="JRC825" s="28"/>
      <c r="JRD825" s="28"/>
      <c r="JRE825" s="28"/>
      <c r="JRF825" s="28"/>
      <c r="JRG825" s="28"/>
      <c r="JRH825" s="28"/>
      <c r="JRI825" s="28"/>
      <c r="JRJ825" s="28"/>
      <c r="JRK825" s="28"/>
      <c r="JRL825" s="28"/>
      <c r="JRM825" s="28"/>
      <c r="JRN825" s="28"/>
      <c r="JRO825" s="28"/>
      <c r="JRP825" s="28"/>
      <c r="JRQ825" s="28"/>
      <c r="JRR825" s="28"/>
      <c r="JRS825" s="28"/>
      <c r="JRT825" s="28"/>
      <c r="JRU825" s="28"/>
      <c r="JRV825" s="28"/>
      <c r="JRW825" s="28"/>
      <c r="JRX825" s="28"/>
      <c r="JRY825" s="28"/>
      <c r="JRZ825" s="28"/>
      <c r="JSA825" s="28"/>
      <c r="JSB825" s="28"/>
      <c r="JSC825" s="28"/>
      <c r="JSD825" s="28"/>
      <c r="JSE825" s="28"/>
      <c r="JSF825" s="28"/>
      <c r="JSG825" s="28"/>
      <c r="JSH825" s="28"/>
      <c r="JSI825" s="28"/>
      <c r="JSJ825" s="28"/>
      <c r="JSK825" s="28"/>
      <c r="JSL825" s="28"/>
      <c r="JSM825" s="28"/>
      <c r="JSN825" s="28"/>
      <c r="JSO825" s="28"/>
      <c r="JSP825" s="28"/>
      <c r="JSQ825" s="28"/>
      <c r="JSR825" s="28"/>
      <c r="JSS825" s="28"/>
      <c r="JST825" s="28"/>
      <c r="JSU825" s="28"/>
      <c r="JSV825" s="28"/>
      <c r="JSW825" s="28"/>
      <c r="JSX825" s="28"/>
      <c r="JSY825" s="28"/>
      <c r="JSZ825" s="28"/>
      <c r="JTA825" s="28"/>
      <c r="JTB825" s="28"/>
      <c r="JTC825" s="28"/>
      <c r="JTD825" s="28"/>
      <c r="JTE825" s="28"/>
      <c r="JTF825" s="28"/>
      <c r="JTG825" s="28"/>
      <c r="JTH825" s="28"/>
      <c r="JTI825" s="28"/>
      <c r="JTJ825" s="28"/>
      <c r="JTK825" s="28"/>
      <c r="JTL825" s="28"/>
      <c r="JTM825" s="28"/>
      <c r="JTN825" s="28"/>
      <c r="JTO825" s="28"/>
      <c r="JTP825" s="28"/>
      <c r="JTQ825" s="28"/>
      <c r="JTR825" s="28"/>
      <c r="JTS825" s="28"/>
      <c r="JTT825" s="28"/>
      <c r="JTU825" s="28"/>
      <c r="JTV825" s="28"/>
      <c r="JTW825" s="28"/>
      <c r="JTX825" s="28"/>
      <c r="JTY825" s="28"/>
      <c r="JTZ825" s="28"/>
      <c r="JUA825" s="28"/>
      <c r="JUB825" s="28"/>
      <c r="JUC825" s="28"/>
      <c r="JUD825" s="28"/>
      <c r="JUE825" s="28"/>
      <c r="JUF825" s="28"/>
      <c r="JUG825" s="28"/>
      <c r="JUH825" s="28"/>
      <c r="JUI825" s="28"/>
      <c r="JUJ825" s="28"/>
      <c r="JUK825" s="28"/>
      <c r="JUL825" s="28"/>
      <c r="JUM825" s="28"/>
      <c r="JUN825" s="28"/>
      <c r="JUO825" s="28"/>
      <c r="JUP825" s="28"/>
      <c r="JUQ825" s="28"/>
      <c r="JUR825" s="28"/>
      <c r="JUS825" s="28"/>
      <c r="JUT825" s="28"/>
      <c r="JUU825" s="28"/>
      <c r="JUV825" s="28"/>
      <c r="JUW825" s="28"/>
      <c r="JUX825" s="28"/>
      <c r="JUY825" s="28"/>
      <c r="JUZ825" s="28"/>
      <c r="JVA825" s="28"/>
      <c r="JVB825" s="28"/>
      <c r="JVC825" s="28"/>
      <c r="JVD825" s="28"/>
      <c r="JVE825" s="28"/>
      <c r="JVF825" s="28"/>
      <c r="JVG825" s="28"/>
      <c r="JVH825" s="28"/>
      <c r="JVI825" s="28"/>
      <c r="JVJ825" s="28"/>
      <c r="JVK825" s="28"/>
      <c r="JVL825" s="28"/>
      <c r="JVM825" s="28"/>
      <c r="JVN825" s="28"/>
      <c r="JVO825" s="28"/>
      <c r="JVP825" s="28"/>
      <c r="JVQ825" s="28"/>
      <c r="JVR825" s="28"/>
      <c r="JVS825" s="28"/>
      <c r="JVT825" s="28"/>
      <c r="JVU825" s="28"/>
      <c r="JVV825" s="28"/>
      <c r="JVW825" s="28"/>
      <c r="JVX825" s="28"/>
      <c r="JVY825" s="28"/>
      <c r="JVZ825" s="28"/>
      <c r="JWA825" s="28"/>
      <c r="JWB825" s="28"/>
      <c r="JWC825" s="28"/>
      <c r="JWD825" s="28"/>
      <c r="JWE825" s="28"/>
      <c r="JWF825" s="28"/>
      <c r="JWG825" s="28"/>
      <c r="JWH825" s="28"/>
      <c r="JWI825" s="28"/>
      <c r="JWJ825" s="28"/>
      <c r="JWK825" s="28"/>
      <c r="JWL825" s="28"/>
      <c r="JWM825" s="28"/>
      <c r="JWN825" s="28"/>
      <c r="JWO825" s="28"/>
      <c r="JWP825" s="28"/>
      <c r="JWQ825" s="28"/>
      <c r="JWR825" s="28"/>
      <c r="JWS825" s="28"/>
      <c r="JWT825" s="28"/>
      <c r="JWU825" s="28"/>
      <c r="JWV825" s="28"/>
      <c r="JWW825" s="28"/>
      <c r="JWX825" s="28"/>
      <c r="JWY825" s="28"/>
      <c r="JWZ825" s="28"/>
      <c r="JXA825" s="28"/>
      <c r="JXB825" s="28"/>
      <c r="JXC825" s="28"/>
      <c r="JXD825" s="28"/>
      <c r="JXE825" s="28"/>
      <c r="JXF825" s="28"/>
      <c r="JXG825" s="28"/>
      <c r="JXH825" s="28"/>
      <c r="JXI825" s="28"/>
      <c r="JXJ825" s="28"/>
      <c r="JXK825" s="28"/>
      <c r="JXL825" s="28"/>
      <c r="JXM825" s="28"/>
      <c r="JXN825" s="28"/>
      <c r="JXO825" s="28"/>
      <c r="JXP825" s="28"/>
      <c r="JXQ825" s="28"/>
      <c r="JXR825" s="28"/>
      <c r="JXS825" s="28"/>
      <c r="JXT825" s="28"/>
      <c r="JXU825" s="28"/>
      <c r="JXV825" s="28"/>
      <c r="JXW825" s="28"/>
      <c r="JXX825" s="28"/>
      <c r="JXY825" s="28"/>
      <c r="JXZ825" s="28"/>
      <c r="JYA825" s="28"/>
      <c r="JYB825" s="28"/>
      <c r="JYC825" s="28"/>
      <c r="JYD825" s="28"/>
      <c r="JYE825" s="28"/>
      <c r="JYF825" s="28"/>
      <c r="JYG825" s="28"/>
      <c r="JYH825" s="28"/>
      <c r="JYI825" s="28"/>
      <c r="JYJ825" s="28"/>
      <c r="JYK825" s="28"/>
      <c r="JYL825" s="28"/>
      <c r="JYM825" s="28"/>
      <c r="JYN825" s="28"/>
      <c r="JYO825" s="28"/>
      <c r="JYP825" s="28"/>
      <c r="JYQ825" s="28"/>
      <c r="JYR825" s="28"/>
      <c r="JYS825" s="28"/>
      <c r="JYT825" s="28"/>
      <c r="JYU825" s="28"/>
      <c r="JYV825" s="28"/>
      <c r="JYW825" s="28"/>
      <c r="JYX825" s="28"/>
      <c r="JYY825" s="28"/>
      <c r="JYZ825" s="28"/>
      <c r="JZA825" s="28"/>
      <c r="JZB825" s="28"/>
      <c r="JZC825" s="28"/>
      <c r="JZD825" s="28"/>
      <c r="JZE825" s="28"/>
      <c r="JZF825" s="28"/>
      <c r="JZG825" s="28"/>
      <c r="JZH825" s="28"/>
      <c r="JZI825" s="28"/>
      <c r="JZJ825" s="28"/>
      <c r="JZK825" s="28"/>
      <c r="JZL825" s="28"/>
      <c r="JZM825" s="28"/>
      <c r="JZN825" s="28"/>
      <c r="JZO825" s="28"/>
      <c r="JZP825" s="28"/>
      <c r="JZQ825" s="28"/>
      <c r="JZR825" s="28"/>
      <c r="JZS825" s="28"/>
      <c r="JZT825" s="28"/>
      <c r="JZU825" s="28"/>
      <c r="JZV825" s="28"/>
      <c r="JZW825" s="28"/>
      <c r="JZX825" s="28"/>
      <c r="JZY825" s="28"/>
      <c r="JZZ825" s="28"/>
      <c r="KAA825" s="28"/>
      <c r="KAB825" s="28"/>
      <c r="KAC825" s="28"/>
      <c r="KAD825" s="28"/>
      <c r="KAE825" s="28"/>
      <c r="KAF825" s="28"/>
      <c r="KAG825" s="28"/>
      <c r="KAH825" s="28"/>
      <c r="KAI825" s="28"/>
      <c r="KAJ825" s="28"/>
      <c r="KAK825" s="28"/>
      <c r="KAL825" s="28"/>
      <c r="KAM825" s="28"/>
      <c r="KAN825" s="28"/>
      <c r="KAO825" s="28"/>
      <c r="KAP825" s="28"/>
      <c r="KAQ825" s="28"/>
      <c r="KAR825" s="28"/>
      <c r="KAS825" s="28"/>
      <c r="KAT825" s="28"/>
      <c r="KAU825" s="28"/>
      <c r="KAV825" s="28"/>
      <c r="KAW825" s="28"/>
      <c r="KAX825" s="28"/>
      <c r="KAY825" s="28"/>
      <c r="KAZ825" s="28"/>
      <c r="KBA825" s="28"/>
      <c r="KBB825" s="28"/>
      <c r="KBC825" s="28"/>
      <c r="KBD825" s="28"/>
      <c r="KBE825" s="28"/>
      <c r="KBF825" s="28"/>
      <c r="KBG825" s="28"/>
      <c r="KBH825" s="28"/>
      <c r="KBI825" s="28"/>
      <c r="KBJ825" s="28"/>
      <c r="KBK825" s="28"/>
      <c r="KBL825" s="28"/>
      <c r="KBM825" s="28"/>
      <c r="KBN825" s="28"/>
      <c r="KBO825" s="28"/>
      <c r="KBP825" s="28"/>
      <c r="KBQ825" s="28"/>
      <c r="KBR825" s="28"/>
      <c r="KBS825" s="28"/>
      <c r="KBT825" s="28"/>
      <c r="KBU825" s="28"/>
      <c r="KBV825" s="28"/>
      <c r="KBW825" s="28"/>
      <c r="KBX825" s="28"/>
      <c r="KBY825" s="28"/>
      <c r="KBZ825" s="28"/>
      <c r="KCA825" s="28"/>
      <c r="KCB825" s="28"/>
      <c r="KCC825" s="28"/>
      <c r="KCD825" s="28"/>
      <c r="KCE825" s="28"/>
      <c r="KCF825" s="28"/>
      <c r="KCG825" s="28"/>
      <c r="KCH825" s="28"/>
      <c r="KCI825" s="28"/>
      <c r="KCJ825" s="28"/>
      <c r="KCK825" s="28"/>
      <c r="KCL825" s="28"/>
      <c r="KCM825" s="28"/>
      <c r="KCN825" s="28"/>
      <c r="KCO825" s="28"/>
      <c r="KCP825" s="28"/>
      <c r="KCQ825" s="28"/>
      <c r="KCR825" s="28"/>
      <c r="KCS825" s="28"/>
      <c r="KCT825" s="28"/>
      <c r="KCU825" s="28"/>
      <c r="KCV825" s="28"/>
      <c r="KCW825" s="28"/>
      <c r="KCX825" s="28"/>
      <c r="KCY825" s="28"/>
      <c r="KCZ825" s="28"/>
      <c r="KDA825" s="28"/>
      <c r="KDB825" s="28"/>
      <c r="KDC825" s="28"/>
      <c r="KDD825" s="28"/>
      <c r="KDE825" s="28"/>
      <c r="KDF825" s="28"/>
      <c r="KDG825" s="28"/>
      <c r="KDH825" s="28"/>
      <c r="KDI825" s="28"/>
      <c r="KDJ825" s="28"/>
      <c r="KDK825" s="28"/>
      <c r="KDL825" s="28"/>
      <c r="KDM825" s="28"/>
      <c r="KDN825" s="28"/>
      <c r="KDO825" s="28"/>
      <c r="KDP825" s="28"/>
      <c r="KDQ825" s="28"/>
      <c r="KDR825" s="28"/>
      <c r="KDS825" s="28"/>
      <c r="KDT825" s="28"/>
      <c r="KDU825" s="28"/>
      <c r="KDV825" s="28"/>
      <c r="KDW825" s="28"/>
      <c r="KDX825" s="28"/>
      <c r="KDY825" s="28"/>
      <c r="KDZ825" s="28"/>
      <c r="KEA825" s="28"/>
      <c r="KEB825" s="28"/>
      <c r="KEC825" s="28"/>
      <c r="KED825" s="28"/>
      <c r="KEE825" s="28"/>
      <c r="KEF825" s="28"/>
      <c r="KEG825" s="28"/>
      <c r="KEH825" s="28"/>
      <c r="KEI825" s="28"/>
      <c r="KEJ825" s="28"/>
      <c r="KEK825" s="28"/>
      <c r="KEL825" s="28"/>
      <c r="KEM825" s="28"/>
      <c r="KEN825" s="28"/>
      <c r="KEO825" s="28"/>
      <c r="KEP825" s="28"/>
      <c r="KEQ825" s="28"/>
      <c r="KER825" s="28"/>
      <c r="KES825" s="28"/>
      <c r="KET825" s="28"/>
      <c r="KEU825" s="28"/>
      <c r="KEV825" s="28"/>
      <c r="KEW825" s="28"/>
      <c r="KEX825" s="28"/>
      <c r="KEY825" s="28"/>
      <c r="KEZ825" s="28"/>
      <c r="KFA825" s="28"/>
      <c r="KFB825" s="28"/>
      <c r="KFC825" s="28"/>
      <c r="KFD825" s="28"/>
      <c r="KFE825" s="28"/>
      <c r="KFF825" s="28"/>
      <c r="KFG825" s="28"/>
      <c r="KFH825" s="28"/>
      <c r="KFI825" s="28"/>
      <c r="KFJ825" s="28"/>
      <c r="KFK825" s="28"/>
      <c r="KFL825" s="28"/>
      <c r="KFM825" s="28"/>
      <c r="KFN825" s="28"/>
      <c r="KFO825" s="28"/>
      <c r="KFP825" s="28"/>
      <c r="KFQ825" s="28"/>
      <c r="KFR825" s="28"/>
      <c r="KFS825" s="28"/>
      <c r="KFT825" s="28"/>
      <c r="KFU825" s="28"/>
      <c r="KFV825" s="28"/>
      <c r="KFW825" s="28"/>
      <c r="KFX825" s="28"/>
      <c r="KFY825" s="28"/>
      <c r="KFZ825" s="28"/>
      <c r="KGA825" s="28"/>
      <c r="KGB825" s="28"/>
      <c r="KGC825" s="28"/>
      <c r="KGD825" s="28"/>
      <c r="KGE825" s="28"/>
      <c r="KGF825" s="28"/>
      <c r="KGG825" s="28"/>
      <c r="KGH825" s="28"/>
      <c r="KGI825" s="28"/>
      <c r="KGJ825" s="28"/>
      <c r="KGK825" s="28"/>
      <c r="KGL825" s="28"/>
      <c r="KGM825" s="28"/>
      <c r="KGN825" s="28"/>
      <c r="KGO825" s="28"/>
      <c r="KGP825" s="28"/>
      <c r="KGQ825" s="28"/>
      <c r="KGR825" s="28"/>
      <c r="KGS825" s="28"/>
      <c r="KGT825" s="28"/>
      <c r="KGU825" s="28"/>
      <c r="KGV825" s="28"/>
      <c r="KGW825" s="28"/>
      <c r="KGX825" s="28"/>
      <c r="KGY825" s="28"/>
      <c r="KGZ825" s="28"/>
      <c r="KHA825" s="28"/>
      <c r="KHB825" s="28"/>
      <c r="KHC825" s="28"/>
      <c r="KHD825" s="28"/>
      <c r="KHE825" s="28"/>
      <c r="KHF825" s="28"/>
      <c r="KHG825" s="28"/>
      <c r="KHH825" s="28"/>
      <c r="KHI825" s="28"/>
      <c r="KHJ825" s="28"/>
      <c r="KHK825" s="28"/>
      <c r="KHL825" s="28"/>
      <c r="KHM825" s="28"/>
      <c r="KHN825" s="28"/>
      <c r="KHO825" s="28"/>
      <c r="KHP825" s="28"/>
      <c r="KHQ825" s="28"/>
      <c r="KHR825" s="28"/>
      <c r="KHS825" s="28"/>
      <c r="KHT825" s="28"/>
      <c r="KHU825" s="28"/>
      <c r="KHV825" s="28"/>
      <c r="KHW825" s="28"/>
      <c r="KHX825" s="28"/>
      <c r="KHY825" s="28"/>
      <c r="KHZ825" s="28"/>
      <c r="KIA825" s="28"/>
      <c r="KIB825" s="28"/>
      <c r="KIC825" s="28"/>
      <c r="KID825" s="28"/>
      <c r="KIE825" s="28"/>
      <c r="KIF825" s="28"/>
      <c r="KIG825" s="28"/>
      <c r="KIH825" s="28"/>
      <c r="KII825" s="28"/>
      <c r="KIJ825" s="28"/>
      <c r="KIK825" s="28"/>
      <c r="KIL825" s="28"/>
      <c r="KIM825" s="28"/>
      <c r="KIN825" s="28"/>
      <c r="KIO825" s="28"/>
      <c r="KIP825" s="28"/>
      <c r="KIQ825" s="28"/>
      <c r="KIR825" s="28"/>
      <c r="KIS825" s="28"/>
      <c r="KIT825" s="28"/>
      <c r="KIU825" s="28"/>
      <c r="KIV825" s="28"/>
      <c r="KIW825" s="28"/>
      <c r="KIX825" s="28"/>
      <c r="KIY825" s="28"/>
      <c r="KIZ825" s="28"/>
      <c r="KJA825" s="28"/>
      <c r="KJB825" s="28"/>
      <c r="KJC825" s="28"/>
      <c r="KJD825" s="28"/>
      <c r="KJE825" s="28"/>
      <c r="KJF825" s="28"/>
      <c r="KJG825" s="28"/>
      <c r="KJH825" s="28"/>
      <c r="KJI825" s="28"/>
      <c r="KJJ825" s="28"/>
      <c r="KJK825" s="28"/>
      <c r="KJL825" s="28"/>
      <c r="KJM825" s="28"/>
      <c r="KJN825" s="28"/>
      <c r="KJO825" s="28"/>
      <c r="KJP825" s="28"/>
      <c r="KJQ825" s="28"/>
      <c r="KJR825" s="28"/>
      <c r="KJS825" s="28"/>
      <c r="KJT825" s="28"/>
      <c r="KJU825" s="28"/>
      <c r="KJV825" s="28"/>
      <c r="KJW825" s="28"/>
      <c r="KJX825" s="28"/>
      <c r="KJY825" s="28"/>
      <c r="KJZ825" s="28"/>
      <c r="KKA825" s="28"/>
      <c r="KKB825" s="28"/>
      <c r="KKC825" s="28"/>
      <c r="KKD825" s="28"/>
      <c r="KKE825" s="28"/>
      <c r="KKF825" s="28"/>
      <c r="KKG825" s="28"/>
      <c r="KKH825" s="28"/>
      <c r="KKI825" s="28"/>
      <c r="KKJ825" s="28"/>
      <c r="KKK825" s="28"/>
      <c r="KKL825" s="28"/>
      <c r="KKM825" s="28"/>
      <c r="KKN825" s="28"/>
      <c r="KKO825" s="28"/>
      <c r="KKP825" s="28"/>
      <c r="KKQ825" s="28"/>
      <c r="KKR825" s="28"/>
      <c r="KKS825" s="28"/>
      <c r="KKT825" s="28"/>
      <c r="KKU825" s="28"/>
      <c r="KKV825" s="28"/>
      <c r="KKW825" s="28"/>
      <c r="KKX825" s="28"/>
      <c r="KKY825" s="28"/>
      <c r="KKZ825" s="28"/>
      <c r="KLA825" s="28"/>
      <c r="KLB825" s="28"/>
      <c r="KLC825" s="28"/>
      <c r="KLD825" s="28"/>
      <c r="KLE825" s="28"/>
      <c r="KLF825" s="28"/>
      <c r="KLG825" s="28"/>
      <c r="KLH825" s="28"/>
      <c r="KLI825" s="28"/>
      <c r="KLJ825" s="28"/>
      <c r="KLK825" s="28"/>
      <c r="KLL825" s="28"/>
      <c r="KLM825" s="28"/>
      <c r="KLN825" s="28"/>
      <c r="KLO825" s="28"/>
      <c r="KLP825" s="28"/>
      <c r="KLQ825" s="28"/>
      <c r="KLR825" s="28"/>
      <c r="KLS825" s="28"/>
      <c r="KLT825" s="28"/>
      <c r="KLU825" s="28"/>
      <c r="KLV825" s="28"/>
      <c r="KLW825" s="28"/>
      <c r="KLX825" s="28"/>
      <c r="KLY825" s="28"/>
      <c r="KLZ825" s="28"/>
      <c r="KMA825" s="28"/>
      <c r="KMB825" s="28"/>
      <c r="KMC825" s="28"/>
      <c r="KMD825" s="28"/>
      <c r="KME825" s="28"/>
      <c r="KMF825" s="28"/>
      <c r="KMG825" s="28"/>
      <c r="KMH825" s="28"/>
      <c r="KMI825" s="28"/>
      <c r="KMJ825" s="28"/>
      <c r="KMK825" s="28"/>
      <c r="KML825" s="28"/>
      <c r="KMM825" s="28"/>
      <c r="KMN825" s="28"/>
      <c r="KMO825" s="28"/>
      <c r="KMP825" s="28"/>
      <c r="KMQ825" s="28"/>
      <c r="KMR825" s="28"/>
      <c r="KMS825" s="28"/>
      <c r="KMT825" s="28"/>
      <c r="KMU825" s="28"/>
      <c r="KMV825" s="28"/>
      <c r="KMW825" s="28"/>
      <c r="KMX825" s="28"/>
      <c r="KMY825" s="28"/>
      <c r="KMZ825" s="28"/>
      <c r="KNA825" s="28"/>
      <c r="KNB825" s="28"/>
      <c r="KNC825" s="28"/>
      <c r="KND825" s="28"/>
      <c r="KNE825" s="28"/>
      <c r="KNF825" s="28"/>
      <c r="KNG825" s="28"/>
      <c r="KNH825" s="28"/>
      <c r="KNI825" s="28"/>
      <c r="KNJ825" s="28"/>
      <c r="KNK825" s="28"/>
      <c r="KNL825" s="28"/>
      <c r="KNM825" s="28"/>
      <c r="KNN825" s="28"/>
      <c r="KNO825" s="28"/>
      <c r="KNP825" s="28"/>
      <c r="KNQ825" s="28"/>
      <c r="KNR825" s="28"/>
      <c r="KNS825" s="28"/>
      <c r="KNT825" s="28"/>
      <c r="KNU825" s="28"/>
      <c r="KNV825" s="28"/>
      <c r="KNW825" s="28"/>
      <c r="KNX825" s="28"/>
      <c r="KNY825" s="28"/>
      <c r="KNZ825" s="28"/>
      <c r="KOA825" s="28"/>
      <c r="KOB825" s="28"/>
      <c r="KOC825" s="28"/>
      <c r="KOD825" s="28"/>
      <c r="KOE825" s="28"/>
      <c r="KOF825" s="28"/>
      <c r="KOG825" s="28"/>
      <c r="KOH825" s="28"/>
      <c r="KOI825" s="28"/>
      <c r="KOJ825" s="28"/>
      <c r="KOK825" s="28"/>
      <c r="KOL825" s="28"/>
      <c r="KOM825" s="28"/>
      <c r="KON825" s="28"/>
      <c r="KOO825" s="28"/>
      <c r="KOP825" s="28"/>
      <c r="KOQ825" s="28"/>
      <c r="KOR825" s="28"/>
      <c r="KOS825" s="28"/>
      <c r="KOT825" s="28"/>
      <c r="KOU825" s="28"/>
      <c r="KOV825" s="28"/>
      <c r="KOW825" s="28"/>
      <c r="KOX825" s="28"/>
      <c r="KOY825" s="28"/>
      <c r="KOZ825" s="28"/>
      <c r="KPA825" s="28"/>
      <c r="KPB825" s="28"/>
      <c r="KPC825" s="28"/>
      <c r="KPD825" s="28"/>
      <c r="KPE825" s="28"/>
      <c r="KPF825" s="28"/>
      <c r="KPG825" s="28"/>
      <c r="KPH825" s="28"/>
      <c r="KPI825" s="28"/>
      <c r="KPJ825" s="28"/>
      <c r="KPK825" s="28"/>
      <c r="KPL825" s="28"/>
      <c r="KPM825" s="28"/>
      <c r="KPN825" s="28"/>
      <c r="KPO825" s="28"/>
      <c r="KPP825" s="28"/>
      <c r="KPQ825" s="28"/>
      <c r="KPR825" s="28"/>
      <c r="KPS825" s="28"/>
      <c r="KPT825" s="28"/>
      <c r="KPU825" s="28"/>
      <c r="KPV825" s="28"/>
      <c r="KPW825" s="28"/>
      <c r="KPX825" s="28"/>
      <c r="KPY825" s="28"/>
      <c r="KPZ825" s="28"/>
      <c r="KQA825" s="28"/>
      <c r="KQB825" s="28"/>
      <c r="KQC825" s="28"/>
      <c r="KQD825" s="28"/>
      <c r="KQE825" s="28"/>
      <c r="KQF825" s="28"/>
      <c r="KQG825" s="28"/>
      <c r="KQH825" s="28"/>
      <c r="KQI825" s="28"/>
      <c r="KQJ825" s="28"/>
      <c r="KQK825" s="28"/>
      <c r="KQL825" s="28"/>
      <c r="KQM825" s="28"/>
      <c r="KQN825" s="28"/>
      <c r="KQO825" s="28"/>
      <c r="KQP825" s="28"/>
      <c r="KQQ825" s="28"/>
      <c r="KQR825" s="28"/>
      <c r="KQS825" s="28"/>
      <c r="KQT825" s="28"/>
      <c r="KQU825" s="28"/>
      <c r="KQV825" s="28"/>
      <c r="KQW825" s="28"/>
      <c r="KQX825" s="28"/>
      <c r="KQY825" s="28"/>
      <c r="KQZ825" s="28"/>
      <c r="KRA825" s="28"/>
      <c r="KRB825" s="28"/>
      <c r="KRC825" s="28"/>
      <c r="KRD825" s="28"/>
      <c r="KRE825" s="28"/>
      <c r="KRF825" s="28"/>
      <c r="KRG825" s="28"/>
      <c r="KRH825" s="28"/>
      <c r="KRI825" s="28"/>
      <c r="KRJ825" s="28"/>
      <c r="KRK825" s="28"/>
      <c r="KRL825" s="28"/>
      <c r="KRM825" s="28"/>
      <c r="KRN825" s="28"/>
      <c r="KRO825" s="28"/>
      <c r="KRP825" s="28"/>
      <c r="KRQ825" s="28"/>
      <c r="KRR825" s="28"/>
      <c r="KRS825" s="28"/>
      <c r="KRT825" s="28"/>
      <c r="KRU825" s="28"/>
      <c r="KRV825" s="28"/>
      <c r="KRW825" s="28"/>
      <c r="KRX825" s="28"/>
      <c r="KRY825" s="28"/>
      <c r="KRZ825" s="28"/>
      <c r="KSA825" s="28"/>
      <c r="KSB825" s="28"/>
      <c r="KSC825" s="28"/>
      <c r="KSD825" s="28"/>
      <c r="KSE825" s="28"/>
      <c r="KSF825" s="28"/>
      <c r="KSG825" s="28"/>
      <c r="KSH825" s="28"/>
      <c r="KSI825" s="28"/>
      <c r="KSJ825" s="28"/>
      <c r="KSK825" s="28"/>
      <c r="KSL825" s="28"/>
      <c r="KSM825" s="28"/>
      <c r="KSN825" s="28"/>
      <c r="KSO825" s="28"/>
      <c r="KSP825" s="28"/>
      <c r="KSQ825" s="28"/>
      <c r="KSR825" s="28"/>
      <c r="KSS825" s="28"/>
      <c r="KST825" s="28"/>
      <c r="KSU825" s="28"/>
      <c r="KSV825" s="28"/>
      <c r="KSW825" s="28"/>
      <c r="KSX825" s="28"/>
      <c r="KSY825" s="28"/>
      <c r="KSZ825" s="28"/>
      <c r="KTA825" s="28"/>
      <c r="KTB825" s="28"/>
      <c r="KTC825" s="28"/>
      <c r="KTD825" s="28"/>
      <c r="KTE825" s="28"/>
      <c r="KTF825" s="28"/>
      <c r="KTG825" s="28"/>
      <c r="KTH825" s="28"/>
      <c r="KTI825" s="28"/>
      <c r="KTJ825" s="28"/>
      <c r="KTK825" s="28"/>
      <c r="KTL825" s="28"/>
      <c r="KTM825" s="28"/>
      <c r="KTN825" s="28"/>
      <c r="KTO825" s="28"/>
      <c r="KTP825" s="28"/>
      <c r="KTQ825" s="28"/>
      <c r="KTR825" s="28"/>
      <c r="KTS825" s="28"/>
      <c r="KTT825" s="28"/>
      <c r="KTU825" s="28"/>
      <c r="KTV825" s="28"/>
      <c r="KTW825" s="28"/>
      <c r="KTX825" s="28"/>
      <c r="KTY825" s="28"/>
      <c r="KTZ825" s="28"/>
      <c r="KUA825" s="28"/>
      <c r="KUB825" s="28"/>
      <c r="KUC825" s="28"/>
      <c r="KUD825" s="28"/>
      <c r="KUE825" s="28"/>
      <c r="KUF825" s="28"/>
      <c r="KUG825" s="28"/>
      <c r="KUH825" s="28"/>
      <c r="KUI825" s="28"/>
      <c r="KUJ825" s="28"/>
      <c r="KUK825" s="28"/>
      <c r="KUL825" s="28"/>
      <c r="KUM825" s="28"/>
      <c r="KUN825" s="28"/>
      <c r="KUO825" s="28"/>
      <c r="KUP825" s="28"/>
      <c r="KUQ825" s="28"/>
      <c r="KUR825" s="28"/>
      <c r="KUS825" s="28"/>
      <c r="KUT825" s="28"/>
      <c r="KUU825" s="28"/>
      <c r="KUV825" s="28"/>
      <c r="KUW825" s="28"/>
      <c r="KUX825" s="28"/>
      <c r="KUY825" s="28"/>
      <c r="KUZ825" s="28"/>
      <c r="KVA825" s="28"/>
      <c r="KVB825" s="28"/>
      <c r="KVC825" s="28"/>
      <c r="KVD825" s="28"/>
      <c r="KVE825" s="28"/>
      <c r="KVF825" s="28"/>
      <c r="KVG825" s="28"/>
      <c r="KVH825" s="28"/>
      <c r="KVI825" s="28"/>
      <c r="KVJ825" s="28"/>
      <c r="KVK825" s="28"/>
      <c r="KVL825" s="28"/>
      <c r="KVM825" s="28"/>
      <c r="KVN825" s="28"/>
      <c r="KVO825" s="28"/>
      <c r="KVP825" s="28"/>
      <c r="KVQ825" s="28"/>
      <c r="KVR825" s="28"/>
      <c r="KVS825" s="28"/>
      <c r="KVT825" s="28"/>
      <c r="KVU825" s="28"/>
      <c r="KVV825" s="28"/>
      <c r="KVW825" s="28"/>
      <c r="KVX825" s="28"/>
      <c r="KVY825" s="28"/>
      <c r="KVZ825" s="28"/>
      <c r="KWA825" s="28"/>
      <c r="KWB825" s="28"/>
      <c r="KWC825" s="28"/>
      <c r="KWD825" s="28"/>
      <c r="KWE825" s="28"/>
      <c r="KWF825" s="28"/>
      <c r="KWG825" s="28"/>
      <c r="KWH825" s="28"/>
      <c r="KWI825" s="28"/>
      <c r="KWJ825" s="28"/>
      <c r="KWK825" s="28"/>
      <c r="KWL825" s="28"/>
      <c r="KWM825" s="28"/>
      <c r="KWN825" s="28"/>
      <c r="KWO825" s="28"/>
      <c r="KWP825" s="28"/>
      <c r="KWQ825" s="28"/>
      <c r="KWR825" s="28"/>
      <c r="KWS825" s="28"/>
      <c r="KWT825" s="28"/>
      <c r="KWU825" s="28"/>
      <c r="KWV825" s="28"/>
      <c r="KWW825" s="28"/>
      <c r="KWX825" s="28"/>
      <c r="KWY825" s="28"/>
      <c r="KWZ825" s="28"/>
      <c r="KXA825" s="28"/>
      <c r="KXB825" s="28"/>
      <c r="KXC825" s="28"/>
      <c r="KXD825" s="28"/>
      <c r="KXE825" s="28"/>
      <c r="KXF825" s="28"/>
      <c r="KXG825" s="28"/>
      <c r="KXH825" s="28"/>
      <c r="KXI825" s="28"/>
      <c r="KXJ825" s="28"/>
      <c r="KXK825" s="28"/>
      <c r="KXL825" s="28"/>
      <c r="KXM825" s="28"/>
      <c r="KXN825" s="28"/>
      <c r="KXO825" s="28"/>
      <c r="KXP825" s="28"/>
      <c r="KXQ825" s="28"/>
      <c r="KXR825" s="28"/>
      <c r="KXS825" s="28"/>
      <c r="KXT825" s="28"/>
      <c r="KXU825" s="28"/>
      <c r="KXV825" s="28"/>
      <c r="KXW825" s="28"/>
      <c r="KXX825" s="28"/>
      <c r="KXY825" s="28"/>
      <c r="KXZ825" s="28"/>
      <c r="KYA825" s="28"/>
      <c r="KYB825" s="28"/>
      <c r="KYC825" s="28"/>
      <c r="KYD825" s="28"/>
      <c r="KYE825" s="28"/>
      <c r="KYF825" s="28"/>
      <c r="KYG825" s="28"/>
      <c r="KYH825" s="28"/>
      <c r="KYI825" s="28"/>
      <c r="KYJ825" s="28"/>
      <c r="KYK825" s="28"/>
      <c r="KYL825" s="28"/>
      <c r="KYM825" s="28"/>
      <c r="KYN825" s="28"/>
      <c r="KYO825" s="28"/>
      <c r="KYP825" s="28"/>
      <c r="KYQ825" s="28"/>
      <c r="KYR825" s="28"/>
      <c r="KYS825" s="28"/>
      <c r="KYT825" s="28"/>
      <c r="KYU825" s="28"/>
      <c r="KYV825" s="28"/>
      <c r="KYW825" s="28"/>
      <c r="KYX825" s="28"/>
      <c r="KYY825" s="28"/>
      <c r="KYZ825" s="28"/>
      <c r="KZA825" s="28"/>
      <c r="KZB825" s="28"/>
      <c r="KZC825" s="28"/>
      <c r="KZD825" s="28"/>
      <c r="KZE825" s="28"/>
      <c r="KZF825" s="28"/>
      <c r="KZG825" s="28"/>
      <c r="KZH825" s="28"/>
      <c r="KZI825" s="28"/>
      <c r="KZJ825" s="28"/>
      <c r="KZK825" s="28"/>
      <c r="KZL825" s="28"/>
      <c r="KZM825" s="28"/>
      <c r="KZN825" s="28"/>
      <c r="KZO825" s="28"/>
      <c r="KZP825" s="28"/>
      <c r="KZQ825" s="28"/>
      <c r="KZR825" s="28"/>
      <c r="KZS825" s="28"/>
      <c r="KZT825" s="28"/>
      <c r="KZU825" s="28"/>
      <c r="KZV825" s="28"/>
      <c r="KZW825" s="28"/>
      <c r="KZX825" s="28"/>
      <c r="KZY825" s="28"/>
      <c r="KZZ825" s="28"/>
      <c r="LAA825" s="28"/>
      <c r="LAB825" s="28"/>
      <c r="LAC825" s="28"/>
      <c r="LAD825" s="28"/>
      <c r="LAE825" s="28"/>
      <c r="LAF825" s="28"/>
      <c r="LAG825" s="28"/>
      <c r="LAH825" s="28"/>
      <c r="LAI825" s="28"/>
      <c r="LAJ825" s="28"/>
      <c r="LAK825" s="28"/>
      <c r="LAL825" s="28"/>
      <c r="LAM825" s="28"/>
      <c r="LAN825" s="28"/>
      <c r="LAO825" s="28"/>
      <c r="LAP825" s="28"/>
      <c r="LAQ825" s="28"/>
      <c r="LAR825" s="28"/>
      <c r="LAS825" s="28"/>
      <c r="LAT825" s="28"/>
      <c r="LAU825" s="28"/>
      <c r="LAV825" s="28"/>
      <c r="LAW825" s="28"/>
      <c r="LAX825" s="28"/>
      <c r="LAY825" s="28"/>
      <c r="LAZ825" s="28"/>
      <c r="LBA825" s="28"/>
      <c r="LBB825" s="28"/>
      <c r="LBC825" s="28"/>
      <c r="LBD825" s="28"/>
      <c r="LBE825" s="28"/>
      <c r="LBF825" s="28"/>
      <c r="LBG825" s="28"/>
      <c r="LBH825" s="28"/>
      <c r="LBI825" s="28"/>
      <c r="LBJ825" s="28"/>
      <c r="LBK825" s="28"/>
      <c r="LBL825" s="28"/>
      <c r="LBM825" s="28"/>
      <c r="LBN825" s="28"/>
      <c r="LBO825" s="28"/>
      <c r="LBP825" s="28"/>
      <c r="LBQ825" s="28"/>
      <c r="LBR825" s="28"/>
      <c r="LBS825" s="28"/>
      <c r="LBT825" s="28"/>
      <c r="LBU825" s="28"/>
      <c r="LBV825" s="28"/>
      <c r="LBW825" s="28"/>
      <c r="LBX825" s="28"/>
      <c r="LBY825" s="28"/>
      <c r="LBZ825" s="28"/>
      <c r="LCA825" s="28"/>
      <c r="LCB825" s="28"/>
      <c r="LCC825" s="28"/>
      <c r="LCD825" s="28"/>
      <c r="LCE825" s="28"/>
      <c r="LCF825" s="28"/>
      <c r="LCG825" s="28"/>
      <c r="LCH825" s="28"/>
      <c r="LCI825" s="28"/>
      <c r="LCJ825" s="28"/>
      <c r="LCK825" s="28"/>
      <c r="LCL825" s="28"/>
      <c r="LCM825" s="28"/>
      <c r="LCN825" s="28"/>
      <c r="LCO825" s="28"/>
      <c r="LCP825" s="28"/>
      <c r="LCQ825" s="28"/>
      <c r="LCR825" s="28"/>
      <c r="LCS825" s="28"/>
      <c r="LCT825" s="28"/>
      <c r="LCU825" s="28"/>
      <c r="LCV825" s="28"/>
      <c r="LCW825" s="28"/>
      <c r="LCX825" s="28"/>
      <c r="LCY825" s="28"/>
      <c r="LCZ825" s="28"/>
      <c r="LDA825" s="28"/>
      <c r="LDB825" s="28"/>
      <c r="LDC825" s="28"/>
      <c r="LDD825" s="28"/>
      <c r="LDE825" s="28"/>
      <c r="LDF825" s="28"/>
      <c r="LDG825" s="28"/>
      <c r="LDH825" s="28"/>
      <c r="LDI825" s="28"/>
      <c r="LDJ825" s="28"/>
      <c r="LDK825" s="28"/>
      <c r="LDL825" s="28"/>
      <c r="LDM825" s="28"/>
      <c r="LDN825" s="28"/>
      <c r="LDO825" s="28"/>
      <c r="LDP825" s="28"/>
      <c r="LDQ825" s="28"/>
      <c r="LDR825" s="28"/>
      <c r="LDS825" s="28"/>
      <c r="LDT825" s="28"/>
      <c r="LDU825" s="28"/>
      <c r="LDV825" s="28"/>
      <c r="LDW825" s="28"/>
      <c r="LDX825" s="28"/>
      <c r="LDY825" s="28"/>
      <c r="LDZ825" s="28"/>
      <c r="LEA825" s="28"/>
      <c r="LEB825" s="28"/>
      <c r="LEC825" s="28"/>
      <c r="LED825" s="28"/>
      <c r="LEE825" s="28"/>
      <c r="LEF825" s="28"/>
      <c r="LEG825" s="28"/>
      <c r="LEH825" s="28"/>
      <c r="LEI825" s="28"/>
      <c r="LEJ825" s="28"/>
      <c r="LEK825" s="28"/>
      <c r="LEL825" s="28"/>
      <c r="LEM825" s="28"/>
      <c r="LEN825" s="28"/>
      <c r="LEO825" s="28"/>
      <c r="LEP825" s="28"/>
      <c r="LEQ825" s="28"/>
      <c r="LER825" s="28"/>
      <c r="LES825" s="28"/>
      <c r="LET825" s="28"/>
      <c r="LEU825" s="28"/>
      <c r="LEV825" s="28"/>
      <c r="LEW825" s="28"/>
      <c r="LEX825" s="28"/>
      <c r="LEY825" s="28"/>
      <c r="LEZ825" s="28"/>
      <c r="LFA825" s="28"/>
      <c r="LFB825" s="28"/>
      <c r="LFC825" s="28"/>
      <c r="LFD825" s="28"/>
      <c r="LFE825" s="28"/>
      <c r="LFF825" s="28"/>
      <c r="LFG825" s="28"/>
      <c r="LFH825" s="28"/>
      <c r="LFI825" s="28"/>
      <c r="LFJ825" s="28"/>
      <c r="LFK825" s="28"/>
      <c r="LFL825" s="28"/>
      <c r="LFM825" s="28"/>
      <c r="LFN825" s="28"/>
      <c r="LFO825" s="28"/>
      <c r="LFP825" s="28"/>
      <c r="LFQ825" s="28"/>
      <c r="LFR825" s="28"/>
      <c r="LFS825" s="28"/>
      <c r="LFT825" s="28"/>
      <c r="LFU825" s="28"/>
      <c r="LFV825" s="28"/>
      <c r="LFW825" s="28"/>
      <c r="LFX825" s="28"/>
      <c r="LFY825" s="28"/>
      <c r="LFZ825" s="28"/>
      <c r="LGA825" s="28"/>
      <c r="LGB825" s="28"/>
      <c r="LGC825" s="28"/>
      <c r="LGD825" s="28"/>
      <c r="LGE825" s="28"/>
      <c r="LGF825" s="28"/>
      <c r="LGG825" s="28"/>
      <c r="LGH825" s="28"/>
      <c r="LGI825" s="28"/>
      <c r="LGJ825" s="28"/>
      <c r="LGK825" s="28"/>
      <c r="LGL825" s="28"/>
      <c r="LGM825" s="28"/>
      <c r="LGN825" s="28"/>
      <c r="LGO825" s="28"/>
      <c r="LGP825" s="28"/>
      <c r="LGQ825" s="28"/>
      <c r="LGR825" s="28"/>
      <c r="LGS825" s="28"/>
      <c r="LGT825" s="28"/>
      <c r="LGU825" s="28"/>
      <c r="LGV825" s="28"/>
      <c r="LGW825" s="28"/>
      <c r="LGX825" s="28"/>
      <c r="LGY825" s="28"/>
      <c r="LGZ825" s="28"/>
      <c r="LHA825" s="28"/>
      <c r="LHB825" s="28"/>
      <c r="LHC825" s="28"/>
      <c r="LHD825" s="28"/>
      <c r="LHE825" s="28"/>
      <c r="LHF825" s="28"/>
      <c r="LHG825" s="28"/>
      <c r="LHH825" s="28"/>
      <c r="LHI825" s="28"/>
      <c r="LHJ825" s="28"/>
      <c r="LHK825" s="28"/>
      <c r="LHL825" s="28"/>
      <c r="LHM825" s="28"/>
      <c r="LHN825" s="28"/>
      <c r="LHO825" s="28"/>
      <c r="LHP825" s="28"/>
      <c r="LHQ825" s="28"/>
      <c r="LHR825" s="28"/>
      <c r="LHS825" s="28"/>
      <c r="LHT825" s="28"/>
      <c r="LHU825" s="28"/>
      <c r="LHV825" s="28"/>
      <c r="LHW825" s="28"/>
      <c r="LHX825" s="28"/>
      <c r="LHY825" s="28"/>
      <c r="LHZ825" s="28"/>
      <c r="LIA825" s="28"/>
      <c r="LIB825" s="28"/>
      <c r="LIC825" s="28"/>
      <c r="LID825" s="28"/>
      <c r="LIE825" s="28"/>
      <c r="LIF825" s="28"/>
      <c r="LIG825" s="28"/>
      <c r="LIH825" s="28"/>
      <c r="LII825" s="28"/>
      <c r="LIJ825" s="28"/>
      <c r="LIK825" s="28"/>
      <c r="LIL825" s="28"/>
      <c r="LIM825" s="28"/>
      <c r="LIN825" s="28"/>
      <c r="LIO825" s="28"/>
      <c r="LIP825" s="28"/>
      <c r="LIQ825" s="28"/>
      <c r="LIR825" s="28"/>
      <c r="LIS825" s="28"/>
      <c r="LIT825" s="28"/>
      <c r="LIU825" s="28"/>
      <c r="LIV825" s="28"/>
      <c r="LIW825" s="28"/>
      <c r="LIX825" s="28"/>
      <c r="LIY825" s="28"/>
      <c r="LIZ825" s="28"/>
      <c r="LJA825" s="28"/>
      <c r="LJB825" s="28"/>
      <c r="LJC825" s="28"/>
      <c r="LJD825" s="28"/>
      <c r="LJE825" s="28"/>
      <c r="LJF825" s="28"/>
      <c r="LJG825" s="28"/>
      <c r="LJH825" s="28"/>
      <c r="LJI825" s="28"/>
      <c r="LJJ825" s="28"/>
      <c r="LJK825" s="28"/>
      <c r="LJL825" s="28"/>
      <c r="LJM825" s="28"/>
      <c r="LJN825" s="28"/>
      <c r="LJO825" s="28"/>
      <c r="LJP825" s="28"/>
      <c r="LJQ825" s="28"/>
      <c r="LJR825" s="28"/>
      <c r="LJS825" s="28"/>
      <c r="LJT825" s="28"/>
      <c r="LJU825" s="28"/>
      <c r="LJV825" s="28"/>
      <c r="LJW825" s="28"/>
      <c r="LJX825" s="28"/>
      <c r="LJY825" s="28"/>
      <c r="LJZ825" s="28"/>
      <c r="LKA825" s="28"/>
      <c r="LKB825" s="28"/>
      <c r="LKC825" s="28"/>
      <c r="LKD825" s="28"/>
      <c r="LKE825" s="28"/>
      <c r="LKF825" s="28"/>
      <c r="LKG825" s="28"/>
      <c r="LKH825" s="28"/>
      <c r="LKI825" s="28"/>
      <c r="LKJ825" s="28"/>
      <c r="LKK825" s="28"/>
      <c r="LKL825" s="28"/>
      <c r="LKM825" s="28"/>
      <c r="LKN825" s="28"/>
      <c r="LKO825" s="28"/>
      <c r="LKP825" s="28"/>
      <c r="LKQ825" s="28"/>
      <c r="LKR825" s="28"/>
      <c r="LKS825" s="28"/>
      <c r="LKT825" s="28"/>
      <c r="LKU825" s="28"/>
      <c r="LKV825" s="28"/>
      <c r="LKW825" s="28"/>
      <c r="LKX825" s="28"/>
      <c r="LKY825" s="28"/>
      <c r="LKZ825" s="28"/>
      <c r="LLA825" s="28"/>
      <c r="LLB825" s="28"/>
      <c r="LLC825" s="28"/>
      <c r="LLD825" s="28"/>
      <c r="LLE825" s="28"/>
      <c r="LLF825" s="28"/>
      <c r="LLG825" s="28"/>
      <c r="LLH825" s="28"/>
      <c r="LLI825" s="28"/>
      <c r="LLJ825" s="28"/>
      <c r="LLK825" s="28"/>
      <c r="LLL825" s="28"/>
      <c r="LLM825" s="28"/>
      <c r="LLN825" s="28"/>
      <c r="LLO825" s="28"/>
      <c r="LLP825" s="28"/>
      <c r="LLQ825" s="28"/>
      <c r="LLR825" s="28"/>
      <c r="LLS825" s="28"/>
      <c r="LLT825" s="28"/>
      <c r="LLU825" s="28"/>
      <c r="LLV825" s="28"/>
      <c r="LLW825" s="28"/>
      <c r="LLX825" s="28"/>
      <c r="LLY825" s="28"/>
      <c r="LLZ825" s="28"/>
      <c r="LMA825" s="28"/>
      <c r="LMB825" s="28"/>
      <c r="LMC825" s="28"/>
      <c r="LMD825" s="28"/>
      <c r="LME825" s="28"/>
      <c r="LMF825" s="28"/>
      <c r="LMG825" s="28"/>
      <c r="LMH825" s="28"/>
      <c r="LMI825" s="28"/>
      <c r="LMJ825" s="28"/>
      <c r="LMK825" s="28"/>
      <c r="LML825" s="28"/>
      <c r="LMM825" s="28"/>
      <c r="LMN825" s="28"/>
      <c r="LMO825" s="28"/>
      <c r="LMP825" s="28"/>
      <c r="LMQ825" s="28"/>
      <c r="LMR825" s="28"/>
      <c r="LMS825" s="28"/>
      <c r="LMT825" s="28"/>
      <c r="LMU825" s="28"/>
      <c r="LMV825" s="28"/>
      <c r="LMW825" s="28"/>
      <c r="LMX825" s="28"/>
      <c r="LMY825" s="28"/>
      <c r="LMZ825" s="28"/>
      <c r="LNA825" s="28"/>
      <c r="LNB825" s="28"/>
      <c r="LNC825" s="28"/>
      <c r="LND825" s="28"/>
      <c r="LNE825" s="28"/>
      <c r="LNF825" s="28"/>
      <c r="LNG825" s="28"/>
      <c r="LNH825" s="28"/>
      <c r="LNI825" s="28"/>
      <c r="LNJ825" s="28"/>
      <c r="LNK825" s="28"/>
      <c r="LNL825" s="28"/>
      <c r="LNM825" s="28"/>
      <c r="LNN825" s="28"/>
      <c r="LNO825" s="28"/>
      <c r="LNP825" s="28"/>
      <c r="LNQ825" s="28"/>
      <c r="LNR825" s="28"/>
      <c r="LNS825" s="28"/>
      <c r="LNT825" s="28"/>
      <c r="LNU825" s="28"/>
      <c r="LNV825" s="28"/>
      <c r="LNW825" s="28"/>
      <c r="LNX825" s="28"/>
      <c r="LNY825" s="28"/>
      <c r="LNZ825" s="28"/>
      <c r="LOA825" s="28"/>
      <c r="LOB825" s="28"/>
      <c r="LOC825" s="28"/>
      <c r="LOD825" s="28"/>
      <c r="LOE825" s="28"/>
      <c r="LOF825" s="28"/>
      <c r="LOG825" s="28"/>
      <c r="LOH825" s="28"/>
      <c r="LOI825" s="28"/>
      <c r="LOJ825" s="28"/>
      <c r="LOK825" s="28"/>
      <c r="LOL825" s="28"/>
      <c r="LOM825" s="28"/>
      <c r="LON825" s="28"/>
      <c r="LOO825" s="28"/>
      <c r="LOP825" s="28"/>
      <c r="LOQ825" s="28"/>
      <c r="LOR825" s="28"/>
      <c r="LOS825" s="28"/>
      <c r="LOT825" s="28"/>
      <c r="LOU825" s="28"/>
      <c r="LOV825" s="28"/>
      <c r="LOW825" s="28"/>
      <c r="LOX825" s="28"/>
      <c r="LOY825" s="28"/>
      <c r="LOZ825" s="28"/>
      <c r="LPA825" s="28"/>
      <c r="LPB825" s="28"/>
      <c r="LPC825" s="28"/>
      <c r="LPD825" s="28"/>
      <c r="LPE825" s="28"/>
      <c r="LPF825" s="28"/>
      <c r="LPG825" s="28"/>
      <c r="LPH825" s="28"/>
      <c r="LPI825" s="28"/>
      <c r="LPJ825" s="28"/>
      <c r="LPK825" s="28"/>
      <c r="LPL825" s="28"/>
      <c r="LPM825" s="28"/>
      <c r="LPN825" s="28"/>
      <c r="LPO825" s="28"/>
      <c r="LPP825" s="28"/>
      <c r="LPQ825" s="28"/>
      <c r="LPR825" s="28"/>
      <c r="LPS825" s="28"/>
      <c r="LPT825" s="28"/>
      <c r="LPU825" s="28"/>
      <c r="LPV825" s="28"/>
      <c r="LPW825" s="28"/>
      <c r="LPX825" s="28"/>
      <c r="LPY825" s="28"/>
      <c r="LPZ825" s="28"/>
      <c r="LQA825" s="28"/>
      <c r="LQB825" s="28"/>
      <c r="LQC825" s="28"/>
      <c r="LQD825" s="28"/>
      <c r="LQE825" s="28"/>
      <c r="LQF825" s="28"/>
      <c r="LQG825" s="28"/>
      <c r="LQH825" s="28"/>
      <c r="LQI825" s="28"/>
      <c r="LQJ825" s="28"/>
      <c r="LQK825" s="28"/>
      <c r="LQL825" s="28"/>
      <c r="LQM825" s="28"/>
      <c r="LQN825" s="28"/>
      <c r="LQO825" s="28"/>
      <c r="LQP825" s="28"/>
      <c r="LQQ825" s="28"/>
      <c r="LQR825" s="28"/>
      <c r="LQS825" s="28"/>
      <c r="LQT825" s="28"/>
      <c r="LQU825" s="28"/>
      <c r="LQV825" s="28"/>
      <c r="LQW825" s="28"/>
      <c r="LQX825" s="28"/>
      <c r="LQY825" s="28"/>
      <c r="LQZ825" s="28"/>
      <c r="LRA825" s="28"/>
      <c r="LRB825" s="28"/>
      <c r="LRC825" s="28"/>
      <c r="LRD825" s="28"/>
      <c r="LRE825" s="28"/>
      <c r="LRF825" s="28"/>
      <c r="LRG825" s="28"/>
      <c r="LRH825" s="28"/>
      <c r="LRI825" s="28"/>
      <c r="LRJ825" s="28"/>
      <c r="LRK825" s="28"/>
      <c r="LRL825" s="28"/>
      <c r="LRM825" s="28"/>
      <c r="LRN825" s="28"/>
      <c r="LRO825" s="28"/>
      <c r="LRP825" s="28"/>
      <c r="LRQ825" s="28"/>
      <c r="LRR825" s="28"/>
      <c r="LRS825" s="28"/>
      <c r="LRT825" s="28"/>
      <c r="LRU825" s="28"/>
      <c r="LRV825" s="28"/>
      <c r="LRW825" s="28"/>
      <c r="LRX825" s="28"/>
      <c r="LRY825" s="28"/>
      <c r="LRZ825" s="28"/>
      <c r="LSA825" s="28"/>
      <c r="LSB825" s="28"/>
      <c r="LSC825" s="28"/>
      <c r="LSD825" s="28"/>
      <c r="LSE825" s="28"/>
      <c r="LSF825" s="28"/>
      <c r="LSG825" s="28"/>
      <c r="LSH825" s="28"/>
      <c r="LSI825" s="28"/>
      <c r="LSJ825" s="28"/>
      <c r="LSK825" s="28"/>
      <c r="LSL825" s="28"/>
      <c r="LSM825" s="28"/>
      <c r="LSN825" s="28"/>
      <c r="LSO825" s="28"/>
      <c r="LSP825" s="28"/>
      <c r="LSQ825" s="28"/>
      <c r="LSR825" s="28"/>
      <c r="LSS825" s="28"/>
      <c r="LST825" s="28"/>
      <c r="LSU825" s="28"/>
      <c r="LSV825" s="28"/>
      <c r="LSW825" s="28"/>
      <c r="LSX825" s="28"/>
      <c r="LSY825" s="28"/>
      <c r="LSZ825" s="28"/>
      <c r="LTA825" s="28"/>
      <c r="LTB825" s="28"/>
      <c r="LTC825" s="28"/>
      <c r="LTD825" s="28"/>
      <c r="LTE825" s="28"/>
      <c r="LTF825" s="28"/>
      <c r="LTG825" s="28"/>
      <c r="LTH825" s="28"/>
      <c r="LTI825" s="28"/>
      <c r="LTJ825" s="28"/>
      <c r="LTK825" s="28"/>
      <c r="LTL825" s="28"/>
      <c r="LTM825" s="28"/>
      <c r="LTN825" s="28"/>
      <c r="LTO825" s="28"/>
      <c r="LTP825" s="28"/>
      <c r="LTQ825" s="28"/>
      <c r="LTR825" s="28"/>
      <c r="LTS825" s="28"/>
      <c r="LTT825" s="28"/>
      <c r="LTU825" s="28"/>
      <c r="LTV825" s="28"/>
      <c r="LTW825" s="28"/>
      <c r="LTX825" s="28"/>
      <c r="LTY825" s="28"/>
      <c r="LTZ825" s="28"/>
      <c r="LUA825" s="28"/>
      <c r="LUB825" s="28"/>
      <c r="LUC825" s="28"/>
      <c r="LUD825" s="28"/>
      <c r="LUE825" s="28"/>
      <c r="LUF825" s="28"/>
      <c r="LUG825" s="28"/>
      <c r="LUH825" s="28"/>
      <c r="LUI825" s="28"/>
      <c r="LUJ825" s="28"/>
      <c r="LUK825" s="28"/>
      <c r="LUL825" s="28"/>
      <c r="LUM825" s="28"/>
      <c r="LUN825" s="28"/>
      <c r="LUO825" s="28"/>
      <c r="LUP825" s="28"/>
      <c r="LUQ825" s="28"/>
      <c r="LUR825" s="28"/>
      <c r="LUS825" s="28"/>
      <c r="LUT825" s="28"/>
      <c r="LUU825" s="28"/>
      <c r="LUV825" s="28"/>
      <c r="LUW825" s="28"/>
      <c r="LUX825" s="28"/>
      <c r="LUY825" s="28"/>
      <c r="LUZ825" s="28"/>
      <c r="LVA825" s="28"/>
      <c r="LVB825" s="28"/>
      <c r="LVC825" s="28"/>
      <c r="LVD825" s="28"/>
      <c r="LVE825" s="28"/>
      <c r="LVF825" s="28"/>
      <c r="LVG825" s="28"/>
      <c r="LVH825" s="28"/>
      <c r="LVI825" s="28"/>
      <c r="LVJ825" s="28"/>
      <c r="LVK825" s="28"/>
      <c r="LVL825" s="28"/>
      <c r="LVM825" s="28"/>
      <c r="LVN825" s="28"/>
      <c r="LVO825" s="28"/>
      <c r="LVP825" s="28"/>
      <c r="LVQ825" s="28"/>
      <c r="LVR825" s="28"/>
      <c r="LVS825" s="28"/>
      <c r="LVT825" s="28"/>
      <c r="LVU825" s="28"/>
      <c r="LVV825" s="28"/>
      <c r="LVW825" s="28"/>
      <c r="LVX825" s="28"/>
      <c r="LVY825" s="28"/>
      <c r="LVZ825" s="28"/>
      <c r="LWA825" s="28"/>
      <c r="LWB825" s="28"/>
      <c r="LWC825" s="28"/>
      <c r="LWD825" s="28"/>
      <c r="LWE825" s="28"/>
      <c r="LWF825" s="28"/>
      <c r="LWG825" s="28"/>
      <c r="LWH825" s="28"/>
      <c r="LWI825" s="28"/>
      <c r="LWJ825" s="28"/>
      <c r="LWK825" s="28"/>
      <c r="LWL825" s="28"/>
      <c r="LWM825" s="28"/>
      <c r="LWN825" s="28"/>
      <c r="LWO825" s="28"/>
      <c r="LWP825" s="28"/>
      <c r="LWQ825" s="28"/>
      <c r="LWR825" s="28"/>
      <c r="LWS825" s="28"/>
      <c r="LWT825" s="28"/>
      <c r="LWU825" s="28"/>
      <c r="LWV825" s="28"/>
      <c r="LWW825" s="28"/>
      <c r="LWX825" s="28"/>
      <c r="LWY825" s="28"/>
      <c r="LWZ825" s="28"/>
      <c r="LXA825" s="28"/>
      <c r="LXB825" s="28"/>
      <c r="LXC825" s="28"/>
      <c r="LXD825" s="28"/>
      <c r="LXE825" s="28"/>
      <c r="LXF825" s="28"/>
      <c r="LXG825" s="28"/>
      <c r="LXH825" s="28"/>
      <c r="LXI825" s="28"/>
      <c r="LXJ825" s="28"/>
      <c r="LXK825" s="28"/>
      <c r="LXL825" s="28"/>
      <c r="LXM825" s="28"/>
      <c r="LXN825" s="28"/>
      <c r="LXO825" s="28"/>
      <c r="LXP825" s="28"/>
      <c r="LXQ825" s="28"/>
      <c r="LXR825" s="28"/>
      <c r="LXS825" s="28"/>
      <c r="LXT825" s="28"/>
      <c r="LXU825" s="28"/>
      <c r="LXV825" s="28"/>
      <c r="LXW825" s="28"/>
      <c r="LXX825" s="28"/>
      <c r="LXY825" s="28"/>
      <c r="LXZ825" s="28"/>
      <c r="LYA825" s="28"/>
      <c r="LYB825" s="28"/>
      <c r="LYC825" s="28"/>
      <c r="LYD825" s="28"/>
      <c r="LYE825" s="28"/>
      <c r="LYF825" s="28"/>
      <c r="LYG825" s="28"/>
      <c r="LYH825" s="28"/>
      <c r="LYI825" s="28"/>
      <c r="LYJ825" s="28"/>
      <c r="LYK825" s="28"/>
      <c r="LYL825" s="28"/>
      <c r="LYM825" s="28"/>
      <c r="LYN825" s="28"/>
      <c r="LYO825" s="28"/>
      <c r="LYP825" s="28"/>
      <c r="LYQ825" s="28"/>
      <c r="LYR825" s="28"/>
      <c r="LYS825" s="28"/>
      <c r="LYT825" s="28"/>
      <c r="LYU825" s="28"/>
      <c r="LYV825" s="28"/>
      <c r="LYW825" s="28"/>
      <c r="LYX825" s="28"/>
      <c r="LYY825" s="28"/>
      <c r="LYZ825" s="28"/>
      <c r="LZA825" s="28"/>
      <c r="LZB825" s="28"/>
      <c r="LZC825" s="28"/>
      <c r="LZD825" s="28"/>
      <c r="LZE825" s="28"/>
      <c r="LZF825" s="28"/>
      <c r="LZG825" s="28"/>
      <c r="LZH825" s="28"/>
      <c r="LZI825" s="28"/>
      <c r="LZJ825" s="28"/>
      <c r="LZK825" s="28"/>
      <c r="LZL825" s="28"/>
      <c r="LZM825" s="28"/>
      <c r="LZN825" s="28"/>
      <c r="LZO825" s="28"/>
      <c r="LZP825" s="28"/>
      <c r="LZQ825" s="28"/>
      <c r="LZR825" s="28"/>
      <c r="LZS825" s="28"/>
      <c r="LZT825" s="28"/>
      <c r="LZU825" s="28"/>
      <c r="LZV825" s="28"/>
      <c r="LZW825" s="28"/>
      <c r="LZX825" s="28"/>
      <c r="LZY825" s="28"/>
      <c r="LZZ825" s="28"/>
      <c r="MAA825" s="28"/>
      <c r="MAB825" s="28"/>
      <c r="MAC825" s="28"/>
      <c r="MAD825" s="28"/>
      <c r="MAE825" s="28"/>
      <c r="MAF825" s="28"/>
      <c r="MAG825" s="28"/>
      <c r="MAH825" s="28"/>
      <c r="MAI825" s="28"/>
      <c r="MAJ825" s="28"/>
      <c r="MAK825" s="28"/>
      <c r="MAL825" s="28"/>
      <c r="MAM825" s="28"/>
      <c r="MAN825" s="28"/>
      <c r="MAO825" s="28"/>
      <c r="MAP825" s="28"/>
      <c r="MAQ825" s="28"/>
      <c r="MAR825" s="28"/>
      <c r="MAS825" s="28"/>
      <c r="MAT825" s="28"/>
      <c r="MAU825" s="28"/>
      <c r="MAV825" s="28"/>
      <c r="MAW825" s="28"/>
      <c r="MAX825" s="28"/>
      <c r="MAY825" s="28"/>
      <c r="MAZ825" s="28"/>
      <c r="MBA825" s="28"/>
      <c r="MBB825" s="28"/>
      <c r="MBC825" s="28"/>
      <c r="MBD825" s="28"/>
      <c r="MBE825" s="28"/>
      <c r="MBF825" s="28"/>
      <c r="MBG825" s="28"/>
      <c r="MBH825" s="28"/>
      <c r="MBI825" s="28"/>
      <c r="MBJ825" s="28"/>
      <c r="MBK825" s="28"/>
      <c r="MBL825" s="28"/>
      <c r="MBM825" s="28"/>
      <c r="MBN825" s="28"/>
      <c r="MBO825" s="28"/>
      <c r="MBP825" s="28"/>
      <c r="MBQ825" s="28"/>
      <c r="MBR825" s="28"/>
      <c r="MBS825" s="28"/>
      <c r="MBT825" s="28"/>
      <c r="MBU825" s="28"/>
      <c r="MBV825" s="28"/>
      <c r="MBW825" s="28"/>
      <c r="MBX825" s="28"/>
      <c r="MBY825" s="28"/>
      <c r="MBZ825" s="28"/>
      <c r="MCA825" s="28"/>
      <c r="MCB825" s="28"/>
      <c r="MCC825" s="28"/>
      <c r="MCD825" s="28"/>
      <c r="MCE825" s="28"/>
      <c r="MCF825" s="28"/>
      <c r="MCG825" s="28"/>
      <c r="MCH825" s="28"/>
      <c r="MCI825" s="28"/>
      <c r="MCJ825" s="28"/>
      <c r="MCK825" s="28"/>
      <c r="MCL825" s="28"/>
      <c r="MCM825" s="28"/>
      <c r="MCN825" s="28"/>
      <c r="MCO825" s="28"/>
      <c r="MCP825" s="28"/>
      <c r="MCQ825" s="28"/>
      <c r="MCR825" s="28"/>
      <c r="MCS825" s="28"/>
      <c r="MCT825" s="28"/>
      <c r="MCU825" s="28"/>
      <c r="MCV825" s="28"/>
      <c r="MCW825" s="28"/>
      <c r="MCX825" s="28"/>
      <c r="MCY825" s="28"/>
      <c r="MCZ825" s="28"/>
      <c r="MDA825" s="28"/>
      <c r="MDB825" s="28"/>
      <c r="MDC825" s="28"/>
      <c r="MDD825" s="28"/>
      <c r="MDE825" s="28"/>
      <c r="MDF825" s="28"/>
      <c r="MDG825" s="28"/>
      <c r="MDH825" s="28"/>
      <c r="MDI825" s="28"/>
      <c r="MDJ825" s="28"/>
      <c r="MDK825" s="28"/>
      <c r="MDL825" s="28"/>
      <c r="MDM825" s="28"/>
      <c r="MDN825" s="28"/>
      <c r="MDO825" s="28"/>
      <c r="MDP825" s="28"/>
      <c r="MDQ825" s="28"/>
      <c r="MDR825" s="28"/>
      <c r="MDS825" s="28"/>
      <c r="MDT825" s="28"/>
      <c r="MDU825" s="28"/>
      <c r="MDV825" s="28"/>
      <c r="MDW825" s="28"/>
      <c r="MDX825" s="28"/>
      <c r="MDY825" s="28"/>
      <c r="MDZ825" s="28"/>
      <c r="MEA825" s="28"/>
      <c r="MEB825" s="28"/>
      <c r="MEC825" s="28"/>
      <c r="MED825" s="28"/>
      <c r="MEE825" s="28"/>
      <c r="MEF825" s="28"/>
      <c r="MEG825" s="28"/>
      <c r="MEH825" s="28"/>
      <c r="MEI825" s="28"/>
      <c r="MEJ825" s="28"/>
      <c r="MEK825" s="28"/>
      <c r="MEL825" s="28"/>
      <c r="MEM825" s="28"/>
      <c r="MEN825" s="28"/>
      <c r="MEO825" s="28"/>
      <c r="MEP825" s="28"/>
      <c r="MEQ825" s="28"/>
      <c r="MER825" s="28"/>
      <c r="MES825" s="28"/>
      <c r="MET825" s="28"/>
      <c r="MEU825" s="28"/>
      <c r="MEV825" s="28"/>
      <c r="MEW825" s="28"/>
      <c r="MEX825" s="28"/>
      <c r="MEY825" s="28"/>
      <c r="MEZ825" s="28"/>
      <c r="MFA825" s="28"/>
      <c r="MFB825" s="28"/>
      <c r="MFC825" s="28"/>
      <c r="MFD825" s="28"/>
      <c r="MFE825" s="28"/>
      <c r="MFF825" s="28"/>
      <c r="MFG825" s="28"/>
      <c r="MFH825" s="28"/>
      <c r="MFI825" s="28"/>
      <c r="MFJ825" s="28"/>
      <c r="MFK825" s="28"/>
      <c r="MFL825" s="28"/>
      <c r="MFM825" s="28"/>
      <c r="MFN825" s="28"/>
      <c r="MFO825" s="28"/>
      <c r="MFP825" s="28"/>
      <c r="MFQ825" s="28"/>
      <c r="MFR825" s="28"/>
      <c r="MFS825" s="28"/>
      <c r="MFT825" s="28"/>
      <c r="MFU825" s="28"/>
      <c r="MFV825" s="28"/>
      <c r="MFW825" s="28"/>
      <c r="MFX825" s="28"/>
      <c r="MFY825" s="28"/>
      <c r="MFZ825" s="28"/>
      <c r="MGA825" s="28"/>
      <c r="MGB825" s="28"/>
      <c r="MGC825" s="28"/>
      <c r="MGD825" s="28"/>
      <c r="MGE825" s="28"/>
      <c r="MGF825" s="28"/>
      <c r="MGG825" s="28"/>
      <c r="MGH825" s="28"/>
      <c r="MGI825" s="28"/>
      <c r="MGJ825" s="28"/>
      <c r="MGK825" s="28"/>
      <c r="MGL825" s="28"/>
      <c r="MGM825" s="28"/>
      <c r="MGN825" s="28"/>
      <c r="MGO825" s="28"/>
      <c r="MGP825" s="28"/>
      <c r="MGQ825" s="28"/>
      <c r="MGR825" s="28"/>
      <c r="MGS825" s="28"/>
      <c r="MGT825" s="28"/>
      <c r="MGU825" s="28"/>
      <c r="MGV825" s="28"/>
      <c r="MGW825" s="28"/>
      <c r="MGX825" s="28"/>
      <c r="MGY825" s="28"/>
      <c r="MGZ825" s="28"/>
      <c r="MHA825" s="28"/>
      <c r="MHB825" s="28"/>
      <c r="MHC825" s="28"/>
      <c r="MHD825" s="28"/>
      <c r="MHE825" s="28"/>
      <c r="MHF825" s="28"/>
      <c r="MHG825" s="28"/>
      <c r="MHH825" s="28"/>
      <c r="MHI825" s="28"/>
      <c r="MHJ825" s="28"/>
      <c r="MHK825" s="28"/>
      <c r="MHL825" s="28"/>
      <c r="MHM825" s="28"/>
      <c r="MHN825" s="28"/>
      <c r="MHO825" s="28"/>
      <c r="MHP825" s="28"/>
      <c r="MHQ825" s="28"/>
      <c r="MHR825" s="28"/>
      <c r="MHS825" s="28"/>
      <c r="MHT825" s="28"/>
      <c r="MHU825" s="28"/>
      <c r="MHV825" s="28"/>
      <c r="MHW825" s="28"/>
      <c r="MHX825" s="28"/>
      <c r="MHY825" s="28"/>
      <c r="MHZ825" s="28"/>
      <c r="MIA825" s="28"/>
      <c r="MIB825" s="28"/>
      <c r="MIC825" s="28"/>
      <c r="MID825" s="28"/>
      <c r="MIE825" s="28"/>
      <c r="MIF825" s="28"/>
      <c r="MIG825" s="28"/>
      <c r="MIH825" s="28"/>
      <c r="MII825" s="28"/>
      <c r="MIJ825" s="28"/>
      <c r="MIK825" s="28"/>
      <c r="MIL825" s="28"/>
      <c r="MIM825" s="28"/>
      <c r="MIN825" s="28"/>
      <c r="MIO825" s="28"/>
      <c r="MIP825" s="28"/>
      <c r="MIQ825" s="28"/>
      <c r="MIR825" s="28"/>
      <c r="MIS825" s="28"/>
      <c r="MIT825" s="28"/>
      <c r="MIU825" s="28"/>
      <c r="MIV825" s="28"/>
      <c r="MIW825" s="28"/>
      <c r="MIX825" s="28"/>
      <c r="MIY825" s="28"/>
      <c r="MIZ825" s="28"/>
      <c r="MJA825" s="28"/>
      <c r="MJB825" s="28"/>
      <c r="MJC825" s="28"/>
      <c r="MJD825" s="28"/>
      <c r="MJE825" s="28"/>
      <c r="MJF825" s="28"/>
      <c r="MJG825" s="28"/>
      <c r="MJH825" s="28"/>
      <c r="MJI825" s="28"/>
      <c r="MJJ825" s="28"/>
      <c r="MJK825" s="28"/>
      <c r="MJL825" s="28"/>
      <c r="MJM825" s="28"/>
      <c r="MJN825" s="28"/>
      <c r="MJO825" s="28"/>
      <c r="MJP825" s="28"/>
      <c r="MJQ825" s="28"/>
      <c r="MJR825" s="28"/>
      <c r="MJS825" s="28"/>
      <c r="MJT825" s="28"/>
      <c r="MJU825" s="28"/>
      <c r="MJV825" s="28"/>
      <c r="MJW825" s="28"/>
      <c r="MJX825" s="28"/>
      <c r="MJY825" s="28"/>
      <c r="MJZ825" s="28"/>
      <c r="MKA825" s="28"/>
      <c r="MKB825" s="28"/>
      <c r="MKC825" s="28"/>
      <c r="MKD825" s="28"/>
      <c r="MKE825" s="28"/>
      <c r="MKF825" s="28"/>
      <c r="MKG825" s="28"/>
      <c r="MKH825" s="28"/>
      <c r="MKI825" s="28"/>
      <c r="MKJ825" s="28"/>
      <c r="MKK825" s="28"/>
      <c r="MKL825" s="28"/>
      <c r="MKM825" s="28"/>
      <c r="MKN825" s="28"/>
      <c r="MKO825" s="28"/>
      <c r="MKP825" s="28"/>
      <c r="MKQ825" s="28"/>
      <c r="MKR825" s="28"/>
      <c r="MKS825" s="28"/>
      <c r="MKT825" s="28"/>
      <c r="MKU825" s="28"/>
      <c r="MKV825" s="28"/>
      <c r="MKW825" s="28"/>
      <c r="MKX825" s="28"/>
      <c r="MKY825" s="28"/>
      <c r="MKZ825" s="28"/>
      <c r="MLA825" s="28"/>
      <c r="MLB825" s="28"/>
      <c r="MLC825" s="28"/>
      <c r="MLD825" s="28"/>
      <c r="MLE825" s="28"/>
      <c r="MLF825" s="28"/>
      <c r="MLG825" s="28"/>
      <c r="MLH825" s="28"/>
      <c r="MLI825" s="28"/>
      <c r="MLJ825" s="28"/>
      <c r="MLK825" s="28"/>
      <c r="MLL825" s="28"/>
      <c r="MLM825" s="28"/>
      <c r="MLN825" s="28"/>
      <c r="MLO825" s="28"/>
      <c r="MLP825" s="28"/>
      <c r="MLQ825" s="28"/>
      <c r="MLR825" s="28"/>
      <c r="MLS825" s="28"/>
      <c r="MLT825" s="28"/>
      <c r="MLU825" s="28"/>
      <c r="MLV825" s="28"/>
      <c r="MLW825" s="28"/>
      <c r="MLX825" s="28"/>
      <c r="MLY825" s="28"/>
      <c r="MLZ825" s="28"/>
      <c r="MMA825" s="28"/>
      <c r="MMB825" s="28"/>
      <c r="MMC825" s="28"/>
      <c r="MMD825" s="28"/>
      <c r="MME825" s="28"/>
      <c r="MMF825" s="28"/>
      <c r="MMG825" s="28"/>
      <c r="MMH825" s="28"/>
      <c r="MMI825" s="28"/>
      <c r="MMJ825" s="28"/>
      <c r="MMK825" s="28"/>
      <c r="MML825" s="28"/>
      <c r="MMM825" s="28"/>
      <c r="MMN825" s="28"/>
      <c r="MMO825" s="28"/>
      <c r="MMP825" s="28"/>
      <c r="MMQ825" s="28"/>
      <c r="MMR825" s="28"/>
      <c r="MMS825" s="28"/>
      <c r="MMT825" s="28"/>
      <c r="MMU825" s="28"/>
      <c r="MMV825" s="28"/>
      <c r="MMW825" s="28"/>
      <c r="MMX825" s="28"/>
      <c r="MMY825" s="28"/>
      <c r="MMZ825" s="28"/>
      <c r="MNA825" s="28"/>
      <c r="MNB825" s="28"/>
      <c r="MNC825" s="28"/>
      <c r="MND825" s="28"/>
      <c r="MNE825" s="28"/>
      <c r="MNF825" s="28"/>
      <c r="MNG825" s="28"/>
      <c r="MNH825" s="28"/>
      <c r="MNI825" s="28"/>
      <c r="MNJ825" s="28"/>
      <c r="MNK825" s="28"/>
      <c r="MNL825" s="28"/>
      <c r="MNM825" s="28"/>
      <c r="MNN825" s="28"/>
      <c r="MNO825" s="28"/>
      <c r="MNP825" s="28"/>
      <c r="MNQ825" s="28"/>
      <c r="MNR825" s="28"/>
      <c r="MNS825" s="28"/>
      <c r="MNT825" s="28"/>
      <c r="MNU825" s="28"/>
      <c r="MNV825" s="28"/>
      <c r="MNW825" s="28"/>
      <c r="MNX825" s="28"/>
      <c r="MNY825" s="28"/>
      <c r="MNZ825" s="28"/>
      <c r="MOA825" s="28"/>
      <c r="MOB825" s="28"/>
      <c r="MOC825" s="28"/>
      <c r="MOD825" s="28"/>
      <c r="MOE825" s="28"/>
      <c r="MOF825" s="28"/>
      <c r="MOG825" s="28"/>
      <c r="MOH825" s="28"/>
      <c r="MOI825" s="28"/>
      <c r="MOJ825" s="28"/>
      <c r="MOK825" s="28"/>
      <c r="MOL825" s="28"/>
      <c r="MOM825" s="28"/>
      <c r="MON825" s="28"/>
      <c r="MOO825" s="28"/>
      <c r="MOP825" s="28"/>
      <c r="MOQ825" s="28"/>
      <c r="MOR825" s="28"/>
      <c r="MOS825" s="28"/>
      <c r="MOT825" s="28"/>
      <c r="MOU825" s="28"/>
      <c r="MOV825" s="28"/>
      <c r="MOW825" s="28"/>
      <c r="MOX825" s="28"/>
      <c r="MOY825" s="28"/>
      <c r="MOZ825" s="28"/>
      <c r="MPA825" s="28"/>
      <c r="MPB825" s="28"/>
      <c r="MPC825" s="28"/>
      <c r="MPD825" s="28"/>
      <c r="MPE825" s="28"/>
      <c r="MPF825" s="28"/>
      <c r="MPG825" s="28"/>
      <c r="MPH825" s="28"/>
      <c r="MPI825" s="28"/>
      <c r="MPJ825" s="28"/>
      <c r="MPK825" s="28"/>
      <c r="MPL825" s="28"/>
      <c r="MPM825" s="28"/>
      <c r="MPN825" s="28"/>
      <c r="MPO825" s="28"/>
      <c r="MPP825" s="28"/>
      <c r="MPQ825" s="28"/>
      <c r="MPR825" s="28"/>
      <c r="MPS825" s="28"/>
      <c r="MPT825" s="28"/>
      <c r="MPU825" s="28"/>
      <c r="MPV825" s="28"/>
      <c r="MPW825" s="28"/>
      <c r="MPX825" s="28"/>
      <c r="MPY825" s="28"/>
      <c r="MPZ825" s="28"/>
      <c r="MQA825" s="28"/>
      <c r="MQB825" s="28"/>
      <c r="MQC825" s="28"/>
      <c r="MQD825" s="28"/>
      <c r="MQE825" s="28"/>
      <c r="MQF825" s="28"/>
      <c r="MQG825" s="28"/>
      <c r="MQH825" s="28"/>
      <c r="MQI825" s="28"/>
      <c r="MQJ825" s="28"/>
      <c r="MQK825" s="28"/>
      <c r="MQL825" s="28"/>
      <c r="MQM825" s="28"/>
      <c r="MQN825" s="28"/>
      <c r="MQO825" s="28"/>
      <c r="MQP825" s="28"/>
      <c r="MQQ825" s="28"/>
      <c r="MQR825" s="28"/>
      <c r="MQS825" s="28"/>
      <c r="MQT825" s="28"/>
      <c r="MQU825" s="28"/>
      <c r="MQV825" s="28"/>
      <c r="MQW825" s="28"/>
      <c r="MQX825" s="28"/>
      <c r="MQY825" s="28"/>
      <c r="MQZ825" s="28"/>
      <c r="MRA825" s="28"/>
      <c r="MRB825" s="28"/>
      <c r="MRC825" s="28"/>
      <c r="MRD825" s="28"/>
      <c r="MRE825" s="28"/>
      <c r="MRF825" s="28"/>
      <c r="MRG825" s="28"/>
      <c r="MRH825" s="28"/>
      <c r="MRI825" s="28"/>
      <c r="MRJ825" s="28"/>
      <c r="MRK825" s="28"/>
      <c r="MRL825" s="28"/>
      <c r="MRM825" s="28"/>
      <c r="MRN825" s="28"/>
      <c r="MRO825" s="28"/>
      <c r="MRP825" s="28"/>
      <c r="MRQ825" s="28"/>
      <c r="MRR825" s="28"/>
      <c r="MRS825" s="28"/>
      <c r="MRT825" s="28"/>
      <c r="MRU825" s="28"/>
      <c r="MRV825" s="28"/>
      <c r="MRW825" s="28"/>
      <c r="MRX825" s="28"/>
      <c r="MRY825" s="28"/>
      <c r="MRZ825" s="28"/>
      <c r="MSA825" s="28"/>
      <c r="MSB825" s="28"/>
      <c r="MSC825" s="28"/>
      <c r="MSD825" s="28"/>
      <c r="MSE825" s="28"/>
      <c r="MSF825" s="28"/>
      <c r="MSG825" s="28"/>
      <c r="MSH825" s="28"/>
      <c r="MSI825" s="28"/>
      <c r="MSJ825" s="28"/>
      <c r="MSK825" s="28"/>
      <c r="MSL825" s="28"/>
      <c r="MSM825" s="28"/>
      <c r="MSN825" s="28"/>
      <c r="MSO825" s="28"/>
      <c r="MSP825" s="28"/>
      <c r="MSQ825" s="28"/>
      <c r="MSR825" s="28"/>
      <c r="MSS825" s="28"/>
      <c r="MST825" s="28"/>
      <c r="MSU825" s="28"/>
      <c r="MSV825" s="28"/>
      <c r="MSW825" s="28"/>
      <c r="MSX825" s="28"/>
      <c r="MSY825" s="28"/>
      <c r="MSZ825" s="28"/>
      <c r="MTA825" s="28"/>
      <c r="MTB825" s="28"/>
      <c r="MTC825" s="28"/>
      <c r="MTD825" s="28"/>
      <c r="MTE825" s="28"/>
      <c r="MTF825" s="28"/>
      <c r="MTG825" s="28"/>
      <c r="MTH825" s="28"/>
      <c r="MTI825" s="28"/>
      <c r="MTJ825" s="28"/>
      <c r="MTK825" s="28"/>
      <c r="MTL825" s="28"/>
      <c r="MTM825" s="28"/>
      <c r="MTN825" s="28"/>
      <c r="MTO825" s="28"/>
      <c r="MTP825" s="28"/>
      <c r="MTQ825" s="28"/>
      <c r="MTR825" s="28"/>
      <c r="MTS825" s="28"/>
      <c r="MTT825" s="28"/>
      <c r="MTU825" s="28"/>
      <c r="MTV825" s="28"/>
      <c r="MTW825" s="28"/>
      <c r="MTX825" s="28"/>
      <c r="MTY825" s="28"/>
      <c r="MTZ825" s="28"/>
      <c r="MUA825" s="28"/>
      <c r="MUB825" s="28"/>
      <c r="MUC825" s="28"/>
      <c r="MUD825" s="28"/>
      <c r="MUE825" s="28"/>
      <c r="MUF825" s="28"/>
      <c r="MUG825" s="28"/>
      <c r="MUH825" s="28"/>
      <c r="MUI825" s="28"/>
      <c r="MUJ825" s="28"/>
      <c r="MUK825" s="28"/>
      <c r="MUL825" s="28"/>
      <c r="MUM825" s="28"/>
      <c r="MUN825" s="28"/>
      <c r="MUO825" s="28"/>
      <c r="MUP825" s="28"/>
      <c r="MUQ825" s="28"/>
      <c r="MUR825" s="28"/>
      <c r="MUS825" s="28"/>
      <c r="MUT825" s="28"/>
      <c r="MUU825" s="28"/>
      <c r="MUV825" s="28"/>
      <c r="MUW825" s="28"/>
      <c r="MUX825" s="28"/>
      <c r="MUY825" s="28"/>
      <c r="MUZ825" s="28"/>
      <c r="MVA825" s="28"/>
      <c r="MVB825" s="28"/>
      <c r="MVC825" s="28"/>
      <c r="MVD825" s="28"/>
      <c r="MVE825" s="28"/>
      <c r="MVF825" s="28"/>
      <c r="MVG825" s="28"/>
      <c r="MVH825" s="28"/>
      <c r="MVI825" s="28"/>
      <c r="MVJ825" s="28"/>
      <c r="MVK825" s="28"/>
      <c r="MVL825" s="28"/>
      <c r="MVM825" s="28"/>
      <c r="MVN825" s="28"/>
      <c r="MVO825" s="28"/>
      <c r="MVP825" s="28"/>
      <c r="MVQ825" s="28"/>
      <c r="MVR825" s="28"/>
      <c r="MVS825" s="28"/>
      <c r="MVT825" s="28"/>
      <c r="MVU825" s="28"/>
      <c r="MVV825" s="28"/>
      <c r="MVW825" s="28"/>
      <c r="MVX825" s="28"/>
      <c r="MVY825" s="28"/>
      <c r="MVZ825" s="28"/>
      <c r="MWA825" s="28"/>
      <c r="MWB825" s="28"/>
      <c r="MWC825" s="28"/>
      <c r="MWD825" s="28"/>
      <c r="MWE825" s="28"/>
      <c r="MWF825" s="28"/>
      <c r="MWG825" s="28"/>
      <c r="MWH825" s="28"/>
      <c r="MWI825" s="28"/>
      <c r="MWJ825" s="28"/>
      <c r="MWK825" s="28"/>
      <c r="MWL825" s="28"/>
      <c r="MWM825" s="28"/>
      <c r="MWN825" s="28"/>
      <c r="MWO825" s="28"/>
      <c r="MWP825" s="28"/>
      <c r="MWQ825" s="28"/>
      <c r="MWR825" s="28"/>
      <c r="MWS825" s="28"/>
      <c r="MWT825" s="28"/>
      <c r="MWU825" s="28"/>
      <c r="MWV825" s="28"/>
      <c r="MWW825" s="28"/>
      <c r="MWX825" s="28"/>
      <c r="MWY825" s="28"/>
      <c r="MWZ825" s="28"/>
      <c r="MXA825" s="28"/>
      <c r="MXB825" s="28"/>
      <c r="MXC825" s="28"/>
      <c r="MXD825" s="28"/>
      <c r="MXE825" s="28"/>
      <c r="MXF825" s="28"/>
      <c r="MXG825" s="28"/>
      <c r="MXH825" s="28"/>
      <c r="MXI825" s="28"/>
      <c r="MXJ825" s="28"/>
      <c r="MXK825" s="28"/>
      <c r="MXL825" s="28"/>
      <c r="MXM825" s="28"/>
      <c r="MXN825" s="28"/>
      <c r="MXO825" s="28"/>
      <c r="MXP825" s="28"/>
      <c r="MXQ825" s="28"/>
      <c r="MXR825" s="28"/>
      <c r="MXS825" s="28"/>
      <c r="MXT825" s="28"/>
      <c r="MXU825" s="28"/>
      <c r="MXV825" s="28"/>
      <c r="MXW825" s="28"/>
      <c r="MXX825" s="28"/>
      <c r="MXY825" s="28"/>
      <c r="MXZ825" s="28"/>
      <c r="MYA825" s="28"/>
      <c r="MYB825" s="28"/>
      <c r="MYC825" s="28"/>
      <c r="MYD825" s="28"/>
      <c r="MYE825" s="28"/>
      <c r="MYF825" s="28"/>
      <c r="MYG825" s="28"/>
      <c r="MYH825" s="28"/>
      <c r="MYI825" s="28"/>
      <c r="MYJ825" s="28"/>
      <c r="MYK825" s="28"/>
      <c r="MYL825" s="28"/>
      <c r="MYM825" s="28"/>
      <c r="MYN825" s="28"/>
      <c r="MYO825" s="28"/>
      <c r="MYP825" s="28"/>
      <c r="MYQ825" s="28"/>
      <c r="MYR825" s="28"/>
      <c r="MYS825" s="28"/>
      <c r="MYT825" s="28"/>
      <c r="MYU825" s="28"/>
      <c r="MYV825" s="28"/>
      <c r="MYW825" s="28"/>
      <c r="MYX825" s="28"/>
      <c r="MYY825" s="28"/>
      <c r="MYZ825" s="28"/>
      <c r="MZA825" s="28"/>
      <c r="MZB825" s="28"/>
      <c r="MZC825" s="28"/>
      <c r="MZD825" s="28"/>
      <c r="MZE825" s="28"/>
      <c r="MZF825" s="28"/>
      <c r="MZG825" s="28"/>
      <c r="MZH825" s="28"/>
      <c r="MZI825" s="28"/>
      <c r="MZJ825" s="28"/>
      <c r="MZK825" s="28"/>
      <c r="MZL825" s="28"/>
      <c r="MZM825" s="28"/>
      <c r="MZN825" s="28"/>
      <c r="MZO825" s="28"/>
      <c r="MZP825" s="28"/>
      <c r="MZQ825" s="28"/>
      <c r="MZR825" s="28"/>
      <c r="MZS825" s="28"/>
      <c r="MZT825" s="28"/>
      <c r="MZU825" s="28"/>
      <c r="MZV825" s="28"/>
      <c r="MZW825" s="28"/>
      <c r="MZX825" s="28"/>
      <c r="MZY825" s="28"/>
      <c r="MZZ825" s="28"/>
      <c r="NAA825" s="28"/>
      <c r="NAB825" s="28"/>
      <c r="NAC825" s="28"/>
      <c r="NAD825" s="28"/>
      <c r="NAE825" s="28"/>
      <c r="NAF825" s="28"/>
      <c r="NAG825" s="28"/>
      <c r="NAH825" s="28"/>
      <c r="NAI825" s="28"/>
      <c r="NAJ825" s="28"/>
      <c r="NAK825" s="28"/>
      <c r="NAL825" s="28"/>
      <c r="NAM825" s="28"/>
      <c r="NAN825" s="28"/>
      <c r="NAO825" s="28"/>
      <c r="NAP825" s="28"/>
      <c r="NAQ825" s="28"/>
      <c r="NAR825" s="28"/>
      <c r="NAS825" s="28"/>
      <c r="NAT825" s="28"/>
      <c r="NAU825" s="28"/>
      <c r="NAV825" s="28"/>
      <c r="NAW825" s="28"/>
      <c r="NAX825" s="28"/>
      <c r="NAY825" s="28"/>
      <c r="NAZ825" s="28"/>
      <c r="NBA825" s="28"/>
      <c r="NBB825" s="28"/>
      <c r="NBC825" s="28"/>
      <c r="NBD825" s="28"/>
      <c r="NBE825" s="28"/>
      <c r="NBF825" s="28"/>
      <c r="NBG825" s="28"/>
      <c r="NBH825" s="28"/>
      <c r="NBI825" s="28"/>
      <c r="NBJ825" s="28"/>
      <c r="NBK825" s="28"/>
      <c r="NBL825" s="28"/>
      <c r="NBM825" s="28"/>
      <c r="NBN825" s="28"/>
      <c r="NBO825" s="28"/>
      <c r="NBP825" s="28"/>
      <c r="NBQ825" s="28"/>
      <c r="NBR825" s="28"/>
      <c r="NBS825" s="28"/>
      <c r="NBT825" s="28"/>
      <c r="NBU825" s="28"/>
      <c r="NBV825" s="28"/>
      <c r="NBW825" s="28"/>
      <c r="NBX825" s="28"/>
      <c r="NBY825" s="28"/>
      <c r="NBZ825" s="28"/>
      <c r="NCA825" s="28"/>
      <c r="NCB825" s="28"/>
      <c r="NCC825" s="28"/>
      <c r="NCD825" s="28"/>
      <c r="NCE825" s="28"/>
      <c r="NCF825" s="28"/>
      <c r="NCG825" s="28"/>
      <c r="NCH825" s="28"/>
      <c r="NCI825" s="28"/>
      <c r="NCJ825" s="28"/>
      <c r="NCK825" s="28"/>
      <c r="NCL825" s="28"/>
      <c r="NCM825" s="28"/>
      <c r="NCN825" s="28"/>
      <c r="NCO825" s="28"/>
      <c r="NCP825" s="28"/>
      <c r="NCQ825" s="28"/>
      <c r="NCR825" s="28"/>
      <c r="NCS825" s="28"/>
      <c r="NCT825" s="28"/>
      <c r="NCU825" s="28"/>
      <c r="NCV825" s="28"/>
      <c r="NCW825" s="28"/>
      <c r="NCX825" s="28"/>
      <c r="NCY825" s="28"/>
      <c r="NCZ825" s="28"/>
      <c r="NDA825" s="28"/>
      <c r="NDB825" s="28"/>
      <c r="NDC825" s="28"/>
      <c r="NDD825" s="28"/>
      <c r="NDE825" s="28"/>
      <c r="NDF825" s="28"/>
      <c r="NDG825" s="28"/>
      <c r="NDH825" s="28"/>
      <c r="NDI825" s="28"/>
      <c r="NDJ825" s="28"/>
      <c r="NDK825" s="28"/>
      <c r="NDL825" s="28"/>
      <c r="NDM825" s="28"/>
      <c r="NDN825" s="28"/>
      <c r="NDO825" s="28"/>
      <c r="NDP825" s="28"/>
      <c r="NDQ825" s="28"/>
      <c r="NDR825" s="28"/>
      <c r="NDS825" s="28"/>
      <c r="NDT825" s="28"/>
      <c r="NDU825" s="28"/>
      <c r="NDV825" s="28"/>
      <c r="NDW825" s="28"/>
      <c r="NDX825" s="28"/>
      <c r="NDY825" s="28"/>
      <c r="NDZ825" s="28"/>
      <c r="NEA825" s="28"/>
      <c r="NEB825" s="28"/>
      <c r="NEC825" s="28"/>
      <c r="NED825" s="28"/>
      <c r="NEE825" s="28"/>
      <c r="NEF825" s="28"/>
      <c r="NEG825" s="28"/>
      <c r="NEH825" s="28"/>
      <c r="NEI825" s="28"/>
      <c r="NEJ825" s="28"/>
      <c r="NEK825" s="28"/>
      <c r="NEL825" s="28"/>
      <c r="NEM825" s="28"/>
      <c r="NEN825" s="28"/>
      <c r="NEO825" s="28"/>
      <c r="NEP825" s="28"/>
      <c r="NEQ825" s="28"/>
      <c r="NER825" s="28"/>
      <c r="NES825" s="28"/>
      <c r="NET825" s="28"/>
      <c r="NEU825" s="28"/>
      <c r="NEV825" s="28"/>
      <c r="NEW825" s="28"/>
      <c r="NEX825" s="28"/>
      <c r="NEY825" s="28"/>
      <c r="NEZ825" s="28"/>
      <c r="NFA825" s="28"/>
      <c r="NFB825" s="28"/>
      <c r="NFC825" s="28"/>
      <c r="NFD825" s="28"/>
      <c r="NFE825" s="28"/>
      <c r="NFF825" s="28"/>
      <c r="NFG825" s="28"/>
      <c r="NFH825" s="28"/>
      <c r="NFI825" s="28"/>
      <c r="NFJ825" s="28"/>
      <c r="NFK825" s="28"/>
      <c r="NFL825" s="28"/>
      <c r="NFM825" s="28"/>
      <c r="NFN825" s="28"/>
      <c r="NFO825" s="28"/>
      <c r="NFP825" s="28"/>
      <c r="NFQ825" s="28"/>
      <c r="NFR825" s="28"/>
      <c r="NFS825" s="28"/>
      <c r="NFT825" s="28"/>
      <c r="NFU825" s="28"/>
      <c r="NFV825" s="28"/>
      <c r="NFW825" s="28"/>
      <c r="NFX825" s="28"/>
      <c r="NFY825" s="28"/>
      <c r="NFZ825" s="28"/>
      <c r="NGA825" s="28"/>
      <c r="NGB825" s="28"/>
      <c r="NGC825" s="28"/>
      <c r="NGD825" s="28"/>
      <c r="NGE825" s="28"/>
      <c r="NGF825" s="28"/>
      <c r="NGG825" s="28"/>
      <c r="NGH825" s="28"/>
      <c r="NGI825" s="28"/>
      <c r="NGJ825" s="28"/>
      <c r="NGK825" s="28"/>
      <c r="NGL825" s="28"/>
      <c r="NGM825" s="28"/>
      <c r="NGN825" s="28"/>
      <c r="NGO825" s="28"/>
      <c r="NGP825" s="28"/>
      <c r="NGQ825" s="28"/>
      <c r="NGR825" s="28"/>
      <c r="NGS825" s="28"/>
      <c r="NGT825" s="28"/>
      <c r="NGU825" s="28"/>
      <c r="NGV825" s="28"/>
      <c r="NGW825" s="28"/>
      <c r="NGX825" s="28"/>
      <c r="NGY825" s="28"/>
      <c r="NGZ825" s="28"/>
      <c r="NHA825" s="28"/>
      <c r="NHB825" s="28"/>
      <c r="NHC825" s="28"/>
      <c r="NHD825" s="28"/>
      <c r="NHE825" s="28"/>
      <c r="NHF825" s="28"/>
      <c r="NHG825" s="28"/>
      <c r="NHH825" s="28"/>
      <c r="NHI825" s="28"/>
      <c r="NHJ825" s="28"/>
      <c r="NHK825" s="28"/>
      <c r="NHL825" s="28"/>
      <c r="NHM825" s="28"/>
      <c r="NHN825" s="28"/>
      <c r="NHO825" s="28"/>
      <c r="NHP825" s="28"/>
      <c r="NHQ825" s="28"/>
      <c r="NHR825" s="28"/>
      <c r="NHS825" s="28"/>
      <c r="NHT825" s="28"/>
      <c r="NHU825" s="28"/>
      <c r="NHV825" s="28"/>
      <c r="NHW825" s="28"/>
      <c r="NHX825" s="28"/>
      <c r="NHY825" s="28"/>
      <c r="NHZ825" s="28"/>
      <c r="NIA825" s="28"/>
      <c r="NIB825" s="28"/>
      <c r="NIC825" s="28"/>
      <c r="NID825" s="28"/>
      <c r="NIE825" s="28"/>
      <c r="NIF825" s="28"/>
      <c r="NIG825" s="28"/>
      <c r="NIH825" s="28"/>
      <c r="NII825" s="28"/>
      <c r="NIJ825" s="28"/>
      <c r="NIK825" s="28"/>
      <c r="NIL825" s="28"/>
      <c r="NIM825" s="28"/>
      <c r="NIN825" s="28"/>
      <c r="NIO825" s="28"/>
      <c r="NIP825" s="28"/>
      <c r="NIQ825" s="28"/>
      <c r="NIR825" s="28"/>
      <c r="NIS825" s="28"/>
      <c r="NIT825" s="28"/>
      <c r="NIU825" s="28"/>
      <c r="NIV825" s="28"/>
      <c r="NIW825" s="28"/>
      <c r="NIX825" s="28"/>
      <c r="NIY825" s="28"/>
      <c r="NIZ825" s="28"/>
      <c r="NJA825" s="28"/>
      <c r="NJB825" s="28"/>
      <c r="NJC825" s="28"/>
      <c r="NJD825" s="28"/>
      <c r="NJE825" s="28"/>
      <c r="NJF825" s="28"/>
      <c r="NJG825" s="28"/>
      <c r="NJH825" s="28"/>
      <c r="NJI825" s="28"/>
      <c r="NJJ825" s="28"/>
      <c r="NJK825" s="28"/>
      <c r="NJL825" s="28"/>
      <c r="NJM825" s="28"/>
      <c r="NJN825" s="28"/>
      <c r="NJO825" s="28"/>
      <c r="NJP825" s="28"/>
      <c r="NJQ825" s="28"/>
      <c r="NJR825" s="28"/>
      <c r="NJS825" s="28"/>
      <c r="NJT825" s="28"/>
      <c r="NJU825" s="28"/>
      <c r="NJV825" s="28"/>
      <c r="NJW825" s="28"/>
      <c r="NJX825" s="28"/>
      <c r="NJY825" s="28"/>
      <c r="NJZ825" s="28"/>
      <c r="NKA825" s="28"/>
      <c r="NKB825" s="28"/>
      <c r="NKC825" s="28"/>
      <c r="NKD825" s="28"/>
      <c r="NKE825" s="28"/>
      <c r="NKF825" s="28"/>
      <c r="NKG825" s="28"/>
      <c r="NKH825" s="28"/>
      <c r="NKI825" s="28"/>
      <c r="NKJ825" s="28"/>
      <c r="NKK825" s="28"/>
      <c r="NKL825" s="28"/>
      <c r="NKM825" s="28"/>
      <c r="NKN825" s="28"/>
      <c r="NKO825" s="28"/>
      <c r="NKP825" s="28"/>
      <c r="NKQ825" s="28"/>
      <c r="NKR825" s="28"/>
      <c r="NKS825" s="28"/>
      <c r="NKT825" s="28"/>
      <c r="NKU825" s="28"/>
      <c r="NKV825" s="28"/>
      <c r="NKW825" s="28"/>
      <c r="NKX825" s="28"/>
      <c r="NKY825" s="28"/>
      <c r="NKZ825" s="28"/>
      <c r="NLA825" s="28"/>
      <c r="NLB825" s="28"/>
      <c r="NLC825" s="28"/>
      <c r="NLD825" s="28"/>
      <c r="NLE825" s="28"/>
      <c r="NLF825" s="28"/>
      <c r="NLG825" s="28"/>
      <c r="NLH825" s="28"/>
      <c r="NLI825" s="28"/>
      <c r="NLJ825" s="28"/>
      <c r="NLK825" s="28"/>
      <c r="NLL825" s="28"/>
      <c r="NLM825" s="28"/>
      <c r="NLN825" s="28"/>
      <c r="NLO825" s="28"/>
      <c r="NLP825" s="28"/>
      <c r="NLQ825" s="28"/>
      <c r="NLR825" s="28"/>
      <c r="NLS825" s="28"/>
      <c r="NLT825" s="28"/>
      <c r="NLU825" s="28"/>
      <c r="NLV825" s="28"/>
      <c r="NLW825" s="28"/>
      <c r="NLX825" s="28"/>
      <c r="NLY825" s="28"/>
      <c r="NLZ825" s="28"/>
      <c r="NMA825" s="28"/>
      <c r="NMB825" s="28"/>
      <c r="NMC825" s="28"/>
      <c r="NMD825" s="28"/>
      <c r="NME825" s="28"/>
      <c r="NMF825" s="28"/>
      <c r="NMG825" s="28"/>
      <c r="NMH825" s="28"/>
      <c r="NMI825" s="28"/>
      <c r="NMJ825" s="28"/>
      <c r="NMK825" s="28"/>
      <c r="NML825" s="28"/>
      <c r="NMM825" s="28"/>
      <c r="NMN825" s="28"/>
      <c r="NMO825" s="28"/>
      <c r="NMP825" s="28"/>
      <c r="NMQ825" s="28"/>
      <c r="NMR825" s="28"/>
      <c r="NMS825" s="28"/>
      <c r="NMT825" s="28"/>
      <c r="NMU825" s="28"/>
      <c r="NMV825" s="28"/>
      <c r="NMW825" s="28"/>
      <c r="NMX825" s="28"/>
      <c r="NMY825" s="28"/>
      <c r="NMZ825" s="28"/>
      <c r="NNA825" s="28"/>
      <c r="NNB825" s="28"/>
      <c r="NNC825" s="28"/>
      <c r="NND825" s="28"/>
      <c r="NNE825" s="28"/>
      <c r="NNF825" s="28"/>
      <c r="NNG825" s="28"/>
      <c r="NNH825" s="28"/>
      <c r="NNI825" s="28"/>
      <c r="NNJ825" s="28"/>
      <c r="NNK825" s="28"/>
      <c r="NNL825" s="28"/>
      <c r="NNM825" s="28"/>
      <c r="NNN825" s="28"/>
      <c r="NNO825" s="28"/>
      <c r="NNP825" s="28"/>
      <c r="NNQ825" s="28"/>
      <c r="NNR825" s="28"/>
      <c r="NNS825" s="28"/>
      <c r="NNT825" s="28"/>
      <c r="NNU825" s="28"/>
      <c r="NNV825" s="28"/>
      <c r="NNW825" s="28"/>
      <c r="NNX825" s="28"/>
      <c r="NNY825" s="28"/>
      <c r="NNZ825" s="28"/>
      <c r="NOA825" s="28"/>
      <c r="NOB825" s="28"/>
      <c r="NOC825" s="28"/>
      <c r="NOD825" s="28"/>
      <c r="NOE825" s="28"/>
      <c r="NOF825" s="28"/>
      <c r="NOG825" s="28"/>
      <c r="NOH825" s="28"/>
      <c r="NOI825" s="28"/>
      <c r="NOJ825" s="28"/>
      <c r="NOK825" s="28"/>
      <c r="NOL825" s="28"/>
      <c r="NOM825" s="28"/>
      <c r="NON825" s="28"/>
      <c r="NOO825" s="28"/>
      <c r="NOP825" s="28"/>
      <c r="NOQ825" s="28"/>
      <c r="NOR825" s="28"/>
      <c r="NOS825" s="28"/>
      <c r="NOT825" s="28"/>
      <c r="NOU825" s="28"/>
      <c r="NOV825" s="28"/>
      <c r="NOW825" s="28"/>
      <c r="NOX825" s="28"/>
      <c r="NOY825" s="28"/>
      <c r="NOZ825" s="28"/>
      <c r="NPA825" s="28"/>
      <c r="NPB825" s="28"/>
      <c r="NPC825" s="28"/>
      <c r="NPD825" s="28"/>
      <c r="NPE825" s="28"/>
      <c r="NPF825" s="28"/>
      <c r="NPG825" s="28"/>
      <c r="NPH825" s="28"/>
      <c r="NPI825" s="28"/>
      <c r="NPJ825" s="28"/>
      <c r="NPK825" s="28"/>
      <c r="NPL825" s="28"/>
      <c r="NPM825" s="28"/>
      <c r="NPN825" s="28"/>
      <c r="NPO825" s="28"/>
      <c r="NPP825" s="28"/>
      <c r="NPQ825" s="28"/>
      <c r="NPR825" s="28"/>
      <c r="NPS825" s="28"/>
      <c r="NPT825" s="28"/>
      <c r="NPU825" s="28"/>
      <c r="NPV825" s="28"/>
      <c r="NPW825" s="28"/>
      <c r="NPX825" s="28"/>
      <c r="NPY825" s="28"/>
      <c r="NPZ825" s="28"/>
      <c r="NQA825" s="28"/>
      <c r="NQB825" s="28"/>
      <c r="NQC825" s="28"/>
      <c r="NQD825" s="28"/>
      <c r="NQE825" s="28"/>
      <c r="NQF825" s="28"/>
      <c r="NQG825" s="28"/>
      <c r="NQH825" s="28"/>
      <c r="NQI825" s="28"/>
      <c r="NQJ825" s="28"/>
      <c r="NQK825" s="28"/>
      <c r="NQL825" s="28"/>
      <c r="NQM825" s="28"/>
      <c r="NQN825" s="28"/>
      <c r="NQO825" s="28"/>
      <c r="NQP825" s="28"/>
      <c r="NQQ825" s="28"/>
      <c r="NQR825" s="28"/>
      <c r="NQS825" s="28"/>
      <c r="NQT825" s="28"/>
      <c r="NQU825" s="28"/>
      <c r="NQV825" s="28"/>
      <c r="NQW825" s="28"/>
      <c r="NQX825" s="28"/>
      <c r="NQY825" s="28"/>
      <c r="NQZ825" s="28"/>
      <c r="NRA825" s="28"/>
      <c r="NRB825" s="28"/>
      <c r="NRC825" s="28"/>
      <c r="NRD825" s="28"/>
      <c r="NRE825" s="28"/>
      <c r="NRF825" s="28"/>
      <c r="NRG825" s="28"/>
      <c r="NRH825" s="28"/>
      <c r="NRI825" s="28"/>
      <c r="NRJ825" s="28"/>
      <c r="NRK825" s="28"/>
      <c r="NRL825" s="28"/>
      <c r="NRM825" s="28"/>
      <c r="NRN825" s="28"/>
      <c r="NRO825" s="28"/>
      <c r="NRP825" s="28"/>
      <c r="NRQ825" s="28"/>
      <c r="NRR825" s="28"/>
      <c r="NRS825" s="28"/>
      <c r="NRT825" s="28"/>
      <c r="NRU825" s="28"/>
      <c r="NRV825" s="28"/>
      <c r="NRW825" s="28"/>
      <c r="NRX825" s="28"/>
      <c r="NRY825" s="28"/>
      <c r="NRZ825" s="28"/>
      <c r="NSA825" s="28"/>
      <c r="NSB825" s="28"/>
      <c r="NSC825" s="28"/>
      <c r="NSD825" s="28"/>
      <c r="NSE825" s="28"/>
      <c r="NSF825" s="28"/>
      <c r="NSG825" s="28"/>
      <c r="NSH825" s="28"/>
      <c r="NSI825" s="28"/>
      <c r="NSJ825" s="28"/>
      <c r="NSK825" s="28"/>
      <c r="NSL825" s="28"/>
      <c r="NSM825" s="28"/>
      <c r="NSN825" s="28"/>
      <c r="NSO825" s="28"/>
      <c r="NSP825" s="28"/>
      <c r="NSQ825" s="28"/>
      <c r="NSR825" s="28"/>
      <c r="NSS825" s="28"/>
      <c r="NST825" s="28"/>
      <c r="NSU825" s="28"/>
      <c r="NSV825" s="28"/>
      <c r="NSW825" s="28"/>
      <c r="NSX825" s="28"/>
      <c r="NSY825" s="28"/>
      <c r="NSZ825" s="28"/>
      <c r="NTA825" s="28"/>
      <c r="NTB825" s="28"/>
      <c r="NTC825" s="28"/>
      <c r="NTD825" s="28"/>
      <c r="NTE825" s="28"/>
      <c r="NTF825" s="28"/>
      <c r="NTG825" s="28"/>
      <c r="NTH825" s="28"/>
      <c r="NTI825" s="28"/>
      <c r="NTJ825" s="28"/>
      <c r="NTK825" s="28"/>
      <c r="NTL825" s="28"/>
      <c r="NTM825" s="28"/>
      <c r="NTN825" s="28"/>
      <c r="NTO825" s="28"/>
      <c r="NTP825" s="28"/>
      <c r="NTQ825" s="28"/>
      <c r="NTR825" s="28"/>
      <c r="NTS825" s="28"/>
      <c r="NTT825" s="28"/>
      <c r="NTU825" s="28"/>
      <c r="NTV825" s="28"/>
      <c r="NTW825" s="28"/>
      <c r="NTX825" s="28"/>
      <c r="NTY825" s="28"/>
      <c r="NTZ825" s="28"/>
      <c r="NUA825" s="28"/>
      <c r="NUB825" s="28"/>
      <c r="NUC825" s="28"/>
      <c r="NUD825" s="28"/>
      <c r="NUE825" s="28"/>
      <c r="NUF825" s="28"/>
      <c r="NUG825" s="28"/>
      <c r="NUH825" s="28"/>
      <c r="NUI825" s="28"/>
      <c r="NUJ825" s="28"/>
      <c r="NUK825" s="28"/>
      <c r="NUL825" s="28"/>
      <c r="NUM825" s="28"/>
      <c r="NUN825" s="28"/>
      <c r="NUO825" s="28"/>
      <c r="NUP825" s="28"/>
      <c r="NUQ825" s="28"/>
      <c r="NUR825" s="28"/>
      <c r="NUS825" s="28"/>
      <c r="NUT825" s="28"/>
      <c r="NUU825" s="28"/>
      <c r="NUV825" s="28"/>
      <c r="NUW825" s="28"/>
      <c r="NUX825" s="28"/>
      <c r="NUY825" s="28"/>
      <c r="NUZ825" s="28"/>
      <c r="NVA825" s="28"/>
      <c r="NVB825" s="28"/>
      <c r="NVC825" s="28"/>
      <c r="NVD825" s="28"/>
      <c r="NVE825" s="28"/>
      <c r="NVF825" s="28"/>
      <c r="NVG825" s="28"/>
      <c r="NVH825" s="28"/>
      <c r="NVI825" s="28"/>
      <c r="NVJ825" s="28"/>
      <c r="NVK825" s="28"/>
      <c r="NVL825" s="28"/>
      <c r="NVM825" s="28"/>
      <c r="NVN825" s="28"/>
      <c r="NVO825" s="28"/>
      <c r="NVP825" s="28"/>
      <c r="NVQ825" s="28"/>
      <c r="NVR825" s="28"/>
      <c r="NVS825" s="28"/>
      <c r="NVT825" s="28"/>
      <c r="NVU825" s="28"/>
      <c r="NVV825" s="28"/>
      <c r="NVW825" s="28"/>
      <c r="NVX825" s="28"/>
      <c r="NVY825" s="28"/>
      <c r="NVZ825" s="28"/>
      <c r="NWA825" s="28"/>
      <c r="NWB825" s="28"/>
      <c r="NWC825" s="28"/>
      <c r="NWD825" s="28"/>
      <c r="NWE825" s="28"/>
      <c r="NWF825" s="28"/>
      <c r="NWG825" s="28"/>
      <c r="NWH825" s="28"/>
      <c r="NWI825" s="28"/>
      <c r="NWJ825" s="28"/>
      <c r="NWK825" s="28"/>
      <c r="NWL825" s="28"/>
      <c r="NWM825" s="28"/>
      <c r="NWN825" s="28"/>
      <c r="NWO825" s="28"/>
      <c r="NWP825" s="28"/>
      <c r="NWQ825" s="28"/>
      <c r="NWR825" s="28"/>
      <c r="NWS825" s="28"/>
      <c r="NWT825" s="28"/>
      <c r="NWU825" s="28"/>
      <c r="NWV825" s="28"/>
      <c r="NWW825" s="28"/>
      <c r="NWX825" s="28"/>
      <c r="NWY825" s="28"/>
      <c r="NWZ825" s="28"/>
      <c r="NXA825" s="28"/>
      <c r="NXB825" s="28"/>
      <c r="NXC825" s="28"/>
      <c r="NXD825" s="28"/>
      <c r="NXE825" s="28"/>
      <c r="NXF825" s="28"/>
      <c r="NXG825" s="28"/>
      <c r="NXH825" s="28"/>
      <c r="NXI825" s="28"/>
      <c r="NXJ825" s="28"/>
      <c r="NXK825" s="28"/>
      <c r="NXL825" s="28"/>
      <c r="NXM825" s="28"/>
      <c r="NXN825" s="28"/>
      <c r="NXO825" s="28"/>
      <c r="NXP825" s="28"/>
      <c r="NXQ825" s="28"/>
      <c r="NXR825" s="28"/>
      <c r="NXS825" s="28"/>
      <c r="NXT825" s="28"/>
      <c r="NXU825" s="28"/>
      <c r="NXV825" s="28"/>
      <c r="NXW825" s="28"/>
      <c r="NXX825" s="28"/>
      <c r="NXY825" s="28"/>
      <c r="NXZ825" s="28"/>
      <c r="NYA825" s="28"/>
      <c r="NYB825" s="28"/>
      <c r="NYC825" s="28"/>
      <c r="NYD825" s="28"/>
      <c r="NYE825" s="28"/>
      <c r="NYF825" s="28"/>
      <c r="NYG825" s="28"/>
      <c r="NYH825" s="28"/>
      <c r="NYI825" s="28"/>
      <c r="NYJ825" s="28"/>
      <c r="NYK825" s="28"/>
      <c r="NYL825" s="28"/>
      <c r="NYM825" s="28"/>
      <c r="NYN825" s="28"/>
      <c r="NYO825" s="28"/>
      <c r="NYP825" s="28"/>
      <c r="NYQ825" s="28"/>
      <c r="NYR825" s="28"/>
      <c r="NYS825" s="28"/>
      <c r="NYT825" s="28"/>
      <c r="NYU825" s="28"/>
      <c r="NYV825" s="28"/>
      <c r="NYW825" s="28"/>
      <c r="NYX825" s="28"/>
      <c r="NYY825" s="28"/>
      <c r="NYZ825" s="28"/>
      <c r="NZA825" s="28"/>
      <c r="NZB825" s="28"/>
      <c r="NZC825" s="28"/>
      <c r="NZD825" s="28"/>
      <c r="NZE825" s="28"/>
      <c r="NZF825" s="28"/>
      <c r="NZG825" s="28"/>
      <c r="NZH825" s="28"/>
      <c r="NZI825" s="28"/>
      <c r="NZJ825" s="28"/>
      <c r="NZK825" s="28"/>
      <c r="NZL825" s="28"/>
      <c r="NZM825" s="28"/>
      <c r="NZN825" s="28"/>
      <c r="NZO825" s="28"/>
      <c r="NZP825" s="28"/>
      <c r="NZQ825" s="28"/>
      <c r="NZR825" s="28"/>
      <c r="NZS825" s="28"/>
      <c r="NZT825" s="28"/>
      <c r="NZU825" s="28"/>
      <c r="NZV825" s="28"/>
      <c r="NZW825" s="28"/>
      <c r="NZX825" s="28"/>
      <c r="NZY825" s="28"/>
      <c r="NZZ825" s="28"/>
      <c r="OAA825" s="28"/>
      <c r="OAB825" s="28"/>
      <c r="OAC825" s="28"/>
      <c r="OAD825" s="28"/>
      <c r="OAE825" s="28"/>
      <c r="OAF825" s="28"/>
      <c r="OAG825" s="28"/>
      <c r="OAH825" s="28"/>
      <c r="OAI825" s="28"/>
      <c r="OAJ825" s="28"/>
      <c r="OAK825" s="28"/>
      <c r="OAL825" s="28"/>
      <c r="OAM825" s="28"/>
      <c r="OAN825" s="28"/>
      <c r="OAO825" s="28"/>
      <c r="OAP825" s="28"/>
      <c r="OAQ825" s="28"/>
      <c r="OAR825" s="28"/>
      <c r="OAS825" s="28"/>
      <c r="OAT825" s="28"/>
      <c r="OAU825" s="28"/>
      <c r="OAV825" s="28"/>
      <c r="OAW825" s="28"/>
      <c r="OAX825" s="28"/>
      <c r="OAY825" s="28"/>
      <c r="OAZ825" s="28"/>
      <c r="OBA825" s="28"/>
      <c r="OBB825" s="28"/>
      <c r="OBC825" s="28"/>
      <c r="OBD825" s="28"/>
      <c r="OBE825" s="28"/>
      <c r="OBF825" s="28"/>
      <c r="OBG825" s="28"/>
      <c r="OBH825" s="28"/>
      <c r="OBI825" s="28"/>
      <c r="OBJ825" s="28"/>
      <c r="OBK825" s="28"/>
      <c r="OBL825" s="28"/>
      <c r="OBM825" s="28"/>
      <c r="OBN825" s="28"/>
      <c r="OBO825" s="28"/>
      <c r="OBP825" s="28"/>
      <c r="OBQ825" s="28"/>
      <c r="OBR825" s="28"/>
      <c r="OBS825" s="28"/>
      <c r="OBT825" s="28"/>
      <c r="OBU825" s="28"/>
      <c r="OBV825" s="28"/>
      <c r="OBW825" s="28"/>
      <c r="OBX825" s="28"/>
      <c r="OBY825" s="28"/>
      <c r="OBZ825" s="28"/>
      <c r="OCA825" s="28"/>
      <c r="OCB825" s="28"/>
      <c r="OCC825" s="28"/>
      <c r="OCD825" s="28"/>
      <c r="OCE825" s="28"/>
      <c r="OCF825" s="28"/>
      <c r="OCG825" s="28"/>
      <c r="OCH825" s="28"/>
      <c r="OCI825" s="28"/>
      <c r="OCJ825" s="28"/>
      <c r="OCK825" s="28"/>
      <c r="OCL825" s="28"/>
      <c r="OCM825" s="28"/>
      <c r="OCN825" s="28"/>
      <c r="OCO825" s="28"/>
      <c r="OCP825" s="28"/>
      <c r="OCQ825" s="28"/>
      <c r="OCR825" s="28"/>
      <c r="OCS825" s="28"/>
      <c r="OCT825" s="28"/>
      <c r="OCU825" s="28"/>
      <c r="OCV825" s="28"/>
      <c r="OCW825" s="28"/>
      <c r="OCX825" s="28"/>
      <c r="OCY825" s="28"/>
      <c r="OCZ825" s="28"/>
      <c r="ODA825" s="28"/>
      <c r="ODB825" s="28"/>
      <c r="ODC825" s="28"/>
      <c r="ODD825" s="28"/>
      <c r="ODE825" s="28"/>
      <c r="ODF825" s="28"/>
      <c r="ODG825" s="28"/>
      <c r="ODH825" s="28"/>
      <c r="ODI825" s="28"/>
      <c r="ODJ825" s="28"/>
      <c r="ODK825" s="28"/>
      <c r="ODL825" s="28"/>
      <c r="ODM825" s="28"/>
      <c r="ODN825" s="28"/>
      <c r="ODO825" s="28"/>
      <c r="ODP825" s="28"/>
      <c r="ODQ825" s="28"/>
      <c r="ODR825" s="28"/>
      <c r="ODS825" s="28"/>
      <c r="ODT825" s="28"/>
      <c r="ODU825" s="28"/>
      <c r="ODV825" s="28"/>
      <c r="ODW825" s="28"/>
      <c r="ODX825" s="28"/>
      <c r="ODY825" s="28"/>
      <c r="ODZ825" s="28"/>
      <c r="OEA825" s="28"/>
      <c r="OEB825" s="28"/>
      <c r="OEC825" s="28"/>
      <c r="OED825" s="28"/>
      <c r="OEE825" s="28"/>
      <c r="OEF825" s="28"/>
      <c r="OEG825" s="28"/>
      <c r="OEH825" s="28"/>
      <c r="OEI825" s="28"/>
      <c r="OEJ825" s="28"/>
      <c r="OEK825" s="28"/>
      <c r="OEL825" s="28"/>
      <c r="OEM825" s="28"/>
      <c r="OEN825" s="28"/>
      <c r="OEO825" s="28"/>
      <c r="OEP825" s="28"/>
      <c r="OEQ825" s="28"/>
      <c r="OER825" s="28"/>
      <c r="OES825" s="28"/>
      <c r="OET825" s="28"/>
      <c r="OEU825" s="28"/>
      <c r="OEV825" s="28"/>
      <c r="OEW825" s="28"/>
      <c r="OEX825" s="28"/>
      <c r="OEY825" s="28"/>
      <c r="OEZ825" s="28"/>
      <c r="OFA825" s="28"/>
      <c r="OFB825" s="28"/>
      <c r="OFC825" s="28"/>
      <c r="OFD825" s="28"/>
      <c r="OFE825" s="28"/>
      <c r="OFF825" s="28"/>
      <c r="OFG825" s="28"/>
      <c r="OFH825" s="28"/>
      <c r="OFI825" s="28"/>
      <c r="OFJ825" s="28"/>
      <c r="OFK825" s="28"/>
      <c r="OFL825" s="28"/>
      <c r="OFM825" s="28"/>
      <c r="OFN825" s="28"/>
      <c r="OFO825" s="28"/>
      <c r="OFP825" s="28"/>
      <c r="OFQ825" s="28"/>
      <c r="OFR825" s="28"/>
      <c r="OFS825" s="28"/>
      <c r="OFT825" s="28"/>
      <c r="OFU825" s="28"/>
      <c r="OFV825" s="28"/>
      <c r="OFW825" s="28"/>
      <c r="OFX825" s="28"/>
      <c r="OFY825" s="28"/>
      <c r="OFZ825" s="28"/>
      <c r="OGA825" s="28"/>
      <c r="OGB825" s="28"/>
      <c r="OGC825" s="28"/>
      <c r="OGD825" s="28"/>
      <c r="OGE825" s="28"/>
      <c r="OGF825" s="28"/>
      <c r="OGG825" s="28"/>
      <c r="OGH825" s="28"/>
      <c r="OGI825" s="28"/>
      <c r="OGJ825" s="28"/>
      <c r="OGK825" s="28"/>
      <c r="OGL825" s="28"/>
      <c r="OGM825" s="28"/>
      <c r="OGN825" s="28"/>
      <c r="OGO825" s="28"/>
      <c r="OGP825" s="28"/>
      <c r="OGQ825" s="28"/>
      <c r="OGR825" s="28"/>
      <c r="OGS825" s="28"/>
      <c r="OGT825" s="28"/>
      <c r="OGU825" s="28"/>
      <c r="OGV825" s="28"/>
      <c r="OGW825" s="28"/>
      <c r="OGX825" s="28"/>
      <c r="OGY825" s="28"/>
      <c r="OGZ825" s="28"/>
      <c r="OHA825" s="28"/>
      <c r="OHB825" s="28"/>
      <c r="OHC825" s="28"/>
      <c r="OHD825" s="28"/>
      <c r="OHE825" s="28"/>
      <c r="OHF825" s="28"/>
      <c r="OHG825" s="28"/>
      <c r="OHH825" s="28"/>
      <c r="OHI825" s="28"/>
      <c r="OHJ825" s="28"/>
      <c r="OHK825" s="28"/>
      <c r="OHL825" s="28"/>
      <c r="OHM825" s="28"/>
      <c r="OHN825" s="28"/>
      <c r="OHO825" s="28"/>
      <c r="OHP825" s="28"/>
      <c r="OHQ825" s="28"/>
      <c r="OHR825" s="28"/>
      <c r="OHS825" s="28"/>
      <c r="OHT825" s="28"/>
      <c r="OHU825" s="28"/>
      <c r="OHV825" s="28"/>
      <c r="OHW825" s="28"/>
      <c r="OHX825" s="28"/>
      <c r="OHY825" s="28"/>
      <c r="OHZ825" s="28"/>
      <c r="OIA825" s="28"/>
      <c r="OIB825" s="28"/>
      <c r="OIC825" s="28"/>
      <c r="OID825" s="28"/>
      <c r="OIE825" s="28"/>
      <c r="OIF825" s="28"/>
      <c r="OIG825" s="28"/>
      <c r="OIH825" s="28"/>
      <c r="OII825" s="28"/>
      <c r="OIJ825" s="28"/>
      <c r="OIK825" s="28"/>
      <c r="OIL825" s="28"/>
      <c r="OIM825" s="28"/>
      <c r="OIN825" s="28"/>
      <c r="OIO825" s="28"/>
      <c r="OIP825" s="28"/>
      <c r="OIQ825" s="28"/>
      <c r="OIR825" s="28"/>
      <c r="OIS825" s="28"/>
      <c r="OIT825" s="28"/>
      <c r="OIU825" s="28"/>
      <c r="OIV825" s="28"/>
      <c r="OIW825" s="28"/>
      <c r="OIX825" s="28"/>
      <c r="OIY825" s="28"/>
      <c r="OIZ825" s="28"/>
      <c r="OJA825" s="28"/>
      <c r="OJB825" s="28"/>
      <c r="OJC825" s="28"/>
      <c r="OJD825" s="28"/>
      <c r="OJE825" s="28"/>
      <c r="OJF825" s="28"/>
      <c r="OJG825" s="28"/>
      <c r="OJH825" s="28"/>
      <c r="OJI825" s="28"/>
      <c r="OJJ825" s="28"/>
      <c r="OJK825" s="28"/>
      <c r="OJL825" s="28"/>
      <c r="OJM825" s="28"/>
      <c r="OJN825" s="28"/>
      <c r="OJO825" s="28"/>
      <c r="OJP825" s="28"/>
      <c r="OJQ825" s="28"/>
      <c r="OJR825" s="28"/>
      <c r="OJS825" s="28"/>
      <c r="OJT825" s="28"/>
      <c r="OJU825" s="28"/>
      <c r="OJV825" s="28"/>
      <c r="OJW825" s="28"/>
      <c r="OJX825" s="28"/>
      <c r="OJY825" s="28"/>
      <c r="OJZ825" s="28"/>
      <c r="OKA825" s="28"/>
      <c r="OKB825" s="28"/>
      <c r="OKC825" s="28"/>
      <c r="OKD825" s="28"/>
      <c r="OKE825" s="28"/>
      <c r="OKF825" s="28"/>
      <c r="OKG825" s="28"/>
      <c r="OKH825" s="28"/>
      <c r="OKI825" s="28"/>
      <c r="OKJ825" s="28"/>
      <c r="OKK825" s="28"/>
      <c r="OKL825" s="28"/>
      <c r="OKM825" s="28"/>
      <c r="OKN825" s="28"/>
      <c r="OKO825" s="28"/>
      <c r="OKP825" s="28"/>
      <c r="OKQ825" s="28"/>
      <c r="OKR825" s="28"/>
      <c r="OKS825" s="28"/>
      <c r="OKT825" s="28"/>
      <c r="OKU825" s="28"/>
      <c r="OKV825" s="28"/>
      <c r="OKW825" s="28"/>
      <c r="OKX825" s="28"/>
      <c r="OKY825" s="28"/>
      <c r="OKZ825" s="28"/>
      <c r="OLA825" s="28"/>
      <c r="OLB825" s="28"/>
      <c r="OLC825" s="28"/>
      <c r="OLD825" s="28"/>
      <c r="OLE825" s="28"/>
      <c r="OLF825" s="28"/>
      <c r="OLG825" s="28"/>
      <c r="OLH825" s="28"/>
      <c r="OLI825" s="28"/>
      <c r="OLJ825" s="28"/>
      <c r="OLK825" s="28"/>
      <c r="OLL825" s="28"/>
      <c r="OLM825" s="28"/>
      <c r="OLN825" s="28"/>
      <c r="OLO825" s="28"/>
      <c r="OLP825" s="28"/>
      <c r="OLQ825" s="28"/>
      <c r="OLR825" s="28"/>
      <c r="OLS825" s="28"/>
      <c r="OLT825" s="28"/>
      <c r="OLU825" s="28"/>
      <c r="OLV825" s="28"/>
      <c r="OLW825" s="28"/>
      <c r="OLX825" s="28"/>
      <c r="OLY825" s="28"/>
      <c r="OLZ825" s="28"/>
      <c r="OMA825" s="28"/>
      <c r="OMB825" s="28"/>
      <c r="OMC825" s="28"/>
      <c r="OMD825" s="28"/>
      <c r="OME825" s="28"/>
      <c r="OMF825" s="28"/>
      <c r="OMG825" s="28"/>
      <c r="OMH825" s="28"/>
      <c r="OMI825" s="28"/>
      <c r="OMJ825" s="28"/>
      <c r="OMK825" s="28"/>
      <c r="OML825" s="28"/>
      <c r="OMM825" s="28"/>
      <c r="OMN825" s="28"/>
      <c r="OMO825" s="28"/>
      <c r="OMP825" s="28"/>
      <c r="OMQ825" s="28"/>
      <c r="OMR825" s="28"/>
      <c r="OMS825" s="28"/>
      <c r="OMT825" s="28"/>
      <c r="OMU825" s="28"/>
      <c r="OMV825" s="28"/>
      <c r="OMW825" s="28"/>
      <c r="OMX825" s="28"/>
      <c r="OMY825" s="28"/>
      <c r="OMZ825" s="28"/>
      <c r="ONA825" s="28"/>
      <c r="ONB825" s="28"/>
      <c r="ONC825" s="28"/>
      <c r="OND825" s="28"/>
      <c r="ONE825" s="28"/>
      <c r="ONF825" s="28"/>
      <c r="ONG825" s="28"/>
      <c r="ONH825" s="28"/>
      <c r="ONI825" s="28"/>
      <c r="ONJ825" s="28"/>
      <c r="ONK825" s="28"/>
      <c r="ONL825" s="28"/>
      <c r="ONM825" s="28"/>
      <c r="ONN825" s="28"/>
      <c r="ONO825" s="28"/>
      <c r="ONP825" s="28"/>
      <c r="ONQ825" s="28"/>
      <c r="ONR825" s="28"/>
      <c r="ONS825" s="28"/>
      <c r="ONT825" s="28"/>
      <c r="ONU825" s="28"/>
      <c r="ONV825" s="28"/>
      <c r="ONW825" s="28"/>
      <c r="ONX825" s="28"/>
      <c r="ONY825" s="28"/>
      <c r="ONZ825" s="28"/>
      <c r="OOA825" s="28"/>
      <c r="OOB825" s="28"/>
      <c r="OOC825" s="28"/>
      <c r="OOD825" s="28"/>
      <c r="OOE825" s="28"/>
      <c r="OOF825" s="28"/>
      <c r="OOG825" s="28"/>
      <c r="OOH825" s="28"/>
      <c r="OOI825" s="28"/>
      <c r="OOJ825" s="28"/>
      <c r="OOK825" s="28"/>
      <c r="OOL825" s="28"/>
      <c r="OOM825" s="28"/>
      <c r="OON825" s="28"/>
      <c r="OOO825" s="28"/>
      <c r="OOP825" s="28"/>
      <c r="OOQ825" s="28"/>
      <c r="OOR825" s="28"/>
      <c r="OOS825" s="28"/>
      <c r="OOT825" s="28"/>
      <c r="OOU825" s="28"/>
      <c r="OOV825" s="28"/>
      <c r="OOW825" s="28"/>
      <c r="OOX825" s="28"/>
      <c r="OOY825" s="28"/>
      <c r="OOZ825" s="28"/>
      <c r="OPA825" s="28"/>
      <c r="OPB825" s="28"/>
      <c r="OPC825" s="28"/>
      <c r="OPD825" s="28"/>
      <c r="OPE825" s="28"/>
      <c r="OPF825" s="28"/>
      <c r="OPG825" s="28"/>
      <c r="OPH825" s="28"/>
      <c r="OPI825" s="28"/>
      <c r="OPJ825" s="28"/>
      <c r="OPK825" s="28"/>
      <c r="OPL825" s="28"/>
      <c r="OPM825" s="28"/>
      <c r="OPN825" s="28"/>
      <c r="OPO825" s="28"/>
      <c r="OPP825" s="28"/>
      <c r="OPQ825" s="28"/>
      <c r="OPR825" s="28"/>
      <c r="OPS825" s="28"/>
      <c r="OPT825" s="28"/>
      <c r="OPU825" s="28"/>
      <c r="OPV825" s="28"/>
      <c r="OPW825" s="28"/>
      <c r="OPX825" s="28"/>
      <c r="OPY825" s="28"/>
      <c r="OPZ825" s="28"/>
      <c r="OQA825" s="28"/>
      <c r="OQB825" s="28"/>
      <c r="OQC825" s="28"/>
      <c r="OQD825" s="28"/>
      <c r="OQE825" s="28"/>
      <c r="OQF825" s="28"/>
      <c r="OQG825" s="28"/>
      <c r="OQH825" s="28"/>
      <c r="OQI825" s="28"/>
      <c r="OQJ825" s="28"/>
      <c r="OQK825" s="28"/>
      <c r="OQL825" s="28"/>
      <c r="OQM825" s="28"/>
      <c r="OQN825" s="28"/>
      <c r="OQO825" s="28"/>
      <c r="OQP825" s="28"/>
      <c r="OQQ825" s="28"/>
      <c r="OQR825" s="28"/>
      <c r="OQS825" s="28"/>
      <c r="OQT825" s="28"/>
      <c r="OQU825" s="28"/>
      <c r="OQV825" s="28"/>
      <c r="OQW825" s="28"/>
      <c r="OQX825" s="28"/>
      <c r="OQY825" s="28"/>
      <c r="OQZ825" s="28"/>
      <c r="ORA825" s="28"/>
      <c r="ORB825" s="28"/>
      <c r="ORC825" s="28"/>
      <c r="ORD825" s="28"/>
      <c r="ORE825" s="28"/>
      <c r="ORF825" s="28"/>
      <c r="ORG825" s="28"/>
      <c r="ORH825" s="28"/>
      <c r="ORI825" s="28"/>
      <c r="ORJ825" s="28"/>
      <c r="ORK825" s="28"/>
      <c r="ORL825" s="28"/>
      <c r="ORM825" s="28"/>
      <c r="ORN825" s="28"/>
      <c r="ORO825" s="28"/>
      <c r="ORP825" s="28"/>
      <c r="ORQ825" s="28"/>
      <c r="ORR825" s="28"/>
      <c r="ORS825" s="28"/>
      <c r="ORT825" s="28"/>
      <c r="ORU825" s="28"/>
      <c r="ORV825" s="28"/>
      <c r="ORW825" s="28"/>
      <c r="ORX825" s="28"/>
      <c r="ORY825" s="28"/>
      <c r="ORZ825" s="28"/>
      <c r="OSA825" s="28"/>
      <c r="OSB825" s="28"/>
      <c r="OSC825" s="28"/>
      <c r="OSD825" s="28"/>
      <c r="OSE825" s="28"/>
      <c r="OSF825" s="28"/>
      <c r="OSG825" s="28"/>
      <c r="OSH825" s="28"/>
      <c r="OSI825" s="28"/>
      <c r="OSJ825" s="28"/>
      <c r="OSK825" s="28"/>
      <c r="OSL825" s="28"/>
      <c r="OSM825" s="28"/>
      <c r="OSN825" s="28"/>
      <c r="OSO825" s="28"/>
      <c r="OSP825" s="28"/>
      <c r="OSQ825" s="28"/>
      <c r="OSR825" s="28"/>
      <c r="OSS825" s="28"/>
      <c r="OST825" s="28"/>
      <c r="OSU825" s="28"/>
      <c r="OSV825" s="28"/>
      <c r="OSW825" s="28"/>
      <c r="OSX825" s="28"/>
      <c r="OSY825" s="28"/>
      <c r="OSZ825" s="28"/>
      <c r="OTA825" s="28"/>
      <c r="OTB825" s="28"/>
      <c r="OTC825" s="28"/>
      <c r="OTD825" s="28"/>
      <c r="OTE825" s="28"/>
      <c r="OTF825" s="28"/>
      <c r="OTG825" s="28"/>
      <c r="OTH825" s="28"/>
      <c r="OTI825" s="28"/>
      <c r="OTJ825" s="28"/>
      <c r="OTK825" s="28"/>
      <c r="OTL825" s="28"/>
      <c r="OTM825" s="28"/>
      <c r="OTN825" s="28"/>
      <c r="OTO825" s="28"/>
      <c r="OTP825" s="28"/>
      <c r="OTQ825" s="28"/>
      <c r="OTR825" s="28"/>
      <c r="OTS825" s="28"/>
      <c r="OTT825" s="28"/>
      <c r="OTU825" s="28"/>
      <c r="OTV825" s="28"/>
      <c r="OTW825" s="28"/>
      <c r="OTX825" s="28"/>
      <c r="OTY825" s="28"/>
      <c r="OTZ825" s="28"/>
      <c r="OUA825" s="28"/>
      <c r="OUB825" s="28"/>
      <c r="OUC825" s="28"/>
      <c r="OUD825" s="28"/>
      <c r="OUE825" s="28"/>
      <c r="OUF825" s="28"/>
      <c r="OUG825" s="28"/>
      <c r="OUH825" s="28"/>
      <c r="OUI825" s="28"/>
      <c r="OUJ825" s="28"/>
      <c r="OUK825" s="28"/>
      <c r="OUL825" s="28"/>
      <c r="OUM825" s="28"/>
      <c r="OUN825" s="28"/>
      <c r="OUO825" s="28"/>
      <c r="OUP825" s="28"/>
      <c r="OUQ825" s="28"/>
      <c r="OUR825" s="28"/>
      <c r="OUS825" s="28"/>
      <c r="OUT825" s="28"/>
      <c r="OUU825" s="28"/>
      <c r="OUV825" s="28"/>
      <c r="OUW825" s="28"/>
      <c r="OUX825" s="28"/>
      <c r="OUY825" s="28"/>
      <c r="OUZ825" s="28"/>
      <c r="OVA825" s="28"/>
      <c r="OVB825" s="28"/>
      <c r="OVC825" s="28"/>
      <c r="OVD825" s="28"/>
      <c r="OVE825" s="28"/>
      <c r="OVF825" s="28"/>
      <c r="OVG825" s="28"/>
      <c r="OVH825" s="28"/>
      <c r="OVI825" s="28"/>
      <c r="OVJ825" s="28"/>
      <c r="OVK825" s="28"/>
      <c r="OVL825" s="28"/>
      <c r="OVM825" s="28"/>
      <c r="OVN825" s="28"/>
      <c r="OVO825" s="28"/>
      <c r="OVP825" s="28"/>
      <c r="OVQ825" s="28"/>
      <c r="OVR825" s="28"/>
      <c r="OVS825" s="28"/>
      <c r="OVT825" s="28"/>
      <c r="OVU825" s="28"/>
      <c r="OVV825" s="28"/>
      <c r="OVW825" s="28"/>
      <c r="OVX825" s="28"/>
      <c r="OVY825" s="28"/>
      <c r="OVZ825" s="28"/>
      <c r="OWA825" s="28"/>
      <c r="OWB825" s="28"/>
      <c r="OWC825" s="28"/>
      <c r="OWD825" s="28"/>
      <c r="OWE825" s="28"/>
      <c r="OWF825" s="28"/>
      <c r="OWG825" s="28"/>
      <c r="OWH825" s="28"/>
      <c r="OWI825" s="28"/>
      <c r="OWJ825" s="28"/>
      <c r="OWK825" s="28"/>
      <c r="OWL825" s="28"/>
      <c r="OWM825" s="28"/>
      <c r="OWN825" s="28"/>
      <c r="OWO825" s="28"/>
      <c r="OWP825" s="28"/>
      <c r="OWQ825" s="28"/>
      <c r="OWR825" s="28"/>
      <c r="OWS825" s="28"/>
      <c r="OWT825" s="28"/>
      <c r="OWU825" s="28"/>
      <c r="OWV825" s="28"/>
      <c r="OWW825" s="28"/>
      <c r="OWX825" s="28"/>
      <c r="OWY825" s="28"/>
      <c r="OWZ825" s="28"/>
      <c r="OXA825" s="28"/>
      <c r="OXB825" s="28"/>
      <c r="OXC825" s="28"/>
      <c r="OXD825" s="28"/>
      <c r="OXE825" s="28"/>
      <c r="OXF825" s="28"/>
      <c r="OXG825" s="28"/>
      <c r="OXH825" s="28"/>
      <c r="OXI825" s="28"/>
      <c r="OXJ825" s="28"/>
      <c r="OXK825" s="28"/>
      <c r="OXL825" s="28"/>
      <c r="OXM825" s="28"/>
      <c r="OXN825" s="28"/>
      <c r="OXO825" s="28"/>
      <c r="OXP825" s="28"/>
      <c r="OXQ825" s="28"/>
      <c r="OXR825" s="28"/>
      <c r="OXS825" s="28"/>
      <c r="OXT825" s="28"/>
      <c r="OXU825" s="28"/>
      <c r="OXV825" s="28"/>
      <c r="OXW825" s="28"/>
      <c r="OXX825" s="28"/>
      <c r="OXY825" s="28"/>
      <c r="OXZ825" s="28"/>
      <c r="OYA825" s="28"/>
      <c r="OYB825" s="28"/>
      <c r="OYC825" s="28"/>
      <c r="OYD825" s="28"/>
      <c r="OYE825" s="28"/>
      <c r="OYF825" s="28"/>
      <c r="OYG825" s="28"/>
      <c r="OYH825" s="28"/>
      <c r="OYI825" s="28"/>
      <c r="OYJ825" s="28"/>
      <c r="OYK825" s="28"/>
      <c r="OYL825" s="28"/>
      <c r="OYM825" s="28"/>
      <c r="OYN825" s="28"/>
      <c r="OYO825" s="28"/>
      <c r="OYP825" s="28"/>
      <c r="OYQ825" s="28"/>
      <c r="OYR825" s="28"/>
      <c r="OYS825" s="28"/>
      <c r="OYT825" s="28"/>
      <c r="OYU825" s="28"/>
      <c r="OYV825" s="28"/>
      <c r="OYW825" s="28"/>
      <c r="OYX825" s="28"/>
      <c r="OYY825" s="28"/>
      <c r="OYZ825" s="28"/>
      <c r="OZA825" s="28"/>
      <c r="OZB825" s="28"/>
      <c r="OZC825" s="28"/>
      <c r="OZD825" s="28"/>
      <c r="OZE825" s="28"/>
      <c r="OZF825" s="28"/>
      <c r="OZG825" s="28"/>
      <c r="OZH825" s="28"/>
      <c r="OZI825" s="28"/>
      <c r="OZJ825" s="28"/>
      <c r="OZK825" s="28"/>
      <c r="OZL825" s="28"/>
      <c r="OZM825" s="28"/>
      <c r="OZN825" s="28"/>
      <c r="OZO825" s="28"/>
      <c r="OZP825" s="28"/>
      <c r="OZQ825" s="28"/>
      <c r="OZR825" s="28"/>
      <c r="OZS825" s="28"/>
      <c r="OZT825" s="28"/>
      <c r="OZU825" s="28"/>
      <c r="OZV825" s="28"/>
      <c r="OZW825" s="28"/>
      <c r="OZX825" s="28"/>
      <c r="OZY825" s="28"/>
      <c r="OZZ825" s="28"/>
      <c r="PAA825" s="28"/>
      <c r="PAB825" s="28"/>
      <c r="PAC825" s="28"/>
      <c r="PAD825" s="28"/>
      <c r="PAE825" s="28"/>
      <c r="PAF825" s="28"/>
      <c r="PAG825" s="28"/>
      <c r="PAH825" s="28"/>
      <c r="PAI825" s="28"/>
      <c r="PAJ825" s="28"/>
      <c r="PAK825" s="28"/>
      <c r="PAL825" s="28"/>
      <c r="PAM825" s="28"/>
      <c r="PAN825" s="28"/>
      <c r="PAO825" s="28"/>
      <c r="PAP825" s="28"/>
      <c r="PAQ825" s="28"/>
      <c r="PAR825" s="28"/>
      <c r="PAS825" s="28"/>
      <c r="PAT825" s="28"/>
      <c r="PAU825" s="28"/>
      <c r="PAV825" s="28"/>
      <c r="PAW825" s="28"/>
      <c r="PAX825" s="28"/>
      <c r="PAY825" s="28"/>
      <c r="PAZ825" s="28"/>
      <c r="PBA825" s="28"/>
      <c r="PBB825" s="28"/>
      <c r="PBC825" s="28"/>
      <c r="PBD825" s="28"/>
      <c r="PBE825" s="28"/>
      <c r="PBF825" s="28"/>
      <c r="PBG825" s="28"/>
      <c r="PBH825" s="28"/>
      <c r="PBI825" s="28"/>
      <c r="PBJ825" s="28"/>
      <c r="PBK825" s="28"/>
      <c r="PBL825" s="28"/>
      <c r="PBM825" s="28"/>
      <c r="PBN825" s="28"/>
      <c r="PBO825" s="28"/>
      <c r="PBP825" s="28"/>
      <c r="PBQ825" s="28"/>
      <c r="PBR825" s="28"/>
      <c r="PBS825" s="28"/>
      <c r="PBT825" s="28"/>
      <c r="PBU825" s="28"/>
      <c r="PBV825" s="28"/>
      <c r="PBW825" s="28"/>
      <c r="PBX825" s="28"/>
      <c r="PBY825" s="28"/>
      <c r="PBZ825" s="28"/>
      <c r="PCA825" s="28"/>
      <c r="PCB825" s="28"/>
      <c r="PCC825" s="28"/>
      <c r="PCD825" s="28"/>
      <c r="PCE825" s="28"/>
      <c r="PCF825" s="28"/>
      <c r="PCG825" s="28"/>
      <c r="PCH825" s="28"/>
      <c r="PCI825" s="28"/>
      <c r="PCJ825" s="28"/>
      <c r="PCK825" s="28"/>
      <c r="PCL825" s="28"/>
      <c r="PCM825" s="28"/>
      <c r="PCN825" s="28"/>
      <c r="PCO825" s="28"/>
      <c r="PCP825" s="28"/>
      <c r="PCQ825" s="28"/>
      <c r="PCR825" s="28"/>
      <c r="PCS825" s="28"/>
      <c r="PCT825" s="28"/>
      <c r="PCU825" s="28"/>
      <c r="PCV825" s="28"/>
      <c r="PCW825" s="28"/>
      <c r="PCX825" s="28"/>
      <c r="PCY825" s="28"/>
      <c r="PCZ825" s="28"/>
      <c r="PDA825" s="28"/>
      <c r="PDB825" s="28"/>
      <c r="PDC825" s="28"/>
      <c r="PDD825" s="28"/>
      <c r="PDE825" s="28"/>
      <c r="PDF825" s="28"/>
      <c r="PDG825" s="28"/>
      <c r="PDH825" s="28"/>
      <c r="PDI825" s="28"/>
      <c r="PDJ825" s="28"/>
      <c r="PDK825" s="28"/>
      <c r="PDL825" s="28"/>
      <c r="PDM825" s="28"/>
      <c r="PDN825" s="28"/>
      <c r="PDO825" s="28"/>
      <c r="PDP825" s="28"/>
      <c r="PDQ825" s="28"/>
      <c r="PDR825" s="28"/>
      <c r="PDS825" s="28"/>
      <c r="PDT825" s="28"/>
      <c r="PDU825" s="28"/>
      <c r="PDV825" s="28"/>
      <c r="PDW825" s="28"/>
      <c r="PDX825" s="28"/>
      <c r="PDY825" s="28"/>
      <c r="PDZ825" s="28"/>
      <c r="PEA825" s="28"/>
      <c r="PEB825" s="28"/>
      <c r="PEC825" s="28"/>
      <c r="PED825" s="28"/>
      <c r="PEE825" s="28"/>
      <c r="PEF825" s="28"/>
      <c r="PEG825" s="28"/>
      <c r="PEH825" s="28"/>
      <c r="PEI825" s="28"/>
      <c r="PEJ825" s="28"/>
      <c r="PEK825" s="28"/>
      <c r="PEL825" s="28"/>
      <c r="PEM825" s="28"/>
      <c r="PEN825" s="28"/>
      <c r="PEO825" s="28"/>
      <c r="PEP825" s="28"/>
      <c r="PEQ825" s="28"/>
      <c r="PER825" s="28"/>
      <c r="PES825" s="28"/>
      <c r="PET825" s="28"/>
      <c r="PEU825" s="28"/>
      <c r="PEV825" s="28"/>
      <c r="PEW825" s="28"/>
      <c r="PEX825" s="28"/>
      <c r="PEY825" s="28"/>
      <c r="PEZ825" s="28"/>
      <c r="PFA825" s="28"/>
      <c r="PFB825" s="28"/>
      <c r="PFC825" s="28"/>
      <c r="PFD825" s="28"/>
      <c r="PFE825" s="28"/>
      <c r="PFF825" s="28"/>
      <c r="PFG825" s="28"/>
      <c r="PFH825" s="28"/>
      <c r="PFI825" s="28"/>
      <c r="PFJ825" s="28"/>
      <c r="PFK825" s="28"/>
      <c r="PFL825" s="28"/>
      <c r="PFM825" s="28"/>
      <c r="PFN825" s="28"/>
      <c r="PFO825" s="28"/>
      <c r="PFP825" s="28"/>
      <c r="PFQ825" s="28"/>
      <c r="PFR825" s="28"/>
      <c r="PFS825" s="28"/>
      <c r="PFT825" s="28"/>
      <c r="PFU825" s="28"/>
      <c r="PFV825" s="28"/>
      <c r="PFW825" s="28"/>
      <c r="PFX825" s="28"/>
      <c r="PFY825" s="28"/>
      <c r="PFZ825" s="28"/>
      <c r="PGA825" s="28"/>
      <c r="PGB825" s="28"/>
      <c r="PGC825" s="28"/>
      <c r="PGD825" s="28"/>
      <c r="PGE825" s="28"/>
      <c r="PGF825" s="28"/>
      <c r="PGG825" s="28"/>
      <c r="PGH825" s="28"/>
      <c r="PGI825" s="28"/>
      <c r="PGJ825" s="28"/>
      <c r="PGK825" s="28"/>
      <c r="PGL825" s="28"/>
      <c r="PGM825" s="28"/>
      <c r="PGN825" s="28"/>
      <c r="PGO825" s="28"/>
      <c r="PGP825" s="28"/>
      <c r="PGQ825" s="28"/>
      <c r="PGR825" s="28"/>
      <c r="PGS825" s="28"/>
      <c r="PGT825" s="28"/>
      <c r="PGU825" s="28"/>
      <c r="PGV825" s="28"/>
      <c r="PGW825" s="28"/>
      <c r="PGX825" s="28"/>
      <c r="PGY825" s="28"/>
      <c r="PGZ825" s="28"/>
      <c r="PHA825" s="28"/>
      <c r="PHB825" s="28"/>
      <c r="PHC825" s="28"/>
      <c r="PHD825" s="28"/>
      <c r="PHE825" s="28"/>
      <c r="PHF825" s="28"/>
      <c r="PHG825" s="28"/>
      <c r="PHH825" s="28"/>
      <c r="PHI825" s="28"/>
      <c r="PHJ825" s="28"/>
      <c r="PHK825" s="28"/>
      <c r="PHL825" s="28"/>
      <c r="PHM825" s="28"/>
      <c r="PHN825" s="28"/>
      <c r="PHO825" s="28"/>
      <c r="PHP825" s="28"/>
      <c r="PHQ825" s="28"/>
      <c r="PHR825" s="28"/>
      <c r="PHS825" s="28"/>
      <c r="PHT825" s="28"/>
      <c r="PHU825" s="28"/>
      <c r="PHV825" s="28"/>
      <c r="PHW825" s="28"/>
      <c r="PHX825" s="28"/>
      <c r="PHY825" s="28"/>
      <c r="PHZ825" s="28"/>
      <c r="PIA825" s="28"/>
      <c r="PIB825" s="28"/>
      <c r="PIC825" s="28"/>
      <c r="PID825" s="28"/>
      <c r="PIE825" s="28"/>
      <c r="PIF825" s="28"/>
      <c r="PIG825" s="28"/>
      <c r="PIH825" s="28"/>
      <c r="PII825" s="28"/>
      <c r="PIJ825" s="28"/>
      <c r="PIK825" s="28"/>
      <c r="PIL825" s="28"/>
      <c r="PIM825" s="28"/>
      <c r="PIN825" s="28"/>
      <c r="PIO825" s="28"/>
      <c r="PIP825" s="28"/>
      <c r="PIQ825" s="28"/>
      <c r="PIR825" s="28"/>
      <c r="PIS825" s="28"/>
      <c r="PIT825" s="28"/>
      <c r="PIU825" s="28"/>
      <c r="PIV825" s="28"/>
      <c r="PIW825" s="28"/>
      <c r="PIX825" s="28"/>
      <c r="PIY825" s="28"/>
      <c r="PIZ825" s="28"/>
      <c r="PJA825" s="28"/>
      <c r="PJB825" s="28"/>
      <c r="PJC825" s="28"/>
      <c r="PJD825" s="28"/>
      <c r="PJE825" s="28"/>
      <c r="PJF825" s="28"/>
      <c r="PJG825" s="28"/>
      <c r="PJH825" s="28"/>
      <c r="PJI825" s="28"/>
      <c r="PJJ825" s="28"/>
      <c r="PJK825" s="28"/>
      <c r="PJL825" s="28"/>
      <c r="PJM825" s="28"/>
      <c r="PJN825" s="28"/>
      <c r="PJO825" s="28"/>
      <c r="PJP825" s="28"/>
      <c r="PJQ825" s="28"/>
      <c r="PJR825" s="28"/>
      <c r="PJS825" s="28"/>
      <c r="PJT825" s="28"/>
      <c r="PJU825" s="28"/>
      <c r="PJV825" s="28"/>
      <c r="PJW825" s="28"/>
      <c r="PJX825" s="28"/>
      <c r="PJY825" s="28"/>
      <c r="PJZ825" s="28"/>
      <c r="PKA825" s="28"/>
      <c r="PKB825" s="28"/>
      <c r="PKC825" s="28"/>
      <c r="PKD825" s="28"/>
      <c r="PKE825" s="28"/>
      <c r="PKF825" s="28"/>
      <c r="PKG825" s="28"/>
      <c r="PKH825" s="28"/>
      <c r="PKI825" s="28"/>
      <c r="PKJ825" s="28"/>
      <c r="PKK825" s="28"/>
      <c r="PKL825" s="28"/>
      <c r="PKM825" s="28"/>
      <c r="PKN825" s="28"/>
      <c r="PKO825" s="28"/>
      <c r="PKP825" s="28"/>
      <c r="PKQ825" s="28"/>
      <c r="PKR825" s="28"/>
      <c r="PKS825" s="28"/>
      <c r="PKT825" s="28"/>
      <c r="PKU825" s="28"/>
      <c r="PKV825" s="28"/>
      <c r="PKW825" s="28"/>
      <c r="PKX825" s="28"/>
      <c r="PKY825" s="28"/>
      <c r="PKZ825" s="28"/>
      <c r="PLA825" s="28"/>
      <c r="PLB825" s="28"/>
      <c r="PLC825" s="28"/>
      <c r="PLD825" s="28"/>
      <c r="PLE825" s="28"/>
      <c r="PLF825" s="28"/>
      <c r="PLG825" s="28"/>
      <c r="PLH825" s="28"/>
      <c r="PLI825" s="28"/>
      <c r="PLJ825" s="28"/>
      <c r="PLK825" s="28"/>
      <c r="PLL825" s="28"/>
      <c r="PLM825" s="28"/>
      <c r="PLN825" s="28"/>
      <c r="PLO825" s="28"/>
      <c r="PLP825" s="28"/>
      <c r="PLQ825" s="28"/>
      <c r="PLR825" s="28"/>
      <c r="PLS825" s="28"/>
      <c r="PLT825" s="28"/>
      <c r="PLU825" s="28"/>
      <c r="PLV825" s="28"/>
      <c r="PLW825" s="28"/>
      <c r="PLX825" s="28"/>
      <c r="PLY825" s="28"/>
      <c r="PLZ825" s="28"/>
      <c r="PMA825" s="28"/>
      <c r="PMB825" s="28"/>
      <c r="PMC825" s="28"/>
      <c r="PMD825" s="28"/>
      <c r="PME825" s="28"/>
      <c r="PMF825" s="28"/>
      <c r="PMG825" s="28"/>
      <c r="PMH825" s="28"/>
      <c r="PMI825" s="28"/>
      <c r="PMJ825" s="28"/>
      <c r="PMK825" s="28"/>
      <c r="PML825" s="28"/>
      <c r="PMM825" s="28"/>
      <c r="PMN825" s="28"/>
      <c r="PMO825" s="28"/>
      <c r="PMP825" s="28"/>
      <c r="PMQ825" s="28"/>
      <c r="PMR825" s="28"/>
      <c r="PMS825" s="28"/>
      <c r="PMT825" s="28"/>
      <c r="PMU825" s="28"/>
      <c r="PMV825" s="28"/>
      <c r="PMW825" s="28"/>
      <c r="PMX825" s="28"/>
      <c r="PMY825" s="28"/>
      <c r="PMZ825" s="28"/>
      <c r="PNA825" s="28"/>
      <c r="PNB825" s="28"/>
      <c r="PNC825" s="28"/>
      <c r="PND825" s="28"/>
      <c r="PNE825" s="28"/>
      <c r="PNF825" s="28"/>
      <c r="PNG825" s="28"/>
      <c r="PNH825" s="28"/>
      <c r="PNI825" s="28"/>
      <c r="PNJ825" s="28"/>
      <c r="PNK825" s="28"/>
      <c r="PNL825" s="28"/>
      <c r="PNM825" s="28"/>
      <c r="PNN825" s="28"/>
      <c r="PNO825" s="28"/>
      <c r="PNP825" s="28"/>
      <c r="PNQ825" s="28"/>
      <c r="PNR825" s="28"/>
      <c r="PNS825" s="28"/>
      <c r="PNT825" s="28"/>
      <c r="PNU825" s="28"/>
      <c r="PNV825" s="28"/>
      <c r="PNW825" s="28"/>
      <c r="PNX825" s="28"/>
      <c r="PNY825" s="28"/>
      <c r="PNZ825" s="28"/>
      <c r="POA825" s="28"/>
      <c r="POB825" s="28"/>
      <c r="POC825" s="28"/>
      <c r="POD825" s="28"/>
      <c r="POE825" s="28"/>
      <c r="POF825" s="28"/>
      <c r="POG825" s="28"/>
      <c r="POH825" s="28"/>
      <c r="POI825" s="28"/>
      <c r="POJ825" s="28"/>
      <c r="POK825" s="28"/>
      <c r="POL825" s="28"/>
      <c r="POM825" s="28"/>
      <c r="PON825" s="28"/>
      <c r="POO825" s="28"/>
      <c r="POP825" s="28"/>
      <c r="POQ825" s="28"/>
      <c r="POR825" s="28"/>
      <c r="POS825" s="28"/>
      <c r="POT825" s="28"/>
      <c r="POU825" s="28"/>
      <c r="POV825" s="28"/>
      <c r="POW825" s="28"/>
      <c r="POX825" s="28"/>
      <c r="POY825" s="28"/>
      <c r="POZ825" s="28"/>
      <c r="PPA825" s="28"/>
      <c r="PPB825" s="28"/>
      <c r="PPC825" s="28"/>
      <c r="PPD825" s="28"/>
      <c r="PPE825" s="28"/>
      <c r="PPF825" s="28"/>
      <c r="PPG825" s="28"/>
      <c r="PPH825" s="28"/>
      <c r="PPI825" s="28"/>
      <c r="PPJ825" s="28"/>
      <c r="PPK825" s="28"/>
      <c r="PPL825" s="28"/>
      <c r="PPM825" s="28"/>
      <c r="PPN825" s="28"/>
      <c r="PPO825" s="28"/>
      <c r="PPP825" s="28"/>
      <c r="PPQ825" s="28"/>
      <c r="PPR825" s="28"/>
      <c r="PPS825" s="28"/>
      <c r="PPT825" s="28"/>
      <c r="PPU825" s="28"/>
      <c r="PPV825" s="28"/>
      <c r="PPW825" s="28"/>
      <c r="PPX825" s="28"/>
      <c r="PPY825" s="28"/>
      <c r="PPZ825" s="28"/>
      <c r="PQA825" s="28"/>
      <c r="PQB825" s="28"/>
      <c r="PQC825" s="28"/>
      <c r="PQD825" s="28"/>
      <c r="PQE825" s="28"/>
      <c r="PQF825" s="28"/>
      <c r="PQG825" s="28"/>
      <c r="PQH825" s="28"/>
      <c r="PQI825" s="28"/>
      <c r="PQJ825" s="28"/>
      <c r="PQK825" s="28"/>
      <c r="PQL825" s="28"/>
      <c r="PQM825" s="28"/>
      <c r="PQN825" s="28"/>
      <c r="PQO825" s="28"/>
      <c r="PQP825" s="28"/>
      <c r="PQQ825" s="28"/>
      <c r="PQR825" s="28"/>
      <c r="PQS825" s="28"/>
      <c r="PQT825" s="28"/>
      <c r="PQU825" s="28"/>
      <c r="PQV825" s="28"/>
      <c r="PQW825" s="28"/>
      <c r="PQX825" s="28"/>
      <c r="PQY825" s="28"/>
      <c r="PQZ825" s="28"/>
      <c r="PRA825" s="28"/>
      <c r="PRB825" s="28"/>
      <c r="PRC825" s="28"/>
      <c r="PRD825" s="28"/>
      <c r="PRE825" s="28"/>
      <c r="PRF825" s="28"/>
      <c r="PRG825" s="28"/>
      <c r="PRH825" s="28"/>
      <c r="PRI825" s="28"/>
      <c r="PRJ825" s="28"/>
      <c r="PRK825" s="28"/>
      <c r="PRL825" s="28"/>
      <c r="PRM825" s="28"/>
      <c r="PRN825" s="28"/>
      <c r="PRO825" s="28"/>
      <c r="PRP825" s="28"/>
      <c r="PRQ825" s="28"/>
      <c r="PRR825" s="28"/>
      <c r="PRS825" s="28"/>
      <c r="PRT825" s="28"/>
      <c r="PRU825" s="28"/>
      <c r="PRV825" s="28"/>
      <c r="PRW825" s="28"/>
      <c r="PRX825" s="28"/>
      <c r="PRY825" s="28"/>
      <c r="PRZ825" s="28"/>
      <c r="PSA825" s="28"/>
      <c r="PSB825" s="28"/>
      <c r="PSC825" s="28"/>
      <c r="PSD825" s="28"/>
      <c r="PSE825" s="28"/>
      <c r="PSF825" s="28"/>
      <c r="PSG825" s="28"/>
      <c r="PSH825" s="28"/>
      <c r="PSI825" s="28"/>
      <c r="PSJ825" s="28"/>
      <c r="PSK825" s="28"/>
      <c r="PSL825" s="28"/>
      <c r="PSM825" s="28"/>
      <c r="PSN825" s="28"/>
      <c r="PSO825" s="28"/>
      <c r="PSP825" s="28"/>
      <c r="PSQ825" s="28"/>
      <c r="PSR825" s="28"/>
      <c r="PSS825" s="28"/>
      <c r="PST825" s="28"/>
      <c r="PSU825" s="28"/>
      <c r="PSV825" s="28"/>
      <c r="PSW825" s="28"/>
      <c r="PSX825" s="28"/>
      <c r="PSY825" s="28"/>
      <c r="PSZ825" s="28"/>
      <c r="PTA825" s="28"/>
      <c r="PTB825" s="28"/>
      <c r="PTC825" s="28"/>
      <c r="PTD825" s="28"/>
      <c r="PTE825" s="28"/>
      <c r="PTF825" s="28"/>
      <c r="PTG825" s="28"/>
      <c r="PTH825" s="28"/>
      <c r="PTI825" s="28"/>
      <c r="PTJ825" s="28"/>
      <c r="PTK825" s="28"/>
      <c r="PTL825" s="28"/>
      <c r="PTM825" s="28"/>
      <c r="PTN825" s="28"/>
      <c r="PTO825" s="28"/>
      <c r="PTP825" s="28"/>
      <c r="PTQ825" s="28"/>
      <c r="PTR825" s="28"/>
      <c r="PTS825" s="28"/>
      <c r="PTT825" s="28"/>
      <c r="PTU825" s="28"/>
      <c r="PTV825" s="28"/>
      <c r="PTW825" s="28"/>
      <c r="PTX825" s="28"/>
      <c r="PTY825" s="28"/>
      <c r="PTZ825" s="28"/>
      <c r="PUA825" s="28"/>
      <c r="PUB825" s="28"/>
      <c r="PUC825" s="28"/>
      <c r="PUD825" s="28"/>
      <c r="PUE825" s="28"/>
      <c r="PUF825" s="28"/>
      <c r="PUG825" s="28"/>
      <c r="PUH825" s="28"/>
      <c r="PUI825" s="28"/>
      <c r="PUJ825" s="28"/>
      <c r="PUK825" s="28"/>
      <c r="PUL825" s="28"/>
      <c r="PUM825" s="28"/>
      <c r="PUN825" s="28"/>
      <c r="PUO825" s="28"/>
      <c r="PUP825" s="28"/>
      <c r="PUQ825" s="28"/>
      <c r="PUR825" s="28"/>
      <c r="PUS825" s="28"/>
      <c r="PUT825" s="28"/>
      <c r="PUU825" s="28"/>
      <c r="PUV825" s="28"/>
      <c r="PUW825" s="28"/>
      <c r="PUX825" s="28"/>
      <c r="PUY825" s="28"/>
      <c r="PUZ825" s="28"/>
      <c r="PVA825" s="28"/>
      <c r="PVB825" s="28"/>
      <c r="PVC825" s="28"/>
      <c r="PVD825" s="28"/>
      <c r="PVE825" s="28"/>
      <c r="PVF825" s="28"/>
      <c r="PVG825" s="28"/>
      <c r="PVH825" s="28"/>
      <c r="PVI825" s="28"/>
      <c r="PVJ825" s="28"/>
      <c r="PVK825" s="28"/>
      <c r="PVL825" s="28"/>
      <c r="PVM825" s="28"/>
      <c r="PVN825" s="28"/>
      <c r="PVO825" s="28"/>
      <c r="PVP825" s="28"/>
      <c r="PVQ825" s="28"/>
      <c r="PVR825" s="28"/>
      <c r="PVS825" s="28"/>
      <c r="PVT825" s="28"/>
      <c r="PVU825" s="28"/>
      <c r="PVV825" s="28"/>
      <c r="PVW825" s="28"/>
      <c r="PVX825" s="28"/>
      <c r="PVY825" s="28"/>
      <c r="PVZ825" s="28"/>
      <c r="PWA825" s="28"/>
      <c r="PWB825" s="28"/>
      <c r="PWC825" s="28"/>
      <c r="PWD825" s="28"/>
      <c r="PWE825" s="28"/>
      <c r="PWF825" s="28"/>
      <c r="PWG825" s="28"/>
      <c r="PWH825" s="28"/>
      <c r="PWI825" s="28"/>
      <c r="PWJ825" s="28"/>
      <c r="PWK825" s="28"/>
      <c r="PWL825" s="28"/>
      <c r="PWM825" s="28"/>
      <c r="PWN825" s="28"/>
      <c r="PWO825" s="28"/>
      <c r="PWP825" s="28"/>
      <c r="PWQ825" s="28"/>
      <c r="PWR825" s="28"/>
      <c r="PWS825" s="28"/>
      <c r="PWT825" s="28"/>
      <c r="PWU825" s="28"/>
      <c r="PWV825" s="28"/>
      <c r="PWW825" s="28"/>
      <c r="PWX825" s="28"/>
      <c r="PWY825" s="28"/>
      <c r="PWZ825" s="28"/>
      <c r="PXA825" s="28"/>
      <c r="PXB825" s="28"/>
      <c r="PXC825" s="28"/>
      <c r="PXD825" s="28"/>
      <c r="PXE825" s="28"/>
      <c r="PXF825" s="28"/>
      <c r="PXG825" s="28"/>
      <c r="PXH825" s="28"/>
      <c r="PXI825" s="28"/>
      <c r="PXJ825" s="28"/>
      <c r="PXK825" s="28"/>
      <c r="PXL825" s="28"/>
      <c r="PXM825" s="28"/>
      <c r="PXN825" s="28"/>
      <c r="PXO825" s="28"/>
      <c r="PXP825" s="28"/>
      <c r="PXQ825" s="28"/>
      <c r="PXR825" s="28"/>
      <c r="PXS825" s="28"/>
      <c r="PXT825" s="28"/>
      <c r="PXU825" s="28"/>
      <c r="PXV825" s="28"/>
      <c r="PXW825" s="28"/>
      <c r="PXX825" s="28"/>
      <c r="PXY825" s="28"/>
      <c r="PXZ825" s="28"/>
      <c r="PYA825" s="28"/>
      <c r="PYB825" s="28"/>
      <c r="PYC825" s="28"/>
      <c r="PYD825" s="28"/>
      <c r="PYE825" s="28"/>
      <c r="PYF825" s="28"/>
      <c r="PYG825" s="28"/>
      <c r="PYH825" s="28"/>
      <c r="PYI825" s="28"/>
      <c r="PYJ825" s="28"/>
      <c r="PYK825" s="28"/>
      <c r="PYL825" s="28"/>
      <c r="PYM825" s="28"/>
      <c r="PYN825" s="28"/>
      <c r="PYO825" s="28"/>
      <c r="PYP825" s="28"/>
      <c r="PYQ825" s="28"/>
      <c r="PYR825" s="28"/>
      <c r="PYS825" s="28"/>
      <c r="PYT825" s="28"/>
      <c r="PYU825" s="28"/>
      <c r="PYV825" s="28"/>
      <c r="PYW825" s="28"/>
      <c r="PYX825" s="28"/>
      <c r="PYY825" s="28"/>
      <c r="PYZ825" s="28"/>
      <c r="PZA825" s="28"/>
      <c r="PZB825" s="28"/>
      <c r="PZC825" s="28"/>
      <c r="PZD825" s="28"/>
      <c r="PZE825" s="28"/>
      <c r="PZF825" s="28"/>
      <c r="PZG825" s="28"/>
      <c r="PZH825" s="28"/>
      <c r="PZI825" s="28"/>
      <c r="PZJ825" s="28"/>
      <c r="PZK825" s="28"/>
      <c r="PZL825" s="28"/>
      <c r="PZM825" s="28"/>
      <c r="PZN825" s="28"/>
      <c r="PZO825" s="28"/>
      <c r="PZP825" s="28"/>
      <c r="PZQ825" s="28"/>
      <c r="PZR825" s="28"/>
      <c r="PZS825" s="28"/>
      <c r="PZT825" s="28"/>
      <c r="PZU825" s="28"/>
      <c r="PZV825" s="28"/>
      <c r="PZW825" s="28"/>
      <c r="PZX825" s="28"/>
      <c r="PZY825" s="28"/>
      <c r="PZZ825" s="28"/>
      <c r="QAA825" s="28"/>
      <c r="QAB825" s="28"/>
      <c r="QAC825" s="28"/>
      <c r="QAD825" s="28"/>
      <c r="QAE825" s="28"/>
      <c r="QAF825" s="28"/>
      <c r="QAG825" s="28"/>
      <c r="QAH825" s="28"/>
      <c r="QAI825" s="28"/>
      <c r="QAJ825" s="28"/>
      <c r="QAK825" s="28"/>
      <c r="QAL825" s="28"/>
      <c r="QAM825" s="28"/>
      <c r="QAN825" s="28"/>
      <c r="QAO825" s="28"/>
      <c r="QAP825" s="28"/>
      <c r="QAQ825" s="28"/>
      <c r="QAR825" s="28"/>
      <c r="QAS825" s="28"/>
      <c r="QAT825" s="28"/>
      <c r="QAU825" s="28"/>
      <c r="QAV825" s="28"/>
      <c r="QAW825" s="28"/>
      <c r="QAX825" s="28"/>
      <c r="QAY825" s="28"/>
      <c r="QAZ825" s="28"/>
      <c r="QBA825" s="28"/>
      <c r="QBB825" s="28"/>
      <c r="QBC825" s="28"/>
      <c r="QBD825" s="28"/>
      <c r="QBE825" s="28"/>
      <c r="QBF825" s="28"/>
      <c r="QBG825" s="28"/>
      <c r="QBH825" s="28"/>
      <c r="QBI825" s="28"/>
      <c r="QBJ825" s="28"/>
      <c r="QBK825" s="28"/>
      <c r="QBL825" s="28"/>
      <c r="QBM825" s="28"/>
      <c r="QBN825" s="28"/>
      <c r="QBO825" s="28"/>
      <c r="QBP825" s="28"/>
      <c r="QBQ825" s="28"/>
      <c r="QBR825" s="28"/>
      <c r="QBS825" s="28"/>
      <c r="QBT825" s="28"/>
      <c r="QBU825" s="28"/>
      <c r="QBV825" s="28"/>
      <c r="QBW825" s="28"/>
      <c r="QBX825" s="28"/>
      <c r="QBY825" s="28"/>
      <c r="QBZ825" s="28"/>
      <c r="QCA825" s="28"/>
      <c r="QCB825" s="28"/>
      <c r="QCC825" s="28"/>
      <c r="QCD825" s="28"/>
      <c r="QCE825" s="28"/>
      <c r="QCF825" s="28"/>
      <c r="QCG825" s="28"/>
      <c r="QCH825" s="28"/>
      <c r="QCI825" s="28"/>
      <c r="QCJ825" s="28"/>
      <c r="QCK825" s="28"/>
      <c r="QCL825" s="28"/>
      <c r="QCM825" s="28"/>
      <c r="QCN825" s="28"/>
      <c r="QCO825" s="28"/>
      <c r="QCP825" s="28"/>
      <c r="QCQ825" s="28"/>
      <c r="QCR825" s="28"/>
      <c r="QCS825" s="28"/>
      <c r="QCT825" s="28"/>
      <c r="QCU825" s="28"/>
      <c r="QCV825" s="28"/>
      <c r="QCW825" s="28"/>
      <c r="QCX825" s="28"/>
      <c r="QCY825" s="28"/>
      <c r="QCZ825" s="28"/>
      <c r="QDA825" s="28"/>
      <c r="QDB825" s="28"/>
      <c r="QDC825" s="28"/>
      <c r="QDD825" s="28"/>
      <c r="QDE825" s="28"/>
      <c r="QDF825" s="28"/>
      <c r="QDG825" s="28"/>
      <c r="QDH825" s="28"/>
      <c r="QDI825" s="28"/>
      <c r="QDJ825" s="28"/>
      <c r="QDK825" s="28"/>
      <c r="QDL825" s="28"/>
      <c r="QDM825" s="28"/>
      <c r="QDN825" s="28"/>
      <c r="QDO825" s="28"/>
      <c r="QDP825" s="28"/>
      <c r="QDQ825" s="28"/>
      <c r="QDR825" s="28"/>
      <c r="QDS825" s="28"/>
      <c r="QDT825" s="28"/>
      <c r="QDU825" s="28"/>
      <c r="QDV825" s="28"/>
      <c r="QDW825" s="28"/>
      <c r="QDX825" s="28"/>
      <c r="QDY825" s="28"/>
      <c r="QDZ825" s="28"/>
      <c r="QEA825" s="28"/>
      <c r="QEB825" s="28"/>
      <c r="QEC825" s="28"/>
      <c r="QED825" s="28"/>
      <c r="QEE825" s="28"/>
      <c r="QEF825" s="28"/>
      <c r="QEG825" s="28"/>
      <c r="QEH825" s="28"/>
      <c r="QEI825" s="28"/>
      <c r="QEJ825" s="28"/>
      <c r="QEK825" s="28"/>
      <c r="QEL825" s="28"/>
      <c r="QEM825" s="28"/>
      <c r="QEN825" s="28"/>
      <c r="QEO825" s="28"/>
      <c r="QEP825" s="28"/>
      <c r="QEQ825" s="28"/>
      <c r="QER825" s="28"/>
      <c r="QES825" s="28"/>
      <c r="QET825" s="28"/>
      <c r="QEU825" s="28"/>
      <c r="QEV825" s="28"/>
      <c r="QEW825" s="28"/>
      <c r="QEX825" s="28"/>
      <c r="QEY825" s="28"/>
      <c r="QEZ825" s="28"/>
      <c r="QFA825" s="28"/>
      <c r="QFB825" s="28"/>
      <c r="QFC825" s="28"/>
      <c r="QFD825" s="28"/>
      <c r="QFE825" s="28"/>
      <c r="QFF825" s="28"/>
      <c r="QFG825" s="28"/>
      <c r="QFH825" s="28"/>
      <c r="QFI825" s="28"/>
      <c r="QFJ825" s="28"/>
      <c r="QFK825" s="28"/>
      <c r="QFL825" s="28"/>
      <c r="QFM825" s="28"/>
      <c r="QFN825" s="28"/>
      <c r="QFO825" s="28"/>
      <c r="QFP825" s="28"/>
      <c r="QFQ825" s="28"/>
      <c r="QFR825" s="28"/>
      <c r="QFS825" s="28"/>
      <c r="QFT825" s="28"/>
      <c r="QFU825" s="28"/>
      <c r="QFV825" s="28"/>
      <c r="QFW825" s="28"/>
      <c r="QFX825" s="28"/>
      <c r="QFY825" s="28"/>
      <c r="QFZ825" s="28"/>
      <c r="QGA825" s="28"/>
      <c r="QGB825" s="28"/>
      <c r="QGC825" s="28"/>
      <c r="QGD825" s="28"/>
      <c r="QGE825" s="28"/>
      <c r="QGF825" s="28"/>
      <c r="QGG825" s="28"/>
      <c r="QGH825" s="28"/>
      <c r="QGI825" s="28"/>
      <c r="QGJ825" s="28"/>
      <c r="QGK825" s="28"/>
      <c r="QGL825" s="28"/>
      <c r="QGM825" s="28"/>
      <c r="QGN825" s="28"/>
      <c r="QGO825" s="28"/>
      <c r="QGP825" s="28"/>
      <c r="QGQ825" s="28"/>
      <c r="QGR825" s="28"/>
      <c r="QGS825" s="28"/>
      <c r="QGT825" s="28"/>
      <c r="QGU825" s="28"/>
      <c r="QGV825" s="28"/>
      <c r="QGW825" s="28"/>
      <c r="QGX825" s="28"/>
      <c r="QGY825" s="28"/>
      <c r="QGZ825" s="28"/>
      <c r="QHA825" s="28"/>
      <c r="QHB825" s="28"/>
      <c r="QHC825" s="28"/>
      <c r="QHD825" s="28"/>
      <c r="QHE825" s="28"/>
      <c r="QHF825" s="28"/>
      <c r="QHG825" s="28"/>
      <c r="QHH825" s="28"/>
      <c r="QHI825" s="28"/>
      <c r="QHJ825" s="28"/>
      <c r="QHK825" s="28"/>
      <c r="QHL825" s="28"/>
      <c r="QHM825" s="28"/>
      <c r="QHN825" s="28"/>
      <c r="QHO825" s="28"/>
      <c r="QHP825" s="28"/>
      <c r="QHQ825" s="28"/>
      <c r="QHR825" s="28"/>
      <c r="QHS825" s="28"/>
      <c r="QHT825" s="28"/>
      <c r="QHU825" s="28"/>
      <c r="QHV825" s="28"/>
      <c r="QHW825" s="28"/>
      <c r="QHX825" s="28"/>
      <c r="QHY825" s="28"/>
      <c r="QHZ825" s="28"/>
      <c r="QIA825" s="28"/>
      <c r="QIB825" s="28"/>
      <c r="QIC825" s="28"/>
      <c r="QID825" s="28"/>
      <c r="QIE825" s="28"/>
      <c r="QIF825" s="28"/>
      <c r="QIG825" s="28"/>
      <c r="QIH825" s="28"/>
      <c r="QII825" s="28"/>
      <c r="QIJ825" s="28"/>
      <c r="QIK825" s="28"/>
      <c r="QIL825" s="28"/>
      <c r="QIM825" s="28"/>
      <c r="QIN825" s="28"/>
      <c r="QIO825" s="28"/>
      <c r="QIP825" s="28"/>
      <c r="QIQ825" s="28"/>
      <c r="QIR825" s="28"/>
      <c r="QIS825" s="28"/>
      <c r="QIT825" s="28"/>
      <c r="QIU825" s="28"/>
      <c r="QIV825" s="28"/>
      <c r="QIW825" s="28"/>
      <c r="QIX825" s="28"/>
      <c r="QIY825" s="28"/>
      <c r="QIZ825" s="28"/>
      <c r="QJA825" s="28"/>
      <c r="QJB825" s="28"/>
      <c r="QJC825" s="28"/>
      <c r="QJD825" s="28"/>
      <c r="QJE825" s="28"/>
      <c r="QJF825" s="28"/>
      <c r="QJG825" s="28"/>
      <c r="QJH825" s="28"/>
      <c r="QJI825" s="28"/>
      <c r="QJJ825" s="28"/>
      <c r="QJK825" s="28"/>
      <c r="QJL825" s="28"/>
      <c r="QJM825" s="28"/>
      <c r="QJN825" s="28"/>
      <c r="QJO825" s="28"/>
      <c r="QJP825" s="28"/>
      <c r="QJQ825" s="28"/>
      <c r="QJR825" s="28"/>
      <c r="QJS825" s="28"/>
      <c r="QJT825" s="28"/>
      <c r="QJU825" s="28"/>
      <c r="QJV825" s="28"/>
      <c r="QJW825" s="28"/>
      <c r="QJX825" s="28"/>
      <c r="QJY825" s="28"/>
      <c r="QJZ825" s="28"/>
      <c r="QKA825" s="28"/>
      <c r="QKB825" s="28"/>
      <c r="QKC825" s="28"/>
      <c r="QKD825" s="28"/>
      <c r="QKE825" s="28"/>
      <c r="QKF825" s="28"/>
      <c r="QKG825" s="28"/>
      <c r="QKH825" s="28"/>
      <c r="QKI825" s="28"/>
      <c r="QKJ825" s="28"/>
      <c r="QKK825" s="28"/>
      <c r="QKL825" s="28"/>
      <c r="QKM825" s="28"/>
      <c r="QKN825" s="28"/>
      <c r="QKO825" s="28"/>
      <c r="QKP825" s="28"/>
      <c r="QKQ825" s="28"/>
      <c r="QKR825" s="28"/>
      <c r="QKS825" s="28"/>
      <c r="QKT825" s="28"/>
      <c r="QKU825" s="28"/>
      <c r="QKV825" s="28"/>
      <c r="QKW825" s="28"/>
      <c r="QKX825" s="28"/>
      <c r="QKY825" s="28"/>
      <c r="QKZ825" s="28"/>
      <c r="QLA825" s="28"/>
      <c r="QLB825" s="28"/>
      <c r="QLC825" s="28"/>
      <c r="QLD825" s="28"/>
      <c r="QLE825" s="28"/>
      <c r="QLF825" s="28"/>
      <c r="QLG825" s="28"/>
      <c r="QLH825" s="28"/>
      <c r="QLI825" s="28"/>
      <c r="QLJ825" s="28"/>
      <c r="QLK825" s="28"/>
      <c r="QLL825" s="28"/>
      <c r="QLM825" s="28"/>
      <c r="QLN825" s="28"/>
      <c r="QLO825" s="28"/>
      <c r="QLP825" s="28"/>
      <c r="QLQ825" s="28"/>
      <c r="QLR825" s="28"/>
      <c r="QLS825" s="28"/>
      <c r="QLT825" s="28"/>
      <c r="QLU825" s="28"/>
      <c r="QLV825" s="28"/>
      <c r="QLW825" s="28"/>
      <c r="QLX825" s="28"/>
      <c r="QLY825" s="28"/>
      <c r="QLZ825" s="28"/>
      <c r="QMA825" s="28"/>
      <c r="QMB825" s="28"/>
      <c r="QMC825" s="28"/>
      <c r="QMD825" s="28"/>
      <c r="QME825" s="28"/>
      <c r="QMF825" s="28"/>
      <c r="QMG825" s="28"/>
      <c r="QMH825" s="28"/>
      <c r="QMI825" s="28"/>
      <c r="QMJ825" s="28"/>
      <c r="QMK825" s="28"/>
      <c r="QML825" s="28"/>
      <c r="QMM825" s="28"/>
      <c r="QMN825" s="28"/>
      <c r="QMO825" s="28"/>
      <c r="QMP825" s="28"/>
      <c r="QMQ825" s="28"/>
      <c r="QMR825" s="28"/>
      <c r="QMS825" s="28"/>
      <c r="QMT825" s="28"/>
      <c r="QMU825" s="28"/>
      <c r="QMV825" s="28"/>
      <c r="QMW825" s="28"/>
      <c r="QMX825" s="28"/>
      <c r="QMY825" s="28"/>
      <c r="QMZ825" s="28"/>
      <c r="QNA825" s="28"/>
      <c r="QNB825" s="28"/>
      <c r="QNC825" s="28"/>
      <c r="QND825" s="28"/>
      <c r="QNE825" s="28"/>
      <c r="QNF825" s="28"/>
      <c r="QNG825" s="28"/>
      <c r="QNH825" s="28"/>
      <c r="QNI825" s="28"/>
      <c r="QNJ825" s="28"/>
      <c r="QNK825" s="28"/>
      <c r="QNL825" s="28"/>
      <c r="QNM825" s="28"/>
      <c r="QNN825" s="28"/>
      <c r="QNO825" s="28"/>
      <c r="QNP825" s="28"/>
      <c r="QNQ825" s="28"/>
      <c r="QNR825" s="28"/>
      <c r="QNS825" s="28"/>
      <c r="QNT825" s="28"/>
      <c r="QNU825" s="28"/>
      <c r="QNV825" s="28"/>
      <c r="QNW825" s="28"/>
      <c r="QNX825" s="28"/>
      <c r="QNY825" s="28"/>
      <c r="QNZ825" s="28"/>
      <c r="QOA825" s="28"/>
      <c r="QOB825" s="28"/>
      <c r="QOC825" s="28"/>
      <c r="QOD825" s="28"/>
      <c r="QOE825" s="28"/>
      <c r="QOF825" s="28"/>
      <c r="QOG825" s="28"/>
      <c r="QOH825" s="28"/>
      <c r="QOI825" s="28"/>
      <c r="QOJ825" s="28"/>
      <c r="QOK825" s="28"/>
      <c r="QOL825" s="28"/>
      <c r="QOM825" s="28"/>
      <c r="QON825" s="28"/>
      <c r="QOO825" s="28"/>
      <c r="QOP825" s="28"/>
      <c r="QOQ825" s="28"/>
      <c r="QOR825" s="28"/>
      <c r="QOS825" s="28"/>
      <c r="QOT825" s="28"/>
      <c r="QOU825" s="28"/>
      <c r="QOV825" s="28"/>
      <c r="QOW825" s="28"/>
      <c r="QOX825" s="28"/>
      <c r="QOY825" s="28"/>
      <c r="QOZ825" s="28"/>
      <c r="QPA825" s="28"/>
      <c r="QPB825" s="28"/>
      <c r="QPC825" s="28"/>
      <c r="QPD825" s="28"/>
      <c r="QPE825" s="28"/>
      <c r="QPF825" s="28"/>
      <c r="QPG825" s="28"/>
      <c r="QPH825" s="28"/>
      <c r="QPI825" s="28"/>
      <c r="QPJ825" s="28"/>
      <c r="QPK825" s="28"/>
      <c r="QPL825" s="28"/>
      <c r="QPM825" s="28"/>
      <c r="QPN825" s="28"/>
      <c r="QPO825" s="28"/>
      <c r="QPP825" s="28"/>
      <c r="QPQ825" s="28"/>
      <c r="QPR825" s="28"/>
      <c r="QPS825" s="28"/>
      <c r="QPT825" s="28"/>
      <c r="QPU825" s="28"/>
      <c r="QPV825" s="28"/>
      <c r="QPW825" s="28"/>
      <c r="QPX825" s="28"/>
      <c r="QPY825" s="28"/>
      <c r="QPZ825" s="28"/>
      <c r="QQA825" s="28"/>
      <c r="QQB825" s="28"/>
      <c r="QQC825" s="28"/>
      <c r="QQD825" s="28"/>
      <c r="QQE825" s="28"/>
      <c r="QQF825" s="28"/>
      <c r="QQG825" s="28"/>
      <c r="QQH825" s="28"/>
      <c r="QQI825" s="28"/>
      <c r="QQJ825" s="28"/>
      <c r="QQK825" s="28"/>
      <c r="QQL825" s="28"/>
      <c r="QQM825" s="28"/>
      <c r="QQN825" s="28"/>
      <c r="QQO825" s="28"/>
      <c r="QQP825" s="28"/>
      <c r="QQQ825" s="28"/>
      <c r="QQR825" s="28"/>
      <c r="QQS825" s="28"/>
      <c r="QQT825" s="28"/>
      <c r="QQU825" s="28"/>
      <c r="QQV825" s="28"/>
      <c r="QQW825" s="28"/>
      <c r="QQX825" s="28"/>
      <c r="QQY825" s="28"/>
      <c r="QQZ825" s="28"/>
      <c r="QRA825" s="28"/>
      <c r="QRB825" s="28"/>
      <c r="QRC825" s="28"/>
      <c r="QRD825" s="28"/>
      <c r="QRE825" s="28"/>
      <c r="QRF825" s="28"/>
      <c r="QRG825" s="28"/>
      <c r="QRH825" s="28"/>
      <c r="QRI825" s="28"/>
      <c r="QRJ825" s="28"/>
      <c r="QRK825" s="28"/>
      <c r="QRL825" s="28"/>
      <c r="QRM825" s="28"/>
      <c r="QRN825" s="28"/>
      <c r="QRO825" s="28"/>
      <c r="QRP825" s="28"/>
      <c r="QRQ825" s="28"/>
      <c r="QRR825" s="28"/>
      <c r="QRS825" s="28"/>
      <c r="QRT825" s="28"/>
      <c r="QRU825" s="28"/>
      <c r="QRV825" s="28"/>
      <c r="QRW825" s="28"/>
      <c r="QRX825" s="28"/>
      <c r="QRY825" s="28"/>
      <c r="QRZ825" s="28"/>
      <c r="QSA825" s="28"/>
      <c r="QSB825" s="28"/>
      <c r="QSC825" s="28"/>
      <c r="QSD825" s="28"/>
      <c r="QSE825" s="28"/>
      <c r="QSF825" s="28"/>
      <c r="QSG825" s="28"/>
      <c r="QSH825" s="28"/>
      <c r="QSI825" s="28"/>
      <c r="QSJ825" s="28"/>
      <c r="QSK825" s="28"/>
      <c r="QSL825" s="28"/>
      <c r="QSM825" s="28"/>
      <c r="QSN825" s="28"/>
      <c r="QSO825" s="28"/>
      <c r="QSP825" s="28"/>
      <c r="QSQ825" s="28"/>
      <c r="QSR825" s="28"/>
      <c r="QSS825" s="28"/>
      <c r="QST825" s="28"/>
      <c r="QSU825" s="28"/>
      <c r="QSV825" s="28"/>
      <c r="QSW825" s="28"/>
      <c r="QSX825" s="28"/>
      <c r="QSY825" s="28"/>
      <c r="QSZ825" s="28"/>
      <c r="QTA825" s="28"/>
      <c r="QTB825" s="28"/>
      <c r="QTC825" s="28"/>
      <c r="QTD825" s="28"/>
      <c r="QTE825" s="28"/>
      <c r="QTF825" s="28"/>
      <c r="QTG825" s="28"/>
      <c r="QTH825" s="28"/>
      <c r="QTI825" s="28"/>
      <c r="QTJ825" s="28"/>
      <c r="QTK825" s="28"/>
      <c r="QTL825" s="28"/>
      <c r="QTM825" s="28"/>
      <c r="QTN825" s="28"/>
      <c r="QTO825" s="28"/>
      <c r="QTP825" s="28"/>
      <c r="QTQ825" s="28"/>
      <c r="QTR825" s="28"/>
      <c r="QTS825" s="28"/>
      <c r="QTT825" s="28"/>
      <c r="QTU825" s="28"/>
      <c r="QTV825" s="28"/>
      <c r="QTW825" s="28"/>
      <c r="QTX825" s="28"/>
      <c r="QTY825" s="28"/>
      <c r="QTZ825" s="28"/>
      <c r="QUA825" s="28"/>
      <c r="QUB825" s="28"/>
      <c r="QUC825" s="28"/>
      <c r="QUD825" s="28"/>
      <c r="QUE825" s="28"/>
      <c r="QUF825" s="28"/>
      <c r="QUG825" s="28"/>
      <c r="QUH825" s="28"/>
      <c r="QUI825" s="28"/>
      <c r="QUJ825" s="28"/>
      <c r="QUK825" s="28"/>
      <c r="QUL825" s="28"/>
      <c r="QUM825" s="28"/>
      <c r="QUN825" s="28"/>
      <c r="QUO825" s="28"/>
      <c r="QUP825" s="28"/>
      <c r="QUQ825" s="28"/>
      <c r="QUR825" s="28"/>
      <c r="QUS825" s="28"/>
      <c r="QUT825" s="28"/>
      <c r="QUU825" s="28"/>
      <c r="QUV825" s="28"/>
      <c r="QUW825" s="28"/>
      <c r="QUX825" s="28"/>
      <c r="QUY825" s="28"/>
      <c r="QUZ825" s="28"/>
      <c r="QVA825" s="28"/>
      <c r="QVB825" s="28"/>
      <c r="QVC825" s="28"/>
      <c r="QVD825" s="28"/>
      <c r="QVE825" s="28"/>
      <c r="QVF825" s="28"/>
      <c r="QVG825" s="28"/>
      <c r="QVH825" s="28"/>
      <c r="QVI825" s="28"/>
      <c r="QVJ825" s="28"/>
      <c r="QVK825" s="28"/>
      <c r="QVL825" s="28"/>
      <c r="QVM825" s="28"/>
      <c r="QVN825" s="28"/>
      <c r="QVO825" s="28"/>
      <c r="QVP825" s="28"/>
      <c r="QVQ825" s="28"/>
      <c r="QVR825" s="28"/>
      <c r="QVS825" s="28"/>
      <c r="QVT825" s="28"/>
      <c r="QVU825" s="28"/>
      <c r="QVV825" s="28"/>
      <c r="QVW825" s="28"/>
      <c r="QVX825" s="28"/>
      <c r="QVY825" s="28"/>
      <c r="QVZ825" s="28"/>
      <c r="QWA825" s="28"/>
      <c r="QWB825" s="28"/>
      <c r="QWC825" s="28"/>
      <c r="QWD825" s="28"/>
      <c r="QWE825" s="28"/>
      <c r="QWF825" s="28"/>
      <c r="QWG825" s="28"/>
      <c r="QWH825" s="28"/>
      <c r="QWI825" s="28"/>
      <c r="QWJ825" s="28"/>
      <c r="QWK825" s="28"/>
      <c r="QWL825" s="28"/>
      <c r="QWM825" s="28"/>
      <c r="QWN825" s="28"/>
      <c r="QWO825" s="28"/>
      <c r="QWP825" s="28"/>
      <c r="QWQ825" s="28"/>
      <c r="QWR825" s="28"/>
      <c r="QWS825" s="28"/>
      <c r="QWT825" s="28"/>
      <c r="QWU825" s="28"/>
      <c r="QWV825" s="28"/>
      <c r="QWW825" s="28"/>
      <c r="QWX825" s="28"/>
      <c r="QWY825" s="28"/>
      <c r="QWZ825" s="28"/>
      <c r="QXA825" s="28"/>
      <c r="QXB825" s="28"/>
      <c r="QXC825" s="28"/>
      <c r="QXD825" s="28"/>
      <c r="QXE825" s="28"/>
      <c r="QXF825" s="28"/>
      <c r="QXG825" s="28"/>
      <c r="QXH825" s="28"/>
      <c r="QXI825" s="28"/>
      <c r="QXJ825" s="28"/>
      <c r="QXK825" s="28"/>
      <c r="QXL825" s="28"/>
      <c r="QXM825" s="28"/>
      <c r="QXN825" s="28"/>
      <c r="QXO825" s="28"/>
      <c r="QXP825" s="28"/>
      <c r="QXQ825" s="28"/>
      <c r="QXR825" s="28"/>
      <c r="QXS825" s="28"/>
      <c r="QXT825" s="28"/>
      <c r="QXU825" s="28"/>
      <c r="QXV825" s="28"/>
      <c r="QXW825" s="28"/>
      <c r="QXX825" s="28"/>
      <c r="QXY825" s="28"/>
      <c r="QXZ825" s="28"/>
      <c r="QYA825" s="28"/>
      <c r="QYB825" s="28"/>
      <c r="QYC825" s="28"/>
      <c r="QYD825" s="28"/>
      <c r="QYE825" s="28"/>
      <c r="QYF825" s="28"/>
      <c r="QYG825" s="28"/>
      <c r="QYH825" s="28"/>
      <c r="QYI825" s="28"/>
      <c r="QYJ825" s="28"/>
      <c r="QYK825" s="28"/>
      <c r="QYL825" s="28"/>
      <c r="QYM825" s="28"/>
      <c r="QYN825" s="28"/>
      <c r="QYO825" s="28"/>
      <c r="QYP825" s="28"/>
      <c r="QYQ825" s="28"/>
      <c r="QYR825" s="28"/>
      <c r="QYS825" s="28"/>
      <c r="QYT825" s="28"/>
      <c r="QYU825" s="28"/>
      <c r="QYV825" s="28"/>
      <c r="QYW825" s="28"/>
      <c r="QYX825" s="28"/>
      <c r="QYY825" s="28"/>
      <c r="QYZ825" s="28"/>
      <c r="QZA825" s="28"/>
      <c r="QZB825" s="28"/>
      <c r="QZC825" s="28"/>
      <c r="QZD825" s="28"/>
      <c r="QZE825" s="28"/>
      <c r="QZF825" s="28"/>
      <c r="QZG825" s="28"/>
      <c r="QZH825" s="28"/>
      <c r="QZI825" s="28"/>
      <c r="QZJ825" s="28"/>
      <c r="QZK825" s="28"/>
      <c r="QZL825" s="28"/>
      <c r="QZM825" s="28"/>
      <c r="QZN825" s="28"/>
      <c r="QZO825" s="28"/>
      <c r="QZP825" s="28"/>
      <c r="QZQ825" s="28"/>
      <c r="QZR825" s="28"/>
      <c r="QZS825" s="28"/>
      <c r="QZT825" s="28"/>
      <c r="QZU825" s="28"/>
      <c r="QZV825" s="28"/>
      <c r="QZW825" s="28"/>
      <c r="QZX825" s="28"/>
      <c r="QZY825" s="28"/>
      <c r="QZZ825" s="28"/>
      <c r="RAA825" s="28"/>
      <c r="RAB825" s="28"/>
      <c r="RAC825" s="28"/>
      <c r="RAD825" s="28"/>
      <c r="RAE825" s="28"/>
      <c r="RAF825" s="28"/>
      <c r="RAG825" s="28"/>
      <c r="RAH825" s="28"/>
      <c r="RAI825" s="28"/>
      <c r="RAJ825" s="28"/>
      <c r="RAK825" s="28"/>
      <c r="RAL825" s="28"/>
      <c r="RAM825" s="28"/>
      <c r="RAN825" s="28"/>
      <c r="RAO825" s="28"/>
      <c r="RAP825" s="28"/>
      <c r="RAQ825" s="28"/>
      <c r="RAR825" s="28"/>
      <c r="RAS825" s="28"/>
      <c r="RAT825" s="28"/>
      <c r="RAU825" s="28"/>
      <c r="RAV825" s="28"/>
      <c r="RAW825" s="28"/>
      <c r="RAX825" s="28"/>
      <c r="RAY825" s="28"/>
      <c r="RAZ825" s="28"/>
      <c r="RBA825" s="28"/>
      <c r="RBB825" s="28"/>
      <c r="RBC825" s="28"/>
      <c r="RBD825" s="28"/>
      <c r="RBE825" s="28"/>
      <c r="RBF825" s="28"/>
      <c r="RBG825" s="28"/>
      <c r="RBH825" s="28"/>
      <c r="RBI825" s="28"/>
      <c r="RBJ825" s="28"/>
      <c r="RBK825" s="28"/>
      <c r="RBL825" s="28"/>
      <c r="RBM825" s="28"/>
      <c r="RBN825" s="28"/>
      <c r="RBO825" s="28"/>
      <c r="RBP825" s="28"/>
      <c r="RBQ825" s="28"/>
      <c r="RBR825" s="28"/>
      <c r="RBS825" s="28"/>
      <c r="RBT825" s="28"/>
      <c r="RBU825" s="28"/>
      <c r="RBV825" s="28"/>
      <c r="RBW825" s="28"/>
      <c r="RBX825" s="28"/>
      <c r="RBY825" s="28"/>
      <c r="RBZ825" s="28"/>
      <c r="RCA825" s="28"/>
      <c r="RCB825" s="28"/>
      <c r="RCC825" s="28"/>
      <c r="RCD825" s="28"/>
      <c r="RCE825" s="28"/>
      <c r="RCF825" s="28"/>
      <c r="RCG825" s="28"/>
      <c r="RCH825" s="28"/>
      <c r="RCI825" s="28"/>
      <c r="RCJ825" s="28"/>
      <c r="RCK825" s="28"/>
      <c r="RCL825" s="28"/>
      <c r="RCM825" s="28"/>
      <c r="RCN825" s="28"/>
      <c r="RCO825" s="28"/>
      <c r="RCP825" s="28"/>
      <c r="RCQ825" s="28"/>
      <c r="RCR825" s="28"/>
      <c r="RCS825" s="28"/>
      <c r="RCT825" s="28"/>
      <c r="RCU825" s="28"/>
      <c r="RCV825" s="28"/>
      <c r="RCW825" s="28"/>
      <c r="RCX825" s="28"/>
      <c r="RCY825" s="28"/>
      <c r="RCZ825" s="28"/>
      <c r="RDA825" s="28"/>
      <c r="RDB825" s="28"/>
      <c r="RDC825" s="28"/>
      <c r="RDD825" s="28"/>
      <c r="RDE825" s="28"/>
      <c r="RDF825" s="28"/>
      <c r="RDG825" s="28"/>
      <c r="RDH825" s="28"/>
      <c r="RDI825" s="28"/>
      <c r="RDJ825" s="28"/>
      <c r="RDK825" s="28"/>
      <c r="RDL825" s="28"/>
      <c r="RDM825" s="28"/>
      <c r="RDN825" s="28"/>
      <c r="RDO825" s="28"/>
      <c r="RDP825" s="28"/>
      <c r="RDQ825" s="28"/>
      <c r="RDR825" s="28"/>
      <c r="RDS825" s="28"/>
      <c r="RDT825" s="28"/>
      <c r="RDU825" s="28"/>
      <c r="RDV825" s="28"/>
      <c r="RDW825" s="28"/>
      <c r="RDX825" s="28"/>
      <c r="RDY825" s="28"/>
      <c r="RDZ825" s="28"/>
      <c r="REA825" s="28"/>
      <c r="REB825" s="28"/>
      <c r="REC825" s="28"/>
      <c r="RED825" s="28"/>
      <c r="REE825" s="28"/>
      <c r="REF825" s="28"/>
      <c r="REG825" s="28"/>
      <c r="REH825" s="28"/>
      <c r="REI825" s="28"/>
      <c r="REJ825" s="28"/>
      <c r="REK825" s="28"/>
      <c r="REL825" s="28"/>
      <c r="REM825" s="28"/>
      <c r="REN825" s="28"/>
      <c r="REO825" s="28"/>
      <c r="REP825" s="28"/>
      <c r="REQ825" s="28"/>
      <c r="RER825" s="28"/>
      <c r="RES825" s="28"/>
      <c r="RET825" s="28"/>
      <c r="REU825" s="28"/>
      <c r="REV825" s="28"/>
      <c r="REW825" s="28"/>
      <c r="REX825" s="28"/>
      <c r="REY825" s="28"/>
      <c r="REZ825" s="28"/>
      <c r="RFA825" s="28"/>
      <c r="RFB825" s="28"/>
      <c r="RFC825" s="28"/>
      <c r="RFD825" s="28"/>
      <c r="RFE825" s="28"/>
      <c r="RFF825" s="28"/>
      <c r="RFG825" s="28"/>
      <c r="RFH825" s="28"/>
      <c r="RFI825" s="28"/>
      <c r="RFJ825" s="28"/>
      <c r="RFK825" s="28"/>
      <c r="RFL825" s="28"/>
      <c r="RFM825" s="28"/>
      <c r="RFN825" s="28"/>
      <c r="RFO825" s="28"/>
      <c r="RFP825" s="28"/>
      <c r="RFQ825" s="28"/>
      <c r="RFR825" s="28"/>
      <c r="RFS825" s="28"/>
      <c r="RFT825" s="28"/>
      <c r="RFU825" s="28"/>
      <c r="RFV825" s="28"/>
      <c r="RFW825" s="28"/>
      <c r="RFX825" s="28"/>
      <c r="RFY825" s="28"/>
      <c r="RFZ825" s="28"/>
      <c r="RGA825" s="28"/>
      <c r="RGB825" s="28"/>
      <c r="RGC825" s="28"/>
      <c r="RGD825" s="28"/>
      <c r="RGE825" s="28"/>
      <c r="RGF825" s="28"/>
      <c r="RGG825" s="28"/>
      <c r="RGH825" s="28"/>
      <c r="RGI825" s="28"/>
      <c r="RGJ825" s="28"/>
      <c r="RGK825" s="28"/>
      <c r="RGL825" s="28"/>
      <c r="RGM825" s="28"/>
      <c r="RGN825" s="28"/>
      <c r="RGO825" s="28"/>
      <c r="RGP825" s="28"/>
      <c r="RGQ825" s="28"/>
      <c r="RGR825" s="28"/>
      <c r="RGS825" s="28"/>
      <c r="RGT825" s="28"/>
      <c r="RGU825" s="28"/>
      <c r="RGV825" s="28"/>
      <c r="RGW825" s="28"/>
      <c r="RGX825" s="28"/>
      <c r="RGY825" s="28"/>
      <c r="RGZ825" s="28"/>
      <c r="RHA825" s="28"/>
      <c r="RHB825" s="28"/>
      <c r="RHC825" s="28"/>
      <c r="RHD825" s="28"/>
      <c r="RHE825" s="28"/>
      <c r="RHF825" s="28"/>
      <c r="RHG825" s="28"/>
      <c r="RHH825" s="28"/>
      <c r="RHI825" s="28"/>
      <c r="RHJ825" s="28"/>
      <c r="RHK825" s="28"/>
      <c r="RHL825" s="28"/>
      <c r="RHM825" s="28"/>
      <c r="RHN825" s="28"/>
      <c r="RHO825" s="28"/>
      <c r="RHP825" s="28"/>
      <c r="RHQ825" s="28"/>
      <c r="RHR825" s="28"/>
      <c r="RHS825" s="28"/>
      <c r="RHT825" s="28"/>
      <c r="RHU825" s="28"/>
      <c r="RHV825" s="28"/>
      <c r="RHW825" s="28"/>
      <c r="RHX825" s="28"/>
      <c r="RHY825" s="28"/>
      <c r="RHZ825" s="28"/>
      <c r="RIA825" s="28"/>
      <c r="RIB825" s="28"/>
      <c r="RIC825" s="28"/>
      <c r="RID825" s="28"/>
      <c r="RIE825" s="28"/>
      <c r="RIF825" s="28"/>
      <c r="RIG825" s="28"/>
      <c r="RIH825" s="28"/>
      <c r="RII825" s="28"/>
      <c r="RIJ825" s="28"/>
      <c r="RIK825" s="28"/>
      <c r="RIL825" s="28"/>
      <c r="RIM825" s="28"/>
      <c r="RIN825" s="28"/>
      <c r="RIO825" s="28"/>
      <c r="RIP825" s="28"/>
      <c r="RIQ825" s="28"/>
      <c r="RIR825" s="28"/>
      <c r="RIS825" s="28"/>
      <c r="RIT825" s="28"/>
      <c r="RIU825" s="28"/>
      <c r="RIV825" s="28"/>
      <c r="RIW825" s="28"/>
      <c r="RIX825" s="28"/>
      <c r="RIY825" s="28"/>
      <c r="RIZ825" s="28"/>
      <c r="RJA825" s="28"/>
      <c r="RJB825" s="28"/>
      <c r="RJC825" s="28"/>
      <c r="RJD825" s="28"/>
      <c r="RJE825" s="28"/>
      <c r="RJF825" s="28"/>
      <c r="RJG825" s="28"/>
      <c r="RJH825" s="28"/>
      <c r="RJI825" s="28"/>
      <c r="RJJ825" s="28"/>
      <c r="RJK825" s="28"/>
      <c r="RJL825" s="28"/>
      <c r="RJM825" s="28"/>
      <c r="RJN825" s="28"/>
      <c r="RJO825" s="28"/>
      <c r="RJP825" s="28"/>
      <c r="RJQ825" s="28"/>
      <c r="RJR825" s="28"/>
      <c r="RJS825" s="28"/>
      <c r="RJT825" s="28"/>
      <c r="RJU825" s="28"/>
      <c r="RJV825" s="28"/>
      <c r="RJW825" s="28"/>
      <c r="RJX825" s="28"/>
      <c r="RJY825" s="28"/>
      <c r="RJZ825" s="28"/>
      <c r="RKA825" s="28"/>
      <c r="RKB825" s="28"/>
      <c r="RKC825" s="28"/>
      <c r="RKD825" s="28"/>
      <c r="RKE825" s="28"/>
      <c r="RKF825" s="28"/>
      <c r="RKG825" s="28"/>
      <c r="RKH825" s="28"/>
      <c r="RKI825" s="28"/>
      <c r="RKJ825" s="28"/>
      <c r="RKK825" s="28"/>
      <c r="RKL825" s="28"/>
      <c r="RKM825" s="28"/>
      <c r="RKN825" s="28"/>
      <c r="RKO825" s="28"/>
      <c r="RKP825" s="28"/>
      <c r="RKQ825" s="28"/>
      <c r="RKR825" s="28"/>
      <c r="RKS825" s="28"/>
      <c r="RKT825" s="28"/>
      <c r="RKU825" s="28"/>
      <c r="RKV825" s="28"/>
      <c r="RKW825" s="28"/>
      <c r="RKX825" s="28"/>
      <c r="RKY825" s="28"/>
      <c r="RKZ825" s="28"/>
      <c r="RLA825" s="28"/>
      <c r="RLB825" s="28"/>
      <c r="RLC825" s="28"/>
      <c r="RLD825" s="28"/>
      <c r="RLE825" s="28"/>
      <c r="RLF825" s="28"/>
      <c r="RLG825" s="28"/>
      <c r="RLH825" s="28"/>
      <c r="RLI825" s="28"/>
      <c r="RLJ825" s="28"/>
      <c r="RLK825" s="28"/>
      <c r="RLL825" s="28"/>
      <c r="RLM825" s="28"/>
      <c r="RLN825" s="28"/>
      <c r="RLO825" s="28"/>
      <c r="RLP825" s="28"/>
      <c r="RLQ825" s="28"/>
      <c r="RLR825" s="28"/>
      <c r="RLS825" s="28"/>
      <c r="RLT825" s="28"/>
      <c r="RLU825" s="28"/>
      <c r="RLV825" s="28"/>
      <c r="RLW825" s="28"/>
      <c r="RLX825" s="28"/>
      <c r="RLY825" s="28"/>
      <c r="RLZ825" s="28"/>
      <c r="RMA825" s="28"/>
      <c r="RMB825" s="28"/>
      <c r="RMC825" s="28"/>
      <c r="RMD825" s="28"/>
      <c r="RME825" s="28"/>
      <c r="RMF825" s="28"/>
      <c r="RMG825" s="28"/>
      <c r="RMH825" s="28"/>
      <c r="RMI825" s="28"/>
      <c r="RMJ825" s="28"/>
      <c r="RMK825" s="28"/>
      <c r="RML825" s="28"/>
      <c r="RMM825" s="28"/>
      <c r="RMN825" s="28"/>
      <c r="RMO825" s="28"/>
      <c r="RMP825" s="28"/>
      <c r="RMQ825" s="28"/>
      <c r="RMR825" s="28"/>
      <c r="RMS825" s="28"/>
      <c r="RMT825" s="28"/>
      <c r="RMU825" s="28"/>
      <c r="RMV825" s="28"/>
      <c r="RMW825" s="28"/>
      <c r="RMX825" s="28"/>
      <c r="RMY825" s="28"/>
      <c r="RMZ825" s="28"/>
      <c r="RNA825" s="28"/>
      <c r="RNB825" s="28"/>
      <c r="RNC825" s="28"/>
      <c r="RND825" s="28"/>
      <c r="RNE825" s="28"/>
      <c r="RNF825" s="28"/>
      <c r="RNG825" s="28"/>
      <c r="RNH825" s="28"/>
      <c r="RNI825" s="28"/>
      <c r="RNJ825" s="28"/>
      <c r="RNK825" s="28"/>
      <c r="RNL825" s="28"/>
      <c r="RNM825" s="28"/>
      <c r="RNN825" s="28"/>
      <c r="RNO825" s="28"/>
      <c r="RNP825" s="28"/>
      <c r="RNQ825" s="28"/>
      <c r="RNR825" s="28"/>
      <c r="RNS825" s="28"/>
      <c r="RNT825" s="28"/>
      <c r="RNU825" s="28"/>
      <c r="RNV825" s="28"/>
      <c r="RNW825" s="28"/>
      <c r="RNX825" s="28"/>
      <c r="RNY825" s="28"/>
      <c r="RNZ825" s="28"/>
      <c r="ROA825" s="28"/>
      <c r="ROB825" s="28"/>
      <c r="ROC825" s="28"/>
      <c r="ROD825" s="28"/>
      <c r="ROE825" s="28"/>
      <c r="ROF825" s="28"/>
      <c r="ROG825" s="28"/>
      <c r="ROH825" s="28"/>
      <c r="ROI825" s="28"/>
      <c r="ROJ825" s="28"/>
      <c r="ROK825" s="28"/>
      <c r="ROL825" s="28"/>
      <c r="ROM825" s="28"/>
      <c r="RON825" s="28"/>
      <c r="ROO825" s="28"/>
      <c r="ROP825" s="28"/>
      <c r="ROQ825" s="28"/>
      <c r="ROR825" s="28"/>
      <c r="ROS825" s="28"/>
      <c r="ROT825" s="28"/>
      <c r="ROU825" s="28"/>
      <c r="ROV825" s="28"/>
      <c r="ROW825" s="28"/>
      <c r="ROX825" s="28"/>
      <c r="ROY825" s="28"/>
      <c r="ROZ825" s="28"/>
      <c r="RPA825" s="28"/>
      <c r="RPB825" s="28"/>
      <c r="RPC825" s="28"/>
      <c r="RPD825" s="28"/>
      <c r="RPE825" s="28"/>
      <c r="RPF825" s="28"/>
      <c r="RPG825" s="28"/>
      <c r="RPH825" s="28"/>
      <c r="RPI825" s="28"/>
      <c r="RPJ825" s="28"/>
      <c r="RPK825" s="28"/>
      <c r="RPL825" s="28"/>
      <c r="RPM825" s="28"/>
      <c r="RPN825" s="28"/>
      <c r="RPO825" s="28"/>
      <c r="RPP825" s="28"/>
      <c r="RPQ825" s="28"/>
      <c r="RPR825" s="28"/>
      <c r="RPS825" s="28"/>
      <c r="RPT825" s="28"/>
      <c r="RPU825" s="28"/>
      <c r="RPV825" s="28"/>
      <c r="RPW825" s="28"/>
      <c r="RPX825" s="28"/>
      <c r="RPY825" s="28"/>
      <c r="RPZ825" s="28"/>
      <c r="RQA825" s="28"/>
      <c r="RQB825" s="28"/>
      <c r="RQC825" s="28"/>
      <c r="RQD825" s="28"/>
      <c r="RQE825" s="28"/>
      <c r="RQF825" s="28"/>
      <c r="RQG825" s="28"/>
      <c r="RQH825" s="28"/>
      <c r="RQI825" s="28"/>
      <c r="RQJ825" s="28"/>
      <c r="RQK825" s="28"/>
      <c r="RQL825" s="28"/>
      <c r="RQM825" s="28"/>
      <c r="RQN825" s="28"/>
      <c r="RQO825" s="28"/>
      <c r="RQP825" s="28"/>
      <c r="RQQ825" s="28"/>
      <c r="RQR825" s="28"/>
      <c r="RQS825" s="28"/>
      <c r="RQT825" s="28"/>
      <c r="RQU825" s="28"/>
      <c r="RQV825" s="28"/>
      <c r="RQW825" s="28"/>
      <c r="RQX825" s="28"/>
      <c r="RQY825" s="28"/>
      <c r="RQZ825" s="28"/>
      <c r="RRA825" s="28"/>
      <c r="RRB825" s="28"/>
      <c r="RRC825" s="28"/>
      <c r="RRD825" s="28"/>
      <c r="RRE825" s="28"/>
      <c r="RRF825" s="28"/>
      <c r="RRG825" s="28"/>
      <c r="RRH825" s="28"/>
      <c r="RRI825" s="28"/>
      <c r="RRJ825" s="28"/>
      <c r="RRK825" s="28"/>
      <c r="RRL825" s="28"/>
      <c r="RRM825" s="28"/>
      <c r="RRN825" s="28"/>
      <c r="RRO825" s="28"/>
      <c r="RRP825" s="28"/>
      <c r="RRQ825" s="28"/>
      <c r="RRR825" s="28"/>
      <c r="RRS825" s="28"/>
      <c r="RRT825" s="28"/>
      <c r="RRU825" s="28"/>
      <c r="RRV825" s="28"/>
      <c r="RRW825" s="28"/>
      <c r="RRX825" s="28"/>
      <c r="RRY825" s="28"/>
      <c r="RRZ825" s="28"/>
      <c r="RSA825" s="28"/>
      <c r="RSB825" s="28"/>
      <c r="RSC825" s="28"/>
      <c r="RSD825" s="28"/>
      <c r="RSE825" s="28"/>
      <c r="RSF825" s="28"/>
      <c r="RSG825" s="28"/>
      <c r="RSH825" s="28"/>
      <c r="RSI825" s="28"/>
      <c r="RSJ825" s="28"/>
      <c r="RSK825" s="28"/>
      <c r="RSL825" s="28"/>
      <c r="RSM825" s="28"/>
      <c r="RSN825" s="28"/>
      <c r="RSO825" s="28"/>
      <c r="RSP825" s="28"/>
      <c r="RSQ825" s="28"/>
      <c r="RSR825" s="28"/>
      <c r="RSS825" s="28"/>
      <c r="RST825" s="28"/>
      <c r="RSU825" s="28"/>
      <c r="RSV825" s="28"/>
      <c r="RSW825" s="28"/>
      <c r="RSX825" s="28"/>
      <c r="RSY825" s="28"/>
      <c r="RSZ825" s="28"/>
      <c r="RTA825" s="28"/>
      <c r="RTB825" s="28"/>
      <c r="RTC825" s="28"/>
      <c r="RTD825" s="28"/>
      <c r="RTE825" s="28"/>
      <c r="RTF825" s="28"/>
      <c r="RTG825" s="28"/>
      <c r="RTH825" s="28"/>
      <c r="RTI825" s="28"/>
      <c r="RTJ825" s="28"/>
      <c r="RTK825" s="28"/>
      <c r="RTL825" s="28"/>
      <c r="RTM825" s="28"/>
      <c r="RTN825" s="28"/>
      <c r="RTO825" s="28"/>
      <c r="RTP825" s="28"/>
      <c r="RTQ825" s="28"/>
      <c r="RTR825" s="28"/>
      <c r="RTS825" s="28"/>
      <c r="RTT825" s="28"/>
      <c r="RTU825" s="28"/>
      <c r="RTV825" s="28"/>
      <c r="RTW825" s="28"/>
      <c r="RTX825" s="28"/>
      <c r="RTY825" s="28"/>
      <c r="RTZ825" s="28"/>
      <c r="RUA825" s="28"/>
      <c r="RUB825" s="28"/>
      <c r="RUC825" s="28"/>
      <c r="RUD825" s="28"/>
      <c r="RUE825" s="28"/>
      <c r="RUF825" s="28"/>
      <c r="RUG825" s="28"/>
      <c r="RUH825" s="28"/>
      <c r="RUI825" s="28"/>
      <c r="RUJ825" s="28"/>
      <c r="RUK825" s="28"/>
      <c r="RUL825" s="28"/>
      <c r="RUM825" s="28"/>
      <c r="RUN825" s="28"/>
      <c r="RUO825" s="28"/>
      <c r="RUP825" s="28"/>
      <c r="RUQ825" s="28"/>
      <c r="RUR825" s="28"/>
      <c r="RUS825" s="28"/>
      <c r="RUT825" s="28"/>
      <c r="RUU825" s="28"/>
      <c r="RUV825" s="28"/>
      <c r="RUW825" s="28"/>
      <c r="RUX825" s="28"/>
      <c r="RUY825" s="28"/>
      <c r="RUZ825" s="28"/>
      <c r="RVA825" s="28"/>
      <c r="RVB825" s="28"/>
      <c r="RVC825" s="28"/>
      <c r="RVD825" s="28"/>
      <c r="RVE825" s="28"/>
      <c r="RVF825" s="28"/>
      <c r="RVG825" s="28"/>
      <c r="RVH825" s="28"/>
      <c r="RVI825" s="28"/>
      <c r="RVJ825" s="28"/>
      <c r="RVK825" s="28"/>
      <c r="RVL825" s="28"/>
      <c r="RVM825" s="28"/>
      <c r="RVN825" s="28"/>
      <c r="RVO825" s="28"/>
      <c r="RVP825" s="28"/>
      <c r="RVQ825" s="28"/>
      <c r="RVR825" s="28"/>
      <c r="RVS825" s="28"/>
      <c r="RVT825" s="28"/>
      <c r="RVU825" s="28"/>
      <c r="RVV825" s="28"/>
      <c r="RVW825" s="28"/>
      <c r="RVX825" s="28"/>
      <c r="RVY825" s="28"/>
      <c r="RVZ825" s="28"/>
      <c r="RWA825" s="28"/>
      <c r="RWB825" s="28"/>
      <c r="RWC825" s="28"/>
      <c r="RWD825" s="28"/>
      <c r="RWE825" s="28"/>
      <c r="RWF825" s="28"/>
      <c r="RWG825" s="28"/>
      <c r="RWH825" s="28"/>
      <c r="RWI825" s="28"/>
      <c r="RWJ825" s="28"/>
      <c r="RWK825" s="28"/>
      <c r="RWL825" s="28"/>
      <c r="RWM825" s="28"/>
      <c r="RWN825" s="28"/>
      <c r="RWO825" s="28"/>
      <c r="RWP825" s="28"/>
      <c r="RWQ825" s="28"/>
      <c r="RWR825" s="28"/>
      <c r="RWS825" s="28"/>
      <c r="RWT825" s="28"/>
      <c r="RWU825" s="28"/>
      <c r="RWV825" s="28"/>
      <c r="RWW825" s="28"/>
      <c r="RWX825" s="28"/>
      <c r="RWY825" s="28"/>
      <c r="RWZ825" s="28"/>
      <c r="RXA825" s="28"/>
      <c r="RXB825" s="28"/>
      <c r="RXC825" s="28"/>
      <c r="RXD825" s="28"/>
      <c r="RXE825" s="28"/>
      <c r="RXF825" s="28"/>
      <c r="RXG825" s="28"/>
      <c r="RXH825" s="28"/>
      <c r="RXI825" s="28"/>
      <c r="RXJ825" s="28"/>
      <c r="RXK825" s="28"/>
      <c r="RXL825" s="28"/>
      <c r="RXM825" s="28"/>
      <c r="RXN825" s="28"/>
      <c r="RXO825" s="28"/>
      <c r="RXP825" s="28"/>
      <c r="RXQ825" s="28"/>
      <c r="RXR825" s="28"/>
      <c r="RXS825" s="28"/>
      <c r="RXT825" s="28"/>
      <c r="RXU825" s="28"/>
      <c r="RXV825" s="28"/>
      <c r="RXW825" s="28"/>
      <c r="RXX825" s="28"/>
      <c r="RXY825" s="28"/>
      <c r="RXZ825" s="28"/>
      <c r="RYA825" s="28"/>
      <c r="RYB825" s="28"/>
      <c r="RYC825" s="28"/>
      <c r="RYD825" s="28"/>
      <c r="RYE825" s="28"/>
      <c r="RYF825" s="28"/>
      <c r="RYG825" s="28"/>
      <c r="RYH825" s="28"/>
      <c r="RYI825" s="28"/>
      <c r="RYJ825" s="28"/>
      <c r="RYK825" s="28"/>
      <c r="RYL825" s="28"/>
      <c r="RYM825" s="28"/>
      <c r="RYN825" s="28"/>
      <c r="RYO825" s="28"/>
      <c r="RYP825" s="28"/>
      <c r="RYQ825" s="28"/>
      <c r="RYR825" s="28"/>
      <c r="RYS825" s="28"/>
      <c r="RYT825" s="28"/>
      <c r="RYU825" s="28"/>
      <c r="RYV825" s="28"/>
      <c r="RYW825" s="28"/>
      <c r="RYX825" s="28"/>
      <c r="RYY825" s="28"/>
      <c r="RYZ825" s="28"/>
      <c r="RZA825" s="28"/>
      <c r="RZB825" s="28"/>
      <c r="RZC825" s="28"/>
      <c r="RZD825" s="28"/>
      <c r="RZE825" s="28"/>
      <c r="RZF825" s="28"/>
      <c r="RZG825" s="28"/>
      <c r="RZH825" s="28"/>
      <c r="RZI825" s="28"/>
      <c r="RZJ825" s="28"/>
      <c r="RZK825" s="28"/>
      <c r="RZL825" s="28"/>
      <c r="RZM825" s="28"/>
      <c r="RZN825" s="28"/>
      <c r="RZO825" s="28"/>
      <c r="RZP825" s="28"/>
      <c r="RZQ825" s="28"/>
      <c r="RZR825" s="28"/>
      <c r="RZS825" s="28"/>
      <c r="RZT825" s="28"/>
      <c r="RZU825" s="28"/>
      <c r="RZV825" s="28"/>
      <c r="RZW825" s="28"/>
      <c r="RZX825" s="28"/>
      <c r="RZY825" s="28"/>
      <c r="RZZ825" s="28"/>
      <c r="SAA825" s="28"/>
      <c r="SAB825" s="28"/>
      <c r="SAC825" s="28"/>
      <c r="SAD825" s="28"/>
      <c r="SAE825" s="28"/>
      <c r="SAF825" s="28"/>
      <c r="SAG825" s="28"/>
      <c r="SAH825" s="28"/>
      <c r="SAI825" s="28"/>
      <c r="SAJ825" s="28"/>
      <c r="SAK825" s="28"/>
      <c r="SAL825" s="28"/>
      <c r="SAM825" s="28"/>
      <c r="SAN825" s="28"/>
      <c r="SAO825" s="28"/>
      <c r="SAP825" s="28"/>
      <c r="SAQ825" s="28"/>
      <c r="SAR825" s="28"/>
      <c r="SAS825" s="28"/>
      <c r="SAT825" s="28"/>
      <c r="SAU825" s="28"/>
      <c r="SAV825" s="28"/>
      <c r="SAW825" s="28"/>
      <c r="SAX825" s="28"/>
      <c r="SAY825" s="28"/>
      <c r="SAZ825" s="28"/>
      <c r="SBA825" s="28"/>
      <c r="SBB825" s="28"/>
      <c r="SBC825" s="28"/>
      <c r="SBD825" s="28"/>
      <c r="SBE825" s="28"/>
      <c r="SBF825" s="28"/>
      <c r="SBG825" s="28"/>
      <c r="SBH825" s="28"/>
      <c r="SBI825" s="28"/>
      <c r="SBJ825" s="28"/>
      <c r="SBK825" s="28"/>
      <c r="SBL825" s="28"/>
      <c r="SBM825" s="28"/>
      <c r="SBN825" s="28"/>
      <c r="SBO825" s="28"/>
      <c r="SBP825" s="28"/>
      <c r="SBQ825" s="28"/>
      <c r="SBR825" s="28"/>
      <c r="SBS825" s="28"/>
      <c r="SBT825" s="28"/>
      <c r="SBU825" s="28"/>
      <c r="SBV825" s="28"/>
      <c r="SBW825" s="28"/>
      <c r="SBX825" s="28"/>
      <c r="SBY825" s="28"/>
      <c r="SBZ825" s="28"/>
      <c r="SCA825" s="28"/>
      <c r="SCB825" s="28"/>
      <c r="SCC825" s="28"/>
      <c r="SCD825" s="28"/>
      <c r="SCE825" s="28"/>
      <c r="SCF825" s="28"/>
      <c r="SCG825" s="28"/>
      <c r="SCH825" s="28"/>
      <c r="SCI825" s="28"/>
      <c r="SCJ825" s="28"/>
      <c r="SCK825" s="28"/>
      <c r="SCL825" s="28"/>
      <c r="SCM825" s="28"/>
      <c r="SCN825" s="28"/>
      <c r="SCO825" s="28"/>
      <c r="SCP825" s="28"/>
      <c r="SCQ825" s="28"/>
      <c r="SCR825" s="28"/>
      <c r="SCS825" s="28"/>
      <c r="SCT825" s="28"/>
      <c r="SCU825" s="28"/>
      <c r="SCV825" s="28"/>
      <c r="SCW825" s="28"/>
      <c r="SCX825" s="28"/>
      <c r="SCY825" s="28"/>
      <c r="SCZ825" s="28"/>
      <c r="SDA825" s="28"/>
      <c r="SDB825" s="28"/>
      <c r="SDC825" s="28"/>
      <c r="SDD825" s="28"/>
      <c r="SDE825" s="28"/>
      <c r="SDF825" s="28"/>
      <c r="SDG825" s="28"/>
      <c r="SDH825" s="28"/>
      <c r="SDI825" s="28"/>
      <c r="SDJ825" s="28"/>
      <c r="SDK825" s="28"/>
      <c r="SDL825" s="28"/>
      <c r="SDM825" s="28"/>
      <c r="SDN825" s="28"/>
      <c r="SDO825" s="28"/>
      <c r="SDP825" s="28"/>
      <c r="SDQ825" s="28"/>
      <c r="SDR825" s="28"/>
      <c r="SDS825" s="28"/>
      <c r="SDT825" s="28"/>
      <c r="SDU825" s="28"/>
      <c r="SDV825" s="28"/>
      <c r="SDW825" s="28"/>
      <c r="SDX825" s="28"/>
      <c r="SDY825" s="28"/>
      <c r="SDZ825" s="28"/>
      <c r="SEA825" s="28"/>
      <c r="SEB825" s="28"/>
      <c r="SEC825" s="28"/>
      <c r="SED825" s="28"/>
      <c r="SEE825" s="28"/>
      <c r="SEF825" s="28"/>
      <c r="SEG825" s="28"/>
      <c r="SEH825" s="28"/>
      <c r="SEI825" s="28"/>
      <c r="SEJ825" s="28"/>
      <c r="SEK825" s="28"/>
      <c r="SEL825" s="28"/>
      <c r="SEM825" s="28"/>
      <c r="SEN825" s="28"/>
      <c r="SEO825" s="28"/>
      <c r="SEP825" s="28"/>
      <c r="SEQ825" s="28"/>
      <c r="SER825" s="28"/>
      <c r="SES825" s="28"/>
      <c r="SET825" s="28"/>
      <c r="SEU825" s="28"/>
      <c r="SEV825" s="28"/>
      <c r="SEW825" s="28"/>
      <c r="SEX825" s="28"/>
      <c r="SEY825" s="28"/>
      <c r="SEZ825" s="28"/>
      <c r="SFA825" s="28"/>
      <c r="SFB825" s="28"/>
      <c r="SFC825" s="28"/>
      <c r="SFD825" s="28"/>
      <c r="SFE825" s="28"/>
      <c r="SFF825" s="28"/>
      <c r="SFG825" s="28"/>
      <c r="SFH825" s="28"/>
      <c r="SFI825" s="28"/>
      <c r="SFJ825" s="28"/>
      <c r="SFK825" s="28"/>
      <c r="SFL825" s="28"/>
      <c r="SFM825" s="28"/>
      <c r="SFN825" s="28"/>
      <c r="SFO825" s="28"/>
      <c r="SFP825" s="28"/>
      <c r="SFQ825" s="28"/>
      <c r="SFR825" s="28"/>
      <c r="SFS825" s="28"/>
      <c r="SFT825" s="28"/>
      <c r="SFU825" s="28"/>
      <c r="SFV825" s="28"/>
      <c r="SFW825" s="28"/>
      <c r="SFX825" s="28"/>
      <c r="SFY825" s="28"/>
      <c r="SFZ825" s="28"/>
      <c r="SGA825" s="28"/>
      <c r="SGB825" s="28"/>
      <c r="SGC825" s="28"/>
      <c r="SGD825" s="28"/>
      <c r="SGE825" s="28"/>
      <c r="SGF825" s="28"/>
      <c r="SGG825" s="28"/>
      <c r="SGH825" s="28"/>
      <c r="SGI825" s="28"/>
      <c r="SGJ825" s="28"/>
      <c r="SGK825" s="28"/>
      <c r="SGL825" s="28"/>
      <c r="SGM825" s="28"/>
      <c r="SGN825" s="28"/>
      <c r="SGO825" s="28"/>
      <c r="SGP825" s="28"/>
      <c r="SGQ825" s="28"/>
      <c r="SGR825" s="28"/>
      <c r="SGS825" s="28"/>
      <c r="SGT825" s="28"/>
      <c r="SGU825" s="28"/>
      <c r="SGV825" s="28"/>
      <c r="SGW825" s="28"/>
      <c r="SGX825" s="28"/>
      <c r="SGY825" s="28"/>
      <c r="SGZ825" s="28"/>
      <c r="SHA825" s="28"/>
      <c r="SHB825" s="28"/>
      <c r="SHC825" s="28"/>
      <c r="SHD825" s="28"/>
      <c r="SHE825" s="28"/>
      <c r="SHF825" s="28"/>
      <c r="SHG825" s="28"/>
      <c r="SHH825" s="28"/>
      <c r="SHI825" s="28"/>
      <c r="SHJ825" s="28"/>
      <c r="SHK825" s="28"/>
      <c r="SHL825" s="28"/>
      <c r="SHM825" s="28"/>
      <c r="SHN825" s="28"/>
      <c r="SHO825" s="28"/>
      <c r="SHP825" s="28"/>
      <c r="SHQ825" s="28"/>
      <c r="SHR825" s="28"/>
      <c r="SHS825" s="28"/>
      <c r="SHT825" s="28"/>
      <c r="SHU825" s="28"/>
      <c r="SHV825" s="28"/>
      <c r="SHW825" s="28"/>
      <c r="SHX825" s="28"/>
      <c r="SHY825" s="28"/>
      <c r="SHZ825" s="28"/>
      <c r="SIA825" s="28"/>
      <c r="SIB825" s="28"/>
      <c r="SIC825" s="28"/>
      <c r="SID825" s="28"/>
      <c r="SIE825" s="28"/>
      <c r="SIF825" s="28"/>
      <c r="SIG825" s="28"/>
      <c r="SIH825" s="28"/>
      <c r="SII825" s="28"/>
      <c r="SIJ825" s="28"/>
      <c r="SIK825" s="28"/>
      <c r="SIL825" s="28"/>
      <c r="SIM825" s="28"/>
      <c r="SIN825" s="28"/>
      <c r="SIO825" s="28"/>
      <c r="SIP825" s="28"/>
      <c r="SIQ825" s="28"/>
      <c r="SIR825" s="28"/>
      <c r="SIS825" s="28"/>
      <c r="SIT825" s="28"/>
      <c r="SIU825" s="28"/>
      <c r="SIV825" s="28"/>
      <c r="SIW825" s="28"/>
      <c r="SIX825" s="28"/>
      <c r="SIY825" s="28"/>
      <c r="SIZ825" s="28"/>
      <c r="SJA825" s="28"/>
      <c r="SJB825" s="28"/>
      <c r="SJC825" s="28"/>
      <c r="SJD825" s="28"/>
      <c r="SJE825" s="28"/>
      <c r="SJF825" s="28"/>
      <c r="SJG825" s="28"/>
      <c r="SJH825" s="28"/>
      <c r="SJI825" s="28"/>
      <c r="SJJ825" s="28"/>
      <c r="SJK825" s="28"/>
      <c r="SJL825" s="28"/>
      <c r="SJM825" s="28"/>
      <c r="SJN825" s="28"/>
      <c r="SJO825" s="28"/>
      <c r="SJP825" s="28"/>
      <c r="SJQ825" s="28"/>
      <c r="SJR825" s="28"/>
      <c r="SJS825" s="28"/>
      <c r="SJT825" s="28"/>
      <c r="SJU825" s="28"/>
      <c r="SJV825" s="28"/>
      <c r="SJW825" s="28"/>
      <c r="SJX825" s="28"/>
      <c r="SJY825" s="28"/>
      <c r="SJZ825" s="28"/>
      <c r="SKA825" s="28"/>
      <c r="SKB825" s="28"/>
      <c r="SKC825" s="28"/>
      <c r="SKD825" s="28"/>
      <c r="SKE825" s="28"/>
      <c r="SKF825" s="28"/>
      <c r="SKG825" s="28"/>
      <c r="SKH825" s="28"/>
      <c r="SKI825" s="28"/>
      <c r="SKJ825" s="28"/>
      <c r="SKK825" s="28"/>
      <c r="SKL825" s="28"/>
      <c r="SKM825" s="28"/>
      <c r="SKN825" s="28"/>
      <c r="SKO825" s="28"/>
      <c r="SKP825" s="28"/>
      <c r="SKQ825" s="28"/>
      <c r="SKR825" s="28"/>
      <c r="SKS825" s="28"/>
      <c r="SKT825" s="28"/>
      <c r="SKU825" s="28"/>
      <c r="SKV825" s="28"/>
      <c r="SKW825" s="28"/>
      <c r="SKX825" s="28"/>
      <c r="SKY825" s="28"/>
      <c r="SKZ825" s="28"/>
      <c r="SLA825" s="28"/>
      <c r="SLB825" s="28"/>
      <c r="SLC825" s="28"/>
      <c r="SLD825" s="28"/>
      <c r="SLE825" s="28"/>
      <c r="SLF825" s="28"/>
      <c r="SLG825" s="28"/>
      <c r="SLH825" s="28"/>
      <c r="SLI825" s="28"/>
      <c r="SLJ825" s="28"/>
      <c r="SLK825" s="28"/>
      <c r="SLL825" s="28"/>
      <c r="SLM825" s="28"/>
      <c r="SLN825" s="28"/>
      <c r="SLO825" s="28"/>
      <c r="SLP825" s="28"/>
      <c r="SLQ825" s="28"/>
      <c r="SLR825" s="28"/>
      <c r="SLS825" s="28"/>
      <c r="SLT825" s="28"/>
      <c r="SLU825" s="28"/>
      <c r="SLV825" s="28"/>
      <c r="SLW825" s="28"/>
      <c r="SLX825" s="28"/>
      <c r="SLY825" s="28"/>
      <c r="SLZ825" s="28"/>
      <c r="SMA825" s="28"/>
      <c r="SMB825" s="28"/>
      <c r="SMC825" s="28"/>
      <c r="SMD825" s="28"/>
      <c r="SME825" s="28"/>
      <c r="SMF825" s="28"/>
      <c r="SMG825" s="28"/>
      <c r="SMH825" s="28"/>
      <c r="SMI825" s="28"/>
      <c r="SMJ825" s="28"/>
      <c r="SMK825" s="28"/>
      <c r="SML825" s="28"/>
      <c r="SMM825" s="28"/>
      <c r="SMN825" s="28"/>
      <c r="SMO825" s="28"/>
      <c r="SMP825" s="28"/>
      <c r="SMQ825" s="28"/>
      <c r="SMR825" s="28"/>
      <c r="SMS825" s="28"/>
      <c r="SMT825" s="28"/>
      <c r="SMU825" s="28"/>
      <c r="SMV825" s="28"/>
      <c r="SMW825" s="28"/>
      <c r="SMX825" s="28"/>
      <c r="SMY825" s="28"/>
      <c r="SMZ825" s="28"/>
      <c r="SNA825" s="28"/>
      <c r="SNB825" s="28"/>
      <c r="SNC825" s="28"/>
      <c r="SND825" s="28"/>
      <c r="SNE825" s="28"/>
      <c r="SNF825" s="28"/>
      <c r="SNG825" s="28"/>
      <c r="SNH825" s="28"/>
      <c r="SNI825" s="28"/>
      <c r="SNJ825" s="28"/>
      <c r="SNK825" s="28"/>
      <c r="SNL825" s="28"/>
      <c r="SNM825" s="28"/>
      <c r="SNN825" s="28"/>
      <c r="SNO825" s="28"/>
      <c r="SNP825" s="28"/>
      <c r="SNQ825" s="28"/>
      <c r="SNR825" s="28"/>
      <c r="SNS825" s="28"/>
      <c r="SNT825" s="28"/>
      <c r="SNU825" s="28"/>
      <c r="SNV825" s="28"/>
      <c r="SNW825" s="28"/>
      <c r="SNX825" s="28"/>
      <c r="SNY825" s="28"/>
      <c r="SNZ825" s="28"/>
      <c r="SOA825" s="28"/>
      <c r="SOB825" s="28"/>
      <c r="SOC825" s="28"/>
      <c r="SOD825" s="28"/>
      <c r="SOE825" s="28"/>
      <c r="SOF825" s="28"/>
      <c r="SOG825" s="28"/>
      <c r="SOH825" s="28"/>
      <c r="SOI825" s="28"/>
      <c r="SOJ825" s="28"/>
      <c r="SOK825" s="28"/>
      <c r="SOL825" s="28"/>
      <c r="SOM825" s="28"/>
      <c r="SON825" s="28"/>
      <c r="SOO825" s="28"/>
      <c r="SOP825" s="28"/>
      <c r="SOQ825" s="28"/>
      <c r="SOR825" s="28"/>
      <c r="SOS825" s="28"/>
      <c r="SOT825" s="28"/>
      <c r="SOU825" s="28"/>
      <c r="SOV825" s="28"/>
      <c r="SOW825" s="28"/>
      <c r="SOX825" s="28"/>
      <c r="SOY825" s="28"/>
      <c r="SOZ825" s="28"/>
      <c r="SPA825" s="28"/>
      <c r="SPB825" s="28"/>
      <c r="SPC825" s="28"/>
      <c r="SPD825" s="28"/>
      <c r="SPE825" s="28"/>
      <c r="SPF825" s="28"/>
      <c r="SPG825" s="28"/>
      <c r="SPH825" s="28"/>
      <c r="SPI825" s="28"/>
      <c r="SPJ825" s="28"/>
      <c r="SPK825" s="28"/>
      <c r="SPL825" s="28"/>
      <c r="SPM825" s="28"/>
      <c r="SPN825" s="28"/>
      <c r="SPO825" s="28"/>
      <c r="SPP825" s="28"/>
      <c r="SPQ825" s="28"/>
      <c r="SPR825" s="28"/>
      <c r="SPS825" s="28"/>
      <c r="SPT825" s="28"/>
      <c r="SPU825" s="28"/>
      <c r="SPV825" s="28"/>
      <c r="SPW825" s="28"/>
      <c r="SPX825" s="28"/>
      <c r="SPY825" s="28"/>
      <c r="SPZ825" s="28"/>
      <c r="SQA825" s="28"/>
      <c r="SQB825" s="28"/>
      <c r="SQC825" s="28"/>
      <c r="SQD825" s="28"/>
      <c r="SQE825" s="28"/>
      <c r="SQF825" s="28"/>
      <c r="SQG825" s="28"/>
      <c r="SQH825" s="28"/>
      <c r="SQI825" s="28"/>
      <c r="SQJ825" s="28"/>
      <c r="SQK825" s="28"/>
      <c r="SQL825" s="28"/>
      <c r="SQM825" s="28"/>
      <c r="SQN825" s="28"/>
      <c r="SQO825" s="28"/>
      <c r="SQP825" s="28"/>
      <c r="SQQ825" s="28"/>
      <c r="SQR825" s="28"/>
      <c r="SQS825" s="28"/>
      <c r="SQT825" s="28"/>
      <c r="SQU825" s="28"/>
      <c r="SQV825" s="28"/>
      <c r="SQW825" s="28"/>
      <c r="SQX825" s="28"/>
      <c r="SQY825" s="28"/>
      <c r="SQZ825" s="28"/>
      <c r="SRA825" s="28"/>
      <c r="SRB825" s="28"/>
      <c r="SRC825" s="28"/>
      <c r="SRD825" s="28"/>
      <c r="SRE825" s="28"/>
      <c r="SRF825" s="28"/>
      <c r="SRG825" s="28"/>
      <c r="SRH825" s="28"/>
      <c r="SRI825" s="28"/>
      <c r="SRJ825" s="28"/>
      <c r="SRK825" s="28"/>
      <c r="SRL825" s="28"/>
      <c r="SRM825" s="28"/>
      <c r="SRN825" s="28"/>
      <c r="SRO825" s="28"/>
      <c r="SRP825" s="28"/>
      <c r="SRQ825" s="28"/>
      <c r="SRR825" s="28"/>
      <c r="SRS825" s="28"/>
      <c r="SRT825" s="28"/>
      <c r="SRU825" s="28"/>
      <c r="SRV825" s="28"/>
      <c r="SRW825" s="28"/>
      <c r="SRX825" s="28"/>
      <c r="SRY825" s="28"/>
      <c r="SRZ825" s="28"/>
      <c r="SSA825" s="28"/>
      <c r="SSB825" s="28"/>
      <c r="SSC825" s="28"/>
      <c r="SSD825" s="28"/>
      <c r="SSE825" s="28"/>
      <c r="SSF825" s="28"/>
      <c r="SSG825" s="28"/>
      <c r="SSH825" s="28"/>
      <c r="SSI825" s="28"/>
      <c r="SSJ825" s="28"/>
      <c r="SSK825" s="28"/>
      <c r="SSL825" s="28"/>
      <c r="SSM825" s="28"/>
      <c r="SSN825" s="28"/>
      <c r="SSO825" s="28"/>
      <c r="SSP825" s="28"/>
      <c r="SSQ825" s="28"/>
      <c r="SSR825" s="28"/>
      <c r="SSS825" s="28"/>
      <c r="SST825" s="28"/>
      <c r="SSU825" s="28"/>
      <c r="SSV825" s="28"/>
      <c r="SSW825" s="28"/>
      <c r="SSX825" s="28"/>
      <c r="SSY825" s="28"/>
      <c r="SSZ825" s="28"/>
      <c r="STA825" s="28"/>
      <c r="STB825" s="28"/>
      <c r="STC825" s="28"/>
      <c r="STD825" s="28"/>
      <c r="STE825" s="28"/>
      <c r="STF825" s="28"/>
      <c r="STG825" s="28"/>
      <c r="STH825" s="28"/>
      <c r="STI825" s="28"/>
      <c r="STJ825" s="28"/>
      <c r="STK825" s="28"/>
      <c r="STL825" s="28"/>
      <c r="STM825" s="28"/>
      <c r="STN825" s="28"/>
      <c r="STO825" s="28"/>
      <c r="STP825" s="28"/>
      <c r="STQ825" s="28"/>
      <c r="STR825" s="28"/>
      <c r="STS825" s="28"/>
      <c r="STT825" s="28"/>
      <c r="STU825" s="28"/>
      <c r="STV825" s="28"/>
      <c r="STW825" s="28"/>
      <c r="STX825" s="28"/>
      <c r="STY825" s="28"/>
      <c r="STZ825" s="28"/>
      <c r="SUA825" s="28"/>
      <c r="SUB825" s="28"/>
      <c r="SUC825" s="28"/>
      <c r="SUD825" s="28"/>
      <c r="SUE825" s="28"/>
      <c r="SUF825" s="28"/>
      <c r="SUG825" s="28"/>
      <c r="SUH825" s="28"/>
      <c r="SUI825" s="28"/>
      <c r="SUJ825" s="28"/>
      <c r="SUK825" s="28"/>
      <c r="SUL825" s="28"/>
      <c r="SUM825" s="28"/>
      <c r="SUN825" s="28"/>
      <c r="SUO825" s="28"/>
      <c r="SUP825" s="28"/>
      <c r="SUQ825" s="28"/>
      <c r="SUR825" s="28"/>
      <c r="SUS825" s="28"/>
      <c r="SUT825" s="28"/>
      <c r="SUU825" s="28"/>
      <c r="SUV825" s="28"/>
      <c r="SUW825" s="28"/>
      <c r="SUX825" s="28"/>
      <c r="SUY825" s="28"/>
      <c r="SUZ825" s="28"/>
      <c r="SVA825" s="28"/>
      <c r="SVB825" s="28"/>
      <c r="SVC825" s="28"/>
      <c r="SVD825" s="28"/>
      <c r="SVE825" s="28"/>
      <c r="SVF825" s="28"/>
      <c r="SVG825" s="28"/>
      <c r="SVH825" s="28"/>
      <c r="SVI825" s="28"/>
      <c r="SVJ825" s="28"/>
      <c r="SVK825" s="28"/>
      <c r="SVL825" s="28"/>
      <c r="SVM825" s="28"/>
      <c r="SVN825" s="28"/>
      <c r="SVO825" s="28"/>
      <c r="SVP825" s="28"/>
      <c r="SVQ825" s="28"/>
      <c r="SVR825" s="28"/>
      <c r="SVS825" s="28"/>
      <c r="SVT825" s="28"/>
      <c r="SVU825" s="28"/>
      <c r="SVV825" s="28"/>
      <c r="SVW825" s="28"/>
      <c r="SVX825" s="28"/>
      <c r="SVY825" s="28"/>
      <c r="SVZ825" s="28"/>
      <c r="SWA825" s="28"/>
      <c r="SWB825" s="28"/>
      <c r="SWC825" s="28"/>
      <c r="SWD825" s="28"/>
      <c r="SWE825" s="28"/>
      <c r="SWF825" s="28"/>
      <c r="SWG825" s="28"/>
      <c r="SWH825" s="28"/>
      <c r="SWI825" s="28"/>
      <c r="SWJ825" s="28"/>
      <c r="SWK825" s="28"/>
      <c r="SWL825" s="28"/>
      <c r="SWM825" s="28"/>
      <c r="SWN825" s="28"/>
      <c r="SWO825" s="28"/>
      <c r="SWP825" s="28"/>
      <c r="SWQ825" s="28"/>
      <c r="SWR825" s="28"/>
      <c r="SWS825" s="28"/>
      <c r="SWT825" s="28"/>
      <c r="SWU825" s="28"/>
      <c r="SWV825" s="28"/>
      <c r="SWW825" s="28"/>
      <c r="SWX825" s="28"/>
      <c r="SWY825" s="28"/>
      <c r="SWZ825" s="28"/>
      <c r="SXA825" s="28"/>
      <c r="SXB825" s="28"/>
      <c r="SXC825" s="28"/>
      <c r="SXD825" s="28"/>
      <c r="SXE825" s="28"/>
      <c r="SXF825" s="28"/>
      <c r="SXG825" s="28"/>
      <c r="SXH825" s="28"/>
      <c r="SXI825" s="28"/>
      <c r="SXJ825" s="28"/>
      <c r="SXK825" s="28"/>
      <c r="SXL825" s="28"/>
      <c r="SXM825" s="28"/>
      <c r="SXN825" s="28"/>
      <c r="SXO825" s="28"/>
      <c r="SXP825" s="28"/>
      <c r="SXQ825" s="28"/>
      <c r="SXR825" s="28"/>
      <c r="SXS825" s="28"/>
      <c r="SXT825" s="28"/>
      <c r="SXU825" s="28"/>
      <c r="SXV825" s="28"/>
      <c r="SXW825" s="28"/>
      <c r="SXX825" s="28"/>
      <c r="SXY825" s="28"/>
      <c r="SXZ825" s="28"/>
      <c r="SYA825" s="28"/>
      <c r="SYB825" s="28"/>
      <c r="SYC825" s="28"/>
      <c r="SYD825" s="28"/>
      <c r="SYE825" s="28"/>
      <c r="SYF825" s="28"/>
      <c r="SYG825" s="28"/>
      <c r="SYH825" s="28"/>
      <c r="SYI825" s="28"/>
      <c r="SYJ825" s="28"/>
      <c r="SYK825" s="28"/>
      <c r="SYL825" s="28"/>
      <c r="SYM825" s="28"/>
      <c r="SYN825" s="28"/>
      <c r="SYO825" s="28"/>
      <c r="SYP825" s="28"/>
      <c r="SYQ825" s="28"/>
      <c r="SYR825" s="28"/>
      <c r="SYS825" s="28"/>
      <c r="SYT825" s="28"/>
      <c r="SYU825" s="28"/>
      <c r="SYV825" s="28"/>
      <c r="SYW825" s="28"/>
      <c r="SYX825" s="28"/>
      <c r="SYY825" s="28"/>
      <c r="SYZ825" s="28"/>
      <c r="SZA825" s="28"/>
      <c r="SZB825" s="28"/>
      <c r="SZC825" s="28"/>
      <c r="SZD825" s="28"/>
      <c r="SZE825" s="28"/>
      <c r="SZF825" s="28"/>
      <c r="SZG825" s="28"/>
      <c r="SZH825" s="28"/>
      <c r="SZI825" s="28"/>
      <c r="SZJ825" s="28"/>
      <c r="SZK825" s="28"/>
      <c r="SZL825" s="28"/>
      <c r="SZM825" s="28"/>
      <c r="SZN825" s="28"/>
      <c r="SZO825" s="28"/>
      <c r="SZP825" s="28"/>
      <c r="SZQ825" s="28"/>
      <c r="SZR825" s="28"/>
      <c r="SZS825" s="28"/>
      <c r="SZT825" s="28"/>
      <c r="SZU825" s="28"/>
      <c r="SZV825" s="28"/>
      <c r="SZW825" s="28"/>
      <c r="SZX825" s="28"/>
      <c r="SZY825" s="28"/>
      <c r="SZZ825" s="28"/>
      <c r="TAA825" s="28"/>
      <c r="TAB825" s="28"/>
      <c r="TAC825" s="28"/>
      <c r="TAD825" s="28"/>
      <c r="TAE825" s="28"/>
      <c r="TAF825" s="28"/>
      <c r="TAG825" s="28"/>
      <c r="TAH825" s="28"/>
      <c r="TAI825" s="28"/>
      <c r="TAJ825" s="28"/>
      <c r="TAK825" s="28"/>
      <c r="TAL825" s="28"/>
      <c r="TAM825" s="28"/>
      <c r="TAN825" s="28"/>
      <c r="TAO825" s="28"/>
      <c r="TAP825" s="28"/>
      <c r="TAQ825" s="28"/>
      <c r="TAR825" s="28"/>
      <c r="TAS825" s="28"/>
      <c r="TAT825" s="28"/>
      <c r="TAU825" s="28"/>
      <c r="TAV825" s="28"/>
      <c r="TAW825" s="28"/>
      <c r="TAX825" s="28"/>
      <c r="TAY825" s="28"/>
      <c r="TAZ825" s="28"/>
      <c r="TBA825" s="28"/>
      <c r="TBB825" s="28"/>
      <c r="TBC825" s="28"/>
      <c r="TBD825" s="28"/>
      <c r="TBE825" s="28"/>
      <c r="TBF825" s="28"/>
      <c r="TBG825" s="28"/>
      <c r="TBH825" s="28"/>
      <c r="TBI825" s="28"/>
      <c r="TBJ825" s="28"/>
      <c r="TBK825" s="28"/>
      <c r="TBL825" s="28"/>
      <c r="TBM825" s="28"/>
      <c r="TBN825" s="28"/>
      <c r="TBO825" s="28"/>
      <c r="TBP825" s="28"/>
      <c r="TBQ825" s="28"/>
      <c r="TBR825" s="28"/>
      <c r="TBS825" s="28"/>
      <c r="TBT825" s="28"/>
      <c r="TBU825" s="28"/>
      <c r="TBV825" s="28"/>
      <c r="TBW825" s="28"/>
      <c r="TBX825" s="28"/>
      <c r="TBY825" s="28"/>
      <c r="TBZ825" s="28"/>
      <c r="TCA825" s="28"/>
      <c r="TCB825" s="28"/>
      <c r="TCC825" s="28"/>
      <c r="TCD825" s="28"/>
      <c r="TCE825" s="28"/>
      <c r="TCF825" s="28"/>
      <c r="TCG825" s="28"/>
      <c r="TCH825" s="28"/>
      <c r="TCI825" s="28"/>
      <c r="TCJ825" s="28"/>
      <c r="TCK825" s="28"/>
      <c r="TCL825" s="28"/>
      <c r="TCM825" s="28"/>
      <c r="TCN825" s="28"/>
      <c r="TCO825" s="28"/>
      <c r="TCP825" s="28"/>
      <c r="TCQ825" s="28"/>
      <c r="TCR825" s="28"/>
      <c r="TCS825" s="28"/>
      <c r="TCT825" s="28"/>
      <c r="TCU825" s="28"/>
      <c r="TCV825" s="28"/>
      <c r="TCW825" s="28"/>
      <c r="TCX825" s="28"/>
      <c r="TCY825" s="28"/>
      <c r="TCZ825" s="28"/>
      <c r="TDA825" s="28"/>
      <c r="TDB825" s="28"/>
      <c r="TDC825" s="28"/>
      <c r="TDD825" s="28"/>
      <c r="TDE825" s="28"/>
      <c r="TDF825" s="28"/>
      <c r="TDG825" s="28"/>
      <c r="TDH825" s="28"/>
      <c r="TDI825" s="28"/>
      <c r="TDJ825" s="28"/>
      <c r="TDK825" s="28"/>
      <c r="TDL825" s="28"/>
      <c r="TDM825" s="28"/>
      <c r="TDN825" s="28"/>
      <c r="TDO825" s="28"/>
      <c r="TDP825" s="28"/>
      <c r="TDQ825" s="28"/>
      <c r="TDR825" s="28"/>
      <c r="TDS825" s="28"/>
      <c r="TDT825" s="28"/>
      <c r="TDU825" s="28"/>
      <c r="TDV825" s="28"/>
      <c r="TDW825" s="28"/>
      <c r="TDX825" s="28"/>
      <c r="TDY825" s="28"/>
      <c r="TDZ825" s="28"/>
      <c r="TEA825" s="28"/>
      <c r="TEB825" s="28"/>
      <c r="TEC825" s="28"/>
      <c r="TED825" s="28"/>
      <c r="TEE825" s="28"/>
      <c r="TEF825" s="28"/>
      <c r="TEG825" s="28"/>
      <c r="TEH825" s="28"/>
      <c r="TEI825" s="28"/>
      <c r="TEJ825" s="28"/>
      <c r="TEK825" s="28"/>
      <c r="TEL825" s="28"/>
      <c r="TEM825" s="28"/>
      <c r="TEN825" s="28"/>
      <c r="TEO825" s="28"/>
      <c r="TEP825" s="28"/>
      <c r="TEQ825" s="28"/>
      <c r="TER825" s="28"/>
      <c r="TES825" s="28"/>
      <c r="TET825" s="28"/>
      <c r="TEU825" s="28"/>
      <c r="TEV825" s="28"/>
      <c r="TEW825" s="28"/>
      <c r="TEX825" s="28"/>
      <c r="TEY825" s="28"/>
      <c r="TEZ825" s="28"/>
      <c r="TFA825" s="28"/>
      <c r="TFB825" s="28"/>
      <c r="TFC825" s="28"/>
      <c r="TFD825" s="28"/>
      <c r="TFE825" s="28"/>
      <c r="TFF825" s="28"/>
      <c r="TFG825" s="28"/>
      <c r="TFH825" s="28"/>
      <c r="TFI825" s="28"/>
      <c r="TFJ825" s="28"/>
      <c r="TFK825" s="28"/>
      <c r="TFL825" s="28"/>
      <c r="TFM825" s="28"/>
      <c r="TFN825" s="28"/>
      <c r="TFO825" s="28"/>
      <c r="TFP825" s="28"/>
      <c r="TFQ825" s="28"/>
      <c r="TFR825" s="28"/>
      <c r="TFS825" s="28"/>
      <c r="TFT825" s="28"/>
      <c r="TFU825" s="28"/>
      <c r="TFV825" s="28"/>
      <c r="TFW825" s="28"/>
      <c r="TFX825" s="28"/>
      <c r="TFY825" s="28"/>
      <c r="TFZ825" s="28"/>
      <c r="TGA825" s="28"/>
      <c r="TGB825" s="28"/>
      <c r="TGC825" s="28"/>
      <c r="TGD825" s="28"/>
      <c r="TGE825" s="28"/>
      <c r="TGF825" s="28"/>
      <c r="TGG825" s="28"/>
      <c r="TGH825" s="28"/>
      <c r="TGI825" s="28"/>
      <c r="TGJ825" s="28"/>
      <c r="TGK825" s="28"/>
      <c r="TGL825" s="28"/>
      <c r="TGM825" s="28"/>
      <c r="TGN825" s="28"/>
      <c r="TGO825" s="28"/>
      <c r="TGP825" s="28"/>
      <c r="TGQ825" s="28"/>
      <c r="TGR825" s="28"/>
      <c r="TGS825" s="28"/>
      <c r="TGT825" s="28"/>
      <c r="TGU825" s="28"/>
      <c r="TGV825" s="28"/>
      <c r="TGW825" s="28"/>
      <c r="TGX825" s="28"/>
      <c r="TGY825" s="28"/>
      <c r="TGZ825" s="28"/>
      <c r="THA825" s="28"/>
      <c r="THB825" s="28"/>
      <c r="THC825" s="28"/>
      <c r="THD825" s="28"/>
      <c r="THE825" s="28"/>
      <c r="THF825" s="28"/>
      <c r="THG825" s="28"/>
      <c r="THH825" s="28"/>
      <c r="THI825" s="28"/>
      <c r="THJ825" s="28"/>
      <c r="THK825" s="28"/>
      <c r="THL825" s="28"/>
      <c r="THM825" s="28"/>
      <c r="THN825" s="28"/>
      <c r="THO825" s="28"/>
      <c r="THP825" s="28"/>
      <c r="THQ825" s="28"/>
      <c r="THR825" s="28"/>
      <c r="THS825" s="28"/>
      <c r="THT825" s="28"/>
      <c r="THU825" s="28"/>
      <c r="THV825" s="28"/>
      <c r="THW825" s="28"/>
      <c r="THX825" s="28"/>
      <c r="THY825" s="28"/>
      <c r="THZ825" s="28"/>
      <c r="TIA825" s="28"/>
      <c r="TIB825" s="28"/>
      <c r="TIC825" s="28"/>
      <c r="TID825" s="28"/>
      <c r="TIE825" s="28"/>
      <c r="TIF825" s="28"/>
      <c r="TIG825" s="28"/>
      <c r="TIH825" s="28"/>
      <c r="TII825" s="28"/>
      <c r="TIJ825" s="28"/>
      <c r="TIK825" s="28"/>
      <c r="TIL825" s="28"/>
      <c r="TIM825" s="28"/>
      <c r="TIN825" s="28"/>
      <c r="TIO825" s="28"/>
      <c r="TIP825" s="28"/>
      <c r="TIQ825" s="28"/>
      <c r="TIR825" s="28"/>
      <c r="TIS825" s="28"/>
      <c r="TIT825" s="28"/>
      <c r="TIU825" s="28"/>
      <c r="TIV825" s="28"/>
      <c r="TIW825" s="28"/>
      <c r="TIX825" s="28"/>
      <c r="TIY825" s="28"/>
      <c r="TIZ825" s="28"/>
      <c r="TJA825" s="28"/>
      <c r="TJB825" s="28"/>
      <c r="TJC825" s="28"/>
      <c r="TJD825" s="28"/>
      <c r="TJE825" s="28"/>
      <c r="TJF825" s="28"/>
      <c r="TJG825" s="28"/>
      <c r="TJH825" s="28"/>
      <c r="TJI825" s="28"/>
      <c r="TJJ825" s="28"/>
      <c r="TJK825" s="28"/>
      <c r="TJL825" s="28"/>
      <c r="TJM825" s="28"/>
      <c r="TJN825" s="28"/>
      <c r="TJO825" s="28"/>
      <c r="TJP825" s="28"/>
      <c r="TJQ825" s="28"/>
      <c r="TJR825" s="28"/>
      <c r="TJS825" s="28"/>
      <c r="TJT825" s="28"/>
      <c r="TJU825" s="28"/>
      <c r="TJV825" s="28"/>
      <c r="TJW825" s="28"/>
      <c r="TJX825" s="28"/>
      <c r="TJY825" s="28"/>
      <c r="TJZ825" s="28"/>
      <c r="TKA825" s="28"/>
      <c r="TKB825" s="28"/>
      <c r="TKC825" s="28"/>
      <c r="TKD825" s="28"/>
      <c r="TKE825" s="28"/>
      <c r="TKF825" s="28"/>
      <c r="TKG825" s="28"/>
      <c r="TKH825" s="28"/>
      <c r="TKI825" s="28"/>
      <c r="TKJ825" s="28"/>
      <c r="TKK825" s="28"/>
      <c r="TKL825" s="28"/>
      <c r="TKM825" s="28"/>
      <c r="TKN825" s="28"/>
      <c r="TKO825" s="28"/>
      <c r="TKP825" s="28"/>
      <c r="TKQ825" s="28"/>
      <c r="TKR825" s="28"/>
      <c r="TKS825" s="28"/>
      <c r="TKT825" s="28"/>
      <c r="TKU825" s="28"/>
      <c r="TKV825" s="28"/>
      <c r="TKW825" s="28"/>
      <c r="TKX825" s="28"/>
      <c r="TKY825" s="28"/>
      <c r="TKZ825" s="28"/>
      <c r="TLA825" s="28"/>
      <c r="TLB825" s="28"/>
      <c r="TLC825" s="28"/>
      <c r="TLD825" s="28"/>
      <c r="TLE825" s="28"/>
      <c r="TLF825" s="28"/>
      <c r="TLG825" s="28"/>
      <c r="TLH825" s="28"/>
      <c r="TLI825" s="28"/>
      <c r="TLJ825" s="28"/>
      <c r="TLK825" s="28"/>
      <c r="TLL825" s="28"/>
      <c r="TLM825" s="28"/>
      <c r="TLN825" s="28"/>
      <c r="TLO825" s="28"/>
      <c r="TLP825" s="28"/>
      <c r="TLQ825" s="28"/>
      <c r="TLR825" s="28"/>
      <c r="TLS825" s="28"/>
      <c r="TLT825" s="28"/>
      <c r="TLU825" s="28"/>
      <c r="TLV825" s="28"/>
      <c r="TLW825" s="28"/>
      <c r="TLX825" s="28"/>
      <c r="TLY825" s="28"/>
      <c r="TLZ825" s="28"/>
      <c r="TMA825" s="28"/>
      <c r="TMB825" s="28"/>
      <c r="TMC825" s="28"/>
      <c r="TMD825" s="28"/>
      <c r="TME825" s="28"/>
      <c r="TMF825" s="28"/>
      <c r="TMG825" s="28"/>
      <c r="TMH825" s="28"/>
      <c r="TMI825" s="28"/>
      <c r="TMJ825" s="28"/>
      <c r="TMK825" s="28"/>
      <c r="TML825" s="28"/>
      <c r="TMM825" s="28"/>
      <c r="TMN825" s="28"/>
      <c r="TMO825" s="28"/>
      <c r="TMP825" s="28"/>
      <c r="TMQ825" s="28"/>
      <c r="TMR825" s="28"/>
      <c r="TMS825" s="28"/>
      <c r="TMT825" s="28"/>
      <c r="TMU825" s="28"/>
      <c r="TMV825" s="28"/>
      <c r="TMW825" s="28"/>
      <c r="TMX825" s="28"/>
      <c r="TMY825" s="28"/>
      <c r="TMZ825" s="28"/>
      <c r="TNA825" s="28"/>
      <c r="TNB825" s="28"/>
      <c r="TNC825" s="28"/>
      <c r="TND825" s="28"/>
      <c r="TNE825" s="28"/>
      <c r="TNF825" s="28"/>
      <c r="TNG825" s="28"/>
      <c r="TNH825" s="28"/>
      <c r="TNI825" s="28"/>
      <c r="TNJ825" s="28"/>
      <c r="TNK825" s="28"/>
      <c r="TNL825" s="28"/>
      <c r="TNM825" s="28"/>
      <c r="TNN825" s="28"/>
      <c r="TNO825" s="28"/>
      <c r="TNP825" s="28"/>
      <c r="TNQ825" s="28"/>
      <c r="TNR825" s="28"/>
      <c r="TNS825" s="28"/>
      <c r="TNT825" s="28"/>
      <c r="TNU825" s="28"/>
      <c r="TNV825" s="28"/>
      <c r="TNW825" s="28"/>
      <c r="TNX825" s="28"/>
      <c r="TNY825" s="28"/>
      <c r="TNZ825" s="28"/>
      <c r="TOA825" s="28"/>
      <c r="TOB825" s="28"/>
      <c r="TOC825" s="28"/>
      <c r="TOD825" s="28"/>
      <c r="TOE825" s="28"/>
      <c r="TOF825" s="28"/>
      <c r="TOG825" s="28"/>
      <c r="TOH825" s="28"/>
      <c r="TOI825" s="28"/>
      <c r="TOJ825" s="28"/>
      <c r="TOK825" s="28"/>
      <c r="TOL825" s="28"/>
      <c r="TOM825" s="28"/>
      <c r="TON825" s="28"/>
      <c r="TOO825" s="28"/>
      <c r="TOP825" s="28"/>
      <c r="TOQ825" s="28"/>
      <c r="TOR825" s="28"/>
      <c r="TOS825" s="28"/>
      <c r="TOT825" s="28"/>
      <c r="TOU825" s="28"/>
      <c r="TOV825" s="28"/>
      <c r="TOW825" s="28"/>
      <c r="TOX825" s="28"/>
      <c r="TOY825" s="28"/>
      <c r="TOZ825" s="28"/>
      <c r="TPA825" s="28"/>
      <c r="TPB825" s="28"/>
      <c r="TPC825" s="28"/>
      <c r="TPD825" s="28"/>
      <c r="TPE825" s="28"/>
      <c r="TPF825" s="28"/>
      <c r="TPG825" s="28"/>
      <c r="TPH825" s="28"/>
      <c r="TPI825" s="28"/>
      <c r="TPJ825" s="28"/>
      <c r="TPK825" s="28"/>
      <c r="TPL825" s="28"/>
      <c r="TPM825" s="28"/>
      <c r="TPN825" s="28"/>
      <c r="TPO825" s="28"/>
      <c r="TPP825" s="28"/>
      <c r="TPQ825" s="28"/>
      <c r="TPR825" s="28"/>
      <c r="TPS825" s="28"/>
      <c r="TPT825" s="28"/>
      <c r="TPU825" s="28"/>
      <c r="TPV825" s="28"/>
      <c r="TPW825" s="28"/>
      <c r="TPX825" s="28"/>
      <c r="TPY825" s="28"/>
      <c r="TPZ825" s="28"/>
      <c r="TQA825" s="28"/>
      <c r="TQB825" s="28"/>
      <c r="TQC825" s="28"/>
      <c r="TQD825" s="28"/>
      <c r="TQE825" s="28"/>
      <c r="TQF825" s="28"/>
      <c r="TQG825" s="28"/>
      <c r="TQH825" s="28"/>
      <c r="TQI825" s="28"/>
      <c r="TQJ825" s="28"/>
      <c r="TQK825" s="28"/>
      <c r="TQL825" s="28"/>
      <c r="TQM825" s="28"/>
      <c r="TQN825" s="28"/>
      <c r="TQO825" s="28"/>
      <c r="TQP825" s="28"/>
      <c r="TQQ825" s="28"/>
      <c r="TQR825" s="28"/>
      <c r="TQS825" s="28"/>
      <c r="TQT825" s="28"/>
      <c r="TQU825" s="28"/>
      <c r="TQV825" s="28"/>
      <c r="TQW825" s="28"/>
      <c r="TQX825" s="28"/>
      <c r="TQY825" s="28"/>
      <c r="TQZ825" s="28"/>
      <c r="TRA825" s="28"/>
      <c r="TRB825" s="28"/>
      <c r="TRC825" s="28"/>
      <c r="TRD825" s="28"/>
      <c r="TRE825" s="28"/>
      <c r="TRF825" s="28"/>
      <c r="TRG825" s="28"/>
      <c r="TRH825" s="28"/>
      <c r="TRI825" s="28"/>
      <c r="TRJ825" s="28"/>
      <c r="TRK825" s="28"/>
      <c r="TRL825" s="28"/>
      <c r="TRM825" s="28"/>
      <c r="TRN825" s="28"/>
      <c r="TRO825" s="28"/>
      <c r="TRP825" s="28"/>
      <c r="TRQ825" s="28"/>
      <c r="TRR825" s="28"/>
      <c r="TRS825" s="28"/>
      <c r="TRT825" s="28"/>
      <c r="TRU825" s="28"/>
      <c r="TRV825" s="28"/>
      <c r="TRW825" s="28"/>
      <c r="TRX825" s="28"/>
      <c r="TRY825" s="28"/>
      <c r="TRZ825" s="28"/>
      <c r="TSA825" s="28"/>
      <c r="TSB825" s="28"/>
      <c r="TSC825" s="28"/>
      <c r="TSD825" s="28"/>
      <c r="TSE825" s="28"/>
      <c r="TSF825" s="28"/>
      <c r="TSG825" s="28"/>
      <c r="TSH825" s="28"/>
      <c r="TSI825" s="28"/>
      <c r="TSJ825" s="28"/>
      <c r="TSK825" s="28"/>
      <c r="TSL825" s="28"/>
      <c r="TSM825" s="28"/>
      <c r="TSN825" s="28"/>
      <c r="TSO825" s="28"/>
      <c r="TSP825" s="28"/>
      <c r="TSQ825" s="28"/>
      <c r="TSR825" s="28"/>
      <c r="TSS825" s="28"/>
      <c r="TST825" s="28"/>
      <c r="TSU825" s="28"/>
      <c r="TSV825" s="28"/>
      <c r="TSW825" s="28"/>
      <c r="TSX825" s="28"/>
      <c r="TSY825" s="28"/>
      <c r="TSZ825" s="28"/>
      <c r="TTA825" s="28"/>
      <c r="TTB825" s="28"/>
      <c r="TTC825" s="28"/>
      <c r="TTD825" s="28"/>
      <c r="TTE825" s="28"/>
      <c r="TTF825" s="28"/>
      <c r="TTG825" s="28"/>
      <c r="TTH825" s="28"/>
      <c r="TTI825" s="28"/>
      <c r="TTJ825" s="28"/>
      <c r="TTK825" s="28"/>
      <c r="TTL825" s="28"/>
      <c r="TTM825" s="28"/>
      <c r="TTN825" s="28"/>
      <c r="TTO825" s="28"/>
      <c r="TTP825" s="28"/>
      <c r="TTQ825" s="28"/>
      <c r="TTR825" s="28"/>
      <c r="TTS825" s="28"/>
      <c r="TTT825" s="28"/>
      <c r="TTU825" s="28"/>
      <c r="TTV825" s="28"/>
      <c r="TTW825" s="28"/>
      <c r="TTX825" s="28"/>
      <c r="TTY825" s="28"/>
      <c r="TTZ825" s="28"/>
      <c r="TUA825" s="28"/>
      <c r="TUB825" s="28"/>
      <c r="TUC825" s="28"/>
      <c r="TUD825" s="28"/>
      <c r="TUE825" s="28"/>
      <c r="TUF825" s="28"/>
      <c r="TUG825" s="28"/>
      <c r="TUH825" s="28"/>
      <c r="TUI825" s="28"/>
      <c r="TUJ825" s="28"/>
      <c r="TUK825" s="28"/>
      <c r="TUL825" s="28"/>
      <c r="TUM825" s="28"/>
      <c r="TUN825" s="28"/>
      <c r="TUO825" s="28"/>
      <c r="TUP825" s="28"/>
      <c r="TUQ825" s="28"/>
      <c r="TUR825" s="28"/>
      <c r="TUS825" s="28"/>
      <c r="TUT825" s="28"/>
      <c r="TUU825" s="28"/>
      <c r="TUV825" s="28"/>
      <c r="TUW825" s="28"/>
      <c r="TUX825" s="28"/>
      <c r="TUY825" s="28"/>
      <c r="TUZ825" s="28"/>
      <c r="TVA825" s="28"/>
      <c r="TVB825" s="28"/>
      <c r="TVC825" s="28"/>
      <c r="TVD825" s="28"/>
      <c r="TVE825" s="28"/>
      <c r="TVF825" s="28"/>
      <c r="TVG825" s="28"/>
      <c r="TVH825" s="28"/>
      <c r="TVI825" s="28"/>
      <c r="TVJ825" s="28"/>
      <c r="TVK825" s="28"/>
      <c r="TVL825" s="28"/>
      <c r="TVM825" s="28"/>
      <c r="TVN825" s="28"/>
      <c r="TVO825" s="28"/>
      <c r="TVP825" s="28"/>
      <c r="TVQ825" s="28"/>
      <c r="TVR825" s="28"/>
      <c r="TVS825" s="28"/>
      <c r="TVT825" s="28"/>
      <c r="TVU825" s="28"/>
      <c r="TVV825" s="28"/>
      <c r="TVW825" s="28"/>
      <c r="TVX825" s="28"/>
      <c r="TVY825" s="28"/>
      <c r="TVZ825" s="28"/>
      <c r="TWA825" s="28"/>
      <c r="TWB825" s="28"/>
      <c r="TWC825" s="28"/>
      <c r="TWD825" s="28"/>
      <c r="TWE825" s="28"/>
      <c r="TWF825" s="28"/>
      <c r="TWG825" s="28"/>
      <c r="TWH825" s="28"/>
      <c r="TWI825" s="28"/>
      <c r="TWJ825" s="28"/>
      <c r="TWK825" s="28"/>
      <c r="TWL825" s="28"/>
      <c r="TWM825" s="28"/>
      <c r="TWN825" s="28"/>
      <c r="TWO825" s="28"/>
      <c r="TWP825" s="28"/>
      <c r="TWQ825" s="28"/>
      <c r="TWR825" s="28"/>
      <c r="TWS825" s="28"/>
      <c r="TWT825" s="28"/>
      <c r="TWU825" s="28"/>
      <c r="TWV825" s="28"/>
      <c r="TWW825" s="28"/>
      <c r="TWX825" s="28"/>
      <c r="TWY825" s="28"/>
      <c r="TWZ825" s="28"/>
      <c r="TXA825" s="28"/>
      <c r="TXB825" s="28"/>
      <c r="TXC825" s="28"/>
      <c r="TXD825" s="28"/>
      <c r="TXE825" s="28"/>
      <c r="TXF825" s="28"/>
      <c r="TXG825" s="28"/>
      <c r="TXH825" s="28"/>
      <c r="TXI825" s="28"/>
      <c r="TXJ825" s="28"/>
      <c r="TXK825" s="28"/>
      <c r="TXL825" s="28"/>
      <c r="TXM825" s="28"/>
      <c r="TXN825" s="28"/>
      <c r="TXO825" s="28"/>
      <c r="TXP825" s="28"/>
      <c r="TXQ825" s="28"/>
      <c r="TXR825" s="28"/>
      <c r="TXS825" s="28"/>
      <c r="TXT825" s="28"/>
      <c r="TXU825" s="28"/>
      <c r="TXV825" s="28"/>
      <c r="TXW825" s="28"/>
      <c r="TXX825" s="28"/>
      <c r="TXY825" s="28"/>
      <c r="TXZ825" s="28"/>
      <c r="TYA825" s="28"/>
      <c r="TYB825" s="28"/>
      <c r="TYC825" s="28"/>
      <c r="TYD825" s="28"/>
      <c r="TYE825" s="28"/>
      <c r="TYF825" s="28"/>
      <c r="TYG825" s="28"/>
      <c r="TYH825" s="28"/>
      <c r="TYI825" s="28"/>
      <c r="TYJ825" s="28"/>
      <c r="TYK825" s="28"/>
      <c r="TYL825" s="28"/>
      <c r="TYM825" s="28"/>
      <c r="TYN825" s="28"/>
      <c r="TYO825" s="28"/>
      <c r="TYP825" s="28"/>
      <c r="TYQ825" s="28"/>
      <c r="TYR825" s="28"/>
      <c r="TYS825" s="28"/>
      <c r="TYT825" s="28"/>
      <c r="TYU825" s="28"/>
      <c r="TYV825" s="28"/>
      <c r="TYW825" s="28"/>
      <c r="TYX825" s="28"/>
      <c r="TYY825" s="28"/>
      <c r="TYZ825" s="28"/>
      <c r="TZA825" s="28"/>
      <c r="TZB825" s="28"/>
      <c r="TZC825" s="28"/>
      <c r="TZD825" s="28"/>
      <c r="TZE825" s="28"/>
      <c r="TZF825" s="28"/>
      <c r="TZG825" s="28"/>
      <c r="TZH825" s="28"/>
      <c r="TZI825" s="28"/>
      <c r="TZJ825" s="28"/>
      <c r="TZK825" s="28"/>
      <c r="TZL825" s="28"/>
      <c r="TZM825" s="28"/>
      <c r="TZN825" s="28"/>
      <c r="TZO825" s="28"/>
      <c r="TZP825" s="28"/>
      <c r="TZQ825" s="28"/>
      <c r="TZR825" s="28"/>
      <c r="TZS825" s="28"/>
      <c r="TZT825" s="28"/>
      <c r="TZU825" s="28"/>
      <c r="TZV825" s="28"/>
      <c r="TZW825" s="28"/>
      <c r="TZX825" s="28"/>
      <c r="TZY825" s="28"/>
      <c r="TZZ825" s="28"/>
      <c r="UAA825" s="28"/>
      <c r="UAB825" s="28"/>
      <c r="UAC825" s="28"/>
      <c r="UAD825" s="28"/>
      <c r="UAE825" s="28"/>
      <c r="UAF825" s="28"/>
      <c r="UAG825" s="28"/>
      <c r="UAH825" s="28"/>
      <c r="UAI825" s="28"/>
      <c r="UAJ825" s="28"/>
      <c r="UAK825" s="28"/>
      <c r="UAL825" s="28"/>
      <c r="UAM825" s="28"/>
      <c r="UAN825" s="28"/>
      <c r="UAO825" s="28"/>
      <c r="UAP825" s="28"/>
      <c r="UAQ825" s="28"/>
      <c r="UAR825" s="28"/>
      <c r="UAS825" s="28"/>
      <c r="UAT825" s="28"/>
      <c r="UAU825" s="28"/>
      <c r="UAV825" s="28"/>
      <c r="UAW825" s="28"/>
      <c r="UAX825" s="28"/>
      <c r="UAY825" s="28"/>
      <c r="UAZ825" s="28"/>
      <c r="UBA825" s="28"/>
      <c r="UBB825" s="28"/>
      <c r="UBC825" s="28"/>
      <c r="UBD825" s="28"/>
      <c r="UBE825" s="28"/>
      <c r="UBF825" s="28"/>
      <c r="UBG825" s="28"/>
      <c r="UBH825" s="28"/>
      <c r="UBI825" s="28"/>
      <c r="UBJ825" s="28"/>
      <c r="UBK825" s="28"/>
      <c r="UBL825" s="28"/>
      <c r="UBM825" s="28"/>
      <c r="UBN825" s="28"/>
      <c r="UBO825" s="28"/>
      <c r="UBP825" s="28"/>
      <c r="UBQ825" s="28"/>
      <c r="UBR825" s="28"/>
      <c r="UBS825" s="28"/>
      <c r="UBT825" s="28"/>
      <c r="UBU825" s="28"/>
      <c r="UBV825" s="28"/>
      <c r="UBW825" s="28"/>
      <c r="UBX825" s="28"/>
      <c r="UBY825" s="28"/>
      <c r="UBZ825" s="28"/>
      <c r="UCA825" s="28"/>
      <c r="UCB825" s="28"/>
      <c r="UCC825" s="28"/>
      <c r="UCD825" s="28"/>
      <c r="UCE825" s="28"/>
      <c r="UCF825" s="28"/>
      <c r="UCG825" s="28"/>
      <c r="UCH825" s="28"/>
      <c r="UCI825" s="28"/>
      <c r="UCJ825" s="28"/>
      <c r="UCK825" s="28"/>
      <c r="UCL825" s="28"/>
      <c r="UCM825" s="28"/>
      <c r="UCN825" s="28"/>
      <c r="UCO825" s="28"/>
      <c r="UCP825" s="28"/>
      <c r="UCQ825" s="28"/>
      <c r="UCR825" s="28"/>
      <c r="UCS825" s="28"/>
      <c r="UCT825" s="28"/>
      <c r="UCU825" s="28"/>
      <c r="UCV825" s="28"/>
      <c r="UCW825" s="28"/>
      <c r="UCX825" s="28"/>
      <c r="UCY825" s="28"/>
      <c r="UCZ825" s="28"/>
      <c r="UDA825" s="28"/>
      <c r="UDB825" s="28"/>
      <c r="UDC825" s="28"/>
      <c r="UDD825" s="28"/>
      <c r="UDE825" s="28"/>
      <c r="UDF825" s="28"/>
      <c r="UDG825" s="28"/>
      <c r="UDH825" s="28"/>
      <c r="UDI825" s="28"/>
      <c r="UDJ825" s="28"/>
      <c r="UDK825" s="28"/>
      <c r="UDL825" s="28"/>
      <c r="UDM825" s="28"/>
      <c r="UDN825" s="28"/>
      <c r="UDO825" s="28"/>
      <c r="UDP825" s="28"/>
      <c r="UDQ825" s="28"/>
      <c r="UDR825" s="28"/>
      <c r="UDS825" s="28"/>
      <c r="UDT825" s="28"/>
      <c r="UDU825" s="28"/>
      <c r="UDV825" s="28"/>
      <c r="UDW825" s="28"/>
      <c r="UDX825" s="28"/>
      <c r="UDY825" s="28"/>
      <c r="UDZ825" s="28"/>
      <c r="UEA825" s="28"/>
      <c r="UEB825" s="28"/>
      <c r="UEC825" s="28"/>
      <c r="UED825" s="28"/>
      <c r="UEE825" s="28"/>
      <c r="UEF825" s="28"/>
      <c r="UEG825" s="28"/>
      <c r="UEH825" s="28"/>
      <c r="UEI825" s="28"/>
      <c r="UEJ825" s="28"/>
      <c r="UEK825" s="28"/>
      <c r="UEL825" s="28"/>
      <c r="UEM825" s="28"/>
      <c r="UEN825" s="28"/>
      <c r="UEO825" s="28"/>
      <c r="UEP825" s="28"/>
      <c r="UEQ825" s="28"/>
      <c r="UER825" s="28"/>
      <c r="UES825" s="28"/>
      <c r="UET825" s="28"/>
      <c r="UEU825" s="28"/>
      <c r="UEV825" s="28"/>
      <c r="UEW825" s="28"/>
      <c r="UEX825" s="28"/>
      <c r="UEY825" s="28"/>
      <c r="UEZ825" s="28"/>
      <c r="UFA825" s="28"/>
      <c r="UFB825" s="28"/>
      <c r="UFC825" s="28"/>
      <c r="UFD825" s="28"/>
      <c r="UFE825" s="28"/>
      <c r="UFF825" s="28"/>
      <c r="UFG825" s="28"/>
      <c r="UFH825" s="28"/>
      <c r="UFI825" s="28"/>
      <c r="UFJ825" s="28"/>
      <c r="UFK825" s="28"/>
      <c r="UFL825" s="28"/>
      <c r="UFM825" s="28"/>
      <c r="UFN825" s="28"/>
      <c r="UFO825" s="28"/>
      <c r="UFP825" s="28"/>
      <c r="UFQ825" s="28"/>
      <c r="UFR825" s="28"/>
      <c r="UFS825" s="28"/>
      <c r="UFT825" s="28"/>
      <c r="UFU825" s="28"/>
      <c r="UFV825" s="28"/>
      <c r="UFW825" s="28"/>
      <c r="UFX825" s="28"/>
      <c r="UFY825" s="28"/>
      <c r="UFZ825" s="28"/>
      <c r="UGA825" s="28"/>
      <c r="UGB825" s="28"/>
      <c r="UGC825" s="28"/>
      <c r="UGD825" s="28"/>
      <c r="UGE825" s="28"/>
      <c r="UGF825" s="28"/>
      <c r="UGG825" s="28"/>
      <c r="UGH825" s="28"/>
      <c r="UGI825" s="28"/>
      <c r="UGJ825" s="28"/>
      <c r="UGK825" s="28"/>
      <c r="UGL825" s="28"/>
      <c r="UGM825" s="28"/>
      <c r="UGN825" s="28"/>
      <c r="UGO825" s="28"/>
      <c r="UGP825" s="28"/>
      <c r="UGQ825" s="28"/>
      <c r="UGR825" s="28"/>
      <c r="UGS825" s="28"/>
      <c r="UGT825" s="28"/>
      <c r="UGU825" s="28"/>
      <c r="UGV825" s="28"/>
      <c r="UGW825" s="28"/>
      <c r="UGX825" s="28"/>
      <c r="UGY825" s="28"/>
      <c r="UGZ825" s="28"/>
      <c r="UHA825" s="28"/>
      <c r="UHB825" s="28"/>
      <c r="UHC825" s="28"/>
      <c r="UHD825" s="28"/>
      <c r="UHE825" s="28"/>
      <c r="UHF825" s="28"/>
      <c r="UHG825" s="28"/>
      <c r="UHH825" s="28"/>
      <c r="UHI825" s="28"/>
      <c r="UHJ825" s="28"/>
      <c r="UHK825" s="28"/>
      <c r="UHL825" s="28"/>
      <c r="UHM825" s="28"/>
      <c r="UHN825" s="28"/>
      <c r="UHO825" s="28"/>
      <c r="UHP825" s="28"/>
      <c r="UHQ825" s="28"/>
      <c r="UHR825" s="28"/>
      <c r="UHS825" s="28"/>
      <c r="UHT825" s="28"/>
      <c r="UHU825" s="28"/>
      <c r="UHV825" s="28"/>
      <c r="UHW825" s="28"/>
      <c r="UHX825" s="28"/>
      <c r="UHY825" s="28"/>
      <c r="UHZ825" s="28"/>
      <c r="UIA825" s="28"/>
      <c r="UIB825" s="28"/>
      <c r="UIC825" s="28"/>
      <c r="UID825" s="28"/>
      <c r="UIE825" s="28"/>
      <c r="UIF825" s="28"/>
      <c r="UIG825" s="28"/>
      <c r="UIH825" s="28"/>
      <c r="UII825" s="28"/>
      <c r="UIJ825" s="28"/>
      <c r="UIK825" s="28"/>
      <c r="UIL825" s="28"/>
      <c r="UIM825" s="28"/>
      <c r="UIN825" s="28"/>
      <c r="UIO825" s="28"/>
      <c r="UIP825" s="28"/>
      <c r="UIQ825" s="28"/>
      <c r="UIR825" s="28"/>
      <c r="UIS825" s="28"/>
      <c r="UIT825" s="28"/>
      <c r="UIU825" s="28"/>
      <c r="UIV825" s="28"/>
      <c r="UIW825" s="28"/>
      <c r="UIX825" s="28"/>
      <c r="UIY825" s="28"/>
      <c r="UIZ825" s="28"/>
      <c r="UJA825" s="28"/>
      <c r="UJB825" s="28"/>
      <c r="UJC825" s="28"/>
      <c r="UJD825" s="28"/>
      <c r="UJE825" s="28"/>
      <c r="UJF825" s="28"/>
      <c r="UJG825" s="28"/>
      <c r="UJH825" s="28"/>
      <c r="UJI825" s="28"/>
      <c r="UJJ825" s="28"/>
      <c r="UJK825" s="28"/>
      <c r="UJL825" s="28"/>
      <c r="UJM825" s="28"/>
      <c r="UJN825" s="28"/>
      <c r="UJO825" s="28"/>
      <c r="UJP825" s="28"/>
      <c r="UJQ825" s="28"/>
      <c r="UJR825" s="28"/>
      <c r="UJS825" s="28"/>
      <c r="UJT825" s="28"/>
      <c r="UJU825" s="28"/>
      <c r="UJV825" s="28"/>
      <c r="UJW825" s="28"/>
      <c r="UJX825" s="28"/>
      <c r="UJY825" s="28"/>
      <c r="UJZ825" s="28"/>
      <c r="UKA825" s="28"/>
      <c r="UKB825" s="28"/>
      <c r="UKC825" s="28"/>
      <c r="UKD825" s="28"/>
      <c r="UKE825" s="28"/>
      <c r="UKF825" s="28"/>
      <c r="UKG825" s="28"/>
      <c r="UKH825" s="28"/>
      <c r="UKI825" s="28"/>
      <c r="UKJ825" s="28"/>
      <c r="UKK825" s="28"/>
      <c r="UKL825" s="28"/>
      <c r="UKM825" s="28"/>
      <c r="UKN825" s="28"/>
      <c r="UKO825" s="28"/>
      <c r="UKP825" s="28"/>
      <c r="UKQ825" s="28"/>
      <c r="UKR825" s="28"/>
      <c r="UKS825" s="28"/>
      <c r="UKT825" s="28"/>
      <c r="UKU825" s="28"/>
      <c r="UKV825" s="28"/>
      <c r="UKW825" s="28"/>
      <c r="UKX825" s="28"/>
      <c r="UKY825" s="28"/>
      <c r="UKZ825" s="28"/>
      <c r="ULA825" s="28"/>
      <c r="ULB825" s="28"/>
      <c r="ULC825" s="28"/>
      <c r="ULD825" s="28"/>
      <c r="ULE825" s="28"/>
      <c r="ULF825" s="28"/>
      <c r="ULG825" s="28"/>
      <c r="ULH825" s="28"/>
      <c r="ULI825" s="28"/>
      <c r="ULJ825" s="28"/>
      <c r="ULK825" s="28"/>
      <c r="ULL825" s="28"/>
      <c r="ULM825" s="28"/>
      <c r="ULN825" s="28"/>
      <c r="ULO825" s="28"/>
      <c r="ULP825" s="28"/>
      <c r="ULQ825" s="28"/>
      <c r="ULR825" s="28"/>
      <c r="ULS825" s="28"/>
      <c r="ULT825" s="28"/>
      <c r="ULU825" s="28"/>
      <c r="ULV825" s="28"/>
      <c r="ULW825" s="28"/>
      <c r="ULX825" s="28"/>
      <c r="ULY825" s="28"/>
      <c r="ULZ825" s="28"/>
      <c r="UMA825" s="28"/>
      <c r="UMB825" s="28"/>
      <c r="UMC825" s="28"/>
      <c r="UMD825" s="28"/>
      <c r="UME825" s="28"/>
      <c r="UMF825" s="28"/>
      <c r="UMG825" s="28"/>
      <c r="UMH825" s="28"/>
      <c r="UMI825" s="28"/>
      <c r="UMJ825" s="28"/>
      <c r="UMK825" s="28"/>
      <c r="UML825" s="28"/>
      <c r="UMM825" s="28"/>
      <c r="UMN825" s="28"/>
      <c r="UMO825" s="28"/>
      <c r="UMP825" s="28"/>
      <c r="UMQ825" s="28"/>
      <c r="UMR825" s="28"/>
      <c r="UMS825" s="28"/>
      <c r="UMT825" s="28"/>
      <c r="UMU825" s="28"/>
      <c r="UMV825" s="28"/>
      <c r="UMW825" s="28"/>
      <c r="UMX825" s="28"/>
      <c r="UMY825" s="28"/>
      <c r="UMZ825" s="28"/>
      <c r="UNA825" s="28"/>
      <c r="UNB825" s="28"/>
      <c r="UNC825" s="28"/>
      <c r="UND825" s="28"/>
      <c r="UNE825" s="28"/>
      <c r="UNF825" s="28"/>
      <c r="UNG825" s="28"/>
      <c r="UNH825" s="28"/>
      <c r="UNI825" s="28"/>
      <c r="UNJ825" s="28"/>
      <c r="UNK825" s="28"/>
      <c r="UNL825" s="28"/>
      <c r="UNM825" s="28"/>
      <c r="UNN825" s="28"/>
      <c r="UNO825" s="28"/>
      <c r="UNP825" s="28"/>
      <c r="UNQ825" s="28"/>
      <c r="UNR825" s="28"/>
      <c r="UNS825" s="28"/>
      <c r="UNT825" s="28"/>
      <c r="UNU825" s="28"/>
      <c r="UNV825" s="28"/>
      <c r="UNW825" s="28"/>
      <c r="UNX825" s="28"/>
      <c r="UNY825" s="28"/>
      <c r="UNZ825" s="28"/>
      <c r="UOA825" s="28"/>
      <c r="UOB825" s="28"/>
      <c r="UOC825" s="28"/>
      <c r="UOD825" s="28"/>
      <c r="UOE825" s="28"/>
      <c r="UOF825" s="28"/>
      <c r="UOG825" s="28"/>
      <c r="UOH825" s="28"/>
      <c r="UOI825" s="28"/>
      <c r="UOJ825" s="28"/>
      <c r="UOK825" s="28"/>
      <c r="UOL825" s="28"/>
      <c r="UOM825" s="28"/>
      <c r="UON825" s="28"/>
      <c r="UOO825" s="28"/>
      <c r="UOP825" s="28"/>
      <c r="UOQ825" s="28"/>
      <c r="UOR825" s="28"/>
      <c r="UOS825" s="28"/>
      <c r="UOT825" s="28"/>
      <c r="UOU825" s="28"/>
      <c r="UOV825" s="28"/>
      <c r="UOW825" s="28"/>
      <c r="UOX825" s="28"/>
      <c r="UOY825" s="28"/>
      <c r="UOZ825" s="28"/>
      <c r="UPA825" s="28"/>
      <c r="UPB825" s="28"/>
      <c r="UPC825" s="28"/>
      <c r="UPD825" s="28"/>
      <c r="UPE825" s="28"/>
      <c r="UPF825" s="28"/>
      <c r="UPG825" s="28"/>
      <c r="UPH825" s="28"/>
      <c r="UPI825" s="28"/>
      <c r="UPJ825" s="28"/>
      <c r="UPK825" s="28"/>
      <c r="UPL825" s="28"/>
      <c r="UPM825" s="28"/>
      <c r="UPN825" s="28"/>
      <c r="UPO825" s="28"/>
      <c r="UPP825" s="28"/>
      <c r="UPQ825" s="28"/>
      <c r="UPR825" s="28"/>
      <c r="UPS825" s="28"/>
      <c r="UPT825" s="28"/>
      <c r="UPU825" s="28"/>
      <c r="UPV825" s="28"/>
      <c r="UPW825" s="28"/>
      <c r="UPX825" s="28"/>
      <c r="UPY825" s="28"/>
      <c r="UPZ825" s="28"/>
      <c r="UQA825" s="28"/>
      <c r="UQB825" s="28"/>
      <c r="UQC825" s="28"/>
      <c r="UQD825" s="28"/>
      <c r="UQE825" s="28"/>
      <c r="UQF825" s="28"/>
      <c r="UQG825" s="28"/>
      <c r="UQH825" s="28"/>
      <c r="UQI825" s="28"/>
      <c r="UQJ825" s="28"/>
      <c r="UQK825" s="28"/>
      <c r="UQL825" s="28"/>
      <c r="UQM825" s="28"/>
      <c r="UQN825" s="28"/>
      <c r="UQO825" s="28"/>
      <c r="UQP825" s="28"/>
      <c r="UQQ825" s="28"/>
      <c r="UQR825" s="28"/>
      <c r="UQS825" s="28"/>
      <c r="UQT825" s="28"/>
      <c r="UQU825" s="28"/>
      <c r="UQV825" s="28"/>
      <c r="UQW825" s="28"/>
      <c r="UQX825" s="28"/>
      <c r="UQY825" s="28"/>
      <c r="UQZ825" s="28"/>
      <c r="URA825" s="28"/>
      <c r="URB825" s="28"/>
      <c r="URC825" s="28"/>
      <c r="URD825" s="28"/>
      <c r="URE825" s="28"/>
      <c r="URF825" s="28"/>
      <c r="URG825" s="28"/>
      <c r="URH825" s="28"/>
      <c r="URI825" s="28"/>
      <c r="URJ825" s="28"/>
      <c r="URK825" s="28"/>
      <c r="URL825" s="28"/>
      <c r="URM825" s="28"/>
      <c r="URN825" s="28"/>
      <c r="URO825" s="28"/>
      <c r="URP825" s="28"/>
      <c r="URQ825" s="28"/>
      <c r="URR825" s="28"/>
      <c r="URS825" s="28"/>
      <c r="URT825" s="28"/>
      <c r="URU825" s="28"/>
      <c r="URV825" s="28"/>
      <c r="URW825" s="28"/>
      <c r="URX825" s="28"/>
      <c r="URY825" s="28"/>
      <c r="URZ825" s="28"/>
      <c r="USA825" s="28"/>
      <c r="USB825" s="28"/>
      <c r="USC825" s="28"/>
      <c r="USD825" s="28"/>
      <c r="USE825" s="28"/>
      <c r="USF825" s="28"/>
      <c r="USG825" s="28"/>
      <c r="USH825" s="28"/>
      <c r="USI825" s="28"/>
      <c r="USJ825" s="28"/>
      <c r="USK825" s="28"/>
      <c r="USL825" s="28"/>
      <c r="USM825" s="28"/>
      <c r="USN825" s="28"/>
      <c r="USO825" s="28"/>
      <c r="USP825" s="28"/>
      <c r="USQ825" s="28"/>
      <c r="USR825" s="28"/>
      <c r="USS825" s="28"/>
      <c r="UST825" s="28"/>
      <c r="USU825" s="28"/>
      <c r="USV825" s="28"/>
      <c r="USW825" s="28"/>
      <c r="USX825" s="28"/>
      <c r="USY825" s="28"/>
      <c r="USZ825" s="28"/>
      <c r="UTA825" s="28"/>
      <c r="UTB825" s="28"/>
      <c r="UTC825" s="28"/>
      <c r="UTD825" s="28"/>
      <c r="UTE825" s="28"/>
      <c r="UTF825" s="28"/>
      <c r="UTG825" s="28"/>
      <c r="UTH825" s="28"/>
      <c r="UTI825" s="28"/>
      <c r="UTJ825" s="28"/>
      <c r="UTK825" s="28"/>
      <c r="UTL825" s="28"/>
      <c r="UTM825" s="28"/>
      <c r="UTN825" s="28"/>
      <c r="UTO825" s="28"/>
      <c r="UTP825" s="28"/>
      <c r="UTQ825" s="28"/>
      <c r="UTR825" s="28"/>
      <c r="UTS825" s="28"/>
      <c r="UTT825" s="28"/>
      <c r="UTU825" s="28"/>
      <c r="UTV825" s="28"/>
      <c r="UTW825" s="28"/>
      <c r="UTX825" s="28"/>
      <c r="UTY825" s="28"/>
      <c r="UTZ825" s="28"/>
      <c r="UUA825" s="28"/>
      <c r="UUB825" s="28"/>
      <c r="UUC825" s="28"/>
      <c r="UUD825" s="28"/>
      <c r="UUE825" s="28"/>
      <c r="UUF825" s="28"/>
      <c r="UUG825" s="28"/>
      <c r="UUH825" s="28"/>
      <c r="UUI825" s="28"/>
      <c r="UUJ825" s="28"/>
      <c r="UUK825" s="28"/>
      <c r="UUL825" s="28"/>
      <c r="UUM825" s="28"/>
      <c r="UUN825" s="28"/>
      <c r="UUO825" s="28"/>
      <c r="UUP825" s="28"/>
      <c r="UUQ825" s="28"/>
      <c r="UUR825" s="28"/>
      <c r="UUS825" s="28"/>
      <c r="UUT825" s="28"/>
      <c r="UUU825" s="28"/>
      <c r="UUV825" s="28"/>
      <c r="UUW825" s="28"/>
      <c r="UUX825" s="28"/>
      <c r="UUY825" s="28"/>
      <c r="UUZ825" s="28"/>
      <c r="UVA825" s="28"/>
      <c r="UVB825" s="28"/>
      <c r="UVC825" s="28"/>
      <c r="UVD825" s="28"/>
      <c r="UVE825" s="28"/>
      <c r="UVF825" s="28"/>
      <c r="UVG825" s="28"/>
      <c r="UVH825" s="28"/>
      <c r="UVI825" s="28"/>
      <c r="UVJ825" s="28"/>
      <c r="UVK825" s="28"/>
      <c r="UVL825" s="28"/>
      <c r="UVM825" s="28"/>
      <c r="UVN825" s="28"/>
      <c r="UVO825" s="28"/>
      <c r="UVP825" s="28"/>
      <c r="UVQ825" s="28"/>
      <c r="UVR825" s="28"/>
      <c r="UVS825" s="28"/>
      <c r="UVT825" s="28"/>
      <c r="UVU825" s="28"/>
      <c r="UVV825" s="28"/>
      <c r="UVW825" s="28"/>
      <c r="UVX825" s="28"/>
      <c r="UVY825" s="28"/>
      <c r="UVZ825" s="28"/>
      <c r="UWA825" s="28"/>
      <c r="UWB825" s="28"/>
      <c r="UWC825" s="28"/>
      <c r="UWD825" s="28"/>
      <c r="UWE825" s="28"/>
      <c r="UWF825" s="28"/>
      <c r="UWG825" s="28"/>
      <c r="UWH825" s="28"/>
      <c r="UWI825" s="28"/>
      <c r="UWJ825" s="28"/>
      <c r="UWK825" s="28"/>
      <c r="UWL825" s="28"/>
      <c r="UWM825" s="28"/>
      <c r="UWN825" s="28"/>
      <c r="UWO825" s="28"/>
      <c r="UWP825" s="28"/>
      <c r="UWQ825" s="28"/>
      <c r="UWR825" s="28"/>
      <c r="UWS825" s="28"/>
      <c r="UWT825" s="28"/>
      <c r="UWU825" s="28"/>
      <c r="UWV825" s="28"/>
      <c r="UWW825" s="28"/>
      <c r="UWX825" s="28"/>
      <c r="UWY825" s="28"/>
      <c r="UWZ825" s="28"/>
      <c r="UXA825" s="28"/>
      <c r="UXB825" s="28"/>
      <c r="UXC825" s="28"/>
      <c r="UXD825" s="28"/>
      <c r="UXE825" s="28"/>
      <c r="UXF825" s="28"/>
      <c r="UXG825" s="28"/>
      <c r="UXH825" s="28"/>
      <c r="UXI825" s="28"/>
      <c r="UXJ825" s="28"/>
      <c r="UXK825" s="28"/>
      <c r="UXL825" s="28"/>
      <c r="UXM825" s="28"/>
      <c r="UXN825" s="28"/>
      <c r="UXO825" s="28"/>
      <c r="UXP825" s="28"/>
      <c r="UXQ825" s="28"/>
      <c r="UXR825" s="28"/>
      <c r="UXS825" s="28"/>
      <c r="UXT825" s="28"/>
      <c r="UXU825" s="28"/>
      <c r="UXV825" s="28"/>
      <c r="UXW825" s="28"/>
    </row>
    <row r="826" spans="1:14843" customFormat="1" ht="30" customHeight="1" x14ac:dyDescent="0.3">
      <c r="B826" s="106">
        <v>821</v>
      </c>
      <c r="C826" s="55" t="s">
        <v>2549</v>
      </c>
      <c r="D826" s="55" t="s">
        <v>68</v>
      </c>
      <c r="E826" s="57" t="s">
        <v>1966</v>
      </c>
      <c r="F826" s="51">
        <v>11</v>
      </c>
      <c r="G826" s="51" t="s">
        <v>0</v>
      </c>
      <c r="H826" s="73">
        <v>24570000</v>
      </c>
      <c r="I826" s="51" t="s">
        <v>334</v>
      </c>
      <c r="J826" s="51" t="s">
        <v>79</v>
      </c>
      <c r="K826" s="51" t="s">
        <v>1373</v>
      </c>
      <c r="L826" s="89" t="s">
        <v>1892</v>
      </c>
    </row>
    <row r="827" spans="1:14843" customFormat="1" ht="30" customHeight="1" x14ac:dyDescent="0.3">
      <c r="B827" s="106">
        <v>822</v>
      </c>
      <c r="C827" s="55" t="s">
        <v>2549</v>
      </c>
      <c r="D827" s="55" t="s">
        <v>68</v>
      </c>
      <c r="E827" s="57" t="s">
        <v>1965</v>
      </c>
      <c r="F827" s="51">
        <v>11</v>
      </c>
      <c r="G827" s="51" t="s">
        <v>0</v>
      </c>
      <c r="H827" s="73">
        <v>15000000</v>
      </c>
      <c r="I827" s="51" t="s">
        <v>334</v>
      </c>
      <c r="J827" s="51" t="s">
        <v>79</v>
      </c>
      <c r="K827" s="51" t="s">
        <v>1373</v>
      </c>
      <c r="L827" s="89" t="s">
        <v>1892</v>
      </c>
    </row>
    <row r="828" spans="1:14843" customFormat="1" ht="30" customHeight="1" x14ac:dyDescent="0.3">
      <c r="B828" s="106">
        <v>823</v>
      </c>
      <c r="C828" s="55" t="s">
        <v>2549</v>
      </c>
      <c r="D828" s="55" t="s">
        <v>68</v>
      </c>
      <c r="E828" s="57" t="s">
        <v>1967</v>
      </c>
      <c r="F828" s="51">
        <v>11</v>
      </c>
      <c r="G828" s="51" t="s">
        <v>2</v>
      </c>
      <c r="H828" s="73">
        <v>14670000</v>
      </c>
      <c r="I828" s="51" t="s">
        <v>334</v>
      </c>
      <c r="J828" s="51" t="s">
        <v>79</v>
      </c>
      <c r="K828" s="51" t="s">
        <v>1373</v>
      </c>
      <c r="L828" s="89" t="s">
        <v>1892</v>
      </c>
    </row>
    <row r="829" spans="1:14843" customFormat="1" ht="30" customHeight="1" x14ac:dyDescent="0.3">
      <c r="B829" s="107">
        <v>824</v>
      </c>
      <c r="C829" s="64" t="s">
        <v>2549</v>
      </c>
      <c r="D829" s="55" t="s">
        <v>68</v>
      </c>
      <c r="E829" s="57" t="s">
        <v>1946</v>
      </c>
      <c r="F829" s="57">
        <v>11</v>
      </c>
      <c r="G829" s="57" t="s">
        <v>2</v>
      </c>
      <c r="H829" s="74">
        <v>7920000</v>
      </c>
      <c r="I829" s="57" t="s">
        <v>119</v>
      </c>
      <c r="J829" s="57" t="s">
        <v>333</v>
      </c>
      <c r="K829" s="57" t="s">
        <v>1909</v>
      </c>
      <c r="L829" s="91" t="s">
        <v>1910</v>
      </c>
    </row>
    <row r="830" spans="1:14843" customFormat="1" ht="30" customHeight="1" x14ac:dyDescent="0.3">
      <c r="B830" s="106">
        <v>825</v>
      </c>
      <c r="C830" s="55" t="s">
        <v>2549</v>
      </c>
      <c r="D830" s="51" t="s">
        <v>1889</v>
      </c>
      <c r="E830" s="64" t="s">
        <v>281</v>
      </c>
      <c r="F830" s="55">
        <v>12</v>
      </c>
      <c r="G830" s="55" t="s">
        <v>2</v>
      </c>
      <c r="H830" s="73">
        <v>4400000</v>
      </c>
      <c r="I830" s="55" t="s">
        <v>104</v>
      </c>
      <c r="J830" s="55" t="s">
        <v>12</v>
      </c>
      <c r="K830" s="57" t="s">
        <v>1909</v>
      </c>
      <c r="L830" s="91" t="s">
        <v>1910</v>
      </c>
    </row>
    <row r="831" spans="1:14843" customFormat="1" ht="30" customHeight="1" x14ac:dyDescent="0.3">
      <c r="B831" s="107">
        <v>826</v>
      </c>
      <c r="C831" s="64" t="s">
        <v>2549</v>
      </c>
      <c r="D831" s="57" t="s">
        <v>2322</v>
      </c>
      <c r="E831" s="57" t="s">
        <v>2321</v>
      </c>
      <c r="F831" s="57">
        <v>1</v>
      </c>
      <c r="G831" s="57" t="s">
        <v>2</v>
      </c>
      <c r="H831" s="73">
        <v>3960000.0000000005</v>
      </c>
      <c r="I831" s="51" t="s">
        <v>2323</v>
      </c>
      <c r="J831" s="51" t="s">
        <v>2324</v>
      </c>
      <c r="K831" s="51" t="s">
        <v>252</v>
      </c>
      <c r="L831" s="89" t="s">
        <v>39</v>
      </c>
    </row>
    <row r="832" spans="1:14843" customFormat="1" ht="30" customHeight="1" x14ac:dyDescent="0.3">
      <c r="B832" s="107">
        <v>827</v>
      </c>
      <c r="C832" s="64" t="s">
        <v>2549</v>
      </c>
      <c r="D832" s="55" t="s">
        <v>2322</v>
      </c>
      <c r="E832" s="57" t="s">
        <v>2330</v>
      </c>
      <c r="F832" s="57">
        <v>2</v>
      </c>
      <c r="G832" s="57" t="s">
        <v>2</v>
      </c>
      <c r="H832" s="73">
        <v>12650000.000000002</v>
      </c>
      <c r="I832" s="51" t="s">
        <v>2323</v>
      </c>
      <c r="J832" s="51" t="s">
        <v>2324</v>
      </c>
      <c r="K832" s="51" t="s">
        <v>252</v>
      </c>
      <c r="L832" s="89" t="s">
        <v>39</v>
      </c>
    </row>
    <row r="833" spans="2:12" customFormat="1" ht="30" customHeight="1" x14ac:dyDescent="0.3">
      <c r="B833" s="107">
        <v>828</v>
      </c>
      <c r="C833" s="64" t="s">
        <v>2549</v>
      </c>
      <c r="D833" s="51" t="s">
        <v>2322</v>
      </c>
      <c r="E833" s="51" t="s">
        <v>2343</v>
      </c>
      <c r="F833" s="51">
        <v>3</v>
      </c>
      <c r="G833" s="51" t="s">
        <v>2</v>
      </c>
      <c r="H833" s="72">
        <v>15000000</v>
      </c>
      <c r="I833" s="51" t="s">
        <v>2328</v>
      </c>
      <c r="J833" s="61" t="s">
        <v>2329</v>
      </c>
      <c r="K833" s="51" t="s">
        <v>2328</v>
      </c>
      <c r="L833" s="101" t="s">
        <v>2329</v>
      </c>
    </row>
    <row r="834" spans="2:12" customFormat="1" ht="30" customHeight="1" x14ac:dyDescent="0.3">
      <c r="B834" s="107">
        <v>829</v>
      </c>
      <c r="C834" s="64" t="s">
        <v>2549</v>
      </c>
      <c r="D834" s="55" t="s">
        <v>2322</v>
      </c>
      <c r="E834" s="57" t="s">
        <v>2332</v>
      </c>
      <c r="F834" s="57">
        <v>3</v>
      </c>
      <c r="G834" s="57" t="s">
        <v>2</v>
      </c>
      <c r="H834" s="73">
        <v>11000000</v>
      </c>
      <c r="I834" s="51" t="s">
        <v>2333</v>
      </c>
      <c r="J834" s="51" t="s">
        <v>2334</v>
      </c>
      <c r="K834" s="51" t="s">
        <v>252</v>
      </c>
      <c r="L834" s="89" t="s">
        <v>39</v>
      </c>
    </row>
    <row r="835" spans="2:12" customFormat="1" ht="30" customHeight="1" x14ac:dyDescent="0.3">
      <c r="B835" s="107">
        <v>830</v>
      </c>
      <c r="C835" s="64" t="s">
        <v>2549</v>
      </c>
      <c r="D835" s="51" t="s">
        <v>2322</v>
      </c>
      <c r="E835" s="51" t="s">
        <v>2344</v>
      </c>
      <c r="F835" s="51">
        <v>3</v>
      </c>
      <c r="G835" s="51" t="s">
        <v>2</v>
      </c>
      <c r="H835" s="72">
        <v>2200000</v>
      </c>
      <c r="I835" s="51" t="s">
        <v>2328</v>
      </c>
      <c r="J835" s="61" t="s">
        <v>2329</v>
      </c>
      <c r="K835" s="51" t="s">
        <v>2328</v>
      </c>
      <c r="L835" s="101" t="s">
        <v>2329</v>
      </c>
    </row>
    <row r="836" spans="2:12" customFormat="1" ht="30" customHeight="1" x14ac:dyDescent="0.3">
      <c r="B836" s="106">
        <v>831</v>
      </c>
      <c r="C836" s="55" t="s">
        <v>2549</v>
      </c>
      <c r="D836" s="55" t="s">
        <v>2322</v>
      </c>
      <c r="E836" s="51" t="s">
        <v>2352</v>
      </c>
      <c r="F836" s="51">
        <v>4</v>
      </c>
      <c r="G836" s="51" t="s">
        <v>0</v>
      </c>
      <c r="H836" s="73">
        <v>46447500</v>
      </c>
      <c r="I836" s="51" t="s">
        <v>2341</v>
      </c>
      <c r="J836" s="61" t="s">
        <v>2342</v>
      </c>
      <c r="K836" s="51" t="s">
        <v>2328</v>
      </c>
      <c r="L836" s="101" t="s">
        <v>2329</v>
      </c>
    </row>
    <row r="837" spans="2:12" customFormat="1" ht="30" customHeight="1" x14ac:dyDescent="0.3">
      <c r="B837" s="107">
        <v>832</v>
      </c>
      <c r="C837" s="64" t="s">
        <v>2549</v>
      </c>
      <c r="D837" s="51" t="s">
        <v>2322</v>
      </c>
      <c r="E837" s="51" t="s">
        <v>2351</v>
      </c>
      <c r="F837" s="51">
        <v>4</v>
      </c>
      <c r="G837" s="51" t="s">
        <v>2</v>
      </c>
      <c r="H837" s="72">
        <v>1100000</v>
      </c>
      <c r="I837" s="51" t="s">
        <v>2328</v>
      </c>
      <c r="J837" s="61" t="s">
        <v>2329</v>
      </c>
      <c r="K837" s="51" t="s">
        <v>2328</v>
      </c>
      <c r="L837" s="101" t="s">
        <v>2329</v>
      </c>
    </row>
    <row r="838" spans="2:12" customFormat="1" ht="30" customHeight="1" x14ac:dyDescent="0.3">
      <c r="B838" s="106">
        <v>833</v>
      </c>
      <c r="C838" s="55" t="s">
        <v>2549</v>
      </c>
      <c r="D838" s="55" t="s">
        <v>2322</v>
      </c>
      <c r="E838" s="55" t="s">
        <v>2359</v>
      </c>
      <c r="F838" s="55">
        <v>5</v>
      </c>
      <c r="G838" s="55" t="s">
        <v>2</v>
      </c>
      <c r="H838" s="72">
        <v>1650000</v>
      </c>
      <c r="I838" s="55" t="s">
        <v>2326</v>
      </c>
      <c r="J838" s="55" t="s">
        <v>2327</v>
      </c>
      <c r="K838" s="55" t="s">
        <v>2328</v>
      </c>
      <c r="L838" s="90" t="s">
        <v>2329</v>
      </c>
    </row>
    <row r="839" spans="2:12" customFormat="1" ht="30" customHeight="1" x14ac:dyDescent="0.3">
      <c r="B839" s="107">
        <v>834</v>
      </c>
      <c r="C839" s="64" t="s">
        <v>2549</v>
      </c>
      <c r="D839" s="55" t="s">
        <v>2322</v>
      </c>
      <c r="E839" s="57" t="s">
        <v>2356</v>
      </c>
      <c r="F839" s="57">
        <v>5</v>
      </c>
      <c r="G839" s="57" t="s">
        <v>2</v>
      </c>
      <c r="H839" s="73">
        <v>506000.00000000006</v>
      </c>
      <c r="I839" s="51" t="s">
        <v>2323</v>
      </c>
      <c r="J839" s="51" t="s">
        <v>2324</v>
      </c>
      <c r="K839" s="51" t="s">
        <v>252</v>
      </c>
      <c r="L839" s="89" t="s">
        <v>39</v>
      </c>
    </row>
    <row r="840" spans="2:12" customFormat="1" ht="30" customHeight="1" x14ac:dyDescent="0.3">
      <c r="B840" s="106">
        <v>835</v>
      </c>
      <c r="C840" s="55" t="s">
        <v>2549</v>
      </c>
      <c r="D840" s="55" t="s">
        <v>2322</v>
      </c>
      <c r="E840" s="55" t="s">
        <v>2366</v>
      </c>
      <c r="F840" s="55">
        <v>7</v>
      </c>
      <c r="G840" s="55" t="s">
        <v>0</v>
      </c>
      <c r="H840" s="72">
        <v>150000000</v>
      </c>
      <c r="I840" s="55" t="s">
        <v>2367</v>
      </c>
      <c r="J840" s="55" t="s">
        <v>2368</v>
      </c>
      <c r="K840" s="55" t="s">
        <v>2328</v>
      </c>
      <c r="L840" s="90" t="s">
        <v>2329</v>
      </c>
    </row>
    <row r="841" spans="2:12" customFormat="1" ht="30" customHeight="1" x14ac:dyDescent="0.3">
      <c r="B841" s="106">
        <v>836</v>
      </c>
      <c r="C841" s="55" t="s">
        <v>2549</v>
      </c>
      <c r="D841" s="51" t="s">
        <v>2322</v>
      </c>
      <c r="E841" s="51" t="s">
        <v>2375</v>
      </c>
      <c r="F841" s="51">
        <v>8</v>
      </c>
      <c r="G841" s="51" t="s">
        <v>0</v>
      </c>
      <c r="H841" s="73">
        <v>174929720</v>
      </c>
      <c r="I841" s="51" t="s">
        <v>2341</v>
      </c>
      <c r="J841" s="61" t="s">
        <v>2376</v>
      </c>
      <c r="K841" s="51" t="s">
        <v>2328</v>
      </c>
      <c r="L841" s="101" t="s">
        <v>2329</v>
      </c>
    </row>
    <row r="842" spans="2:12" customFormat="1" ht="30" customHeight="1" x14ac:dyDescent="0.3">
      <c r="B842" s="107">
        <v>837</v>
      </c>
      <c r="C842" s="64" t="s">
        <v>2549</v>
      </c>
      <c r="D842" s="55" t="s">
        <v>2322</v>
      </c>
      <c r="E842" s="57" t="s">
        <v>2372</v>
      </c>
      <c r="F842" s="57">
        <v>8</v>
      </c>
      <c r="G842" s="57" t="s">
        <v>0</v>
      </c>
      <c r="H842" s="73">
        <v>18700000</v>
      </c>
      <c r="I842" s="51" t="s">
        <v>2323</v>
      </c>
      <c r="J842" s="51" t="s">
        <v>2324</v>
      </c>
      <c r="K842" s="51" t="s">
        <v>252</v>
      </c>
      <c r="L842" s="89" t="s">
        <v>39</v>
      </c>
    </row>
    <row r="843" spans="2:12" customFormat="1" ht="30" customHeight="1" x14ac:dyDescent="0.3">
      <c r="B843" s="106">
        <v>838</v>
      </c>
      <c r="C843" s="55" t="s">
        <v>2549</v>
      </c>
      <c r="D843" s="51" t="s">
        <v>2322</v>
      </c>
      <c r="E843" s="51" t="s">
        <v>2377</v>
      </c>
      <c r="F843" s="51">
        <v>8</v>
      </c>
      <c r="G843" s="51" t="s">
        <v>0</v>
      </c>
      <c r="H843" s="73">
        <v>10748100</v>
      </c>
      <c r="I843" s="51" t="s">
        <v>2341</v>
      </c>
      <c r="J843" s="61" t="s">
        <v>2376</v>
      </c>
      <c r="K843" s="51" t="s">
        <v>2328</v>
      </c>
      <c r="L843" s="101" t="s">
        <v>2329</v>
      </c>
    </row>
    <row r="844" spans="2:12" customFormat="1" ht="30" customHeight="1" x14ac:dyDescent="0.3">
      <c r="B844" s="106">
        <v>839</v>
      </c>
      <c r="C844" s="55" t="s">
        <v>2549</v>
      </c>
      <c r="D844" s="55" t="s">
        <v>2322</v>
      </c>
      <c r="E844" s="68" t="s">
        <v>2374</v>
      </c>
      <c r="F844" s="55">
        <v>8</v>
      </c>
      <c r="G844" s="55" t="s">
        <v>2</v>
      </c>
      <c r="H844" s="72">
        <v>1100000</v>
      </c>
      <c r="I844" s="55" t="s">
        <v>2326</v>
      </c>
      <c r="J844" s="55" t="s">
        <v>2327</v>
      </c>
      <c r="K844" s="55" t="s">
        <v>2328</v>
      </c>
      <c r="L844" s="90" t="s">
        <v>2329</v>
      </c>
    </row>
    <row r="845" spans="2:12" customFormat="1" ht="30" customHeight="1" x14ac:dyDescent="0.3">
      <c r="B845" s="107">
        <v>840</v>
      </c>
      <c r="C845" s="64" t="s">
        <v>2549</v>
      </c>
      <c r="D845" s="55" t="s">
        <v>2322</v>
      </c>
      <c r="E845" s="57" t="s">
        <v>2385</v>
      </c>
      <c r="F845" s="57">
        <v>10</v>
      </c>
      <c r="G845" s="57" t="s">
        <v>0</v>
      </c>
      <c r="H845" s="73">
        <v>56562000.000000007</v>
      </c>
      <c r="I845" s="51" t="s">
        <v>2386</v>
      </c>
      <c r="J845" s="51" t="s">
        <v>2387</v>
      </c>
      <c r="K845" s="51" t="s">
        <v>252</v>
      </c>
      <c r="L845" s="89" t="s">
        <v>39</v>
      </c>
    </row>
    <row r="846" spans="2:12" customFormat="1" ht="30" customHeight="1" x14ac:dyDescent="0.3">
      <c r="B846" s="106">
        <v>841</v>
      </c>
      <c r="C846" s="55" t="s">
        <v>2549</v>
      </c>
      <c r="D846" s="55" t="s">
        <v>2322</v>
      </c>
      <c r="E846" s="68" t="s">
        <v>1792</v>
      </c>
      <c r="F846" s="55">
        <v>10</v>
      </c>
      <c r="G846" s="55" t="s">
        <v>2</v>
      </c>
      <c r="H846" s="72">
        <v>11000000</v>
      </c>
      <c r="I846" s="55" t="s">
        <v>2326</v>
      </c>
      <c r="J846" s="55" t="s">
        <v>2327</v>
      </c>
      <c r="K846" s="55" t="s">
        <v>2328</v>
      </c>
      <c r="L846" s="90" t="s">
        <v>2329</v>
      </c>
    </row>
    <row r="847" spans="2:12" customFormat="1" ht="30" customHeight="1" x14ac:dyDescent="0.3">
      <c r="B847" s="106">
        <v>842</v>
      </c>
      <c r="C847" s="55" t="s">
        <v>2549</v>
      </c>
      <c r="D847" s="55" t="s">
        <v>26</v>
      </c>
      <c r="E847" s="55" t="s">
        <v>2388</v>
      </c>
      <c r="F847" s="55">
        <v>10</v>
      </c>
      <c r="G847" s="58" t="s">
        <v>2</v>
      </c>
      <c r="H847" s="80">
        <v>5000000</v>
      </c>
      <c r="I847" s="55" t="s">
        <v>2389</v>
      </c>
      <c r="J847" s="55" t="s">
        <v>134</v>
      </c>
      <c r="K847" s="55" t="s">
        <v>2328</v>
      </c>
      <c r="L847" s="90" t="s">
        <v>39</v>
      </c>
    </row>
    <row r="848" spans="2:12" customFormat="1" ht="30" customHeight="1" x14ac:dyDescent="0.3">
      <c r="B848" s="107">
        <v>843</v>
      </c>
      <c r="C848" s="64" t="s">
        <v>2549</v>
      </c>
      <c r="D848" s="55" t="s">
        <v>2322</v>
      </c>
      <c r="E848" s="57" t="s">
        <v>2384</v>
      </c>
      <c r="F848" s="57">
        <v>10</v>
      </c>
      <c r="G848" s="57" t="s">
        <v>2</v>
      </c>
      <c r="H848" s="73">
        <v>2090000.0000000002</v>
      </c>
      <c r="I848" s="51" t="s">
        <v>2347</v>
      </c>
      <c r="J848" s="51" t="s">
        <v>2348</v>
      </c>
      <c r="K848" s="51" t="s">
        <v>252</v>
      </c>
      <c r="L848" s="89" t="s">
        <v>39</v>
      </c>
    </row>
    <row r="849" spans="2:12" customFormat="1" ht="30" customHeight="1" x14ac:dyDescent="0.3">
      <c r="B849" s="106">
        <v>844</v>
      </c>
      <c r="C849" s="55" t="s">
        <v>2549</v>
      </c>
      <c r="D849" s="55" t="s">
        <v>26</v>
      </c>
      <c r="E849" s="55" t="s">
        <v>2395</v>
      </c>
      <c r="F849" s="55">
        <v>11</v>
      </c>
      <c r="G849" s="55" t="s">
        <v>0</v>
      </c>
      <c r="H849" s="80">
        <v>25000000</v>
      </c>
      <c r="I849" s="55" t="s">
        <v>2389</v>
      </c>
      <c r="J849" s="55" t="s">
        <v>134</v>
      </c>
      <c r="K849" s="55" t="s">
        <v>2328</v>
      </c>
      <c r="L849" s="90" t="s">
        <v>2329</v>
      </c>
    </row>
    <row r="850" spans="2:12" customFormat="1" ht="30" customHeight="1" x14ac:dyDescent="0.3">
      <c r="B850" s="107">
        <v>845</v>
      </c>
      <c r="C850" s="64" t="s">
        <v>2549</v>
      </c>
      <c r="D850" s="55" t="s">
        <v>2322</v>
      </c>
      <c r="E850" s="57" t="s">
        <v>2391</v>
      </c>
      <c r="F850" s="57">
        <v>11</v>
      </c>
      <c r="G850" s="57" t="s">
        <v>0</v>
      </c>
      <c r="H850" s="73">
        <v>7700000.0000000009</v>
      </c>
      <c r="I850" s="51" t="s">
        <v>2347</v>
      </c>
      <c r="J850" s="51" t="s">
        <v>2348</v>
      </c>
      <c r="K850" s="51" t="s">
        <v>252</v>
      </c>
      <c r="L850" s="89" t="s">
        <v>39</v>
      </c>
    </row>
    <row r="851" spans="2:12" customFormat="1" ht="30" customHeight="1" x14ac:dyDescent="0.3">
      <c r="B851" s="107">
        <v>846</v>
      </c>
      <c r="C851" s="64" t="s">
        <v>2549</v>
      </c>
      <c r="D851" s="55" t="s">
        <v>2322</v>
      </c>
      <c r="E851" s="57" t="s">
        <v>2392</v>
      </c>
      <c r="F851" s="57">
        <v>11</v>
      </c>
      <c r="G851" s="57" t="s">
        <v>0</v>
      </c>
      <c r="H851" s="73">
        <v>3850000.0000000005</v>
      </c>
      <c r="I851" s="51" t="s">
        <v>2347</v>
      </c>
      <c r="J851" s="51" t="s">
        <v>2348</v>
      </c>
      <c r="K851" s="51" t="s">
        <v>252</v>
      </c>
      <c r="L851" s="89" t="s">
        <v>39</v>
      </c>
    </row>
    <row r="852" spans="2:12" customFormat="1" ht="30" customHeight="1" x14ac:dyDescent="0.3">
      <c r="B852" s="106">
        <v>847</v>
      </c>
      <c r="C852" s="55" t="s">
        <v>2549</v>
      </c>
      <c r="D852" s="55" t="s">
        <v>2322</v>
      </c>
      <c r="E852" s="55" t="s">
        <v>2394</v>
      </c>
      <c r="F852" s="55">
        <v>11</v>
      </c>
      <c r="G852" s="55" t="s">
        <v>2</v>
      </c>
      <c r="H852" s="72">
        <v>1650000</v>
      </c>
      <c r="I852" s="55" t="s">
        <v>2326</v>
      </c>
      <c r="J852" s="55" t="s">
        <v>2327</v>
      </c>
      <c r="K852" s="55" t="s">
        <v>2328</v>
      </c>
      <c r="L852" s="90" t="s">
        <v>2329</v>
      </c>
    </row>
    <row r="853" spans="2:12" customFormat="1" ht="30" customHeight="1" x14ac:dyDescent="0.3">
      <c r="B853" s="111">
        <v>848</v>
      </c>
      <c r="C853" s="59" t="s">
        <v>2549</v>
      </c>
      <c r="D853" s="59" t="s">
        <v>686</v>
      </c>
      <c r="E853" s="59" t="s">
        <v>685</v>
      </c>
      <c r="F853" s="59">
        <v>2</v>
      </c>
      <c r="G853" s="59" t="s">
        <v>2</v>
      </c>
      <c r="H853" s="75">
        <f>19000000*1.1</f>
        <v>20900000</v>
      </c>
      <c r="I853" s="59" t="s">
        <v>687</v>
      </c>
      <c r="J853" s="59" t="s">
        <v>688</v>
      </c>
      <c r="K853" s="59" t="s">
        <v>598</v>
      </c>
      <c r="L853" s="103" t="s">
        <v>599</v>
      </c>
    </row>
    <row r="854" spans="2:12" customFormat="1" ht="30" customHeight="1" x14ac:dyDescent="0.3">
      <c r="B854" s="106">
        <v>849</v>
      </c>
      <c r="C854" s="55" t="s">
        <v>2549</v>
      </c>
      <c r="D854" s="59" t="s">
        <v>686</v>
      </c>
      <c r="E854" s="55" t="s">
        <v>698</v>
      </c>
      <c r="F854" s="55">
        <v>11</v>
      </c>
      <c r="G854" s="55" t="s">
        <v>0</v>
      </c>
      <c r="H854" s="72">
        <v>2200000000</v>
      </c>
      <c r="I854" s="55" t="s">
        <v>696</v>
      </c>
      <c r="J854" s="55" t="s">
        <v>697</v>
      </c>
      <c r="K854" s="55" t="s">
        <v>598</v>
      </c>
      <c r="L854" s="90" t="s">
        <v>599</v>
      </c>
    </row>
    <row r="855" spans="2:12" customFormat="1" ht="30" customHeight="1" x14ac:dyDescent="0.3">
      <c r="B855" s="106">
        <v>850</v>
      </c>
      <c r="C855" s="55" t="s">
        <v>2549</v>
      </c>
      <c r="D855" s="59" t="s">
        <v>686</v>
      </c>
      <c r="E855" s="55" t="s">
        <v>699</v>
      </c>
      <c r="F855" s="55">
        <v>12</v>
      </c>
      <c r="G855" s="55" t="s">
        <v>2</v>
      </c>
      <c r="H855" s="72">
        <v>330000000</v>
      </c>
      <c r="I855" s="55" t="s">
        <v>696</v>
      </c>
      <c r="J855" s="55" t="s">
        <v>697</v>
      </c>
      <c r="K855" s="55" t="s">
        <v>598</v>
      </c>
      <c r="L855" s="90" t="s">
        <v>599</v>
      </c>
    </row>
    <row r="856" spans="2:12" customFormat="1" ht="30" customHeight="1" x14ac:dyDescent="0.3">
      <c r="B856" s="106">
        <v>851</v>
      </c>
      <c r="C856" s="55" t="s">
        <v>2549</v>
      </c>
      <c r="D856" s="55" t="s">
        <v>680</v>
      </c>
      <c r="E856" s="55" t="s">
        <v>684</v>
      </c>
      <c r="F856" s="55">
        <v>6</v>
      </c>
      <c r="G856" s="55" t="s">
        <v>1</v>
      </c>
      <c r="H856" s="72">
        <f>80000000*1.1</f>
        <v>88000000</v>
      </c>
      <c r="I856" s="55" t="s">
        <v>682</v>
      </c>
      <c r="J856" s="55" t="s">
        <v>683</v>
      </c>
      <c r="K856" s="55" t="s">
        <v>598</v>
      </c>
      <c r="L856" s="90" t="s">
        <v>599</v>
      </c>
    </row>
    <row r="857" spans="2:12" customFormat="1" ht="30" customHeight="1" x14ac:dyDescent="0.3">
      <c r="B857" s="106">
        <v>852</v>
      </c>
      <c r="C857" s="55" t="s">
        <v>2549</v>
      </c>
      <c r="D857" s="55" t="s">
        <v>701</v>
      </c>
      <c r="E857" s="55" t="s">
        <v>709</v>
      </c>
      <c r="F857" s="55">
        <v>1</v>
      </c>
      <c r="G857" s="55" t="s">
        <v>0</v>
      </c>
      <c r="H857" s="72">
        <v>179584900</v>
      </c>
      <c r="I857" s="55" t="s">
        <v>705</v>
      </c>
      <c r="J857" s="55" t="s">
        <v>706</v>
      </c>
      <c r="K857" s="55" t="s">
        <v>496</v>
      </c>
      <c r="L857" s="90" t="s">
        <v>137</v>
      </c>
    </row>
    <row r="858" spans="2:12" customFormat="1" ht="30" customHeight="1" x14ac:dyDescent="0.3">
      <c r="B858" s="106">
        <v>853</v>
      </c>
      <c r="C858" s="55" t="s">
        <v>2549</v>
      </c>
      <c r="D858" s="55" t="s">
        <v>701</v>
      </c>
      <c r="E858" s="55" t="s">
        <v>267</v>
      </c>
      <c r="F858" s="55">
        <v>1</v>
      </c>
      <c r="G858" s="55" t="s">
        <v>2</v>
      </c>
      <c r="H858" s="72">
        <v>19316000.000000004</v>
      </c>
      <c r="I858" s="55" t="s">
        <v>702</v>
      </c>
      <c r="J858" s="55" t="s">
        <v>180</v>
      </c>
      <c r="K858" s="55" t="s">
        <v>624</v>
      </c>
      <c r="L858" s="90" t="s">
        <v>625</v>
      </c>
    </row>
    <row r="859" spans="2:12" customFormat="1" ht="30" customHeight="1" x14ac:dyDescent="0.3">
      <c r="B859" s="106">
        <v>854</v>
      </c>
      <c r="C859" s="55" t="s">
        <v>2549</v>
      </c>
      <c r="D859" s="55" t="s">
        <v>701</v>
      </c>
      <c r="E859" s="55" t="s">
        <v>268</v>
      </c>
      <c r="F859" s="55">
        <v>2</v>
      </c>
      <c r="G859" s="55" t="s">
        <v>2</v>
      </c>
      <c r="H859" s="72">
        <v>19782400</v>
      </c>
      <c r="I859" s="55" t="s">
        <v>702</v>
      </c>
      <c r="J859" s="55" t="s">
        <v>180</v>
      </c>
      <c r="K859" s="55" t="s">
        <v>624</v>
      </c>
      <c r="L859" s="90" t="s">
        <v>625</v>
      </c>
    </row>
    <row r="860" spans="2:12" customFormat="1" ht="30" customHeight="1" x14ac:dyDescent="0.3">
      <c r="B860" s="106">
        <v>855</v>
      </c>
      <c r="C860" s="55" t="s">
        <v>2549</v>
      </c>
      <c r="D860" s="55" t="s">
        <v>701</v>
      </c>
      <c r="E860" s="55" t="s">
        <v>266</v>
      </c>
      <c r="F860" s="55">
        <v>2</v>
      </c>
      <c r="G860" s="55" t="s">
        <v>2</v>
      </c>
      <c r="H860" s="72">
        <v>3441900.0000000005</v>
      </c>
      <c r="I860" s="55" t="s">
        <v>702</v>
      </c>
      <c r="J860" s="55" t="s">
        <v>180</v>
      </c>
      <c r="K860" s="55" t="s">
        <v>624</v>
      </c>
      <c r="L860" s="90" t="s">
        <v>625</v>
      </c>
    </row>
    <row r="861" spans="2:12" customFormat="1" ht="30" customHeight="1" x14ac:dyDescent="0.3">
      <c r="B861" s="106">
        <v>856</v>
      </c>
      <c r="C861" s="55" t="s">
        <v>2549</v>
      </c>
      <c r="D861" s="55" t="s">
        <v>701</v>
      </c>
      <c r="E861" s="55" t="s">
        <v>270</v>
      </c>
      <c r="F861" s="55">
        <v>9</v>
      </c>
      <c r="G861" s="55" t="s">
        <v>2</v>
      </c>
      <c r="H861" s="72">
        <v>13860000.000000002</v>
      </c>
      <c r="I861" s="55" t="s">
        <v>702</v>
      </c>
      <c r="J861" s="55" t="s">
        <v>180</v>
      </c>
      <c r="K861" s="55" t="s">
        <v>624</v>
      </c>
      <c r="L861" s="90" t="s">
        <v>625</v>
      </c>
    </row>
    <row r="862" spans="2:12" customFormat="1" ht="30" customHeight="1" x14ac:dyDescent="0.3">
      <c r="B862" s="106">
        <v>857</v>
      </c>
      <c r="C862" s="55" t="s">
        <v>2549</v>
      </c>
      <c r="D862" s="55" t="s">
        <v>701</v>
      </c>
      <c r="E862" s="55" t="s">
        <v>269</v>
      </c>
      <c r="F862" s="55">
        <v>9</v>
      </c>
      <c r="G862" s="55" t="s">
        <v>2</v>
      </c>
      <c r="H862" s="72">
        <v>7909000.0000000009</v>
      </c>
      <c r="I862" s="55" t="s">
        <v>702</v>
      </c>
      <c r="J862" s="55" t="s">
        <v>180</v>
      </c>
      <c r="K862" s="55" t="s">
        <v>624</v>
      </c>
      <c r="L862" s="90" t="s">
        <v>625</v>
      </c>
    </row>
    <row r="863" spans="2:12" customFormat="1" ht="30" customHeight="1" x14ac:dyDescent="0.3">
      <c r="B863" s="106">
        <v>858</v>
      </c>
      <c r="C863" s="55" t="s">
        <v>2549</v>
      </c>
      <c r="D863" s="55" t="s">
        <v>666</v>
      </c>
      <c r="E863" s="55" t="s">
        <v>679</v>
      </c>
      <c r="F863" s="55">
        <v>2</v>
      </c>
      <c r="G863" s="55" t="s">
        <v>0</v>
      </c>
      <c r="H863" s="72">
        <v>132000000</v>
      </c>
      <c r="I863" s="55" t="s">
        <v>676</v>
      </c>
      <c r="J863" s="55" t="s">
        <v>677</v>
      </c>
      <c r="K863" s="55" t="s">
        <v>500</v>
      </c>
      <c r="L863" s="90" t="s">
        <v>646</v>
      </c>
    </row>
    <row r="864" spans="2:12" customFormat="1" ht="30" customHeight="1" x14ac:dyDescent="0.3">
      <c r="B864" s="106">
        <v>859</v>
      </c>
      <c r="C864" s="55" t="s">
        <v>2549</v>
      </c>
      <c r="D864" s="55" t="s">
        <v>666</v>
      </c>
      <c r="E864" s="55" t="s">
        <v>675</v>
      </c>
      <c r="F864" s="55">
        <v>3</v>
      </c>
      <c r="G864" s="55" t="s">
        <v>1</v>
      </c>
      <c r="H864" s="72">
        <v>1126400000</v>
      </c>
      <c r="I864" s="55" t="s">
        <v>676</v>
      </c>
      <c r="J864" s="55" t="s">
        <v>677</v>
      </c>
      <c r="K864" s="51" t="s">
        <v>624</v>
      </c>
      <c r="L864" s="89" t="s">
        <v>625</v>
      </c>
    </row>
    <row r="865" spans="1:14843" s="30" customFormat="1" ht="30" customHeight="1" x14ac:dyDescent="0.3">
      <c r="B865" s="106">
        <v>860</v>
      </c>
      <c r="C865" s="55" t="s">
        <v>2549</v>
      </c>
      <c r="D865" s="55" t="s">
        <v>666</v>
      </c>
      <c r="E865" s="55" t="s">
        <v>665</v>
      </c>
      <c r="F865" s="55">
        <v>3</v>
      </c>
      <c r="G865" s="55" t="s">
        <v>0</v>
      </c>
      <c r="H865" s="72">
        <v>453975500</v>
      </c>
      <c r="I865" s="55" t="s">
        <v>667</v>
      </c>
      <c r="J865" s="55" t="s">
        <v>668</v>
      </c>
      <c r="K865" s="55" t="s">
        <v>441</v>
      </c>
      <c r="L865" s="90" t="s">
        <v>442</v>
      </c>
    </row>
    <row r="866" spans="1:14843" s="28" customFormat="1" ht="29.25" customHeight="1" x14ac:dyDescent="0.3">
      <c r="B866" s="106">
        <v>861</v>
      </c>
      <c r="C866" s="55" t="s">
        <v>2549</v>
      </c>
      <c r="D866" s="55" t="s">
        <v>666</v>
      </c>
      <c r="E866" s="55" t="s">
        <v>669</v>
      </c>
      <c r="F866" s="55">
        <v>4</v>
      </c>
      <c r="G866" s="55" t="s">
        <v>0</v>
      </c>
      <c r="H866" s="72">
        <v>220000000</v>
      </c>
      <c r="I866" s="55" t="s">
        <v>670</v>
      </c>
      <c r="J866" s="55" t="s">
        <v>671</v>
      </c>
      <c r="K866" s="55" t="s">
        <v>441</v>
      </c>
      <c r="L866" s="90" t="s">
        <v>442</v>
      </c>
    </row>
    <row r="867" spans="1:14843" s="28" customFormat="1" ht="30" customHeight="1" x14ac:dyDescent="0.3">
      <c r="B867" s="106">
        <v>862</v>
      </c>
      <c r="C867" s="55" t="s">
        <v>2549</v>
      </c>
      <c r="D867" s="55" t="s">
        <v>666</v>
      </c>
      <c r="E867" s="55" t="s">
        <v>672</v>
      </c>
      <c r="F867" s="55">
        <v>10</v>
      </c>
      <c r="G867" s="55" t="s">
        <v>2</v>
      </c>
      <c r="H867" s="72">
        <v>2403336000</v>
      </c>
      <c r="I867" s="56" t="s">
        <v>546</v>
      </c>
      <c r="J867" s="55" t="s">
        <v>673</v>
      </c>
      <c r="K867" s="55" t="s">
        <v>598</v>
      </c>
      <c r="L867" s="90" t="s">
        <v>599</v>
      </c>
    </row>
    <row r="868" spans="1:14843" s="28" customFormat="1" ht="30" customHeight="1" x14ac:dyDescent="0.3">
      <c r="B868" s="106">
        <v>863</v>
      </c>
      <c r="C868" s="55" t="s">
        <v>2549</v>
      </c>
      <c r="D868" s="55" t="s">
        <v>666</v>
      </c>
      <c r="E868" s="55" t="s">
        <v>678</v>
      </c>
      <c r="F868" s="55">
        <v>12</v>
      </c>
      <c r="G868" s="55" t="s">
        <v>1</v>
      </c>
      <c r="H868" s="72">
        <v>253583000</v>
      </c>
      <c r="I868" s="55" t="s">
        <v>676</v>
      </c>
      <c r="J868" s="55" t="s">
        <v>677</v>
      </c>
      <c r="K868" s="55" t="s">
        <v>500</v>
      </c>
      <c r="L868" s="90" t="s">
        <v>646</v>
      </c>
    </row>
    <row r="869" spans="1:14843" s="28" customFormat="1" ht="30" customHeight="1" x14ac:dyDescent="0.3">
      <c r="B869" s="106">
        <v>864</v>
      </c>
      <c r="C869" s="55" t="s">
        <v>2549</v>
      </c>
      <c r="D869" s="51" t="s">
        <v>27</v>
      </c>
      <c r="E869" s="51" t="s">
        <v>277</v>
      </c>
      <c r="F869" s="51">
        <v>1</v>
      </c>
      <c r="G869" s="51" t="s">
        <v>1</v>
      </c>
      <c r="H869" s="73">
        <v>33308000</v>
      </c>
      <c r="I869" s="51" t="s">
        <v>803</v>
      </c>
      <c r="J869" s="51" t="s">
        <v>804</v>
      </c>
      <c r="K869" s="51" t="s">
        <v>783</v>
      </c>
      <c r="L869" s="89" t="s">
        <v>784</v>
      </c>
    </row>
    <row r="870" spans="1:14843" s="28" customFormat="1" ht="30" customHeight="1" x14ac:dyDescent="0.3">
      <c r="B870" s="106">
        <v>865</v>
      </c>
      <c r="C870" s="55" t="s">
        <v>2549</v>
      </c>
      <c r="D870" s="51" t="s">
        <v>782</v>
      </c>
      <c r="E870" s="51" t="s">
        <v>790</v>
      </c>
      <c r="F870" s="51">
        <v>1</v>
      </c>
      <c r="G870" s="51" t="s">
        <v>2</v>
      </c>
      <c r="H870" s="73">
        <v>13956800</v>
      </c>
      <c r="I870" s="51" t="s">
        <v>786</v>
      </c>
      <c r="J870" s="51" t="s">
        <v>787</v>
      </c>
      <c r="K870" s="51" t="s">
        <v>786</v>
      </c>
      <c r="L870" s="89" t="s">
        <v>787</v>
      </c>
    </row>
    <row r="871" spans="1:14843" s="28" customFormat="1" ht="30" customHeight="1" x14ac:dyDescent="0.3">
      <c r="B871" s="106">
        <v>866</v>
      </c>
      <c r="C871" s="55" t="s">
        <v>2549</v>
      </c>
      <c r="D871" s="51" t="s">
        <v>782</v>
      </c>
      <c r="E871" s="51" t="s">
        <v>875</v>
      </c>
      <c r="F871" s="51">
        <v>1</v>
      </c>
      <c r="G871" s="51" t="s">
        <v>2</v>
      </c>
      <c r="H871" s="73">
        <v>5097400</v>
      </c>
      <c r="I871" s="51" t="s">
        <v>872</v>
      </c>
      <c r="J871" s="51" t="s">
        <v>873</v>
      </c>
      <c r="K871" s="51" t="s">
        <v>786</v>
      </c>
      <c r="L871" s="89" t="s">
        <v>787</v>
      </c>
    </row>
    <row r="872" spans="1:14843" s="28" customFormat="1" ht="30" customHeight="1" x14ac:dyDescent="0.3">
      <c r="B872" s="106">
        <v>867</v>
      </c>
      <c r="C872" s="55" t="s">
        <v>2549</v>
      </c>
      <c r="D872" s="51" t="s">
        <v>782</v>
      </c>
      <c r="E872" s="51" t="s">
        <v>870</v>
      </c>
      <c r="F872" s="51">
        <v>2</v>
      </c>
      <c r="G872" s="51" t="s">
        <v>0</v>
      </c>
      <c r="H872" s="73">
        <v>500000000</v>
      </c>
      <c r="I872" s="51" t="s">
        <v>866</v>
      </c>
      <c r="J872" s="51" t="s">
        <v>867</v>
      </c>
      <c r="K872" s="51" t="s">
        <v>786</v>
      </c>
      <c r="L872" s="89" t="s">
        <v>787</v>
      </c>
    </row>
    <row r="873" spans="1:14843" s="28" customFormat="1" ht="30" customHeight="1" x14ac:dyDescent="0.3">
      <c r="B873" s="106">
        <v>868</v>
      </c>
      <c r="C873" s="55" t="s">
        <v>2549</v>
      </c>
      <c r="D873" s="51" t="s">
        <v>27</v>
      </c>
      <c r="E873" s="51" t="s">
        <v>838</v>
      </c>
      <c r="F873" s="51">
        <v>2</v>
      </c>
      <c r="G873" s="51" t="s">
        <v>2</v>
      </c>
      <c r="H873" s="73">
        <v>20000000</v>
      </c>
      <c r="I873" s="53" t="s">
        <v>835</v>
      </c>
      <c r="J873" s="51" t="s">
        <v>836</v>
      </c>
      <c r="K873" s="51" t="s">
        <v>783</v>
      </c>
      <c r="L873" s="89" t="s">
        <v>784</v>
      </c>
    </row>
    <row r="874" spans="1:14843" s="32" customFormat="1" ht="30" customHeight="1" x14ac:dyDescent="0.3">
      <c r="B874" s="106">
        <v>869</v>
      </c>
      <c r="C874" s="55" t="s">
        <v>2549</v>
      </c>
      <c r="D874" s="51" t="s">
        <v>27</v>
      </c>
      <c r="E874" s="51" t="s">
        <v>837</v>
      </c>
      <c r="F874" s="51">
        <v>2</v>
      </c>
      <c r="G874" s="51" t="s">
        <v>2</v>
      </c>
      <c r="H874" s="73">
        <v>7000000</v>
      </c>
      <c r="I874" s="53" t="s">
        <v>835</v>
      </c>
      <c r="J874" s="51" t="s">
        <v>836</v>
      </c>
      <c r="K874" s="51" t="s">
        <v>783</v>
      </c>
      <c r="L874" s="89" t="s">
        <v>784</v>
      </c>
    </row>
    <row r="875" spans="1:14843" customFormat="1" ht="30" customHeight="1" x14ac:dyDescent="0.3">
      <c r="B875" s="106">
        <v>870</v>
      </c>
      <c r="C875" s="55" t="s">
        <v>2549</v>
      </c>
      <c r="D875" s="51" t="s">
        <v>782</v>
      </c>
      <c r="E875" s="51" t="s">
        <v>871</v>
      </c>
      <c r="F875" s="51">
        <v>3</v>
      </c>
      <c r="G875" s="51" t="s">
        <v>0</v>
      </c>
      <c r="H875" s="73">
        <v>59180000.000000007</v>
      </c>
      <c r="I875" s="51" t="s">
        <v>872</v>
      </c>
      <c r="J875" s="51" t="s">
        <v>873</v>
      </c>
      <c r="K875" s="51" t="s">
        <v>786</v>
      </c>
      <c r="L875" s="89" t="s">
        <v>787</v>
      </c>
    </row>
    <row r="876" spans="1:14843" customFormat="1" ht="30" customHeight="1" x14ac:dyDescent="0.3">
      <c r="B876" s="106">
        <v>871</v>
      </c>
      <c r="C876" s="55" t="s">
        <v>2549</v>
      </c>
      <c r="D876" s="51" t="s">
        <v>782</v>
      </c>
      <c r="E876" s="51" t="s">
        <v>791</v>
      </c>
      <c r="F876" s="51">
        <v>3</v>
      </c>
      <c r="G876" s="51" t="s">
        <v>2</v>
      </c>
      <c r="H876" s="73">
        <v>10818500</v>
      </c>
      <c r="I876" s="51" t="s">
        <v>786</v>
      </c>
      <c r="J876" s="51" t="s">
        <v>787</v>
      </c>
      <c r="K876" s="51" t="s">
        <v>786</v>
      </c>
      <c r="L876" s="89" t="s">
        <v>787</v>
      </c>
    </row>
    <row r="877" spans="1:14843" customFormat="1" ht="30" customHeight="1" x14ac:dyDescent="0.3">
      <c r="B877" s="106">
        <v>872</v>
      </c>
      <c r="C877" s="55" t="s">
        <v>2549</v>
      </c>
      <c r="D877" s="51" t="s">
        <v>782</v>
      </c>
      <c r="E877" s="51" t="s">
        <v>851</v>
      </c>
      <c r="F877" s="51">
        <v>3</v>
      </c>
      <c r="G877" s="51" t="s">
        <v>2</v>
      </c>
      <c r="H877" s="73">
        <v>1000000</v>
      </c>
      <c r="I877" s="51" t="s">
        <v>849</v>
      </c>
      <c r="J877" s="51" t="s">
        <v>850</v>
      </c>
      <c r="K877" s="51" t="s">
        <v>783</v>
      </c>
      <c r="L877" s="89" t="s">
        <v>784</v>
      </c>
    </row>
    <row r="878" spans="1:14843" customFormat="1" ht="30" customHeight="1" x14ac:dyDescent="0.3">
      <c r="B878" s="106">
        <v>873</v>
      </c>
      <c r="C878" s="55" t="s">
        <v>2549</v>
      </c>
      <c r="D878" s="51" t="s">
        <v>782</v>
      </c>
      <c r="E878" s="51" t="s">
        <v>793</v>
      </c>
      <c r="F878" s="51">
        <v>4</v>
      </c>
      <c r="G878" s="51" t="s">
        <v>0</v>
      </c>
      <c r="H878" s="73">
        <v>129828000</v>
      </c>
      <c r="I878" s="51" t="s">
        <v>786</v>
      </c>
      <c r="J878" s="51" t="s">
        <v>787</v>
      </c>
      <c r="K878" s="51" t="s">
        <v>786</v>
      </c>
      <c r="L878" s="89" t="s">
        <v>787</v>
      </c>
    </row>
    <row r="879" spans="1:14843" customFormat="1" ht="30" customHeight="1" x14ac:dyDescent="0.3">
      <c r="B879" s="106">
        <v>874</v>
      </c>
      <c r="C879" s="55" t="s">
        <v>2549</v>
      </c>
      <c r="D879" s="51" t="s">
        <v>782</v>
      </c>
      <c r="E879" s="51" t="s">
        <v>845</v>
      </c>
      <c r="F879" s="51">
        <v>4</v>
      </c>
      <c r="G879" s="51" t="s">
        <v>2</v>
      </c>
      <c r="H879" s="73">
        <v>4554000</v>
      </c>
      <c r="I879" s="51" t="s">
        <v>843</v>
      </c>
      <c r="J879" s="51" t="s">
        <v>844</v>
      </c>
      <c r="K879" s="51" t="s">
        <v>783</v>
      </c>
      <c r="L879" s="89" t="s">
        <v>784</v>
      </c>
    </row>
    <row r="880" spans="1:14843" s="30" customFormat="1" ht="30" customHeight="1" x14ac:dyDescent="0.3">
      <c r="A880" s="32"/>
      <c r="B880" s="106">
        <v>875</v>
      </c>
      <c r="C880" s="55" t="s">
        <v>2549</v>
      </c>
      <c r="D880" s="51" t="s">
        <v>782</v>
      </c>
      <c r="E880" s="61" t="s">
        <v>876</v>
      </c>
      <c r="F880" s="51">
        <v>4</v>
      </c>
      <c r="G880" s="51" t="s">
        <v>2</v>
      </c>
      <c r="H880" s="73">
        <v>1815000.0000000002</v>
      </c>
      <c r="I880" s="51" t="s">
        <v>872</v>
      </c>
      <c r="J880" s="51" t="s">
        <v>873</v>
      </c>
      <c r="K880" s="51" t="s">
        <v>786</v>
      </c>
      <c r="L880" s="89" t="s">
        <v>787</v>
      </c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  <c r="BN880" s="28"/>
      <c r="BO880" s="28"/>
      <c r="BP880" s="28"/>
      <c r="BQ880" s="28"/>
      <c r="BR880" s="28"/>
      <c r="BS880" s="28"/>
      <c r="BT880" s="28"/>
      <c r="BU880" s="28"/>
      <c r="BV880" s="28"/>
      <c r="BW880" s="28"/>
      <c r="BX880" s="28"/>
      <c r="BY880" s="28"/>
      <c r="BZ880" s="28"/>
      <c r="CA880" s="28"/>
      <c r="CB880" s="28"/>
      <c r="CC880" s="28"/>
      <c r="CD880" s="28"/>
      <c r="CE880" s="28"/>
      <c r="CF880" s="28"/>
      <c r="CG880" s="28"/>
      <c r="CH880" s="28"/>
      <c r="CI880" s="28"/>
      <c r="CJ880" s="28"/>
      <c r="CK880" s="28"/>
      <c r="CL880" s="28"/>
      <c r="CM880" s="28"/>
      <c r="CN880" s="28"/>
      <c r="CO880" s="28"/>
      <c r="CP880" s="28"/>
      <c r="CQ880" s="28"/>
      <c r="CR880" s="28"/>
      <c r="CS880" s="28"/>
      <c r="CT880" s="28"/>
      <c r="CU880" s="28"/>
      <c r="CV880" s="28"/>
      <c r="CW880" s="28"/>
      <c r="CX880" s="28"/>
      <c r="CY880" s="28"/>
      <c r="CZ880" s="28"/>
      <c r="DA880" s="28"/>
      <c r="DB880" s="28"/>
      <c r="DC880" s="28"/>
      <c r="DD880" s="28"/>
      <c r="DE880" s="28"/>
      <c r="DF880" s="28"/>
      <c r="DG880" s="28"/>
      <c r="DH880" s="28"/>
      <c r="DI880" s="28"/>
      <c r="DJ880" s="28"/>
      <c r="DK880" s="28"/>
      <c r="DL880" s="28"/>
      <c r="DM880" s="28"/>
      <c r="DN880" s="28"/>
      <c r="DO880" s="28"/>
      <c r="DP880" s="28"/>
      <c r="DQ880" s="28"/>
      <c r="DR880" s="28"/>
      <c r="DS880" s="28"/>
      <c r="DT880" s="28"/>
      <c r="DU880" s="28"/>
      <c r="DV880" s="28"/>
      <c r="DW880" s="28"/>
      <c r="DX880" s="28"/>
      <c r="DY880" s="28"/>
      <c r="DZ880" s="28"/>
      <c r="EA880" s="28"/>
      <c r="EB880" s="28"/>
      <c r="EC880" s="28"/>
      <c r="ED880" s="28"/>
      <c r="EE880" s="28"/>
      <c r="EF880" s="28"/>
      <c r="EG880" s="28"/>
      <c r="EH880" s="28"/>
      <c r="EI880" s="28"/>
      <c r="EJ880" s="28"/>
      <c r="EK880" s="28"/>
      <c r="EL880" s="28"/>
      <c r="EM880" s="28"/>
      <c r="EN880" s="28"/>
      <c r="EO880" s="28"/>
      <c r="EP880" s="28"/>
      <c r="EQ880" s="28"/>
      <c r="ER880" s="28"/>
      <c r="ES880" s="28"/>
      <c r="ET880" s="28"/>
      <c r="EU880" s="28"/>
      <c r="EV880" s="28"/>
      <c r="EW880" s="28"/>
      <c r="EX880" s="28"/>
      <c r="EY880" s="28"/>
      <c r="EZ880" s="28"/>
      <c r="FA880" s="28"/>
      <c r="FB880" s="28"/>
      <c r="FC880" s="28"/>
      <c r="FD880" s="28"/>
      <c r="FE880" s="28"/>
      <c r="FF880" s="28"/>
      <c r="FG880" s="28"/>
      <c r="FH880" s="28"/>
      <c r="FI880" s="28"/>
      <c r="FJ880" s="28"/>
      <c r="FK880" s="28"/>
      <c r="FL880" s="28"/>
      <c r="FM880" s="28"/>
      <c r="FN880" s="28"/>
      <c r="FO880" s="28"/>
      <c r="FP880" s="28"/>
      <c r="FQ880" s="28"/>
      <c r="FR880" s="28"/>
      <c r="FS880" s="28"/>
      <c r="FT880" s="28"/>
      <c r="FU880" s="28"/>
      <c r="FV880" s="28"/>
      <c r="FW880" s="28"/>
      <c r="FX880" s="28"/>
      <c r="FY880" s="28"/>
      <c r="FZ880" s="28"/>
      <c r="GA880" s="28"/>
      <c r="GB880" s="28"/>
      <c r="GC880" s="28"/>
      <c r="GD880" s="28"/>
      <c r="GE880" s="28"/>
      <c r="GF880" s="28"/>
      <c r="GG880" s="28"/>
      <c r="GH880" s="28"/>
      <c r="GI880" s="28"/>
      <c r="GJ880" s="28"/>
      <c r="GK880" s="28"/>
      <c r="GL880" s="28"/>
      <c r="GM880" s="28"/>
      <c r="GN880" s="28"/>
      <c r="GO880" s="28"/>
      <c r="GP880" s="28"/>
      <c r="GQ880" s="28"/>
      <c r="GR880" s="28"/>
      <c r="GS880" s="28"/>
      <c r="GT880" s="28"/>
      <c r="GU880" s="28"/>
      <c r="GV880" s="28"/>
      <c r="GW880" s="28"/>
      <c r="GX880" s="28"/>
      <c r="GY880" s="28"/>
      <c r="GZ880" s="28"/>
      <c r="HA880" s="28"/>
      <c r="HB880" s="28"/>
      <c r="HC880" s="28"/>
      <c r="HD880" s="28"/>
      <c r="HE880" s="28"/>
      <c r="HF880" s="28"/>
      <c r="HG880" s="28"/>
      <c r="HH880" s="28"/>
      <c r="HI880" s="28"/>
      <c r="HJ880" s="28"/>
      <c r="HK880" s="28"/>
      <c r="HL880" s="28"/>
      <c r="HM880" s="28"/>
      <c r="HN880" s="28"/>
      <c r="HO880" s="28"/>
      <c r="HP880" s="28"/>
      <c r="HQ880" s="28"/>
      <c r="HR880" s="28"/>
      <c r="HS880" s="28"/>
      <c r="HT880" s="28"/>
      <c r="HU880" s="28"/>
      <c r="HV880" s="28"/>
      <c r="HW880" s="28"/>
      <c r="HX880" s="28"/>
      <c r="HY880" s="28"/>
      <c r="HZ880" s="28"/>
      <c r="IA880" s="28"/>
      <c r="IB880" s="28"/>
      <c r="IC880" s="28"/>
      <c r="ID880" s="28"/>
      <c r="IE880" s="28"/>
      <c r="IF880" s="28"/>
      <c r="IG880" s="28"/>
      <c r="IH880" s="28"/>
      <c r="II880" s="28"/>
      <c r="IJ880" s="28"/>
      <c r="IK880" s="28"/>
      <c r="IL880" s="28"/>
      <c r="IM880" s="28"/>
      <c r="IN880" s="28"/>
      <c r="IO880" s="28"/>
      <c r="IP880" s="28"/>
      <c r="IQ880" s="28"/>
      <c r="IR880" s="28"/>
      <c r="IS880" s="28"/>
      <c r="IT880" s="28"/>
      <c r="IU880" s="28"/>
      <c r="IV880" s="28"/>
      <c r="IW880" s="28"/>
      <c r="IX880" s="28"/>
      <c r="IY880" s="28"/>
      <c r="IZ880" s="28"/>
      <c r="JA880" s="28"/>
      <c r="JB880" s="28"/>
      <c r="JC880" s="28"/>
      <c r="JD880" s="28"/>
      <c r="JE880" s="28"/>
      <c r="JF880" s="28"/>
      <c r="JG880" s="28"/>
      <c r="JH880" s="28"/>
      <c r="JI880" s="28"/>
      <c r="JJ880" s="28"/>
      <c r="JK880" s="28"/>
      <c r="JL880" s="28"/>
      <c r="JM880" s="28"/>
      <c r="JN880" s="28"/>
      <c r="JO880" s="28"/>
      <c r="JP880" s="28"/>
      <c r="JQ880" s="28"/>
      <c r="JR880" s="28"/>
      <c r="JS880" s="28"/>
      <c r="JT880" s="28"/>
      <c r="JU880" s="28"/>
      <c r="JV880" s="28"/>
      <c r="JW880" s="28"/>
      <c r="JX880" s="28"/>
      <c r="JY880" s="28"/>
      <c r="JZ880" s="28"/>
      <c r="KA880" s="28"/>
      <c r="KB880" s="28"/>
      <c r="KC880" s="28"/>
      <c r="KD880" s="28"/>
      <c r="KE880" s="28"/>
      <c r="KF880" s="28"/>
      <c r="KG880" s="28"/>
      <c r="KH880" s="28"/>
      <c r="KI880" s="28"/>
      <c r="KJ880" s="28"/>
      <c r="KK880" s="28"/>
      <c r="KL880" s="28"/>
      <c r="KM880" s="28"/>
      <c r="KN880" s="28"/>
      <c r="KO880" s="28"/>
      <c r="KP880" s="28"/>
      <c r="KQ880" s="28"/>
      <c r="KR880" s="28"/>
      <c r="KS880" s="28"/>
      <c r="KT880" s="28"/>
      <c r="KU880" s="28"/>
      <c r="KV880" s="28"/>
      <c r="KW880" s="28"/>
      <c r="KX880" s="28"/>
      <c r="KY880" s="28"/>
      <c r="KZ880" s="28"/>
      <c r="LA880" s="28"/>
      <c r="LB880" s="28"/>
      <c r="LC880" s="28"/>
      <c r="LD880" s="28"/>
      <c r="LE880" s="28"/>
      <c r="LF880" s="28"/>
      <c r="LG880" s="28"/>
      <c r="LH880" s="28"/>
      <c r="LI880" s="28"/>
      <c r="LJ880" s="28"/>
      <c r="LK880" s="28"/>
      <c r="LL880" s="28"/>
      <c r="LM880" s="28"/>
      <c r="LN880" s="28"/>
      <c r="LO880" s="28"/>
      <c r="LP880" s="28"/>
      <c r="LQ880" s="28"/>
      <c r="LR880" s="28"/>
      <c r="LS880" s="28"/>
      <c r="LT880" s="28"/>
      <c r="LU880" s="28"/>
      <c r="LV880" s="28"/>
      <c r="LW880" s="28"/>
      <c r="LX880" s="28"/>
      <c r="LY880" s="28"/>
      <c r="LZ880" s="28"/>
      <c r="MA880" s="28"/>
      <c r="MB880" s="28"/>
      <c r="MC880" s="28"/>
      <c r="MD880" s="28"/>
      <c r="ME880" s="28"/>
      <c r="MF880" s="28"/>
      <c r="MG880" s="28"/>
      <c r="MH880" s="28"/>
      <c r="MI880" s="28"/>
      <c r="MJ880" s="28"/>
      <c r="MK880" s="28"/>
      <c r="ML880" s="28"/>
      <c r="MM880" s="28"/>
      <c r="MN880" s="28"/>
      <c r="MO880" s="28"/>
      <c r="MP880" s="28"/>
      <c r="MQ880" s="28"/>
      <c r="MR880" s="28"/>
      <c r="MS880" s="28"/>
      <c r="MT880" s="28"/>
      <c r="MU880" s="28"/>
      <c r="MV880" s="28"/>
      <c r="MW880" s="28"/>
      <c r="MX880" s="28"/>
      <c r="MY880" s="28"/>
      <c r="MZ880" s="28"/>
      <c r="NA880" s="28"/>
      <c r="NB880" s="28"/>
      <c r="NC880" s="28"/>
      <c r="ND880" s="28"/>
      <c r="NE880" s="28"/>
      <c r="NF880" s="28"/>
      <c r="NG880" s="28"/>
      <c r="NH880" s="28"/>
      <c r="NI880" s="28"/>
      <c r="NJ880" s="28"/>
      <c r="NK880" s="28"/>
      <c r="NL880" s="28"/>
      <c r="NM880" s="28"/>
      <c r="NN880" s="28"/>
      <c r="NO880" s="28"/>
      <c r="NP880" s="28"/>
      <c r="NQ880" s="28"/>
      <c r="NR880" s="28"/>
      <c r="NS880" s="28"/>
      <c r="NT880" s="28"/>
      <c r="NU880" s="28"/>
      <c r="NV880" s="28"/>
      <c r="NW880" s="28"/>
      <c r="NX880" s="28"/>
      <c r="NY880" s="28"/>
      <c r="NZ880" s="28"/>
      <c r="OA880" s="28"/>
      <c r="OB880" s="28"/>
      <c r="OC880" s="28"/>
      <c r="OD880" s="28"/>
      <c r="OE880" s="28"/>
      <c r="OF880" s="28"/>
      <c r="OG880" s="28"/>
      <c r="OH880" s="28"/>
      <c r="OI880" s="28"/>
      <c r="OJ880" s="28"/>
      <c r="OK880" s="28"/>
      <c r="OL880" s="28"/>
      <c r="OM880" s="28"/>
      <c r="ON880" s="28"/>
      <c r="OO880" s="28"/>
      <c r="OP880" s="28"/>
      <c r="OQ880" s="28"/>
      <c r="OR880" s="28"/>
      <c r="OS880" s="28"/>
      <c r="OT880" s="28"/>
      <c r="OU880" s="28"/>
      <c r="OV880" s="28"/>
      <c r="OW880" s="28"/>
      <c r="OX880" s="28"/>
      <c r="OY880" s="28"/>
      <c r="OZ880" s="28"/>
      <c r="PA880" s="28"/>
      <c r="PB880" s="28"/>
      <c r="PC880" s="28"/>
      <c r="PD880" s="28"/>
      <c r="PE880" s="28"/>
      <c r="PF880" s="28"/>
      <c r="PG880" s="28"/>
      <c r="PH880" s="28"/>
      <c r="PI880" s="28"/>
      <c r="PJ880" s="28"/>
      <c r="PK880" s="28"/>
      <c r="PL880" s="28"/>
      <c r="PM880" s="28"/>
      <c r="PN880" s="28"/>
      <c r="PO880" s="28"/>
      <c r="PP880" s="28"/>
      <c r="PQ880" s="28"/>
      <c r="PR880" s="28"/>
      <c r="PS880" s="28"/>
      <c r="PT880" s="28"/>
      <c r="PU880" s="28"/>
      <c r="PV880" s="28"/>
      <c r="PW880" s="28"/>
      <c r="PX880" s="28"/>
      <c r="PY880" s="28"/>
      <c r="PZ880" s="28"/>
      <c r="QA880" s="28"/>
      <c r="QB880" s="28"/>
      <c r="QC880" s="28"/>
      <c r="QD880" s="28"/>
      <c r="QE880" s="28"/>
      <c r="QF880" s="28"/>
      <c r="QG880" s="28"/>
      <c r="QH880" s="28"/>
      <c r="QI880" s="28"/>
      <c r="QJ880" s="28"/>
      <c r="QK880" s="28"/>
      <c r="QL880" s="28"/>
      <c r="QM880" s="28"/>
      <c r="QN880" s="28"/>
      <c r="QO880" s="28"/>
      <c r="QP880" s="28"/>
      <c r="QQ880" s="28"/>
      <c r="QR880" s="28"/>
      <c r="QS880" s="28"/>
      <c r="QT880" s="28"/>
      <c r="QU880" s="28"/>
      <c r="QV880" s="28"/>
      <c r="QW880" s="28"/>
      <c r="QX880" s="28"/>
      <c r="QY880" s="28"/>
      <c r="QZ880" s="28"/>
      <c r="RA880" s="28"/>
      <c r="RB880" s="28"/>
      <c r="RC880" s="28"/>
      <c r="RD880" s="28"/>
      <c r="RE880" s="28"/>
      <c r="RF880" s="28"/>
      <c r="RG880" s="28"/>
      <c r="RH880" s="28"/>
      <c r="RI880" s="28"/>
      <c r="RJ880" s="28"/>
      <c r="RK880" s="28"/>
      <c r="RL880" s="28"/>
      <c r="RM880" s="28"/>
      <c r="RN880" s="28"/>
      <c r="RO880" s="28"/>
      <c r="RP880" s="28"/>
      <c r="RQ880" s="28"/>
      <c r="RR880" s="28"/>
      <c r="RS880" s="28"/>
      <c r="RT880" s="28"/>
      <c r="RU880" s="28"/>
      <c r="RV880" s="28"/>
      <c r="RW880" s="28"/>
      <c r="RX880" s="28"/>
      <c r="RY880" s="28"/>
      <c r="RZ880" s="28"/>
      <c r="SA880" s="28"/>
      <c r="SB880" s="28"/>
      <c r="SC880" s="28"/>
      <c r="SD880" s="28"/>
      <c r="SE880" s="28"/>
      <c r="SF880" s="28"/>
      <c r="SG880" s="28"/>
      <c r="SH880" s="28"/>
      <c r="SI880" s="28"/>
      <c r="SJ880" s="28"/>
      <c r="SK880" s="28"/>
      <c r="SL880" s="28"/>
      <c r="SM880" s="28"/>
      <c r="SN880" s="28"/>
      <c r="SO880" s="28"/>
      <c r="SP880" s="28"/>
      <c r="SQ880" s="28"/>
      <c r="SR880" s="28"/>
      <c r="SS880" s="28"/>
      <c r="ST880" s="28"/>
      <c r="SU880" s="28"/>
      <c r="SV880" s="28"/>
      <c r="SW880" s="28"/>
      <c r="SX880" s="28"/>
      <c r="SY880" s="28"/>
      <c r="SZ880" s="28"/>
      <c r="TA880" s="28"/>
      <c r="TB880" s="28"/>
      <c r="TC880" s="28"/>
      <c r="TD880" s="28"/>
      <c r="TE880" s="28"/>
      <c r="TF880" s="28"/>
      <c r="TG880" s="28"/>
      <c r="TH880" s="28"/>
      <c r="TI880" s="28"/>
      <c r="TJ880" s="28"/>
      <c r="TK880" s="28"/>
      <c r="TL880" s="28"/>
      <c r="TM880" s="28"/>
      <c r="TN880" s="28"/>
      <c r="TO880" s="28"/>
      <c r="TP880" s="28"/>
      <c r="TQ880" s="28"/>
      <c r="TR880" s="28"/>
      <c r="TS880" s="28"/>
      <c r="TT880" s="28"/>
      <c r="TU880" s="28"/>
      <c r="TV880" s="28"/>
      <c r="TW880" s="28"/>
      <c r="TX880" s="28"/>
      <c r="TY880" s="28"/>
      <c r="TZ880" s="28"/>
      <c r="UA880" s="28"/>
      <c r="UB880" s="28"/>
      <c r="UC880" s="28"/>
      <c r="UD880" s="28"/>
      <c r="UE880" s="28"/>
      <c r="UF880" s="28"/>
      <c r="UG880" s="28"/>
      <c r="UH880" s="28"/>
      <c r="UI880" s="28"/>
      <c r="UJ880" s="28"/>
      <c r="UK880" s="28"/>
      <c r="UL880" s="28"/>
      <c r="UM880" s="28"/>
      <c r="UN880" s="28"/>
      <c r="UO880" s="28"/>
      <c r="UP880" s="28"/>
      <c r="UQ880" s="28"/>
      <c r="UR880" s="28"/>
      <c r="US880" s="28"/>
      <c r="UT880" s="28"/>
      <c r="UU880" s="28"/>
      <c r="UV880" s="28"/>
      <c r="UW880" s="28"/>
      <c r="UX880" s="28"/>
      <c r="UY880" s="28"/>
      <c r="UZ880" s="28"/>
      <c r="VA880" s="28"/>
      <c r="VB880" s="28"/>
      <c r="VC880" s="28"/>
      <c r="VD880" s="28"/>
      <c r="VE880" s="28"/>
      <c r="VF880" s="28"/>
      <c r="VG880" s="28"/>
      <c r="VH880" s="28"/>
      <c r="VI880" s="28"/>
      <c r="VJ880" s="28"/>
      <c r="VK880" s="28"/>
      <c r="VL880" s="28"/>
      <c r="VM880" s="28"/>
      <c r="VN880" s="28"/>
      <c r="VO880" s="28"/>
      <c r="VP880" s="28"/>
      <c r="VQ880" s="28"/>
      <c r="VR880" s="28"/>
      <c r="VS880" s="28"/>
      <c r="VT880" s="28"/>
      <c r="VU880" s="28"/>
      <c r="VV880" s="28"/>
      <c r="VW880" s="28"/>
      <c r="VX880" s="28"/>
      <c r="VY880" s="28"/>
      <c r="VZ880" s="28"/>
      <c r="WA880" s="28"/>
      <c r="WB880" s="28"/>
      <c r="WC880" s="28"/>
      <c r="WD880" s="28"/>
      <c r="WE880" s="28"/>
      <c r="WF880" s="28"/>
      <c r="WG880" s="28"/>
      <c r="WH880" s="28"/>
      <c r="WI880" s="28"/>
      <c r="WJ880" s="28"/>
      <c r="WK880" s="28"/>
      <c r="WL880" s="28"/>
      <c r="WM880" s="28"/>
      <c r="WN880" s="28"/>
      <c r="WO880" s="28"/>
      <c r="WP880" s="28"/>
      <c r="WQ880" s="28"/>
      <c r="WR880" s="28"/>
      <c r="WS880" s="28"/>
      <c r="WT880" s="28"/>
      <c r="WU880" s="28"/>
      <c r="WV880" s="28"/>
      <c r="WW880" s="28"/>
      <c r="WX880" s="28"/>
      <c r="WY880" s="28"/>
      <c r="WZ880" s="28"/>
      <c r="XA880" s="28"/>
      <c r="XB880" s="28"/>
      <c r="XC880" s="28"/>
      <c r="XD880" s="28"/>
      <c r="XE880" s="28"/>
      <c r="XF880" s="28"/>
      <c r="XG880" s="28"/>
      <c r="XH880" s="28"/>
      <c r="XI880" s="28"/>
      <c r="XJ880" s="28"/>
      <c r="XK880" s="28"/>
      <c r="XL880" s="28"/>
      <c r="XM880" s="28"/>
      <c r="XN880" s="28"/>
      <c r="XO880" s="28"/>
      <c r="XP880" s="28"/>
      <c r="XQ880" s="28"/>
      <c r="XR880" s="28"/>
      <c r="XS880" s="28"/>
      <c r="XT880" s="28"/>
      <c r="XU880" s="28"/>
      <c r="XV880" s="28"/>
      <c r="XW880" s="28"/>
      <c r="XX880" s="28"/>
      <c r="XY880" s="28"/>
      <c r="XZ880" s="28"/>
      <c r="YA880" s="28"/>
      <c r="YB880" s="28"/>
      <c r="YC880" s="28"/>
      <c r="YD880" s="28"/>
      <c r="YE880" s="28"/>
      <c r="YF880" s="28"/>
      <c r="YG880" s="28"/>
      <c r="YH880" s="28"/>
      <c r="YI880" s="28"/>
      <c r="YJ880" s="28"/>
      <c r="YK880" s="28"/>
      <c r="YL880" s="28"/>
      <c r="YM880" s="28"/>
      <c r="YN880" s="28"/>
      <c r="YO880" s="28"/>
      <c r="YP880" s="28"/>
      <c r="YQ880" s="28"/>
      <c r="YR880" s="28"/>
      <c r="YS880" s="28"/>
      <c r="YT880" s="28"/>
      <c r="YU880" s="28"/>
      <c r="YV880" s="28"/>
      <c r="YW880" s="28"/>
      <c r="YX880" s="28"/>
      <c r="YY880" s="28"/>
      <c r="YZ880" s="28"/>
      <c r="ZA880" s="28"/>
      <c r="ZB880" s="28"/>
      <c r="ZC880" s="28"/>
      <c r="ZD880" s="28"/>
      <c r="ZE880" s="28"/>
      <c r="ZF880" s="28"/>
      <c r="ZG880" s="28"/>
      <c r="ZH880" s="28"/>
      <c r="ZI880" s="28"/>
      <c r="ZJ880" s="28"/>
      <c r="ZK880" s="28"/>
      <c r="ZL880" s="28"/>
      <c r="ZM880" s="28"/>
      <c r="ZN880" s="28"/>
      <c r="ZO880" s="28"/>
      <c r="ZP880" s="28"/>
      <c r="ZQ880" s="28"/>
      <c r="ZR880" s="28"/>
      <c r="ZS880" s="28"/>
      <c r="ZT880" s="28"/>
      <c r="ZU880" s="28"/>
      <c r="ZV880" s="28"/>
      <c r="ZW880" s="28"/>
      <c r="ZX880" s="28"/>
      <c r="ZY880" s="28"/>
      <c r="ZZ880" s="28"/>
      <c r="AAA880" s="28"/>
      <c r="AAB880" s="28"/>
      <c r="AAC880" s="28"/>
      <c r="AAD880" s="28"/>
      <c r="AAE880" s="28"/>
      <c r="AAF880" s="28"/>
      <c r="AAG880" s="28"/>
      <c r="AAH880" s="28"/>
      <c r="AAI880" s="28"/>
      <c r="AAJ880" s="28"/>
      <c r="AAK880" s="28"/>
      <c r="AAL880" s="28"/>
      <c r="AAM880" s="28"/>
      <c r="AAN880" s="28"/>
      <c r="AAO880" s="28"/>
      <c r="AAP880" s="28"/>
      <c r="AAQ880" s="28"/>
      <c r="AAR880" s="28"/>
      <c r="AAS880" s="28"/>
      <c r="AAT880" s="28"/>
      <c r="AAU880" s="28"/>
      <c r="AAV880" s="28"/>
      <c r="AAW880" s="28"/>
      <c r="AAX880" s="28"/>
      <c r="AAY880" s="28"/>
      <c r="AAZ880" s="28"/>
      <c r="ABA880" s="28"/>
      <c r="ABB880" s="28"/>
      <c r="ABC880" s="28"/>
      <c r="ABD880" s="28"/>
      <c r="ABE880" s="28"/>
      <c r="ABF880" s="28"/>
      <c r="ABG880" s="28"/>
      <c r="ABH880" s="28"/>
      <c r="ABI880" s="28"/>
      <c r="ABJ880" s="28"/>
      <c r="ABK880" s="28"/>
      <c r="ABL880" s="28"/>
      <c r="ABM880" s="28"/>
      <c r="ABN880" s="28"/>
      <c r="ABO880" s="28"/>
      <c r="ABP880" s="28"/>
      <c r="ABQ880" s="28"/>
      <c r="ABR880" s="28"/>
      <c r="ABS880" s="28"/>
      <c r="ABT880" s="28"/>
      <c r="ABU880" s="28"/>
      <c r="ABV880" s="28"/>
      <c r="ABW880" s="28"/>
      <c r="ABX880" s="28"/>
      <c r="ABY880" s="28"/>
      <c r="ABZ880" s="28"/>
      <c r="ACA880" s="28"/>
      <c r="ACB880" s="28"/>
      <c r="ACC880" s="28"/>
      <c r="ACD880" s="28"/>
      <c r="ACE880" s="28"/>
      <c r="ACF880" s="28"/>
      <c r="ACG880" s="28"/>
      <c r="ACH880" s="28"/>
      <c r="ACI880" s="28"/>
      <c r="ACJ880" s="28"/>
      <c r="ACK880" s="28"/>
      <c r="ACL880" s="28"/>
      <c r="ACM880" s="28"/>
      <c r="ACN880" s="28"/>
      <c r="ACO880" s="28"/>
      <c r="ACP880" s="28"/>
      <c r="ACQ880" s="28"/>
      <c r="ACR880" s="28"/>
      <c r="ACS880" s="28"/>
      <c r="ACT880" s="28"/>
      <c r="ACU880" s="28"/>
      <c r="ACV880" s="28"/>
      <c r="ACW880" s="28"/>
      <c r="ACX880" s="28"/>
      <c r="ACY880" s="28"/>
      <c r="ACZ880" s="28"/>
      <c r="ADA880" s="28"/>
      <c r="ADB880" s="28"/>
      <c r="ADC880" s="28"/>
      <c r="ADD880" s="28"/>
      <c r="ADE880" s="28"/>
      <c r="ADF880" s="28"/>
      <c r="ADG880" s="28"/>
      <c r="ADH880" s="28"/>
      <c r="ADI880" s="28"/>
      <c r="ADJ880" s="28"/>
      <c r="ADK880" s="28"/>
      <c r="ADL880" s="28"/>
      <c r="ADM880" s="28"/>
      <c r="ADN880" s="28"/>
      <c r="ADO880" s="28"/>
      <c r="ADP880" s="28"/>
      <c r="ADQ880" s="28"/>
      <c r="ADR880" s="28"/>
      <c r="ADS880" s="28"/>
      <c r="ADT880" s="28"/>
      <c r="ADU880" s="28"/>
      <c r="ADV880" s="28"/>
      <c r="ADW880" s="28"/>
      <c r="ADX880" s="28"/>
      <c r="ADY880" s="28"/>
      <c r="ADZ880" s="28"/>
      <c r="AEA880" s="28"/>
      <c r="AEB880" s="28"/>
      <c r="AEC880" s="28"/>
      <c r="AED880" s="28"/>
      <c r="AEE880" s="28"/>
      <c r="AEF880" s="28"/>
      <c r="AEG880" s="28"/>
      <c r="AEH880" s="28"/>
      <c r="AEI880" s="28"/>
      <c r="AEJ880" s="28"/>
      <c r="AEK880" s="28"/>
      <c r="AEL880" s="28"/>
      <c r="AEM880" s="28"/>
      <c r="AEN880" s="28"/>
      <c r="AEO880" s="28"/>
      <c r="AEP880" s="28"/>
      <c r="AEQ880" s="28"/>
      <c r="AER880" s="28"/>
      <c r="AES880" s="28"/>
      <c r="AET880" s="28"/>
      <c r="AEU880" s="28"/>
      <c r="AEV880" s="28"/>
      <c r="AEW880" s="28"/>
      <c r="AEX880" s="28"/>
      <c r="AEY880" s="28"/>
      <c r="AEZ880" s="28"/>
      <c r="AFA880" s="28"/>
      <c r="AFB880" s="28"/>
      <c r="AFC880" s="28"/>
      <c r="AFD880" s="28"/>
      <c r="AFE880" s="28"/>
      <c r="AFF880" s="28"/>
      <c r="AFG880" s="28"/>
      <c r="AFH880" s="28"/>
      <c r="AFI880" s="28"/>
      <c r="AFJ880" s="28"/>
      <c r="AFK880" s="28"/>
      <c r="AFL880" s="28"/>
      <c r="AFM880" s="28"/>
      <c r="AFN880" s="28"/>
      <c r="AFO880" s="28"/>
      <c r="AFP880" s="28"/>
      <c r="AFQ880" s="28"/>
      <c r="AFR880" s="28"/>
      <c r="AFS880" s="28"/>
      <c r="AFT880" s="28"/>
      <c r="AFU880" s="28"/>
      <c r="AFV880" s="28"/>
      <c r="AFW880" s="28"/>
      <c r="AFX880" s="28"/>
      <c r="AFY880" s="28"/>
      <c r="AFZ880" s="28"/>
      <c r="AGA880" s="28"/>
      <c r="AGB880" s="28"/>
      <c r="AGC880" s="28"/>
      <c r="AGD880" s="28"/>
      <c r="AGE880" s="28"/>
      <c r="AGF880" s="28"/>
      <c r="AGG880" s="28"/>
      <c r="AGH880" s="28"/>
      <c r="AGI880" s="28"/>
      <c r="AGJ880" s="28"/>
      <c r="AGK880" s="28"/>
      <c r="AGL880" s="28"/>
      <c r="AGM880" s="28"/>
      <c r="AGN880" s="28"/>
      <c r="AGO880" s="28"/>
      <c r="AGP880" s="28"/>
      <c r="AGQ880" s="28"/>
      <c r="AGR880" s="28"/>
      <c r="AGS880" s="28"/>
      <c r="AGT880" s="28"/>
      <c r="AGU880" s="28"/>
      <c r="AGV880" s="28"/>
      <c r="AGW880" s="28"/>
      <c r="AGX880" s="28"/>
      <c r="AGY880" s="28"/>
      <c r="AGZ880" s="28"/>
      <c r="AHA880" s="28"/>
      <c r="AHB880" s="28"/>
      <c r="AHC880" s="28"/>
      <c r="AHD880" s="28"/>
      <c r="AHE880" s="28"/>
      <c r="AHF880" s="28"/>
      <c r="AHG880" s="28"/>
      <c r="AHH880" s="28"/>
      <c r="AHI880" s="28"/>
      <c r="AHJ880" s="28"/>
      <c r="AHK880" s="28"/>
      <c r="AHL880" s="28"/>
      <c r="AHM880" s="28"/>
      <c r="AHN880" s="28"/>
      <c r="AHO880" s="28"/>
      <c r="AHP880" s="28"/>
      <c r="AHQ880" s="28"/>
      <c r="AHR880" s="28"/>
      <c r="AHS880" s="28"/>
      <c r="AHT880" s="28"/>
      <c r="AHU880" s="28"/>
      <c r="AHV880" s="28"/>
      <c r="AHW880" s="28"/>
      <c r="AHX880" s="28"/>
      <c r="AHY880" s="28"/>
      <c r="AHZ880" s="28"/>
      <c r="AIA880" s="28"/>
      <c r="AIB880" s="28"/>
      <c r="AIC880" s="28"/>
      <c r="AID880" s="28"/>
      <c r="AIE880" s="28"/>
      <c r="AIF880" s="28"/>
      <c r="AIG880" s="28"/>
      <c r="AIH880" s="28"/>
      <c r="AII880" s="28"/>
      <c r="AIJ880" s="28"/>
      <c r="AIK880" s="28"/>
      <c r="AIL880" s="28"/>
      <c r="AIM880" s="28"/>
      <c r="AIN880" s="28"/>
      <c r="AIO880" s="28"/>
      <c r="AIP880" s="28"/>
      <c r="AIQ880" s="28"/>
      <c r="AIR880" s="28"/>
      <c r="AIS880" s="28"/>
      <c r="AIT880" s="28"/>
      <c r="AIU880" s="28"/>
      <c r="AIV880" s="28"/>
      <c r="AIW880" s="28"/>
      <c r="AIX880" s="28"/>
      <c r="AIY880" s="28"/>
      <c r="AIZ880" s="28"/>
      <c r="AJA880" s="28"/>
      <c r="AJB880" s="28"/>
      <c r="AJC880" s="28"/>
      <c r="AJD880" s="28"/>
      <c r="AJE880" s="28"/>
      <c r="AJF880" s="28"/>
      <c r="AJG880" s="28"/>
      <c r="AJH880" s="28"/>
      <c r="AJI880" s="28"/>
      <c r="AJJ880" s="28"/>
      <c r="AJK880" s="28"/>
      <c r="AJL880" s="28"/>
      <c r="AJM880" s="28"/>
      <c r="AJN880" s="28"/>
      <c r="AJO880" s="28"/>
      <c r="AJP880" s="28"/>
      <c r="AJQ880" s="28"/>
      <c r="AJR880" s="28"/>
      <c r="AJS880" s="28"/>
      <c r="AJT880" s="28"/>
      <c r="AJU880" s="28"/>
      <c r="AJV880" s="28"/>
      <c r="AJW880" s="28"/>
      <c r="AJX880" s="28"/>
      <c r="AJY880" s="28"/>
      <c r="AJZ880" s="28"/>
      <c r="AKA880" s="28"/>
      <c r="AKB880" s="28"/>
      <c r="AKC880" s="28"/>
      <c r="AKD880" s="28"/>
      <c r="AKE880" s="28"/>
      <c r="AKF880" s="28"/>
      <c r="AKG880" s="28"/>
      <c r="AKH880" s="28"/>
      <c r="AKI880" s="28"/>
      <c r="AKJ880" s="28"/>
      <c r="AKK880" s="28"/>
      <c r="AKL880" s="28"/>
      <c r="AKM880" s="28"/>
      <c r="AKN880" s="28"/>
      <c r="AKO880" s="28"/>
      <c r="AKP880" s="28"/>
      <c r="AKQ880" s="28"/>
      <c r="AKR880" s="28"/>
      <c r="AKS880" s="28"/>
      <c r="AKT880" s="28"/>
      <c r="AKU880" s="28"/>
      <c r="AKV880" s="28"/>
      <c r="AKW880" s="28"/>
      <c r="AKX880" s="28"/>
      <c r="AKY880" s="28"/>
      <c r="AKZ880" s="28"/>
      <c r="ALA880" s="28"/>
      <c r="ALB880" s="28"/>
      <c r="ALC880" s="28"/>
      <c r="ALD880" s="28"/>
      <c r="ALE880" s="28"/>
      <c r="ALF880" s="28"/>
      <c r="ALG880" s="28"/>
      <c r="ALH880" s="28"/>
      <c r="ALI880" s="28"/>
      <c r="ALJ880" s="28"/>
      <c r="ALK880" s="28"/>
      <c r="ALL880" s="28"/>
      <c r="ALM880" s="28"/>
      <c r="ALN880" s="28"/>
      <c r="ALO880" s="28"/>
      <c r="ALP880" s="28"/>
      <c r="ALQ880" s="28"/>
      <c r="ALR880" s="28"/>
      <c r="ALS880" s="28"/>
      <c r="ALT880" s="28"/>
      <c r="ALU880" s="28"/>
      <c r="ALV880" s="28"/>
      <c r="ALW880" s="28"/>
      <c r="ALX880" s="28"/>
      <c r="ALY880" s="28"/>
      <c r="ALZ880" s="28"/>
      <c r="AMA880" s="28"/>
      <c r="AMB880" s="28"/>
      <c r="AMC880" s="28"/>
      <c r="AMD880" s="28"/>
      <c r="AME880" s="28"/>
      <c r="AMF880" s="28"/>
      <c r="AMG880" s="28"/>
      <c r="AMH880" s="28"/>
      <c r="AMI880" s="28"/>
      <c r="AMJ880" s="28"/>
      <c r="AMK880" s="28"/>
      <c r="AML880" s="28"/>
      <c r="AMM880" s="28"/>
      <c r="AMN880" s="28"/>
      <c r="AMO880" s="28"/>
      <c r="AMP880" s="28"/>
      <c r="AMQ880" s="28"/>
      <c r="AMR880" s="28"/>
      <c r="AMS880" s="28"/>
      <c r="AMT880" s="28"/>
      <c r="AMU880" s="28"/>
      <c r="AMV880" s="28"/>
      <c r="AMW880" s="28"/>
      <c r="AMX880" s="28"/>
      <c r="AMY880" s="28"/>
      <c r="AMZ880" s="28"/>
      <c r="ANA880" s="28"/>
      <c r="ANB880" s="28"/>
      <c r="ANC880" s="28"/>
      <c r="AND880" s="28"/>
      <c r="ANE880" s="28"/>
      <c r="ANF880" s="28"/>
      <c r="ANG880" s="28"/>
      <c r="ANH880" s="28"/>
      <c r="ANI880" s="28"/>
      <c r="ANJ880" s="28"/>
      <c r="ANK880" s="28"/>
      <c r="ANL880" s="28"/>
      <c r="ANM880" s="28"/>
      <c r="ANN880" s="28"/>
      <c r="ANO880" s="28"/>
      <c r="ANP880" s="28"/>
      <c r="ANQ880" s="28"/>
      <c r="ANR880" s="28"/>
      <c r="ANS880" s="28"/>
      <c r="ANT880" s="28"/>
      <c r="ANU880" s="28"/>
      <c r="ANV880" s="28"/>
      <c r="ANW880" s="28"/>
      <c r="ANX880" s="28"/>
      <c r="ANY880" s="28"/>
      <c r="ANZ880" s="28"/>
      <c r="AOA880" s="28"/>
      <c r="AOB880" s="28"/>
      <c r="AOC880" s="28"/>
      <c r="AOD880" s="28"/>
      <c r="AOE880" s="28"/>
      <c r="AOF880" s="28"/>
      <c r="AOG880" s="28"/>
      <c r="AOH880" s="28"/>
      <c r="AOI880" s="28"/>
      <c r="AOJ880" s="28"/>
      <c r="AOK880" s="28"/>
      <c r="AOL880" s="28"/>
      <c r="AOM880" s="28"/>
      <c r="AON880" s="28"/>
      <c r="AOO880" s="28"/>
      <c r="AOP880" s="28"/>
      <c r="AOQ880" s="28"/>
      <c r="AOR880" s="28"/>
      <c r="AOS880" s="28"/>
      <c r="AOT880" s="28"/>
      <c r="AOU880" s="28"/>
      <c r="AOV880" s="28"/>
      <c r="AOW880" s="28"/>
      <c r="AOX880" s="28"/>
      <c r="AOY880" s="28"/>
      <c r="AOZ880" s="28"/>
      <c r="APA880" s="28"/>
      <c r="APB880" s="28"/>
      <c r="APC880" s="28"/>
      <c r="APD880" s="28"/>
      <c r="APE880" s="28"/>
      <c r="APF880" s="28"/>
      <c r="APG880" s="28"/>
      <c r="APH880" s="28"/>
      <c r="API880" s="28"/>
      <c r="APJ880" s="28"/>
      <c r="APK880" s="28"/>
      <c r="APL880" s="28"/>
      <c r="APM880" s="28"/>
      <c r="APN880" s="28"/>
      <c r="APO880" s="28"/>
      <c r="APP880" s="28"/>
      <c r="APQ880" s="28"/>
      <c r="APR880" s="28"/>
      <c r="APS880" s="28"/>
      <c r="APT880" s="28"/>
      <c r="APU880" s="28"/>
      <c r="APV880" s="28"/>
      <c r="APW880" s="28"/>
      <c r="APX880" s="28"/>
      <c r="APY880" s="28"/>
      <c r="APZ880" s="28"/>
      <c r="AQA880" s="28"/>
      <c r="AQB880" s="28"/>
      <c r="AQC880" s="28"/>
      <c r="AQD880" s="28"/>
      <c r="AQE880" s="28"/>
      <c r="AQF880" s="28"/>
      <c r="AQG880" s="28"/>
      <c r="AQH880" s="28"/>
      <c r="AQI880" s="28"/>
      <c r="AQJ880" s="28"/>
      <c r="AQK880" s="28"/>
      <c r="AQL880" s="28"/>
      <c r="AQM880" s="28"/>
      <c r="AQN880" s="28"/>
      <c r="AQO880" s="28"/>
      <c r="AQP880" s="28"/>
      <c r="AQQ880" s="28"/>
      <c r="AQR880" s="28"/>
      <c r="AQS880" s="28"/>
      <c r="AQT880" s="28"/>
      <c r="AQU880" s="28"/>
      <c r="AQV880" s="28"/>
      <c r="AQW880" s="28"/>
      <c r="AQX880" s="28"/>
      <c r="AQY880" s="28"/>
      <c r="AQZ880" s="28"/>
      <c r="ARA880" s="28"/>
      <c r="ARB880" s="28"/>
      <c r="ARC880" s="28"/>
      <c r="ARD880" s="28"/>
      <c r="ARE880" s="28"/>
      <c r="ARF880" s="28"/>
      <c r="ARG880" s="28"/>
      <c r="ARH880" s="28"/>
      <c r="ARI880" s="28"/>
      <c r="ARJ880" s="28"/>
      <c r="ARK880" s="28"/>
      <c r="ARL880" s="28"/>
      <c r="ARM880" s="28"/>
      <c r="ARN880" s="28"/>
      <c r="ARO880" s="28"/>
      <c r="ARP880" s="28"/>
      <c r="ARQ880" s="28"/>
      <c r="ARR880" s="28"/>
      <c r="ARS880" s="28"/>
      <c r="ART880" s="28"/>
      <c r="ARU880" s="28"/>
      <c r="ARV880" s="28"/>
      <c r="ARW880" s="28"/>
      <c r="ARX880" s="28"/>
      <c r="ARY880" s="28"/>
      <c r="ARZ880" s="28"/>
      <c r="ASA880" s="28"/>
      <c r="ASB880" s="28"/>
      <c r="ASC880" s="28"/>
      <c r="ASD880" s="28"/>
      <c r="ASE880" s="28"/>
      <c r="ASF880" s="28"/>
      <c r="ASG880" s="28"/>
      <c r="ASH880" s="28"/>
      <c r="ASI880" s="28"/>
      <c r="ASJ880" s="28"/>
      <c r="ASK880" s="28"/>
      <c r="ASL880" s="28"/>
      <c r="ASM880" s="28"/>
      <c r="ASN880" s="28"/>
      <c r="ASO880" s="28"/>
      <c r="ASP880" s="28"/>
      <c r="ASQ880" s="28"/>
      <c r="ASR880" s="28"/>
      <c r="ASS880" s="28"/>
      <c r="AST880" s="28"/>
      <c r="ASU880" s="28"/>
      <c r="ASV880" s="28"/>
      <c r="ASW880" s="28"/>
      <c r="ASX880" s="28"/>
      <c r="ASY880" s="28"/>
      <c r="ASZ880" s="28"/>
      <c r="ATA880" s="28"/>
      <c r="ATB880" s="28"/>
      <c r="ATC880" s="28"/>
      <c r="ATD880" s="28"/>
      <c r="ATE880" s="28"/>
      <c r="ATF880" s="28"/>
      <c r="ATG880" s="28"/>
      <c r="ATH880" s="28"/>
      <c r="ATI880" s="28"/>
      <c r="ATJ880" s="28"/>
      <c r="ATK880" s="28"/>
      <c r="ATL880" s="28"/>
      <c r="ATM880" s="28"/>
      <c r="ATN880" s="28"/>
      <c r="ATO880" s="28"/>
      <c r="ATP880" s="28"/>
      <c r="ATQ880" s="28"/>
      <c r="ATR880" s="28"/>
      <c r="ATS880" s="28"/>
      <c r="ATT880" s="28"/>
      <c r="ATU880" s="28"/>
      <c r="ATV880" s="28"/>
      <c r="ATW880" s="28"/>
      <c r="ATX880" s="28"/>
      <c r="ATY880" s="28"/>
      <c r="ATZ880" s="28"/>
      <c r="AUA880" s="28"/>
      <c r="AUB880" s="28"/>
      <c r="AUC880" s="28"/>
      <c r="AUD880" s="28"/>
      <c r="AUE880" s="28"/>
      <c r="AUF880" s="28"/>
      <c r="AUG880" s="28"/>
      <c r="AUH880" s="28"/>
      <c r="AUI880" s="28"/>
      <c r="AUJ880" s="28"/>
      <c r="AUK880" s="28"/>
      <c r="AUL880" s="28"/>
      <c r="AUM880" s="28"/>
      <c r="AUN880" s="28"/>
      <c r="AUO880" s="28"/>
      <c r="AUP880" s="28"/>
      <c r="AUQ880" s="28"/>
      <c r="AUR880" s="28"/>
      <c r="AUS880" s="28"/>
      <c r="AUT880" s="28"/>
      <c r="AUU880" s="28"/>
      <c r="AUV880" s="28"/>
      <c r="AUW880" s="28"/>
      <c r="AUX880" s="28"/>
      <c r="AUY880" s="28"/>
      <c r="AUZ880" s="28"/>
      <c r="AVA880" s="28"/>
      <c r="AVB880" s="28"/>
      <c r="AVC880" s="28"/>
      <c r="AVD880" s="28"/>
      <c r="AVE880" s="28"/>
      <c r="AVF880" s="28"/>
      <c r="AVG880" s="28"/>
      <c r="AVH880" s="28"/>
      <c r="AVI880" s="28"/>
      <c r="AVJ880" s="28"/>
      <c r="AVK880" s="28"/>
      <c r="AVL880" s="28"/>
      <c r="AVM880" s="28"/>
      <c r="AVN880" s="28"/>
      <c r="AVO880" s="28"/>
      <c r="AVP880" s="28"/>
      <c r="AVQ880" s="28"/>
      <c r="AVR880" s="28"/>
      <c r="AVS880" s="28"/>
      <c r="AVT880" s="28"/>
      <c r="AVU880" s="28"/>
      <c r="AVV880" s="28"/>
      <c r="AVW880" s="28"/>
      <c r="AVX880" s="28"/>
      <c r="AVY880" s="28"/>
      <c r="AVZ880" s="28"/>
      <c r="AWA880" s="28"/>
      <c r="AWB880" s="28"/>
      <c r="AWC880" s="28"/>
      <c r="AWD880" s="28"/>
      <c r="AWE880" s="28"/>
      <c r="AWF880" s="28"/>
      <c r="AWG880" s="28"/>
      <c r="AWH880" s="28"/>
      <c r="AWI880" s="28"/>
      <c r="AWJ880" s="28"/>
      <c r="AWK880" s="28"/>
      <c r="AWL880" s="28"/>
      <c r="AWM880" s="28"/>
      <c r="AWN880" s="28"/>
      <c r="AWO880" s="28"/>
      <c r="AWP880" s="28"/>
      <c r="AWQ880" s="28"/>
      <c r="AWR880" s="28"/>
      <c r="AWS880" s="28"/>
      <c r="AWT880" s="28"/>
      <c r="AWU880" s="28"/>
      <c r="AWV880" s="28"/>
      <c r="AWW880" s="28"/>
      <c r="AWX880" s="28"/>
      <c r="AWY880" s="28"/>
      <c r="AWZ880" s="28"/>
      <c r="AXA880" s="28"/>
      <c r="AXB880" s="28"/>
      <c r="AXC880" s="28"/>
      <c r="AXD880" s="28"/>
      <c r="AXE880" s="28"/>
      <c r="AXF880" s="28"/>
      <c r="AXG880" s="28"/>
      <c r="AXH880" s="28"/>
      <c r="AXI880" s="28"/>
      <c r="AXJ880" s="28"/>
      <c r="AXK880" s="28"/>
      <c r="AXL880" s="28"/>
      <c r="AXM880" s="28"/>
      <c r="AXN880" s="28"/>
      <c r="AXO880" s="28"/>
      <c r="AXP880" s="28"/>
      <c r="AXQ880" s="28"/>
      <c r="AXR880" s="28"/>
      <c r="AXS880" s="28"/>
      <c r="AXT880" s="28"/>
      <c r="AXU880" s="28"/>
      <c r="AXV880" s="28"/>
      <c r="AXW880" s="28"/>
      <c r="AXX880" s="28"/>
      <c r="AXY880" s="28"/>
      <c r="AXZ880" s="28"/>
      <c r="AYA880" s="28"/>
      <c r="AYB880" s="28"/>
      <c r="AYC880" s="28"/>
      <c r="AYD880" s="28"/>
      <c r="AYE880" s="28"/>
      <c r="AYF880" s="28"/>
      <c r="AYG880" s="28"/>
      <c r="AYH880" s="28"/>
      <c r="AYI880" s="28"/>
      <c r="AYJ880" s="28"/>
      <c r="AYK880" s="28"/>
      <c r="AYL880" s="28"/>
      <c r="AYM880" s="28"/>
      <c r="AYN880" s="28"/>
      <c r="AYO880" s="28"/>
      <c r="AYP880" s="28"/>
      <c r="AYQ880" s="28"/>
      <c r="AYR880" s="28"/>
      <c r="AYS880" s="28"/>
      <c r="AYT880" s="28"/>
      <c r="AYU880" s="28"/>
      <c r="AYV880" s="28"/>
      <c r="AYW880" s="28"/>
      <c r="AYX880" s="28"/>
      <c r="AYY880" s="28"/>
      <c r="AYZ880" s="28"/>
      <c r="AZA880" s="28"/>
      <c r="AZB880" s="28"/>
      <c r="AZC880" s="28"/>
      <c r="AZD880" s="28"/>
      <c r="AZE880" s="28"/>
      <c r="AZF880" s="28"/>
      <c r="AZG880" s="28"/>
      <c r="AZH880" s="28"/>
      <c r="AZI880" s="28"/>
      <c r="AZJ880" s="28"/>
      <c r="AZK880" s="28"/>
      <c r="AZL880" s="28"/>
      <c r="AZM880" s="28"/>
      <c r="AZN880" s="28"/>
      <c r="AZO880" s="28"/>
      <c r="AZP880" s="28"/>
      <c r="AZQ880" s="28"/>
      <c r="AZR880" s="28"/>
      <c r="AZS880" s="28"/>
      <c r="AZT880" s="28"/>
      <c r="AZU880" s="28"/>
      <c r="AZV880" s="28"/>
      <c r="AZW880" s="28"/>
      <c r="AZX880" s="28"/>
      <c r="AZY880" s="28"/>
      <c r="AZZ880" s="28"/>
      <c r="BAA880" s="28"/>
      <c r="BAB880" s="28"/>
      <c r="BAC880" s="28"/>
      <c r="BAD880" s="28"/>
      <c r="BAE880" s="28"/>
      <c r="BAF880" s="28"/>
      <c r="BAG880" s="28"/>
      <c r="BAH880" s="28"/>
      <c r="BAI880" s="28"/>
      <c r="BAJ880" s="28"/>
      <c r="BAK880" s="28"/>
      <c r="BAL880" s="28"/>
      <c r="BAM880" s="28"/>
      <c r="BAN880" s="28"/>
      <c r="BAO880" s="28"/>
      <c r="BAP880" s="28"/>
      <c r="BAQ880" s="28"/>
      <c r="BAR880" s="28"/>
      <c r="BAS880" s="28"/>
      <c r="BAT880" s="28"/>
      <c r="BAU880" s="28"/>
      <c r="BAV880" s="28"/>
      <c r="BAW880" s="28"/>
      <c r="BAX880" s="28"/>
      <c r="BAY880" s="28"/>
      <c r="BAZ880" s="28"/>
      <c r="BBA880" s="28"/>
      <c r="BBB880" s="28"/>
      <c r="BBC880" s="28"/>
      <c r="BBD880" s="28"/>
      <c r="BBE880" s="28"/>
      <c r="BBF880" s="28"/>
      <c r="BBG880" s="28"/>
      <c r="BBH880" s="28"/>
      <c r="BBI880" s="28"/>
      <c r="BBJ880" s="28"/>
      <c r="BBK880" s="28"/>
      <c r="BBL880" s="28"/>
      <c r="BBM880" s="28"/>
      <c r="BBN880" s="28"/>
      <c r="BBO880" s="28"/>
      <c r="BBP880" s="28"/>
      <c r="BBQ880" s="28"/>
      <c r="BBR880" s="28"/>
      <c r="BBS880" s="28"/>
      <c r="BBT880" s="28"/>
      <c r="BBU880" s="28"/>
      <c r="BBV880" s="28"/>
      <c r="BBW880" s="28"/>
      <c r="BBX880" s="28"/>
      <c r="BBY880" s="28"/>
      <c r="BBZ880" s="28"/>
      <c r="BCA880" s="28"/>
      <c r="BCB880" s="28"/>
      <c r="BCC880" s="28"/>
      <c r="BCD880" s="28"/>
      <c r="BCE880" s="28"/>
      <c r="BCF880" s="28"/>
      <c r="BCG880" s="28"/>
      <c r="BCH880" s="28"/>
      <c r="BCI880" s="28"/>
      <c r="BCJ880" s="28"/>
      <c r="BCK880" s="28"/>
      <c r="BCL880" s="28"/>
      <c r="BCM880" s="28"/>
      <c r="BCN880" s="28"/>
      <c r="BCO880" s="28"/>
      <c r="BCP880" s="28"/>
      <c r="BCQ880" s="28"/>
      <c r="BCR880" s="28"/>
      <c r="BCS880" s="28"/>
      <c r="BCT880" s="28"/>
      <c r="BCU880" s="28"/>
      <c r="BCV880" s="28"/>
      <c r="BCW880" s="28"/>
      <c r="BCX880" s="28"/>
      <c r="BCY880" s="28"/>
      <c r="BCZ880" s="28"/>
      <c r="BDA880" s="28"/>
      <c r="BDB880" s="28"/>
      <c r="BDC880" s="28"/>
      <c r="BDD880" s="28"/>
      <c r="BDE880" s="28"/>
      <c r="BDF880" s="28"/>
      <c r="BDG880" s="28"/>
      <c r="BDH880" s="28"/>
      <c r="BDI880" s="28"/>
      <c r="BDJ880" s="28"/>
      <c r="BDK880" s="28"/>
      <c r="BDL880" s="28"/>
      <c r="BDM880" s="28"/>
      <c r="BDN880" s="28"/>
      <c r="BDO880" s="28"/>
      <c r="BDP880" s="28"/>
      <c r="BDQ880" s="28"/>
      <c r="BDR880" s="28"/>
      <c r="BDS880" s="28"/>
      <c r="BDT880" s="28"/>
      <c r="BDU880" s="28"/>
      <c r="BDV880" s="28"/>
      <c r="BDW880" s="28"/>
      <c r="BDX880" s="28"/>
      <c r="BDY880" s="28"/>
      <c r="BDZ880" s="28"/>
      <c r="BEA880" s="28"/>
      <c r="BEB880" s="28"/>
      <c r="BEC880" s="28"/>
      <c r="BED880" s="28"/>
      <c r="BEE880" s="28"/>
      <c r="BEF880" s="28"/>
      <c r="BEG880" s="28"/>
      <c r="BEH880" s="28"/>
      <c r="BEI880" s="28"/>
      <c r="BEJ880" s="28"/>
      <c r="BEK880" s="28"/>
      <c r="BEL880" s="28"/>
      <c r="BEM880" s="28"/>
      <c r="BEN880" s="28"/>
      <c r="BEO880" s="28"/>
      <c r="BEP880" s="28"/>
      <c r="BEQ880" s="28"/>
      <c r="BER880" s="28"/>
      <c r="BES880" s="28"/>
      <c r="BET880" s="28"/>
      <c r="BEU880" s="28"/>
      <c r="BEV880" s="28"/>
      <c r="BEW880" s="28"/>
      <c r="BEX880" s="28"/>
      <c r="BEY880" s="28"/>
      <c r="BEZ880" s="28"/>
      <c r="BFA880" s="28"/>
      <c r="BFB880" s="28"/>
      <c r="BFC880" s="28"/>
      <c r="BFD880" s="28"/>
      <c r="BFE880" s="28"/>
      <c r="BFF880" s="28"/>
      <c r="BFG880" s="28"/>
      <c r="BFH880" s="28"/>
      <c r="BFI880" s="28"/>
      <c r="BFJ880" s="28"/>
      <c r="BFK880" s="28"/>
      <c r="BFL880" s="28"/>
      <c r="BFM880" s="28"/>
      <c r="BFN880" s="28"/>
      <c r="BFO880" s="28"/>
      <c r="BFP880" s="28"/>
      <c r="BFQ880" s="28"/>
      <c r="BFR880" s="28"/>
      <c r="BFS880" s="28"/>
      <c r="BFT880" s="28"/>
      <c r="BFU880" s="28"/>
      <c r="BFV880" s="28"/>
      <c r="BFW880" s="28"/>
      <c r="BFX880" s="28"/>
      <c r="BFY880" s="28"/>
      <c r="BFZ880" s="28"/>
      <c r="BGA880" s="28"/>
      <c r="BGB880" s="28"/>
      <c r="BGC880" s="28"/>
      <c r="BGD880" s="28"/>
      <c r="BGE880" s="28"/>
      <c r="BGF880" s="28"/>
      <c r="BGG880" s="28"/>
      <c r="BGH880" s="28"/>
      <c r="BGI880" s="28"/>
      <c r="BGJ880" s="28"/>
      <c r="BGK880" s="28"/>
      <c r="BGL880" s="28"/>
      <c r="BGM880" s="28"/>
      <c r="BGN880" s="28"/>
      <c r="BGO880" s="28"/>
      <c r="BGP880" s="28"/>
      <c r="BGQ880" s="28"/>
      <c r="BGR880" s="28"/>
      <c r="BGS880" s="28"/>
      <c r="BGT880" s="28"/>
      <c r="BGU880" s="28"/>
      <c r="BGV880" s="28"/>
      <c r="BGW880" s="28"/>
      <c r="BGX880" s="28"/>
      <c r="BGY880" s="28"/>
      <c r="BGZ880" s="28"/>
      <c r="BHA880" s="28"/>
      <c r="BHB880" s="28"/>
      <c r="BHC880" s="28"/>
      <c r="BHD880" s="28"/>
      <c r="BHE880" s="28"/>
      <c r="BHF880" s="28"/>
      <c r="BHG880" s="28"/>
      <c r="BHH880" s="28"/>
      <c r="BHI880" s="28"/>
      <c r="BHJ880" s="28"/>
      <c r="BHK880" s="28"/>
      <c r="BHL880" s="28"/>
      <c r="BHM880" s="28"/>
      <c r="BHN880" s="28"/>
      <c r="BHO880" s="28"/>
      <c r="BHP880" s="28"/>
      <c r="BHQ880" s="28"/>
      <c r="BHR880" s="28"/>
      <c r="BHS880" s="28"/>
      <c r="BHT880" s="28"/>
      <c r="BHU880" s="28"/>
      <c r="BHV880" s="28"/>
      <c r="BHW880" s="28"/>
      <c r="BHX880" s="28"/>
      <c r="BHY880" s="28"/>
      <c r="BHZ880" s="28"/>
      <c r="BIA880" s="28"/>
      <c r="BIB880" s="28"/>
      <c r="BIC880" s="28"/>
      <c r="BID880" s="28"/>
      <c r="BIE880" s="28"/>
      <c r="BIF880" s="28"/>
      <c r="BIG880" s="28"/>
      <c r="BIH880" s="28"/>
      <c r="BII880" s="28"/>
      <c r="BIJ880" s="28"/>
      <c r="BIK880" s="28"/>
      <c r="BIL880" s="28"/>
      <c r="BIM880" s="28"/>
      <c r="BIN880" s="28"/>
      <c r="BIO880" s="28"/>
      <c r="BIP880" s="28"/>
      <c r="BIQ880" s="28"/>
      <c r="BIR880" s="28"/>
      <c r="BIS880" s="28"/>
      <c r="BIT880" s="28"/>
      <c r="BIU880" s="28"/>
      <c r="BIV880" s="28"/>
      <c r="BIW880" s="28"/>
      <c r="BIX880" s="28"/>
      <c r="BIY880" s="28"/>
      <c r="BIZ880" s="28"/>
      <c r="BJA880" s="28"/>
      <c r="BJB880" s="28"/>
      <c r="BJC880" s="28"/>
      <c r="BJD880" s="28"/>
      <c r="BJE880" s="28"/>
      <c r="BJF880" s="28"/>
      <c r="BJG880" s="28"/>
      <c r="BJH880" s="28"/>
      <c r="BJI880" s="28"/>
      <c r="BJJ880" s="28"/>
      <c r="BJK880" s="28"/>
      <c r="BJL880" s="28"/>
      <c r="BJM880" s="28"/>
      <c r="BJN880" s="28"/>
      <c r="BJO880" s="28"/>
      <c r="BJP880" s="28"/>
      <c r="BJQ880" s="28"/>
      <c r="BJR880" s="28"/>
      <c r="BJS880" s="28"/>
      <c r="BJT880" s="28"/>
      <c r="BJU880" s="28"/>
      <c r="BJV880" s="28"/>
      <c r="BJW880" s="28"/>
      <c r="BJX880" s="28"/>
      <c r="BJY880" s="28"/>
      <c r="BJZ880" s="28"/>
      <c r="BKA880" s="28"/>
      <c r="BKB880" s="28"/>
      <c r="BKC880" s="28"/>
      <c r="BKD880" s="28"/>
      <c r="BKE880" s="28"/>
      <c r="BKF880" s="28"/>
      <c r="BKG880" s="28"/>
      <c r="BKH880" s="28"/>
      <c r="BKI880" s="28"/>
      <c r="BKJ880" s="28"/>
      <c r="BKK880" s="28"/>
      <c r="BKL880" s="28"/>
      <c r="BKM880" s="28"/>
      <c r="BKN880" s="28"/>
      <c r="BKO880" s="28"/>
      <c r="BKP880" s="28"/>
      <c r="BKQ880" s="28"/>
      <c r="BKR880" s="28"/>
      <c r="BKS880" s="28"/>
      <c r="BKT880" s="28"/>
      <c r="BKU880" s="28"/>
      <c r="BKV880" s="28"/>
      <c r="BKW880" s="28"/>
      <c r="BKX880" s="28"/>
      <c r="BKY880" s="28"/>
      <c r="BKZ880" s="28"/>
      <c r="BLA880" s="28"/>
      <c r="BLB880" s="28"/>
      <c r="BLC880" s="28"/>
      <c r="BLD880" s="28"/>
      <c r="BLE880" s="28"/>
      <c r="BLF880" s="28"/>
      <c r="BLG880" s="28"/>
      <c r="BLH880" s="28"/>
      <c r="BLI880" s="28"/>
      <c r="BLJ880" s="28"/>
      <c r="BLK880" s="28"/>
      <c r="BLL880" s="28"/>
      <c r="BLM880" s="28"/>
      <c r="BLN880" s="28"/>
      <c r="BLO880" s="28"/>
      <c r="BLP880" s="28"/>
      <c r="BLQ880" s="28"/>
      <c r="BLR880" s="28"/>
      <c r="BLS880" s="28"/>
      <c r="BLT880" s="28"/>
      <c r="BLU880" s="28"/>
      <c r="BLV880" s="28"/>
      <c r="BLW880" s="28"/>
      <c r="BLX880" s="28"/>
      <c r="BLY880" s="28"/>
      <c r="BLZ880" s="28"/>
      <c r="BMA880" s="28"/>
      <c r="BMB880" s="28"/>
      <c r="BMC880" s="28"/>
      <c r="BMD880" s="28"/>
      <c r="BME880" s="28"/>
      <c r="BMF880" s="28"/>
      <c r="BMG880" s="28"/>
      <c r="BMH880" s="28"/>
      <c r="BMI880" s="28"/>
      <c r="BMJ880" s="28"/>
      <c r="BMK880" s="28"/>
      <c r="BML880" s="28"/>
      <c r="BMM880" s="28"/>
      <c r="BMN880" s="28"/>
      <c r="BMO880" s="28"/>
      <c r="BMP880" s="28"/>
      <c r="BMQ880" s="28"/>
      <c r="BMR880" s="28"/>
      <c r="BMS880" s="28"/>
      <c r="BMT880" s="28"/>
      <c r="BMU880" s="28"/>
      <c r="BMV880" s="28"/>
      <c r="BMW880" s="28"/>
      <c r="BMX880" s="28"/>
      <c r="BMY880" s="28"/>
      <c r="BMZ880" s="28"/>
      <c r="BNA880" s="28"/>
      <c r="BNB880" s="28"/>
      <c r="BNC880" s="28"/>
      <c r="BND880" s="28"/>
      <c r="BNE880" s="28"/>
      <c r="BNF880" s="28"/>
      <c r="BNG880" s="28"/>
      <c r="BNH880" s="28"/>
      <c r="BNI880" s="28"/>
      <c r="BNJ880" s="28"/>
      <c r="BNK880" s="28"/>
      <c r="BNL880" s="28"/>
      <c r="BNM880" s="28"/>
      <c r="BNN880" s="28"/>
      <c r="BNO880" s="28"/>
      <c r="BNP880" s="28"/>
      <c r="BNQ880" s="28"/>
      <c r="BNR880" s="28"/>
      <c r="BNS880" s="28"/>
      <c r="BNT880" s="28"/>
      <c r="BNU880" s="28"/>
      <c r="BNV880" s="28"/>
      <c r="BNW880" s="28"/>
      <c r="BNX880" s="28"/>
      <c r="BNY880" s="28"/>
      <c r="BNZ880" s="28"/>
      <c r="BOA880" s="28"/>
      <c r="BOB880" s="28"/>
      <c r="BOC880" s="28"/>
      <c r="BOD880" s="28"/>
      <c r="BOE880" s="28"/>
      <c r="BOF880" s="28"/>
      <c r="BOG880" s="28"/>
      <c r="BOH880" s="28"/>
      <c r="BOI880" s="28"/>
      <c r="BOJ880" s="28"/>
      <c r="BOK880" s="28"/>
      <c r="BOL880" s="28"/>
      <c r="BOM880" s="28"/>
      <c r="BON880" s="28"/>
      <c r="BOO880" s="28"/>
      <c r="BOP880" s="28"/>
      <c r="BOQ880" s="28"/>
      <c r="BOR880" s="28"/>
      <c r="BOS880" s="28"/>
      <c r="BOT880" s="28"/>
      <c r="BOU880" s="28"/>
      <c r="BOV880" s="28"/>
      <c r="BOW880" s="28"/>
      <c r="BOX880" s="28"/>
      <c r="BOY880" s="28"/>
      <c r="BOZ880" s="28"/>
      <c r="BPA880" s="28"/>
      <c r="BPB880" s="28"/>
      <c r="BPC880" s="28"/>
      <c r="BPD880" s="28"/>
      <c r="BPE880" s="28"/>
      <c r="BPF880" s="28"/>
      <c r="BPG880" s="28"/>
      <c r="BPH880" s="28"/>
      <c r="BPI880" s="28"/>
      <c r="BPJ880" s="28"/>
      <c r="BPK880" s="28"/>
      <c r="BPL880" s="28"/>
      <c r="BPM880" s="28"/>
      <c r="BPN880" s="28"/>
      <c r="BPO880" s="28"/>
      <c r="BPP880" s="28"/>
      <c r="BPQ880" s="28"/>
      <c r="BPR880" s="28"/>
      <c r="BPS880" s="28"/>
      <c r="BPT880" s="28"/>
      <c r="BPU880" s="28"/>
      <c r="BPV880" s="28"/>
      <c r="BPW880" s="28"/>
      <c r="BPX880" s="28"/>
      <c r="BPY880" s="28"/>
      <c r="BPZ880" s="28"/>
      <c r="BQA880" s="28"/>
      <c r="BQB880" s="28"/>
      <c r="BQC880" s="28"/>
      <c r="BQD880" s="28"/>
      <c r="BQE880" s="28"/>
      <c r="BQF880" s="28"/>
      <c r="BQG880" s="28"/>
      <c r="BQH880" s="28"/>
      <c r="BQI880" s="28"/>
      <c r="BQJ880" s="28"/>
      <c r="BQK880" s="28"/>
      <c r="BQL880" s="28"/>
      <c r="BQM880" s="28"/>
      <c r="BQN880" s="28"/>
      <c r="BQO880" s="28"/>
      <c r="BQP880" s="28"/>
      <c r="BQQ880" s="28"/>
      <c r="BQR880" s="28"/>
      <c r="BQS880" s="28"/>
      <c r="BQT880" s="28"/>
      <c r="BQU880" s="28"/>
      <c r="BQV880" s="28"/>
      <c r="BQW880" s="28"/>
      <c r="BQX880" s="28"/>
      <c r="BQY880" s="28"/>
      <c r="BQZ880" s="28"/>
      <c r="BRA880" s="28"/>
      <c r="BRB880" s="28"/>
      <c r="BRC880" s="28"/>
      <c r="BRD880" s="28"/>
      <c r="BRE880" s="28"/>
      <c r="BRF880" s="28"/>
      <c r="BRG880" s="28"/>
      <c r="BRH880" s="28"/>
      <c r="BRI880" s="28"/>
      <c r="BRJ880" s="28"/>
      <c r="BRK880" s="28"/>
      <c r="BRL880" s="28"/>
      <c r="BRM880" s="28"/>
      <c r="BRN880" s="28"/>
      <c r="BRO880" s="28"/>
      <c r="BRP880" s="28"/>
      <c r="BRQ880" s="28"/>
      <c r="BRR880" s="28"/>
      <c r="BRS880" s="28"/>
      <c r="BRT880" s="28"/>
      <c r="BRU880" s="28"/>
      <c r="BRV880" s="28"/>
      <c r="BRW880" s="28"/>
      <c r="BRX880" s="28"/>
      <c r="BRY880" s="28"/>
      <c r="BRZ880" s="28"/>
      <c r="BSA880" s="28"/>
      <c r="BSB880" s="28"/>
      <c r="BSC880" s="28"/>
      <c r="BSD880" s="28"/>
      <c r="BSE880" s="28"/>
      <c r="BSF880" s="28"/>
      <c r="BSG880" s="28"/>
      <c r="BSH880" s="28"/>
      <c r="BSI880" s="28"/>
      <c r="BSJ880" s="28"/>
      <c r="BSK880" s="28"/>
      <c r="BSL880" s="28"/>
      <c r="BSM880" s="28"/>
      <c r="BSN880" s="28"/>
      <c r="BSO880" s="28"/>
      <c r="BSP880" s="28"/>
      <c r="BSQ880" s="28"/>
      <c r="BSR880" s="28"/>
      <c r="BSS880" s="28"/>
      <c r="BST880" s="28"/>
      <c r="BSU880" s="28"/>
      <c r="BSV880" s="28"/>
      <c r="BSW880" s="28"/>
      <c r="BSX880" s="28"/>
      <c r="BSY880" s="28"/>
      <c r="BSZ880" s="28"/>
      <c r="BTA880" s="28"/>
      <c r="BTB880" s="28"/>
      <c r="BTC880" s="28"/>
      <c r="BTD880" s="28"/>
      <c r="BTE880" s="28"/>
      <c r="BTF880" s="28"/>
      <c r="BTG880" s="28"/>
      <c r="BTH880" s="28"/>
      <c r="BTI880" s="28"/>
      <c r="BTJ880" s="28"/>
      <c r="BTK880" s="28"/>
      <c r="BTL880" s="28"/>
      <c r="BTM880" s="28"/>
      <c r="BTN880" s="28"/>
      <c r="BTO880" s="28"/>
      <c r="BTP880" s="28"/>
      <c r="BTQ880" s="28"/>
      <c r="BTR880" s="28"/>
      <c r="BTS880" s="28"/>
      <c r="BTT880" s="28"/>
      <c r="BTU880" s="28"/>
      <c r="BTV880" s="28"/>
      <c r="BTW880" s="28"/>
      <c r="BTX880" s="28"/>
      <c r="BTY880" s="28"/>
      <c r="BTZ880" s="28"/>
      <c r="BUA880" s="28"/>
      <c r="BUB880" s="28"/>
      <c r="BUC880" s="28"/>
      <c r="BUD880" s="28"/>
      <c r="BUE880" s="28"/>
      <c r="BUF880" s="28"/>
      <c r="BUG880" s="28"/>
      <c r="BUH880" s="28"/>
      <c r="BUI880" s="28"/>
      <c r="BUJ880" s="28"/>
      <c r="BUK880" s="28"/>
      <c r="BUL880" s="28"/>
      <c r="BUM880" s="28"/>
      <c r="BUN880" s="28"/>
      <c r="BUO880" s="28"/>
      <c r="BUP880" s="28"/>
      <c r="BUQ880" s="28"/>
      <c r="BUR880" s="28"/>
      <c r="BUS880" s="28"/>
      <c r="BUT880" s="28"/>
      <c r="BUU880" s="28"/>
      <c r="BUV880" s="28"/>
      <c r="BUW880" s="28"/>
      <c r="BUX880" s="28"/>
      <c r="BUY880" s="28"/>
      <c r="BUZ880" s="28"/>
      <c r="BVA880" s="28"/>
      <c r="BVB880" s="28"/>
      <c r="BVC880" s="28"/>
      <c r="BVD880" s="28"/>
      <c r="BVE880" s="28"/>
      <c r="BVF880" s="28"/>
      <c r="BVG880" s="28"/>
      <c r="BVH880" s="28"/>
      <c r="BVI880" s="28"/>
      <c r="BVJ880" s="28"/>
      <c r="BVK880" s="28"/>
      <c r="BVL880" s="28"/>
      <c r="BVM880" s="28"/>
      <c r="BVN880" s="28"/>
      <c r="BVO880" s="28"/>
      <c r="BVP880" s="28"/>
      <c r="BVQ880" s="28"/>
      <c r="BVR880" s="28"/>
      <c r="BVS880" s="28"/>
      <c r="BVT880" s="28"/>
      <c r="BVU880" s="28"/>
      <c r="BVV880" s="28"/>
      <c r="BVW880" s="28"/>
      <c r="BVX880" s="28"/>
      <c r="BVY880" s="28"/>
      <c r="BVZ880" s="28"/>
      <c r="BWA880" s="28"/>
      <c r="BWB880" s="28"/>
      <c r="BWC880" s="28"/>
      <c r="BWD880" s="28"/>
      <c r="BWE880" s="28"/>
      <c r="BWF880" s="28"/>
      <c r="BWG880" s="28"/>
      <c r="BWH880" s="28"/>
      <c r="BWI880" s="28"/>
      <c r="BWJ880" s="28"/>
      <c r="BWK880" s="28"/>
      <c r="BWL880" s="28"/>
      <c r="BWM880" s="28"/>
      <c r="BWN880" s="28"/>
      <c r="BWO880" s="28"/>
      <c r="BWP880" s="28"/>
      <c r="BWQ880" s="28"/>
      <c r="BWR880" s="28"/>
      <c r="BWS880" s="28"/>
      <c r="BWT880" s="28"/>
      <c r="BWU880" s="28"/>
      <c r="BWV880" s="28"/>
      <c r="BWW880" s="28"/>
      <c r="BWX880" s="28"/>
      <c r="BWY880" s="28"/>
      <c r="BWZ880" s="28"/>
      <c r="BXA880" s="28"/>
      <c r="BXB880" s="28"/>
      <c r="BXC880" s="28"/>
      <c r="BXD880" s="28"/>
      <c r="BXE880" s="28"/>
      <c r="BXF880" s="28"/>
      <c r="BXG880" s="28"/>
      <c r="BXH880" s="28"/>
      <c r="BXI880" s="28"/>
      <c r="BXJ880" s="28"/>
      <c r="BXK880" s="28"/>
      <c r="BXL880" s="28"/>
      <c r="BXM880" s="28"/>
      <c r="BXN880" s="28"/>
      <c r="BXO880" s="28"/>
      <c r="BXP880" s="28"/>
      <c r="BXQ880" s="28"/>
      <c r="BXR880" s="28"/>
      <c r="BXS880" s="28"/>
      <c r="BXT880" s="28"/>
      <c r="BXU880" s="28"/>
      <c r="BXV880" s="28"/>
      <c r="BXW880" s="28"/>
      <c r="BXX880" s="28"/>
      <c r="BXY880" s="28"/>
      <c r="BXZ880" s="28"/>
      <c r="BYA880" s="28"/>
      <c r="BYB880" s="28"/>
      <c r="BYC880" s="28"/>
      <c r="BYD880" s="28"/>
      <c r="BYE880" s="28"/>
      <c r="BYF880" s="28"/>
      <c r="BYG880" s="28"/>
      <c r="BYH880" s="28"/>
      <c r="BYI880" s="28"/>
      <c r="BYJ880" s="28"/>
      <c r="BYK880" s="28"/>
      <c r="BYL880" s="28"/>
      <c r="BYM880" s="28"/>
      <c r="BYN880" s="28"/>
      <c r="BYO880" s="28"/>
      <c r="BYP880" s="28"/>
      <c r="BYQ880" s="28"/>
      <c r="BYR880" s="28"/>
      <c r="BYS880" s="28"/>
      <c r="BYT880" s="28"/>
      <c r="BYU880" s="28"/>
      <c r="BYV880" s="28"/>
      <c r="BYW880" s="28"/>
      <c r="BYX880" s="28"/>
      <c r="BYY880" s="28"/>
      <c r="BYZ880" s="28"/>
      <c r="BZA880" s="28"/>
      <c r="BZB880" s="28"/>
      <c r="BZC880" s="28"/>
      <c r="BZD880" s="28"/>
      <c r="BZE880" s="28"/>
      <c r="BZF880" s="28"/>
      <c r="BZG880" s="28"/>
      <c r="BZH880" s="28"/>
      <c r="BZI880" s="28"/>
      <c r="BZJ880" s="28"/>
      <c r="BZK880" s="28"/>
      <c r="BZL880" s="28"/>
      <c r="BZM880" s="28"/>
      <c r="BZN880" s="28"/>
      <c r="BZO880" s="28"/>
      <c r="BZP880" s="28"/>
      <c r="BZQ880" s="28"/>
      <c r="BZR880" s="28"/>
      <c r="BZS880" s="28"/>
      <c r="BZT880" s="28"/>
      <c r="BZU880" s="28"/>
      <c r="BZV880" s="28"/>
      <c r="BZW880" s="28"/>
      <c r="BZX880" s="28"/>
      <c r="BZY880" s="28"/>
      <c r="BZZ880" s="28"/>
      <c r="CAA880" s="28"/>
      <c r="CAB880" s="28"/>
      <c r="CAC880" s="28"/>
      <c r="CAD880" s="28"/>
      <c r="CAE880" s="28"/>
      <c r="CAF880" s="28"/>
      <c r="CAG880" s="28"/>
      <c r="CAH880" s="28"/>
      <c r="CAI880" s="28"/>
      <c r="CAJ880" s="28"/>
      <c r="CAK880" s="28"/>
      <c r="CAL880" s="28"/>
      <c r="CAM880" s="28"/>
      <c r="CAN880" s="28"/>
      <c r="CAO880" s="28"/>
      <c r="CAP880" s="28"/>
      <c r="CAQ880" s="28"/>
      <c r="CAR880" s="28"/>
      <c r="CAS880" s="28"/>
      <c r="CAT880" s="28"/>
      <c r="CAU880" s="28"/>
      <c r="CAV880" s="28"/>
      <c r="CAW880" s="28"/>
      <c r="CAX880" s="28"/>
      <c r="CAY880" s="28"/>
      <c r="CAZ880" s="28"/>
      <c r="CBA880" s="28"/>
      <c r="CBB880" s="28"/>
      <c r="CBC880" s="28"/>
      <c r="CBD880" s="28"/>
      <c r="CBE880" s="28"/>
      <c r="CBF880" s="28"/>
      <c r="CBG880" s="28"/>
      <c r="CBH880" s="28"/>
      <c r="CBI880" s="28"/>
      <c r="CBJ880" s="28"/>
      <c r="CBK880" s="28"/>
      <c r="CBL880" s="28"/>
      <c r="CBM880" s="28"/>
      <c r="CBN880" s="28"/>
      <c r="CBO880" s="28"/>
      <c r="CBP880" s="28"/>
      <c r="CBQ880" s="28"/>
      <c r="CBR880" s="28"/>
      <c r="CBS880" s="28"/>
      <c r="CBT880" s="28"/>
      <c r="CBU880" s="28"/>
      <c r="CBV880" s="28"/>
      <c r="CBW880" s="28"/>
      <c r="CBX880" s="28"/>
      <c r="CBY880" s="28"/>
      <c r="CBZ880" s="28"/>
      <c r="CCA880" s="28"/>
      <c r="CCB880" s="28"/>
      <c r="CCC880" s="28"/>
      <c r="CCD880" s="28"/>
      <c r="CCE880" s="28"/>
      <c r="CCF880" s="28"/>
      <c r="CCG880" s="28"/>
      <c r="CCH880" s="28"/>
      <c r="CCI880" s="28"/>
      <c r="CCJ880" s="28"/>
      <c r="CCK880" s="28"/>
      <c r="CCL880" s="28"/>
      <c r="CCM880" s="28"/>
      <c r="CCN880" s="28"/>
      <c r="CCO880" s="28"/>
      <c r="CCP880" s="28"/>
      <c r="CCQ880" s="28"/>
      <c r="CCR880" s="28"/>
      <c r="CCS880" s="28"/>
      <c r="CCT880" s="28"/>
      <c r="CCU880" s="28"/>
      <c r="CCV880" s="28"/>
      <c r="CCW880" s="28"/>
      <c r="CCX880" s="28"/>
      <c r="CCY880" s="28"/>
      <c r="CCZ880" s="28"/>
      <c r="CDA880" s="28"/>
      <c r="CDB880" s="28"/>
      <c r="CDC880" s="28"/>
      <c r="CDD880" s="28"/>
      <c r="CDE880" s="28"/>
      <c r="CDF880" s="28"/>
      <c r="CDG880" s="28"/>
      <c r="CDH880" s="28"/>
      <c r="CDI880" s="28"/>
      <c r="CDJ880" s="28"/>
      <c r="CDK880" s="28"/>
      <c r="CDL880" s="28"/>
      <c r="CDM880" s="28"/>
      <c r="CDN880" s="28"/>
      <c r="CDO880" s="28"/>
      <c r="CDP880" s="28"/>
      <c r="CDQ880" s="28"/>
      <c r="CDR880" s="28"/>
      <c r="CDS880" s="28"/>
      <c r="CDT880" s="28"/>
      <c r="CDU880" s="28"/>
      <c r="CDV880" s="28"/>
      <c r="CDW880" s="28"/>
      <c r="CDX880" s="28"/>
      <c r="CDY880" s="28"/>
      <c r="CDZ880" s="28"/>
      <c r="CEA880" s="28"/>
      <c r="CEB880" s="28"/>
      <c r="CEC880" s="28"/>
      <c r="CED880" s="28"/>
      <c r="CEE880" s="28"/>
      <c r="CEF880" s="28"/>
      <c r="CEG880" s="28"/>
      <c r="CEH880" s="28"/>
      <c r="CEI880" s="28"/>
      <c r="CEJ880" s="28"/>
      <c r="CEK880" s="28"/>
      <c r="CEL880" s="28"/>
      <c r="CEM880" s="28"/>
      <c r="CEN880" s="28"/>
      <c r="CEO880" s="28"/>
      <c r="CEP880" s="28"/>
      <c r="CEQ880" s="28"/>
      <c r="CER880" s="28"/>
      <c r="CES880" s="28"/>
      <c r="CET880" s="28"/>
      <c r="CEU880" s="28"/>
      <c r="CEV880" s="28"/>
      <c r="CEW880" s="28"/>
      <c r="CEX880" s="28"/>
      <c r="CEY880" s="28"/>
      <c r="CEZ880" s="28"/>
      <c r="CFA880" s="28"/>
      <c r="CFB880" s="28"/>
      <c r="CFC880" s="28"/>
      <c r="CFD880" s="28"/>
      <c r="CFE880" s="28"/>
      <c r="CFF880" s="28"/>
      <c r="CFG880" s="28"/>
      <c r="CFH880" s="28"/>
      <c r="CFI880" s="28"/>
      <c r="CFJ880" s="28"/>
      <c r="CFK880" s="28"/>
      <c r="CFL880" s="28"/>
      <c r="CFM880" s="28"/>
      <c r="CFN880" s="28"/>
      <c r="CFO880" s="28"/>
      <c r="CFP880" s="28"/>
      <c r="CFQ880" s="28"/>
      <c r="CFR880" s="28"/>
      <c r="CFS880" s="28"/>
      <c r="CFT880" s="28"/>
      <c r="CFU880" s="28"/>
      <c r="CFV880" s="28"/>
      <c r="CFW880" s="28"/>
      <c r="CFX880" s="28"/>
      <c r="CFY880" s="28"/>
      <c r="CFZ880" s="28"/>
      <c r="CGA880" s="28"/>
      <c r="CGB880" s="28"/>
      <c r="CGC880" s="28"/>
      <c r="CGD880" s="28"/>
      <c r="CGE880" s="28"/>
      <c r="CGF880" s="28"/>
      <c r="CGG880" s="28"/>
      <c r="CGH880" s="28"/>
      <c r="CGI880" s="28"/>
      <c r="CGJ880" s="28"/>
      <c r="CGK880" s="28"/>
      <c r="CGL880" s="28"/>
      <c r="CGM880" s="28"/>
      <c r="CGN880" s="28"/>
      <c r="CGO880" s="28"/>
      <c r="CGP880" s="28"/>
      <c r="CGQ880" s="28"/>
      <c r="CGR880" s="28"/>
      <c r="CGS880" s="28"/>
      <c r="CGT880" s="28"/>
      <c r="CGU880" s="28"/>
      <c r="CGV880" s="28"/>
      <c r="CGW880" s="28"/>
      <c r="CGX880" s="28"/>
      <c r="CGY880" s="28"/>
      <c r="CGZ880" s="28"/>
      <c r="CHA880" s="28"/>
      <c r="CHB880" s="28"/>
      <c r="CHC880" s="28"/>
      <c r="CHD880" s="28"/>
      <c r="CHE880" s="28"/>
      <c r="CHF880" s="28"/>
      <c r="CHG880" s="28"/>
      <c r="CHH880" s="28"/>
      <c r="CHI880" s="28"/>
      <c r="CHJ880" s="28"/>
      <c r="CHK880" s="28"/>
      <c r="CHL880" s="28"/>
      <c r="CHM880" s="28"/>
      <c r="CHN880" s="28"/>
      <c r="CHO880" s="28"/>
      <c r="CHP880" s="28"/>
      <c r="CHQ880" s="28"/>
      <c r="CHR880" s="28"/>
      <c r="CHS880" s="28"/>
      <c r="CHT880" s="28"/>
      <c r="CHU880" s="28"/>
      <c r="CHV880" s="28"/>
      <c r="CHW880" s="28"/>
      <c r="CHX880" s="28"/>
      <c r="CHY880" s="28"/>
      <c r="CHZ880" s="28"/>
      <c r="CIA880" s="28"/>
      <c r="CIB880" s="28"/>
      <c r="CIC880" s="28"/>
      <c r="CID880" s="28"/>
      <c r="CIE880" s="28"/>
      <c r="CIF880" s="28"/>
      <c r="CIG880" s="28"/>
      <c r="CIH880" s="28"/>
      <c r="CII880" s="28"/>
      <c r="CIJ880" s="28"/>
      <c r="CIK880" s="28"/>
      <c r="CIL880" s="28"/>
      <c r="CIM880" s="28"/>
      <c r="CIN880" s="28"/>
      <c r="CIO880" s="28"/>
      <c r="CIP880" s="28"/>
      <c r="CIQ880" s="28"/>
      <c r="CIR880" s="28"/>
      <c r="CIS880" s="28"/>
      <c r="CIT880" s="28"/>
      <c r="CIU880" s="28"/>
      <c r="CIV880" s="28"/>
      <c r="CIW880" s="28"/>
      <c r="CIX880" s="28"/>
      <c r="CIY880" s="28"/>
      <c r="CIZ880" s="28"/>
      <c r="CJA880" s="28"/>
      <c r="CJB880" s="28"/>
      <c r="CJC880" s="28"/>
      <c r="CJD880" s="28"/>
      <c r="CJE880" s="28"/>
      <c r="CJF880" s="28"/>
      <c r="CJG880" s="28"/>
      <c r="CJH880" s="28"/>
      <c r="CJI880" s="28"/>
      <c r="CJJ880" s="28"/>
      <c r="CJK880" s="28"/>
      <c r="CJL880" s="28"/>
      <c r="CJM880" s="28"/>
      <c r="CJN880" s="28"/>
      <c r="CJO880" s="28"/>
      <c r="CJP880" s="28"/>
      <c r="CJQ880" s="28"/>
      <c r="CJR880" s="28"/>
      <c r="CJS880" s="28"/>
      <c r="CJT880" s="28"/>
      <c r="CJU880" s="28"/>
      <c r="CJV880" s="28"/>
      <c r="CJW880" s="28"/>
      <c r="CJX880" s="28"/>
      <c r="CJY880" s="28"/>
      <c r="CJZ880" s="28"/>
      <c r="CKA880" s="28"/>
      <c r="CKB880" s="28"/>
      <c r="CKC880" s="28"/>
      <c r="CKD880" s="28"/>
      <c r="CKE880" s="28"/>
      <c r="CKF880" s="28"/>
      <c r="CKG880" s="28"/>
      <c r="CKH880" s="28"/>
      <c r="CKI880" s="28"/>
      <c r="CKJ880" s="28"/>
      <c r="CKK880" s="28"/>
      <c r="CKL880" s="28"/>
      <c r="CKM880" s="28"/>
      <c r="CKN880" s="28"/>
      <c r="CKO880" s="28"/>
      <c r="CKP880" s="28"/>
      <c r="CKQ880" s="28"/>
      <c r="CKR880" s="28"/>
      <c r="CKS880" s="28"/>
      <c r="CKT880" s="28"/>
      <c r="CKU880" s="28"/>
      <c r="CKV880" s="28"/>
      <c r="CKW880" s="28"/>
      <c r="CKX880" s="28"/>
      <c r="CKY880" s="28"/>
      <c r="CKZ880" s="28"/>
      <c r="CLA880" s="28"/>
      <c r="CLB880" s="28"/>
      <c r="CLC880" s="28"/>
      <c r="CLD880" s="28"/>
      <c r="CLE880" s="28"/>
      <c r="CLF880" s="28"/>
      <c r="CLG880" s="28"/>
      <c r="CLH880" s="28"/>
      <c r="CLI880" s="28"/>
      <c r="CLJ880" s="28"/>
      <c r="CLK880" s="28"/>
      <c r="CLL880" s="28"/>
      <c r="CLM880" s="28"/>
      <c r="CLN880" s="28"/>
      <c r="CLO880" s="28"/>
      <c r="CLP880" s="28"/>
      <c r="CLQ880" s="28"/>
      <c r="CLR880" s="28"/>
      <c r="CLS880" s="28"/>
      <c r="CLT880" s="28"/>
      <c r="CLU880" s="28"/>
      <c r="CLV880" s="28"/>
      <c r="CLW880" s="28"/>
      <c r="CLX880" s="28"/>
      <c r="CLY880" s="28"/>
      <c r="CLZ880" s="28"/>
      <c r="CMA880" s="28"/>
      <c r="CMB880" s="28"/>
      <c r="CMC880" s="28"/>
      <c r="CMD880" s="28"/>
      <c r="CME880" s="28"/>
      <c r="CMF880" s="28"/>
      <c r="CMG880" s="28"/>
      <c r="CMH880" s="28"/>
      <c r="CMI880" s="28"/>
      <c r="CMJ880" s="28"/>
      <c r="CMK880" s="28"/>
      <c r="CML880" s="28"/>
      <c r="CMM880" s="28"/>
      <c r="CMN880" s="28"/>
      <c r="CMO880" s="28"/>
      <c r="CMP880" s="28"/>
      <c r="CMQ880" s="28"/>
      <c r="CMR880" s="28"/>
      <c r="CMS880" s="28"/>
      <c r="CMT880" s="28"/>
      <c r="CMU880" s="28"/>
      <c r="CMV880" s="28"/>
      <c r="CMW880" s="28"/>
      <c r="CMX880" s="28"/>
      <c r="CMY880" s="28"/>
      <c r="CMZ880" s="28"/>
      <c r="CNA880" s="28"/>
      <c r="CNB880" s="28"/>
      <c r="CNC880" s="28"/>
      <c r="CND880" s="28"/>
      <c r="CNE880" s="28"/>
      <c r="CNF880" s="28"/>
      <c r="CNG880" s="28"/>
      <c r="CNH880" s="28"/>
      <c r="CNI880" s="28"/>
      <c r="CNJ880" s="28"/>
      <c r="CNK880" s="28"/>
      <c r="CNL880" s="28"/>
      <c r="CNM880" s="28"/>
      <c r="CNN880" s="28"/>
      <c r="CNO880" s="28"/>
      <c r="CNP880" s="28"/>
      <c r="CNQ880" s="28"/>
      <c r="CNR880" s="28"/>
      <c r="CNS880" s="28"/>
      <c r="CNT880" s="28"/>
      <c r="CNU880" s="28"/>
      <c r="CNV880" s="28"/>
      <c r="CNW880" s="28"/>
      <c r="CNX880" s="28"/>
      <c r="CNY880" s="28"/>
      <c r="CNZ880" s="28"/>
      <c r="COA880" s="28"/>
      <c r="COB880" s="28"/>
      <c r="COC880" s="28"/>
      <c r="COD880" s="28"/>
      <c r="COE880" s="28"/>
      <c r="COF880" s="28"/>
      <c r="COG880" s="28"/>
      <c r="COH880" s="28"/>
      <c r="COI880" s="28"/>
      <c r="COJ880" s="28"/>
      <c r="COK880" s="28"/>
      <c r="COL880" s="28"/>
      <c r="COM880" s="28"/>
      <c r="CON880" s="28"/>
      <c r="COO880" s="28"/>
      <c r="COP880" s="28"/>
      <c r="COQ880" s="28"/>
      <c r="COR880" s="28"/>
      <c r="COS880" s="28"/>
      <c r="COT880" s="28"/>
      <c r="COU880" s="28"/>
      <c r="COV880" s="28"/>
      <c r="COW880" s="28"/>
      <c r="COX880" s="28"/>
      <c r="COY880" s="28"/>
      <c r="COZ880" s="28"/>
      <c r="CPA880" s="28"/>
      <c r="CPB880" s="28"/>
      <c r="CPC880" s="28"/>
      <c r="CPD880" s="28"/>
      <c r="CPE880" s="28"/>
      <c r="CPF880" s="28"/>
      <c r="CPG880" s="28"/>
      <c r="CPH880" s="28"/>
      <c r="CPI880" s="28"/>
      <c r="CPJ880" s="28"/>
      <c r="CPK880" s="28"/>
      <c r="CPL880" s="28"/>
      <c r="CPM880" s="28"/>
      <c r="CPN880" s="28"/>
      <c r="CPO880" s="28"/>
      <c r="CPP880" s="28"/>
      <c r="CPQ880" s="28"/>
      <c r="CPR880" s="28"/>
      <c r="CPS880" s="28"/>
      <c r="CPT880" s="28"/>
      <c r="CPU880" s="28"/>
      <c r="CPV880" s="28"/>
      <c r="CPW880" s="28"/>
      <c r="CPX880" s="28"/>
      <c r="CPY880" s="28"/>
      <c r="CPZ880" s="28"/>
      <c r="CQA880" s="28"/>
      <c r="CQB880" s="28"/>
      <c r="CQC880" s="28"/>
      <c r="CQD880" s="28"/>
      <c r="CQE880" s="28"/>
      <c r="CQF880" s="28"/>
      <c r="CQG880" s="28"/>
      <c r="CQH880" s="28"/>
      <c r="CQI880" s="28"/>
      <c r="CQJ880" s="28"/>
      <c r="CQK880" s="28"/>
      <c r="CQL880" s="28"/>
      <c r="CQM880" s="28"/>
      <c r="CQN880" s="28"/>
      <c r="CQO880" s="28"/>
      <c r="CQP880" s="28"/>
      <c r="CQQ880" s="28"/>
      <c r="CQR880" s="28"/>
      <c r="CQS880" s="28"/>
      <c r="CQT880" s="28"/>
      <c r="CQU880" s="28"/>
      <c r="CQV880" s="28"/>
      <c r="CQW880" s="28"/>
      <c r="CQX880" s="28"/>
      <c r="CQY880" s="28"/>
      <c r="CQZ880" s="28"/>
      <c r="CRA880" s="28"/>
      <c r="CRB880" s="28"/>
      <c r="CRC880" s="28"/>
      <c r="CRD880" s="28"/>
      <c r="CRE880" s="28"/>
      <c r="CRF880" s="28"/>
      <c r="CRG880" s="28"/>
      <c r="CRH880" s="28"/>
      <c r="CRI880" s="28"/>
      <c r="CRJ880" s="28"/>
      <c r="CRK880" s="28"/>
      <c r="CRL880" s="28"/>
      <c r="CRM880" s="28"/>
      <c r="CRN880" s="28"/>
      <c r="CRO880" s="28"/>
      <c r="CRP880" s="28"/>
      <c r="CRQ880" s="28"/>
      <c r="CRR880" s="28"/>
      <c r="CRS880" s="28"/>
      <c r="CRT880" s="28"/>
      <c r="CRU880" s="28"/>
      <c r="CRV880" s="28"/>
      <c r="CRW880" s="28"/>
      <c r="CRX880" s="28"/>
      <c r="CRY880" s="28"/>
      <c r="CRZ880" s="28"/>
      <c r="CSA880" s="28"/>
      <c r="CSB880" s="28"/>
      <c r="CSC880" s="28"/>
      <c r="CSD880" s="28"/>
      <c r="CSE880" s="28"/>
      <c r="CSF880" s="28"/>
      <c r="CSG880" s="28"/>
      <c r="CSH880" s="28"/>
      <c r="CSI880" s="28"/>
      <c r="CSJ880" s="28"/>
      <c r="CSK880" s="28"/>
      <c r="CSL880" s="28"/>
      <c r="CSM880" s="28"/>
      <c r="CSN880" s="28"/>
      <c r="CSO880" s="28"/>
      <c r="CSP880" s="28"/>
      <c r="CSQ880" s="28"/>
      <c r="CSR880" s="28"/>
      <c r="CSS880" s="28"/>
      <c r="CST880" s="28"/>
      <c r="CSU880" s="28"/>
      <c r="CSV880" s="28"/>
      <c r="CSW880" s="28"/>
      <c r="CSX880" s="28"/>
      <c r="CSY880" s="28"/>
      <c r="CSZ880" s="28"/>
      <c r="CTA880" s="28"/>
      <c r="CTB880" s="28"/>
      <c r="CTC880" s="28"/>
      <c r="CTD880" s="28"/>
      <c r="CTE880" s="28"/>
      <c r="CTF880" s="28"/>
      <c r="CTG880" s="28"/>
      <c r="CTH880" s="28"/>
      <c r="CTI880" s="28"/>
      <c r="CTJ880" s="28"/>
      <c r="CTK880" s="28"/>
      <c r="CTL880" s="28"/>
      <c r="CTM880" s="28"/>
      <c r="CTN880" s="28"/>
      <c r="CTO880" s="28"/>
      <c r="CTP880" s="28"/>
      <c r="CTQ880" s="28"/>
      <c r="CTR880" s="28"/>
      <c r="CTS880" s="28"/>
      <c r="CTT880" s="28"/>
      <c r="CTU880" s="28"/>
      <c r="CTV880" s="28"/>
      <c r="CTW880" s="28"/>
      <c r="CTX880" s="28"/>
      <c r="CTY880" s="28"/>
      <c r="CTZ880" s="28"/>
      <c r="CUA880" s="28"/>
      <c r="CUB880" s="28"/>
      <c r="CUC880" s="28"/>
      <c r="CUD880" s="28"/>
      <c r="CUE880" s="28"/>
      <c r="CUF880" s="28"/>
      <c r="CUG880" s="28"/>
      <c r="CUH880" s="28"/>
      <c r="CUI880" s="28"/>
      <c r="CUJ880" s="28"/>
      <c r="CUK880" s="28"/>
      <c r="CUL880" s="28"/>
      <c r="CUM880" s="28"/>
      <c r="CUN880" s="28"/>
      <c r="CUO880" s="28"/>
      <c r="CUP880" s="28"/>
      <c r="CUQ880" s="28"/>
      <c r="CUR880" s="28"/>
      <c r="CUS880" s="28"/>
      <c r="CUT880" s="28"/>
      <c r="CUU880" s="28"/>
      <c r="CUV880" s="28"/>
      <c r="CUW880" s="28"/>
      <c r="CUX880" s="28"/>
      <c r="CUY880" s="28"/>
      <c r="CUZ880" s="28"/>
      <c r="CVA880" s="28"/>
      <c r="CVB880" s="28"/>
      <c r="CVC880" s="28"/>
      <c r="CVD880" s="28"/>
      <c r="CVE880" s="28"/>
      <c r="CVF880" s="28"/>
      <c r="CVG880" s="28"/>
      <c r="CVH880" s="28"/>
      <c r="CVI880" s="28"/>
      <c r="CVJ880" s="28"/>
      <c r="CVK880" s="28"/>
      <c r="CVL880" s="28"/>
      <c r="CVM880" s="28"/>
      <c r="CVN880" s="28"/>
      <c r="CVO880" s="28"/>
      <c r="CVP880" s="28"/>
      <c r="CVQ880" s="28"/>
      <c r="CVR880" s="28"/>
      <c r="CVS880" s="28"/>
      <c r="CVT880" s="28"/>
      <c r="CVU880" s="28"/>
      <c r="CVV880" s="28"/>
      <c r="CVW880" s="28"/>
      <c r="CVX880" s="28"/>
      <c r="CVY880" s="28"/>
      <c r="CVZ880" s="28"/>
      <c r="CWA880" s="28"/>
      <c r="CWB880" s="28"/>
      <c r="CWC880" s="28"/>
      <c r="CWD880" s="28"/>
      <c r="CWE880" s="28"/>
      <c r="CWF880" s="28"/>
      <c r="CWG880" s="28"/>
      <c r="CWH880" s="28"/>
      <c r="CWI880" s="28"/>
      <c r="CWJ880" s="28"/>
      <c r="CWK880" s="28"/>
      <c r="CWL880" s="28"/>
      <c r="CWM880" s="28"/>
      <c r="CWN880" s="28"/>
      <c r="CWO880" s="28"/>
      <c r="CWP880" s="28"/>
      <c r="CWQ880" s="28"/>
      <c r="CWR880" s="28"/>
      <c r="CWS880" s="28"/>
      <c r="CWT880" s="28"/>
      <c r="CWU880" s="28"/>
      <c r="CWV880" s="28"/>
      <c r="CWW880" s="28"/>
      <c r="CWX880" s="28"/>
      <c r="CWY880" s="28"/>
      <c r="CWZ880" s="28"/>
      <c r="CXA880" s="28"/>
      <c r="CXB880" s="28"/>
      <c r="CXC880" s="28"/>
      <c r="CXD880" s="28"/>
      <c r="CXE880" s="28"/>
      <c r="CXF880" s="28"/>
      <c r="CXG880" s="28"/>
      <c r="CXH880" s="28"/>
      <c r="CXI880" s="28"/>
      <c r="CXJ880" s="28"/>
      <c r="CXK880" s="28"/>
      <c r="CXL880" s="28"/>
      <c r="CXM880" s="28"/>
      <c r="CXN880" s="28"/>
      <c r="CXO880" s="28"/>
      <c r="CXP880" s="28"/>
      <c r="CXQ880" s="28"/>
      <c r="CXR880" s="28"/>
      <c r="CXS880" s="28"/>
      <c r="CXT880" s="28"/>
      <c r="CXU880" s="28"/>
      <c r="CXV880" s="28"/>
      <c r="CXW880" s="28"/>
      <c r="CXX880" s="28"/>
      <c r="CXY880" s="28"/>
      <c r="CXZ880" s="28"/>
      <c r="CYA880" s="28"/>
      <c r="CYB880" s="28"/>
      <c r="CYC880" s="28"/>
      <c r="CYD880" s="28"/>
      <c r="CYE880" s="28"/>
      <c r="CYF880" s="28"/>
      <c r="CYG880" s="28"/>
      <c r="CYH880" s="28"/>
      <c r="CYI880" s="28"/>
      <c r="CYJ880" s="28"/>
      <c r="CYK880" s="28"/>
      <c r="CYL880" s="28"/>
      <c r="CYM880" s="28"/>
      <c r="CYN880" s="28"/>
      <c r="CYO880" s="28"/>
      <c r="CYP880" s="28"/>
      <c r="CYQ880" s="28"/>
      <c r="CYR880" s="28"/>
      <c r="CYS880" s="28"/>
      <c r="CYT880" s="28"/>
      <c r="CYU880" s="28"/>
      <c r="CYV880" s="28"/>
      <c r="CYW880" s="28"/>
      <c r="CYX880" s="28"/>
      <c r="CYY880" s="28"/>
      <c r="CYZ880" s="28"/>
      <c r="CZA880" s="28"/>
      <c r="CZB880" s="28"/>
      <c r="CZC880" s="28"/>
      <c r="CZD880" s="28"/>
      <c r="CZE880" s="28"/>
      <c r="CZF880" s="28"/>
      <c r="CZG880" s="28"/>
      <c r="CZH880" s="28"/>
      <c r="CZI880" s="28"/>
      <c r="CZJ880" s="28"/>
      <c r="CZK880" s="28"/>
      <c r="CZL880" s="28"/>
      <c r="CZM880" s="28"/>
      <c r="CZN880" s="28"/>
      <c r="CZO880" s="28"/>
      <c r="CZP880" s="28"/>
      <c r="CZQ880" s="28"/>
      <c r="CZR880" s="28"/>
      <c r="CZS880" s="28"/>
      <c r="CZT880" s="28"/>
      <c r="CZU880" s="28"/>
      <c r="CZV880" s="28"/>
      <c r="CZW880" s="28"/>
      <c r="CZX880" s="28"/>
      <c r="CZY880" s="28"/>
      <c r="CZZ880" s="28"/>
      <c r="DAA880" s="28"/>
      <c r="DAB880" s="28"/>
      <c r="DAC880" s="28"/>
      <c r="DAD880" s="28"/>
      <c r="DAE880" s="28"/>
      <c r="DAF880" s="28"/>
      <c r="DAG880" s="28"/>
      <c r="DAH880" s="28"/>
      <c r="DAI880" s="28"/>
      <c r="DAJ880" s="28"/>
      <c r="DAK880" s="28"/>
      <c r="DAL880" s="28"/>
      <c r="DAM880" s="28"/>
      <c r="DAN880" s="28"/>
      <c r="DAO880" s="28"/>
      <c r="DAP880" s="28"/>
      <c r="DAQ880" s="28"/>
      <c r="DAR880" s="28"/>
      <c r="DAS880" s="28"/>
      <c r="DAT880" s="28"/>
      <c r="DAU880" s="28"/>
      <c r="DAV880" s="28"/>
      <c r="DAW880" s="28"/>
      <c r="DAX880" s="28"/>
      <c r="DAY880" s="28"/>
      <c r="DAZ880" s="28"/>
      <c r="DBA880" s="28"/>
      <c r="DBB880" s="28"/>
      <c r="DBC880" s="28"/>
      <c r="DBD880" s="28"/>
      <c r="DBE880" s="28"/>
      <c r="DBF880" s="28"/>
      <c r="DBG880" s="28"/>
      <c r="DBH880" s="28"/>
      <c r="DBI880" s="28"/>
      <c r="DBJ880" s="28"/>
      <c r="DBK880" s="28"/>
      <c r="DBL880" s="28"/>
      <c r="DBM880" s="28"/>
      <c r="DBN880" s="28"/>
      <c r="DBO880" s="28"/>
      <c r="DBP880" s="28"/>
      <c r="DBQ880" s="28"/>
      <c r="DBR880" s="28"/>
      <c r="DBS880" s="28"/>
      <c r="DBT880" s="28"/>
      <c r="DBU880" s="28"/>
      <c r="DBV880" s="28"/>
      <c r="DBW880" s="28"/>
      <c r="DBX880" s="28"/>
      <c r="DBY880" s="28"/>
      <c r="DBZ880" s="28"/>
      <c r="DCA880" s="28"/>
      <c r="DCB880" s="28"/>
      <c r="DCC880" s="28"/>
      <c r="DCD880" s="28"/>
      <c r="DCE880" s="28"/>
      <c r="DCF880" s="28"/>
      <c r="DCG880" s="28"/>
      <c r="DCH880" s="28"/>
      <c r="DCI880" s="28"/>
      <c r="DCJ880" s="28"/>
      <c r="DCK880" s="28"/>
      <c r="DCL880" s="28"/>
      <c r="DCM880" s="28"/>
      <c r="DCN880" s="28"/>
      <c r="DCO880" s="28"/>
      <c r="DCP880" s="28"/>
      <c r="DCQ880" s="28"/>
      <c r="DCR880" s="28"/>
      <c r="DCS880" s="28"/>
      <c r="DCT880" s="28"/>
      <c r="DCU880" s="28"/>
      <c r="DCV880" s="28"/>
      <c r="DCW880" s="28"/>
      <c r="DCX880" s="28"/>
      <c r="DCY880" s="28"/>
      <c r="DCZ880" s="28"/>
      <c r="DDA880" s="28"/>
      <c r="DDB880" s="28"/>
      <c r="DDC880" s="28"/>
      <c r="DDD880" s="28"/>
      <c r="DDE880" s="28"/>
      <c r="DDF880" s="28"/>
      <c r="DDG880" s="28"/>
      <c r="DDH880" s="28"/>
      <c r="DDI880" s="28"/>
      <c r="DDJ880" s="28"/>
      <c r="DDK880" s="28"/>
      <c r="DDL880" s="28"/>
      <c r="DDM880" s="28"/>
      <c r="DDN880" s="28"/>
      <c r="DDO880" s="28"/>
      <c r="DDP880" s="28"/>
      <c r="DDQ880" s="28"/>
      <c r="DDR880" s="28"/>
      <c r="DDS880" s="28"/>
      <c r="DDT880" s="28"/>
      <c r="DDU880" s="28"/>
      <c r="DDV880" s="28"/>
      <c r="DDW880" s="28"/>
      <c r="DDX880" s="28"/>
      <c r="DDY880" s="28"/>
      <c r="DDZ880" s="28"/>
      <c r="DEA880" s="28"/>
      <c r="DEB880" s="28"/>
      <c r="DEC880" s="28"/>
      <c r="DED880" s="28"/>
      <c r="DEE880" s="28"/>
      <c r="DEF880" s="28"/>
      <c r="DEG880" s="28"/>
      <c r="DEH880" s="28"/>
      <c r="DEI880" s="28"/>
      <c r="DEJ880" s="28"/>
      <c r="DEK880" s="28"/>
      <c r="DEL880" s="28"/>
      <c r="DEM880" s="28"/>
      <c r="DEN880" s="28"/>
      <c r="DEO880" s="28"/>
      <c r="DEP880" s="28"/>
      <c r="DEQ880" s="28"/>
      <c r="DER880" s="28"/>
      <c r="DES880" s="28"/>
      <c r="DET880" s="28"/>
      <c r="DEU880" s="28"/>
      <c r="DEV880" s="28"/>
      <c r="DEW880" s="28"/>
      <c r="DEX880" s="28"/>
      <c r="DEY880" s="28"/>
      <c r="DEZ880" s="28"/>
      <c r="DFA880" s="28"/>
      <c r="DFB880" s="28"/>
      <c r="DFC880" s="28"/>
      <c r="DFD880" s="28"/>
      <c r="DFE880" s="28"/>
      <c r="DFF880" s="28"/>
      <c r="DFG880" s="28"/>
      <c r="DFH880" s="28"/>
      <c r="DFI880" s="28"/>
      <c r="DFJ880" s="28"/>
      <c r="DFK880" s="28"/>
      <c r="DFL880" s="28"/>
      <c r="DFM880" s="28"/>
      <c r="DFN880" s="28"/>
      <c r="DFO880" s="28"/>
      <c r="DFP880" s="28"/>
      <c r="DFQ880" s="28"/>
      <c r="DFR880" s="28"/>
      <c r="DFS880" s="28"/>
      <c r="DFT880" s="28"/>
      <c r="DFU880" s="28"/>
      <c r="DFV880" s="28"/>
      <c r="DFW880" s="28"/>
      <c r="DFX880" s="28"/>
      <c r="DFY880" s="28"/>
      <c r="DFZ880" s="28"/>
      <c r="DGA880" s="28"/>
      <c r="DGB880" s="28"/>
      <c r="DGC880" s="28"/>
      <c r="DGD880" s="28"/>
      <c r="DGE880" s="28"/>
      <c r="DGF880" s="28"/>
      <c r="DGG880" s="28"/>
      <c r="DGH880" s="28"/>
      <c r="DGI880" s="28"/>
      <c r="DGJ880" s="28"/>
      <c r="DGK880" s="28"/>
      <c r="DGL880" s="28"/>
      <c r="DGM880" s="28"/>
      <c r="DGN880" s="28"/>
      <c r="DGO880" s="28"/>
      <c r="DGP880" s="28"/>
      <c r="DGQ880" s="28"/>
      <c r="DGR880" s="28"/>
      <c r="DGS880" s="28"/>
      <c r="DGT880" s="28"/>
      <c r="DGU880" s="28"/>
      <c r="DGV880" s="28"/>
      <c r="DGW880" s="28"/>
      <c r="DGX880" s="28"/>
      <c r="DGY880" s="28"/>
      <c r="DGZ880" s="28"/>
      <c r="DHA880" s="28"/>
      <c r="DHB880" s="28"/>
      <c r="DHC880" s="28"/>
      <c r="DHD880" s="28"/>
      <c r="DHE880" s="28"/>
      <c r="DHF880" s="28"/>
      <c r="DHG880" s="28"/>
      <c r="DHH880" s="28"/>
      <c r="DHI880" s="28"/>
      <c r="DHJ880" s="28"/>
      <c r="DHK880" s="28"/>
      <c r="DHL880" s="28"/>
      <c r="DHM880" s="28"/>
      <c r="DHN880" s="28"/>
      <c r="DHO880" s="28"/>
      <c r="DHP880" s="28"/>
      <c r="DHQ880" s="28"/>
      <c r="DHR880" s="28"/>
      <c r="DHS880" s="28"/>
      <c r="DHT880" s="28"/>
      <c r="DHU880" s="28"/>
      <c r="DHV880" s="28"/>
      <c r="DHW880" s="28"/>
      <c r="DHX880" s="28"/>
      <c r="DHY880" s="28"/>
      <c r="DHZ880" s="28"/>
      <c r="DIA880" s="28"/>
      <c r="DIB880" s="28"/>
      <c r="DIC880" s="28"/>
      <c r="DID880" s="28"/>
      <c r="DIE880" s="28"/>
      <c r="DIF880" s="28"/>
      <c r="DIG880" s="28"/>
      <c r="DIH880" s="28"/>
      <c r="DII880" s="28"/>
      <c r="DIJ880" s="28"/>
      <c r="DIK880" s="28"/>
      <c r="DIL880" s="28"/>
      <c r="DIM880" s="28"/>
      <c r="DIN880" s="28"/>
      <c r="DIO880" s="28"/>
      <c r="DIP880" s="28"/>
      <c r="DIQ880" s="28"/>
      <c r="DIR880" s="28"/>
      <c r="DIS880" s="28"/>
      <c r="DIT880" s="28"/>
      <c r="DIU880" s="28"/>
      <c r="DIV880" s="28"/>
      <c r="DIW880" s="28"/>
      <c r="DIX880" s="28"/>
      <c r="DIY880" s="28"/>
      <c r="DIZ880" s="28"/>
      <c r="DJA880" s="28"/>
      <c r="DJB880" s="28"/>
      <c r="DJC880" s="28"/>
      <c r="DJD880" s="28"/>
      <c r="DJE880" s="28"/>
      <c r="DJF880" s="28"/>
      <c r="DJG880" s="28"/>
      <c r="DJH880" s="28"/>
      <c r="DJI880" s="28"/>
      <c r="DJJ880" s="28"/>
      <c r="DJK880" s="28"/>
      <c r="DJL880" s="28"/>
      <c r="DJM880" s="28"/>
      <c r="DJN880" s="28"/>
      <c r="DJO880" s="28"/>
      <c r="DJP880" s="28"/>
      <c r="DJQ880" s="28"/>
      <c r="DJR880" s="28"/>
      <c r="DJS880" s="28"/>
      <c r="DJT880" s="28"/>
      <c r="DJU880" s="28"/>
      <c r="DJV880" s="28"/>
      <c r="DJW880" s="28"/>
      <c r="DJX880" s="28"/>
      <c r="DJY880" s="28"/>
      <c r="DJZ880" s="28"/>
      <c r="DKA880" s="28"/>
      <c r="DKB880" s="28"/>
      <c r="DKC880" s="28"/>
      <c r="DKD880" s="28"/>
      <c r="DKE880" s="28"/>
      <c r="DKF880" s="28"/>
      <c r="DKG880" s="28"/>
      <c r="DKH880" s="28"/>
      <c r="DKI880" s="28"/>
      <c r="DKJ880" s="28"/>
      <c r="DKK880" s="28"/>
      <c r="DKL880" s="28"/>
      <c r="DKM880" s="28"/>
      <c r="DKN880" s="28"/>
      <c r="DKO880" s="28"/>
      <c r="DKP880" s="28"/>
      <c r="DKQ880" s="28"/>
      <c r="DKR880" s="28"/>
      <c r="DKS880" s="28"/>
      <c r="DKT880" s="28"/>
      <c r="DKU880" s="28"/>
      <c r="DKV880" s="28"/>
      <c r="DKW880" s="28"/>
      <c r="DKX880" s="28"/>
      <c r="DKY880" s="28"/>
      <c r="DKZ880" s="28"/>
      <c r="DLA880" s="28"/>
      <c r="DLB880" s="28"/>
      <c r="DLC880" s="28"/>
      <c r="DLD880" s="28"/>
      <c r="DLE880" s="28"/>
      <c r="DLF880" s="28"/>
      <c r="DLG880" s="28"/>
      <c r="DLH880" s="28"/>
      <c r="DLI880" s="28"/>
      <c r="DLJ880" s="28"/>
      <c r="DLK880" s="28"/>
      <c r="DLL880" s="28"/>
      <c r="DLM880" s="28"/>
      <c r="DLN880" s="28"/>
      <c r="DLO880" s="28"/>
      <c r="DLP880" s="28"/>
      <c r="DLQ880" s="28"/>
      <c r="DLR880" s="28"/>
      <c r="DLS880" s="28"/>
      <c r="DLT880" s="28"/>
      <c r="DLU880" s="28"/>
      <c r="DLV880" s="28"/>
      <c r="DLW880" s="28"/>
      <c r="DLX880" s="28"/>
      <c r="DLY880" s="28"/>
      <c r="DLZ880" s="28"/>
      <c r="DMA880" s="28"/>
      <c r="DMB880" s="28"/>
      <c r="DMC880" s="28"/>
      <c r="DMD880" s="28"/>
      <c r="DME880" s="28"/>
      <c r="DMF880" s="28"/>
      <c r="DMG880" s="28"/>
      <c r="DMH880" s="28"/>
      <c r="DMI880" s="28"/>
      <c r="DMJ880" s="28"/>
      <c r="DMK880" s="28"/>
      <c r="DML880" s="28"/>
      <c r="DMM880" s="28"/>
      <c r="DMN880" s="28"/>
      <c r="DMO880" s="28"/>
      <c r="DMP880" s="28"/>
      <c r="DMQ880" s="28"/>
      <c r="DMR880" s="28"/>
      <c r="DMS880" s="28"/>
      <c r="DMT880" s="28"/>
      <c r="DMU880" s="28"/>
      <c r="DMV880" s="28"/>
      <c r="DMW880" s="28"/>
      <c r="DMX880" s="28"/>
      <c r="DMY880" s="28"/>
      <c r="DMZ880" s="28"/>
      <c r="DNA880" s="28"/>
      <c r="DNB880" s="28"/>
      <c r="DNC880" s="28"/>
      <c r="DND880" s="28"/>
      <c r="DNE880" s="28"/>
      <c r="DNF880" s="28"/>
      <c r="DNG880" s="28"/>
      <c r="DNH880" s="28"/>
      <c r="DNI880" s="28"/>
      <c r="DNJ880" s="28"/>
      <c r="DNK880" s="28"/>
      <c r="DNL880" s="28"/>
      <c r="DNM880" s="28"/>
      <c r="DNN880" s="28"/>
      <c r="DNO880" s="28"/>
      <c r="DNP880" s="28"/>
      <c r="DNQ880" s="28"/>
      <c r="DNR880" s="28"/>
      <c r="DNS880" s="28"/>
      <c r="DNT880" s="28"/>
      <c r="DNU880" s="28"/>
      <c r="DNV880" s="28"/>
      <c r="DNW880" s="28"/>
      <c r="DNX880" s="28"/>
      <c r="DNY880" s="28"/>
      <c r="DNZ880" s="28"/>
      <c r="DOA880" s="28"/>
      <c r="DOB880" s="28"/>
      <c r="DOC880" s="28"/>
      <c r="DOD880" s="28"/>
      <c r="DOE880" s="28"/>
      <c r="DOF880" s="28"/>
      <c r="DOG880" s="28"/>
      <c r="DOH880" s="28"/>
      <c r="DOI880" s="28"/>
      <c r="DOJ880" s="28"/>
      <c r="DOK880" s="28"/>
      <c r="DOL880" s="28"/>
      <c r="DOM880" s="28"/>
      <c r="DON880" s="28"/>
      <c r="DOO880" s="28"/>
      <c r="DOP880" s="28"/>
      <c r="DOQ880" s="28"/>
      <c r="DOR880" s="28"/>
      <c r="DOS880" s="28"/>
      <c r="DOT880" s="28"/>
      <c r="DOU880" s="28"/>
      <c r="DOV880" s="28"/>
      <c r="DOW880" s="28"/>
      <c r="DOX880" s="28"/>
      <c r="DOY880" s="28"/>
      <c r="DOZ880" s="28"/>
      <c r="DPA880" s="28"/>
      <c r="DPB880" s="28"/>
      <c r="DPC880" s="28"/>
      <c r="DPD880" s="28"/>
      <c r="DPE880" s="28"/>
      <c r="DPF880" s="28"/>
      <c r="DPG880" s="28"/>
      <c r="DPH880" s="28"/>
      <c r="DPI880" s="28"/>
      <c r="DPJ880" s="28"/>
      <c r="DPK880" s="28"/>
      <c r="DPL880" s="28"/>
      <c r="DPM880" s="28"/>
      <c r="DPN880" s="28"/>
      <c r="DPO880" s="28"/>
      <c r="DPP880" s="28"/>
      <c r="DPQ880" s="28"/>
      <c r="DPR880" s="28"/>
      <c r="DPS880" s="28"/>
      <c r="DPT880" s="28"/>
      <c r="DPU880" s="28"/>
      <c r="DPV880" s="28"/>
      <c r="DPW880" s="28"/>
      <c r="DPX880" s="28"/>
      <c r="DPY880" s="28"/>
      <c r="DPZ880" s="28"/>
      <c r="DQA880" s="28"/>
      <c r="DQB880" s="28"/>
      <c r="DQC880" s="28"/>
      <c r="DQD880" s="28"/>
      <c r="DQE880" s="28"/>
      <c r="DQF880" s="28"/>
      <c r="DQG880" s="28"/>
      <c r="DQH880" s="28"/>
      <c r="DQI880" s="28"/>
      <c r="DQJ880" s="28"/>
      <c r="DQK880" s="28"/>
      <c r="DQL880" s="28"/>
      <c r="DQM880" s="28"/>
      <c r="DQN880" s="28"/>
      <c r="DQO880" s="28"/>
      <c r="DQP880" s="28"/>
      <c r="DQQ880" s="28"/>
      <c r="DQR880" s="28"/>
      <c r="DQS880" s="28"/>
      <c r="DQT880" s="28"/>
      <c r="DQU880" s="28"/>
      <c r="DQV880" s="28"/>
      <c r="DQW880" s="28"/>
      <c r="DQX880" s="28"/>
      <c r="DQY880" s="28"/>
      <c r="DQZ880" s="28"/>
      <c r="DRA880" s="28"/>
      <c r="DRB880" s="28"/>
      <c r="DRC880" s="28"/>
      <c r="DRD880" s="28"/>
      <c r="DRE880" s="28"/>
      <c r="DRF880" s="28"/>
      <c r="DRG880" s="28"/>
      <c r="DRH880" s="28"/>
      <c r="DRI880" s="28"/>
      <c r="DRJ880" s="28"/>
      <c r="DRK880" s="28"/>
      <c r="DRL880" s="28"/>
      <c r="DRM880" s="28"/>
      <c r="DRN880" s="28"/>
      <c r="DRO880" s="28"/>
      <c r="DRP880" s="28"/>
      <c r="DRQ880" s="28"/>
      <c r="DRR880" s="28"/>
      <c r="DRS880" s="28"/>
      <c r="DRT880" s="28"/>
      <c r="DRU880" s="28"/>
      <c r="DRV880" s="28"/>
      <c r="DRW880" s="28"/>
      <c r="DRX880" s="28"/>
      <c r="DRY880" s="28"/>
      <c r="DRZ880" s="28"/>
      <c r="DSA880" s="28"/>
      <c r="DSB880" s="28"/>
      <c r="DSC880" s="28"/>
      <c r="DSD880" s="28"/>
      <c r="DSE880" s="28"/>
      <c r="DSF880" s="28"/>
      <c r="DSG880" s="28"/>
      <c r="DSH880" s="28"/>
      <c r="DSI880" s="28"/>
      <c r="DSJ880" s="28"/>
      <c r="DSK880" s="28"/>
      <c r="DSL880" s="28"/>
      <c r="DSM880" s="28"/>
      <c r="DSN880" s="28"/>
      <c r="DSO880" s="28"/>
      <c r="DSP880" s="28"/>
      <c r="DSQ880" s="28"/>
      <c r="DSR880" s="28"/>
      <c r="DSS880" s="28"/>
      <c r="DST880" s="28"/>
      <c r="DSU880" s="28"/>
      <c r="DSV880" s="28"/>
      <c r="DSW880" s="28"/>
      <c r="DSX880" s="28"/>
      <c r="DSY880" s="28"/>
      <c r="DSZ880" s="28"/>
      <c r="DTA880" s="28"/>
      <c r="DTB880" s="28"/>
      <c r="DTC880" s="28"/>
      <c r="DTD880" s="28"/>
      <c r="DTE880" s="28"/>
      <c r="DTF880" s="28"/>
      <c r="DTG880" s="28"/>
      <c r="DTH880" s="28"/>
      <c r="DTI880" s="28"/>
      <c r="DTJ880" s="28"/>
      <c r="DTK880" s="28"/>
      <c r="DTL880" s="28"/>
      <c r="DTM880" s="28"/>
      <c r="DTN880" s="28"/>
      <c r="DTO880" s="28"/>
      <c r="DTP880" s="28"/>
      <c r="DTQ880" s="28"/>
      <c r="DTR880" s="28"/>
      <c r="DTS880" s="28"/>
      <c r="DTT880" s="28"/>
      <c r="DTU880" s="28"/>
      <c r="DTV880" s="28"/>
      <c r="DTW880" s="28"/>
      <c r="DTX880" s="28"/>
      <c r="DTY880" s="28"/>
      <c r="DTZ880" s="28"/>
      <c r="DUA880" s="28"/>
      <c r="DUB880" s="28"/>
      <c r="DUC880" s="28"/>
      <c r="DUD880" s="28"/>
      <c r="DUE880" s="28"/>
      <c r="DUF880" s="28"/>
      <c r="DUG880" s="28"/>
      <c r="DUH880" s="28"/>
      <c r="DUI880" s="28"/>
      <c r="DUJ880" s="28"/>
      <c r="DUK880" s="28"/>
      <c r="DUL880" s="28"/>
      <c r="DUM880" s="28"/>
      <c r="DUN880" s="28"/>
      <c r="DUO880" s="28"/>
      <c r="DUP880" s="28"/>
      <c r="DUQ880" s="28"/>
      <c r="DUR880" s="28"/>
      <c r="DUS880" s="28"/>
      <c r="DUT880" s="28"/>
      <c r="DUU880" s="28"/>
      <c r="DUV880" s="28"/>
      <c r="DUW880" s="28"/>
      <c r="DUX880" s="28"/>
      <c r="DUY880" s="28"/>
      <c r="DUZ880" s="28"/>
      <c r="DVA880" s="28"/>
      <c r="DVB880" s="28"/>
      <c r="DVC880" s="28"/>
      <c r="DVD880" s="28"/>
      <c r="DVE880" s="28"/>
      <c r="DVF880" s="28"/>
      <c r="DVG880" s="28"/>
      <c r="DVH880" s="28"/>
      <c r="DVI880" s="28"/>
      <c r="DVJ880" s="28"/>
      <c r="DVK880" s="28"/>
      <c r="DVL880" s="28"/>
      <c r="DVM880" s="28"/>
      <c r="DVN880" s="28"/>
      <c r="DVO880" s="28"/>
      <c r="DVP880" s="28"/>
      <c r="DVQ880" s="28"/>
      <c r="DVR880" s="28"/>
      <c r="DVS880" s="28"/>
      <c r="DVT880" s="28"/>
      <c r="DVU880" s="28"/>
      <c r="DVV880" s="28"/>
      <c r="DVW880" s="28"/>
      <c r="DVX880" s="28"/>
      <c r="DVY880" s="28"/>
      <c r="DVZ880" s="28"/>
      <c r="DWA880" s="28"/>
      <c r="DWB880" s="28"/>
      <c r="DWC880" s="28"/>
      <c r="DWD880" s="28"/>
      <c r="DWE880" s="28"/>
      <c r="DWF880" s="28"/>
      <c r="DWG880" s="28"/>
      <c r="DWH880" s="28"/>
      <c r="DWI880" s="28"/>
      <c r="DWJ880" s="28"/>
      <c r="DWK880" s="28"/>
      <c r="DWL880" s="28"/>
      <c r="DWM880" s="28"/>
      <c r="DWN880" s="28"/>
      <c r="DWO880" s="28"/>
      <c r="DWP880" s="28"/>
      <c r="DWQ880" s="28"/>
      <c r="DWR880" s="28"/>
      <c r="DWS880" s="28"/>
      <c r="DWT880" s="28"/>
      <c r="DWU880" s="28"/>
      <c r="DWV880" s="28"/>
      <c r="DWW880" s="28"/>
      <c r="DWX880" s="28"/>
      <c r="DWY880" s="28"/>
      <c r="DWZ880" s="28"/>
      <c r="DXA880" s="28"/>
      <c r="DXB880" s="28"/>
      <c r="DXC880" s="28"/>
      <c r="DXD880" s="28"/>
      <c r="DXE880" s="28"/>
      <c r="DXF880" s="28"/>
      <c r="DXG880" s="28"/>
      <c r="DXH880" s="28"/>
      <c r="DXI880" s="28"/>
      <c r="DXJ880" s="28"/>
      <c r="DXK880" s="28"/>
      <c r="DXL880" s="28"/>
      <c r="DXM880" s="28"/>
      <c r="DXN880" s="28"/>
      <c r="DXO880" s="28"/>
      <c r="DXP880" s="28"/>
      <c r="DXQ880" s="28"/>
      <c r="DXR880" s="28"/>
      <c r="DXS880" s="28"/>
      <c r="DXT880" s="28"/>
      <c r="DXU880" s="28"/>
      <c r="DXV880" s="28"/>
      <c r="DXW880" s="28"/>
      <c r="DXX880" s="28"/>
      <c r="DXY880" s="28"/>
      <c r="DXZ880" s="28"/>
      <c r="DYA880" s="28"/>
      <c r="DYB880" s="28"/>
      <c r="DYC880" s="28"/>
      <c r="DYD880" s="28"/>
      <c r="DYE880" s="28"/>
      <c r="DYF880" s="28"/>
      <c r="DYG880" s="28"/>
      <c r="DYH880" s="28"/>
      <c r="DYI880" s="28"/>
      <c r="DYJ880" s="28"/>
      <c r="DYK880" s="28"/>
      <c r="DYL880" s="28"/>
      <c r="DYM880" s="28"/>
      <c r="DYN880" s="28"/>
      <c r="DYO880" s="28"/>
      <c r="DYP880" s="28"/>
      <c r="DYQ880" s="28"/>
      <c r="DYR880" s="28"/>
      <c r="DYS880" s="28"/>
      <c r="DYT880" s="28"/>
      <c r="DYU880" s="28"/>
      <c r="DYV880" s="28"/>
      <c r="DYW880" s="28"/>
      <c r="DYX880" s="28"/>
      <c r="DYY880" s="28"/>
      <c r="DYZ880" s="28"/>
      <c r="DZA880" s="28"/>
      <c r="DZB880" s="28"/>
      <c r="DZC880" s="28"/>
      <c r="DZD880" s="28"/>
      <c r="DZE880" s="28"/>
      <c r="DZF880" s="28"/>
      <c r="DZG880" s="28"/>
      <c r="DZH880" s="28"/>
      <c r="DZI880" s="28"/>
      <c r="DZJ880" s="28"/>
      <c r="DZK880" s="28"/>
      <c r="DZL880" s="28"/>
      <c r="DZM880" s="28"/>
      <c r="DZN880" s="28"/>
      <c r="DZO880" s="28"/>
      <c r="DZP880" s="28"/>
      <c r="DZQ880" s="28"/>
      <c r="DZR880" s="28"/>
      <c r="DZS880" s="28"/>
      <c r="DZT880" s="28"/>
      <c r="DZU880" s="28"/>
      <c r="DZV880" s="28"/>
      <c r="DZW880" s="28"/>
      <c r="DZX880" s="28"/>
      <c r="DZY880" s="28"/>
      <c r="DZZ880" s="28"/>
      <c r="EAA880" s="28"/>
      <c r="EAB880" s="28"/>
      <c r="EAC880" s="28"/>
      <c r="EAD880" s="28"/>
      <c r="EAE880" s="28"/>
      <c r="EAF880" s="28"/>
      <c r="EAG880" s="28"/>
      <c r="EAH880" s="28"/>
      <c r="EAI880" s="28"/>
      <c r="EAJ880" s="28"/>
      <c r="EAK880" s="28"/>
      <c r="EAL880" s="28"/>
      <c r="EAM880" s="28"/>
      <c r="EAN880" s="28"/>
      <c r="EAO880" s="28"/>
      <c r="EAP880" s="28"/>
      <c r="EAQ880" s="28"/>
      <c r="EAR880" s="28"/>
      <c r="EAS880" s="28"/>
      <c r="EAT880" s="28"/>
      <c r="EAU880" s="28"/>
      <c r="EAV880" s="28"/>
      <c r="EAW880" s="28"/>
      <c r="EAX880" s="28"/>
      <c r="EAY880" s="28"/>
      <c r="EAZ880" s="28"/>
      <c r="EBA880" s="28"/>
      <c r="EBB880" s="28"/>
      <c r="EBC880" s="28"/>
      <c r="EBD880" s="28"/>
      <c r="EBE880" s="28"/>
      <c r="EBF880" s="28"/>
      <c r="EBG880" s="28"/>
      <c r="EBH880" s="28"/>
      <c r="EBI880" s="28"/>
      <c r="EBJ880" s="28"/>
      <c r="EBK880" s="28"/>
      <c r="EBL880" s="28"/>
      <c r="EBM880" s="28"/>
      <c r="EBN880" s="28"/>
      <c r="EBO880" s="28"/>
      <c r="EBP880" s="28"/>
      <c r="EBQ880" s="28"/>
      <c r="EBR880" s="28"/>
      <c r="EBS880" s="28"/>
      <c r="EBT880" s="28"/>
      <c r="EBU880" s="28"/>
      <c r="EBV880" s="28"/>
      <c r="EBW880" s="28"/>
      <c r="EBX880" s="28"/>
      <c r="EBY880" s="28"/>
      <c r="EBZ880" s="28"/>
      <c r="ECA880" s="28"/>
      <c r="ECB880" s="28"/>
      <c r="ECC880" s="28"/>
      <c r="ECD880" s="28"/>
      <c r="ECE880" s="28"/>
      <c r="ECF880" s="28"/>
      <c r="ECG880" s="28"/>
      <c r="ECH880" s="28"/>
      <c r="ECI880" s="28"/>
      <c r="ECJ880" s="28"/>
      <c r="ECK880" s="28"/>
      <c r="ECL880" s="28"/>
      <c r="ECM880" s="28"/>
      <c r="ECN880" s="28"/>
      <c r="ECO880" s="28"/>
      <c r="ECP880" s="28"/>
      <c r="ECQ880" s="28"/>
      <c r="ECR880" s="28"/>
      <c r="ECS880" s="28"/>
      <c r="ECT880" s="28"/>
      <c r="ECU880" s="28"/>
      <c r="ECV880" s="28"/>
      <c r="ECW880" s="28"/>
      <c r="ECX880" s="28"/>
      <c r="ECY880" s="28"/>
      <c r="ECZ880" s="28"/>
      <c r="EDA880" s="28"/>
      <c r="EDB880" s="28"/>
      <c r="EDC880" s="28"/>
      <c r="EDD880" s="28"/>
      <c r="EDE880" s="28"/>
      <c r="EDF880" s="28"/>
      <c r="EDG880" s="28"/>
      <c r="EDH880" s="28"/>
      <c r="EDI880" s="28"/>
      <c r="EDJ880" s="28"/>
      <c r="EDK880" s="28"/>
      <c r="EDL880" s="28"/>
      <c r="EDM880" s="28"/>
      <c r="EDN880" s="28"/>
      <c r="EDO880" s="28"/>
      <c r="EDP880" s="28"/>
      <c r="EDQ880" s="28"/>
      <c r="EDR880" s="28"/>
      <c r="EDS880" s="28"/>
      <c r="EDT880" s="28"/>
      <c r="EDU880" s="28"/>
      <c r="EDV880" s="28"/>
      <c r="EDW880" s="28"/>
      <c r="EDX880" s="28"/>
      <c r="EDY880" s="28"/>
      <c r="EDZ880" s="28"/>
      <c r="EEA880" s="28"/>
      <c r="EEB880" s="28"/>
      <c r="EEC880" s="28"/>
      <c r="EED880" s="28"/>
      <c r="EEE880" s="28"/>
      <c r="EEF880" s="28"/>
      <c r="EEG880" s="28"/>
      <c r="EEH880" s="28"/>
      <c r="EEI880" s="28"/>
      <c r="EEJ880" s="28"/>
      <c r="EEK880" s="28"/>
      <c r="EEL880" s="28"/>
      <c r="EEM880" s="28"/>
      <c r="EEN880" s="28"/>
      <c r="EEO880" s="28"/>
      <c r="EEP880" s="28"/>
      <c r="EEQ880" s="28"/>
      <c r="EER880" s="28"/>
      <c r="EES880" s="28"/>
      <c r="EET880" s="28"/>
      <c r="EEU880" s="28"/>
      <c r="EEV880" s="28"/>
      <c r="EEW880" s="28"/>
      <c r="EEX880" s="28"/>
      <c r="EEY880" s="28"/>
      <c r="EEZ880" s="28"/>
      <c r="EFA880" s="28"/>
      <c r="EFB880" s="28"/>
      <c r="EFC880" s="28"/>
      <c r="EFD880" s="28"/>
      <c r="EFE880" s="28"/>
      <c r="EFF880" s="28"/>
      <c r="EFG880" s="28"/>
      <c r="EFH880" s="28"/>
      <c r="EFI880" s="28"/>
      <c r="EFJ880" s="28"/>
      <c r="EFK880" s="28"/>
      <c r="EFL880" s="28"/>
      <c r="EFM880" s="28"/>
      <c r="EFN880" s="28"/>
      <c r="EFO880" s="28"/>
      <c r="EFP880" s="28"/>
      <c r="EFQ880" s="28"/>
      <c r="EFR880" s="28"/>
      <c r="EFS880" s="28"/>
      <c r="EFT880" s="28"/>
      <c r="EFU880" s="28"/>
      <c r="EFV880" s="28"/>
      <c r="EFW880" s="28"/>
      <c r="EFX880" s="28"/>
      <c r="EFY880" s="28"/>
      <c r="EFZ880" s="28"/>
      <c r="EGA880" s="28"/>
      <c r="EGB880" s="28"/>
      <c r="EGC880" s="28"/>
      <c r="EGD880" s="28"/>
      <c r="EGE880" s="28"/>
      <c r="EGF880" s="28"/>
      <c r="EGG880" s="28"/>
      <c r="EGH880" s="28"/>
      <c r="EGI880" s="28"/>
      <c r="EGJ880" s="28"/>
      <c r="EGK880" s="28"/>
      <c r="EGL880" s="28"/>
      <c r="EGM880" s="28"/>
      <c r="EGN880" s="28"/>
      <c r="EGO880" s="28"/>
      <c r="EGP880" s="28"/>
      <c r="EGQ880" s="28"/>
      <c r="EGR880" s="28"/>
      <c r="EGS880" s="28"/>
      <c r="EGT880" s="28"/>
      <c r="EGU880" s="28"/>
      <c r="EGV880" s="28"/>
      <c r="EGW880" s="28"/>
      <c r="EGX880" s="28"/>
      <c r="EGY880" s="28"/>
      <c r="EGZ880" s="28"/>
      <c r="EHA880" s="28"/>
      <c r="EHB880" s="28"/>
      <c r="EHC880" s="28"/>
      <c r="EHD880" s="28"/>
      <c r="EHE880" s="28"/>
      <c r="EHF880" s="28"/>
      <c r="EHG880" s="28"/>
      <c r="EHH880" s="28"/>
      <c r="EHI880" s="28"/>
      <c r="EHJ880" s="28"/>
      <c r="EHK880" s="28"/>
      <c r="EHL880" s="28"/>
      <c r="EHM880" s="28"/>
      <c r="EHN880" s="28"/>
      <c r="EHO880" s="28"/>
      <c r="EHP880" s="28"/>
      <c r="EHQ880" s="28"/>
      <c r="EHR880" s="28"/>
      <c r="EHS880" s="28"/>
      <c r="EHT880" s="28"/>
      <c r="EHU880" s="28"/>
      <c r="EHV880" s="28"/>
      <c r="EHW880" s="28"/>
      <c r="EHX880" s="28"/>
      <c r="EHY880" s="28"/>
      <c r="EHZ880" s="28"/>
      <c r="EIA880" s="28"/>
      <c r="EIB880" s="28"/>
      <c r="EIC880" s="28"/>
      <c r="EID880" s="28"/>
      <c r="EIE880" s="28"/>
      <c r="EIF880" s="28"/>
      <c r="EIG880" s="28"/>
      <c r="EIH880" s="28"/>
      <c r="EII880" s="28"/>
      <c r="EIJ880" s="28"/>
      <c r="EIK880" s="28"/>
      <c r="EIL880" s="28"/>
      <c r="EIM880" s="28"/>
      <c r="EIN880" s="28"/>
      <c r="EIO880" s="28"/>
      <c r="EIP880" s="28"/>
      <c r="EIQ880" s="28"/>
      <c r="EIR880" s="28"/>
      <c r="EIS880" s="28"/>
      <c r="EIT880" s="28"/>
      <c r="EIU880" s="28"/>
      <c r="EIV880" s="28"/>
      <c r="EIW880" s="28"/>
      <c r="EIX880" s="28"/>
      <c r="EIY880" s="28"/>
      <c r="EIZ880" s="28"/>
      <c r="EJA880" s="28"/>
      <c r="EJB880" s="28"/>
      <c r="EJC880" s="28"/>
      <c r="EJD880" s="28"/>
      <c r="EJE880" s="28"/>
      <c r="EJF880" s="28"/>
      <c r="EJG880" s="28"/>
      <c r="EJH880" s="28"/>
      <c r="EJI880" s="28"/>
      <c r="EJJ880" s="28"/>
      <c r="EJK880" s="28"/>
      <c r="EJL880" s="28"/>
      <c r="EJM880" s="28"/>
      <c r="EJN880" s="28"/>
      <c r="EJO880" s="28"/>
      <c r="EJP880" s="28"/>
      <c r="EJQ880" s="28"/>
      <c r="EJR880" s="28"/>
      <c r="EJS880" s="28"/>
      <c r="EJT880" s="28"/>
      <c r="EJU880" s="28"/>
      <c r="EJV880" s="28"/>
      <c r="EJW880" s="28"/>
      <c r="EJX880" s="28"/>
      <c r="EJY880" s="28"/>
      <c r="EJZ880" s="28"/>
      <c r="EKA880" s="28"/>
      <c r="EKB880" s="28"/>
      <c r="EKC880" s="28"/>
      <c r="EKD880" s="28"/>
      <c r="EKE880" s="28"/>
      <c r="EKF880" s="28"/>
      <c r="EKG880" s="28"/>
      <c r="EKH880" s="28"/>
      <c r="EKI880" s="28"/>
      <c r="EKJ880" s="28"/>
      <c r="EKK880" s="28"/>
      <c r="EKL880" s="28"/>
      <c r="EKM880" s="28"/>
      <c r="EKN880" s="28"/>
      <c r="EKO880" s="28"/>
      <c r="EKP880" s="28"/>
      <c r="EKQ880" s="28"/>
      <c r="EKR880" s="28"/>
      <c r="EKS880" s="28"/>
      <c r="EKT880" s="28"/>
      <c r="EKU880" s="28"/>
      <c r="EKV880" s="28"/>
      <c r="EKW880" s="28"/>
      <c r="EKX880" s="28"/>
      <c r="EKY880" s="28"/>
      <c r="EKZ880" s="28"/>
      <c r="ELA880" s="28"/>
      <c r="ELB880" s="28"/>
      <c r="ELC880" s="28"/>
      <c r="ELD880" s="28"/>
      <c r="ELE880" s="28"/>
      <c r="ELF880" s="28"/>
      <c r="ELG880" s="28"/>
      <c r="ELH880" s="28"/>
      <c r="ELI880" s="28"/>
      <c r="ELJ880" s="28"/>
      <c r="ELK880" s="28"/>
      <c r="ELL880" s="28"/>
      <c r="ELM880" s="28"/>
      <c r="ELN880" s="28"/>
      <c r="ELO880" s="28"/>
      <c r="ELP880" s="28"/>
      <c r="ELQ880" s="28"/>
      <c r="ELR880" s="28"/>
      <c r="ELS880" s="28"/>
      <c r="ELT880" s="28"/>
      <c r="ELU880" s="28"/>
      <c r="ELV880" s="28"/>
      <c r="ELW880" s="28"/>
      <c r="ELX880" s="28"/>
      <c r="ELY880" s="28"/>
      <c r="ELZ880" s="28"/>
      <c r="EMA880" s="28"/>
      <c r="EMB880" s="28"/>
      <c r="EMC880" s="28"/>
      <c r="EMD880" s="28"/>
      <c r="EME880" s="28"/>
      <c r="EMF880" s="28"/>
      <c r="EMG880" s="28"/>
      <c r="EMH880" s="28"/>
      <c r="EMI880" s="28"/>
      <c r="EMJ880" s="28"/>
      <c r="EMK880" s="28"/>
      <c r="EML880" s="28"/>
      <c r="EMM880" s="28"/>
      <c r="EMN880" s="28"/>
      <c r="EMO880" s="28"/>
      <c r="EMP880" s="28"/>
      <c r="EMQ880" s="28"/>
      <c r="EMR880" s="28"/>
      <c r="EMS880" s="28"/>
      <c r="EMT880" s="28"/>
      <c r="EMU880" s="28"/>
      <c r="EMV880" s="28"/>
      <c r="EMW880" s="28"/>
      <c r="EMX880" s="28"/>
      <c r="EMY880" s="28"/>
      <c r="EMZ880" s="28"/>
      <c r="ENA880" s="28"/>
      <c r="ENB880" s="28"/>
      <c r="ENC880" s="28"/>
      <c r="END880" s="28"/>
      <c r="ENE880" s="28"/>
      <c r="ENF880" s="28"/>
      <c r="ENG880" s="28"/>
      <c r="ENH880" s="28"/>
      <c r="ENI880" s="28"/>
      <c r="ENJ880" s="28"/>
      <c r="ENK880" s="28"/>
      <c r="ENL880" s="28"/>
      <c r="ENM880" s="28"/>
      <c r="ENN880" s="28"/>
      <c r="ENO880" s="28"/>
      <c r="ENP880" s="28"/>
      <c r="ENQ880" s="28"/>
      <c r="ENR880" s="28"/>
      <c r="ENS880" s="28"/>
      <c r="ENT880" s="28"/>
      <c r="ENU880" s="28"/>
      <c r="ENV880" s="28"/>
      <c r="ENW880" s="28"/>
      <c r="ENX880" s="28"/>
      <c r="ENY880" s="28"/>
      <c r="ENZ880" s="28"/>
      <c r="EOA880" s="28"/>
      <c r="EOB880" s="28"/>
      <c r="EOC880" s="28"/>
      <c r="EOD880" s="28"/>
      <c r="EOE880" s="28"/>
      <c r="EOF880" s="28"/>
      <c r="EOG880" s="28"/>
      <c r="EOH880" s="28"/>
      <c r="EOI880" s="28"/>
      <c r="EOJ880" s="28"/>
      <c r="EOK880" s="28"/>
      <c r="EOL880" s="28"/>
      <c r="EOM880" s="28"/>
      <c r="EON880" s="28"/>
      <c r="EOO880" s="28"/>
      <c r="EOP880" s="28"/>
      <c r="EOQ880" s="28"/>
      <c r="EOR880" s="28"/>
      <c r="EOS880" s="28"/>
      <c r="EOT880" s="28"/>
      <c r="EOU880" s="28"/>
      <c r="EOV880" s="28"/>
      <c r="EOW880" s="28"/>
      <c r="EOX880" s="28"/>
      <c r="EOY880" s="28"/>
      <c r="EOZ880" s="28"/>
      <c r="EPA880" s="28"/>
      <c r="EPB880" s="28"/>
      <c r="EPC880" s="28"/>
      <c r="EPD880" s="28"/>
      <c r="EPE880" s="28"/>
      <c r="EPF880" s="28"/>
      <c r="EPG880" s="28"/>
      <c r="EPH880" s="28"/>
      <c r="EPI880" s="28"/>
      <c r="EPJ880" s="28"/>
      <c r="EPK880" s="28"/>
      <c r="EPL880" s="28"/>
      <c r="EPM880" s="28"/>
      <c r="EPN880" s="28"/>
      <c r="EPO880" s="28"/>
      <c r="EPP880" s="28"/>
      <c r="EPQ880" s="28"/>
      <c r="EPR880" s="28"/>
      <c r="EPS880" s="28"/>
      <c r="EPT880" s="28"/>
      <c r="EPU880" s="28"/>
      <c r="EPV880" s="28"/>
      <c r="EPW880" s="28"/>
      <c r="EPX880" s="28"/>
      <c r="EPY880" s="28"/>
      <c r="EPZ880" s="28"/>
      <c r="EQA880" s="28"/>
      <c r="EQB880" s="28"/>
      <c r="EQC880" s="28"/>
      <c r="EQD880" s="28"/>
      <c r="EQE880" s="28"/>
      <c r="EQF880" s="28"/>
      <c r="EQG880" s="28"/>
      <c r="EQH880" s="28"/>
      <c r="EQI880" s="28"/>
      <c r="EQJ880" s="28"/>
      <c r="EQK880" s="28"/>
      <c r="EQL880" s="28"/>
      <c r="EQM880" s="28"/>
      <c r="EQN880" s="28"/>
      <c r="EQO880" s="28"/>
      <c r="EQP880" s="28"/>
      <c r="EQQ880" s="28"/>
      <c r="EQR880" s="28"/>
      <c r="EQS880" s="28"/>
      <c r="EQT880" s="28"/>
      <c r="EQU880" s="28"/>
      <c r="EQV880" s="28"/>
      <c r="EQW880" s="28"/>
      <c r="EQX880" s="28"/>
      <c r="EQY880" s="28"/>
      <c r="EQZ880" s="28"/>
      <c r="ERA880" s="28"/>
      <c r="ERB880" s="28"/>
      <c r="ERC880" s="28"/>
      <c r="ERD880" s="28"/>
      <c r="ERE880" s="28"/>
      <c r="ERF880" s="28"/>
      <c r="ERG880" s="28"/>
      <c r="ERH880" s="28"/>
      <c r="ERI880" s="28"/>
      <c r="ERJ880" s="28"/>
      <c r="ERK880" s="28"/>
      <c r="ERL880" s="28"/>
      <c r="ERM880" s="28"/>
      <c r="ERN880" s="28"/>
      <c r="ERO880" s="28"/>
      <c r="ERP880" s="28"/>
      <c r="ERQ880" s="28"/>
      <c r="ERR880" s="28"/>
      <c r="ERS880" s="28"/>
      <c r="ERT880" s="28"/>
      <c r="ERU880" s="28"/>
      <c r="ERV880" s="28"/>
      <c r="ERW880" s="28"/>
      <c r="ERX880" s="28"/>
      <c r="ERY880" s="28"/>
      <c r="ERZ880" s="28"/>
      <c r="ESA880" s="28"/>
      <c r="ESB880" s="28"/>
      <c r="ESC880" s="28"/>
      <c r="ESD880" s="28"/>
      <c r="ESE880" s="28"/>
      <c r="ESF880" s="28"/>
      <c r="ESG880" s="28"/>
      <c r="ESH880" s="28"/>
      <c r="ESI880" s="28"/>
      <c r="ESJ880" s="28"/>
      <c r="ESK880" s="28"/>
      <c r="ESL880" s="28"/>
      <c r="ESM880" s="28"/>
      <c r="ESN880" s="28"/>
      <c r="ESO880" s="28"/>
      <c r="ESP880" s="28"/>
      <c r="ESQ880" s="28"/>
      <c r="ESR880" s="28"/>
      <c r="ESS880" s="28"/>
      <c r="EST880" s="28"/>
      <c r="ESU880" s="28"/>
      <c r="ESV880" s="28"/>
      <c r="ESW880" s="28"/>
      <c r="ESX880" s="28"/>
      <c r="ESY880" s="28"/>
      <c r="ESZ880" s="28"/>
      <c r="ETA880" s="28"/>
      <c r="ETB880" s="28"/>
      <c r="ETC880" s="28"/>
      <c r="ETD880" s="28"/>
      <c r="ETE880" s="28"/>
      <c r="ETF880" s="28"/>
      <c r="ETG880" s="28"/>
      <c r="ETH880" s="28"/>
      <c r="ETI880" s="28"/>
      <c r="ETJ880" s="28"/>
      <c r="ETK880" s="28"/>
      <c r="ETL880" s="28"/>
      <c r="ETM880" s="28"/>
      <c r="ETN880" s="28"/>
      <c r="ETO880" s="28"/>
      <c r="ETP880" s="28"/>
      <c r="ETQ880" s="28"/>
      <c r="ETR880" s="28"/>
      <c r="ETS880" s="28"/>
      <c r="ETT880" s="28"/>
      <c r="ETU880" s="28"/>
      <c r="ETV880" s="28"/>
      <c r="ETW880" s="28"/>
      <c r="ETX880" s="28"/>
      <c r="ETY880" s="28"/>
      <c r="ETZ880" s="28"/>
      <c r="EUA880" s="28"/>
      <c r="EUB880" s="28"/>
      <c r="EUC880" s="28"/>
      <c r="EUD880" s="28"/>
      <c r="EUE880" s="28"/>
      <c r="EUF880" s="28"/>
      <c r="EUG880" s="28"/>
      <c r="EUH880" s="28"/>
      <c r="EUI880" s="28"/>
      <c r="EUJ880" s="28"/>
      <c r="EUK880" s="28"/>
      <c r="EUL880" s="28"/>
      <c r="EUM880" s="28"/>
      <c r="EUN880" s="28"/>
      <c r="EUO880" s="28"/>
      <c r="EUP880" s="28"/>
      <c r="EUQ880" s="28"/>
      <c r="EUR880" s="28"/>
      <c r="EUS880" s="28"/>
      <c r="EUT880" s="28"/>
      <c r="EUU880" s="28"/>
      <c r="EUV880" s="28"/>
      <c r="EUW880" s="28"/>
      <c r="EUX880" s="28"/>
      <c r="EUY880" s="28"/>
      <c r="EUZ880" s="28"/>
      <c r="EVA880" s="28"/>
      <c r="EVB880" s="28"/>
      <c r="EVC880" s="28"/>
      <c r="EVD880" s="28"/>
      <c r="EVE880" s="28"/>
      <c r="EVF880" s="28"/>
      <c r="EVG880" s="28"/>
      <c r="EVH880" s="28"/>
      <c r="EVI880" s="28"/>
      <c r="EVJ880" s="28"/>
      <c r="EVK880" s="28"/>
      <c r="EVL880" s="28"/>
      <c r="EVM880" s="28"/>
      <c r="EVN880" s="28"/>
      <c r="EVO880" s="28"/>
      <c r="EVP880" s="28"/>
      <c r="EVQ880" s="28"/>
      <c r="EVR880" s="28"/>
      <c r="EVS880" s="28"/>
      <c r="EVT880" s="28"/>
      <c r="EVU880" s="28"/>
      <c r="EVV880" s="28"/>
      <c r="EVW880" s="28"/>
      <c r="EVX880" s="28"/>
      <c r="EVY880" s="28"/>
      <c r="EVZ880" s="28"/>
      <c r="EWA880" s="28"/>
      <c r="EWB880" s="28"/>
      <c r="EWC880" s="28"/>
      <c r="EWD880" s="28"/>
      <c r="EWE880" s="28"/>
      <c r="EWF880" s="28"/>
      <c r="EWG880" s="28"/>
      <c r="EWH880" s="28"/>
      <c r="EWI880" s="28"/>
      <c r="EWJ880" s="28"/>
      <c r="EWK880" s="28"/>
      <c r="EWL880" s="28"/>
      <c r="EWM880" s="28"/>
      <c r="EWN880" s="28"/>
      <c r="EWO880" s="28"/>
      <c r="EWP880" s="28"/>
      <c r="EWQ880" s="28"/>
      <c r="EWR880" s="28"/>
      <c r="EWS880" s="28"/>
      <c r="EWT880" s="28"/>
      <c r="EWU880" s="28"/>
      <c r="EWV880" s="28"/>
      <c r="EWW880" s="28"/>
      <c r="EWX880" s="28"/>
      <c r="EWY880" s="28"/>
      <c r="EWZ880" s="28"/>
      <c r="EXA880" s="28"/>
      <c r="EXB880" s="28"/>
      <c r="EXC880" s="28"/>
      <c r="EXD880" s="28"/>
      <c r="EXE880" s="28"/>
      <c r="EXF880" s="28"/>
      <c r="EXG880" s="28"/>
      <c r="EXH880" s="28"/>
      <c r="EXI880" s="28"/>
      <c r="EXJ880" s="28"/>
      <c r="EXK880" s="28"/>
      <c r="EXL880" s="28"/>
      <c r="EXM880" s="28"/>
      <c r="EXN880" s="28"/>
      <c r="EXO880" s="28"/>
      <c r="EXP880" s="28"/>
      <c r="EXQ880" s="28"/>
      <c r="EXR880" s="28"/>
      <c r="EXS880" s="28"/>
      <c r="EXT880" s="28"/>
      <c r="EXU880" s="28"/>
      <c r="EXV880" s="28"/>
      <c r="EXW880" s="28"/>
      <c r="EXX880" s="28"/>
      <c r="EXY880" s="28"/>
      <c r="EXZ880" s="28"/>
      <c r="EYA880" s="28"/>
      <c r="EYB880" s="28"/>
      <c r="EYC880" s="28"/>
      <c r="EYD880" s="28"/>
      <c r="EYE880" s="28"/>
      <c r="EYF880" s="28"/>
      <c r="EYG880" s="28"/>
      <c r="EYH880" s="28"/>
      <c r="EYI880" s="28"/>
      <c r="EYJ880" s="28"/>
      <c r="EYK880" s="28"/>
      <c r="EYL880" s="28"/>
      <c r="EYM880" s="28"/>
      <c r="EYN880" s="28"/>
      <c r="EYO880" s="28"/>
      <c r="EYP880" s="28"/>
      <c r="EYQ880" s="28"/>
      <c r="EYR880" s="28"/>
      <c r="EYS880" s="28"/>
      <c r="EYT880" s="28"/>
      <c r="EYU880" s="28"/>
      <c r="EYV880" s="28"/>
      <c r="EYW880" s="28"/>
      <c r="EYX880" s="28"/>
      <c r="EYY880" s="28"/>
      <c r="EYZ880" s="28"/>
      <c r="EZA880" s="28"/>
      <c r="EZB880" s="28"/>
      <c r="EZC880" s="28"/>
      <c r="EZD880" s="28"/>
      <c r="EZE880" s="28"/>
      <c r="EZF880" s="28"/>
      <c r="EZG880" s="28"/>
      <c r="EZH880" s="28"/>
      <c r="EZI880" s="28"/>
      <c r="EZJ880" s="28"/>
      <c r="EZK880" s="28"/>
      <c r="EZL880" s="28"/>
      <c r="EZM880" s="28"/>
      <c r="EZN880" s="28"/>
      <c r="EZO880" s="28"/>
      <c r="EZP880" s="28"/>
      <c r="EZQ880" s="28"/>
      <c r="EZR880" s="28"/>
      <c r="EZS880" s="28"/>
      <c r="EZT880" s="28"/>
      <c r="EZU880" s="28"/>
      <c r="EZV880" s="28"/>
      <c r="EZW880" s="28"/>
      <c r="EZX880" s="28"/>
      <c r="EZY880" s="28"/>
      <c r="EZZ880" s="28"/>
      <c r="FAA880" s="28"/>
      <c r="FAB880" s="28"/>
      <c r="FAC880" s="28"/>
      <c r="FAD880" s="28"/>
      <c r="FAE880" s="28"/>
      <c r="FAF880" s="28"/>
      <c r="FAG880" s="28"/>
      <c r="FAH880" s="28"/>
      <c r="FAI880" s="28"/>
      <c r="FAJ880" s="28"/>
      <c r="FAK880" s="28"/>
      <c r="FAL880" s="28"/>
      <c r="FAM880" s="28"/>
      <c r="FAN880" s="28"/>
      <c r="FAO880" s="28"/>
      <c r="FAP880" s="28"/>
      <c r="FAQ880" s="28"/>
      <c r="FAR880" s="28"/>
      <c r="FAS880" s="28"/>
      <c r="FAT880" s="28"/>
      <c r="FAU880" s="28"/>
      <c r="FAV880" s="28"/>
      <c r="FAW880" s="28"/>
      <c r="FAX880" s="28"/>
      <c r="FAY880" s="28"/>
      <c r="FAZ880" s="28"/>
      <c r="FBA880" s="28"/>
      <c r="FBB880" s="28"/>
      <c r="FBC880" s="28"/>
      <c r="FBD880" s="28"/>
      <c r="FBE880" s="28"/>
      <c r="FBF880" s="28"/>
      <c r="FBG880" s="28"/>
      <c r="FBH880" s="28"/>
      <c r="FBI880" s="28"/>
      <c r="FBJ880" s="28"/>
      <c r="FBK880" s="28"/>
      <c r="FBL880" s="28"/>
      <c r="FBM880" s="28"/>
      <c r="FBN880" s="28"/>
      <c r="FBO880" s="28"/>
      <c r="FBP880" s="28"/>
      <c r="FBQ880" s="28"/>
      <c r="FBR880" s="28"/>
      <c r="FBS880" s="28"/>
      <c r="FBT880" s="28"/>
      <c r="FBU880" s="28"/>
      <c r="FBV880" s="28"/>
      <c r="FBW880" s="28"/>
      <c r="FBX880" s="28"/>
      <c r="FBY880" s="28"/>
      <c r="FBZ880" s="28"/>
      <c r="FCA880" s="28"/>
      <c r="FCB880" s="28"/>
      <c r="FCC880" s="28"/>
      <c r="FCD880" s="28"/>
      <c r="FCE880" s="28"/>
      <c r="FCF880" s="28"/>
      <c r="FCG880" s="28"/>
      <c r="FCH880" s="28"/>
      <c r="FCI880" s="28"/>
      <c r="FCJ880" s="28"/>
      <c r="FCK880" s="28"/>
      <c r="FCL880" s="28"/>
      <c r="FCM880" s="28"/>
      <c r="FCN880" s="28"/>
      <c r="FCO880" s="28"/>
      <c r="FCP880" s="28"/>
      <c r="FCQ880" s="28"/>
      <c r="FCR880" s="28"/>
      <c r="FCS880" s="28"/>
      <c r="FCT880" s="28"/>
      <c r="FCU880" s="28"/>
      <c r="FCV880" s="28"/>
      <c r="FCW880" s="28"/>
      <c r="FCX880" s="28"/>
      <c r="FCY880" s="28"/>
      <c r="FCZ880" s="28"/>
      <c r="FDA880" s="28"/>
      <c r="FDB880" s="28"/>
      <c r="FDC880" s="28"/>
      <c r="FDD880" s="28"/>
      <c r="FDE880" s="28"/>
      <c r="FDF880" s="28"/>
      <c r="FDG880" s="28"/>
      <c r="FDH880" s="28"/>
      <c r="FDI880" s="28"/>
      <c r="FDJ880" s="28"/>
      <c r="FDK880" s="28"/>
      <c r="FDL880" s="28"/>
      <c r="FDM880" s="28"/>
      <c r="FDN880" s="28"/>
      <c r="FDO880" s="28"/>
      <c r="FDP880" s="28"/>
      <c r="FDQ880" s="28"/>
      <c r="FDR880" s="28"/>
      <c r="FDS880" s="28"/>
      <c r="FDT880" s="28"/>
      <c r="FDU880" s="28"/>
      <c r="FDV880" s="28"/>
      <c r="FDW880" s="28"/>
      <c r="FDX880" s="28"/>
      <c r="FDY880" s="28"/>
      <c r="FDZ880" s="28"/>
      <c r="FEA880" s="28"/>
      <c r="FEB880" s="28"/>
      <c r="FEC880" s="28"/>
      <c r="FED880" s="28"/>
      <c r="FEE880" s="28"/>
      <c r="FEF880" s="28"/>
      <c r="FEG880" s="28"/>
      <c r="FEH880" s="28"/>
      <c r="FEI880" s="28"/>
      <c r="FEJ880" s="28"/>
      <c r="FEK880" s="28"/>
      <c r="FEL880" s="28"/>
      <c r="FEM880" s="28"/>
      <c r="FEN880" s="28"/>
      <c r="FEO880" s="28"/>
      <c r="FEP880" s="28"/>
      <c r="FEQ880" s="28"/>
      <c r="FER880" s="28"/>
      <c r="FES880" s="28"/>
      <c r="FET880" s="28"/>
      <c r="FEU880" s="28"/>
      <c r="FEV880" s="28"/>
      <c r="FEW880" s="28"/>
      <c r="FEX880" s="28"/>
      <c r="FEY880" s="28"/>
      <c r="FEZ880" s="28"/>
      <c r="FFA880" s="28"/>
      <c r="FFB880" s="28"/>
      <c r="FFC880" s="28"/>
      <c r="FFD880" s="28"/>
      <c r="FFE880" s="28"/>
      <c r="FFF880" s="28"/>
      <c r="FFG880" s="28"/>
      <c r="FFH880" s="28"/>
      <c r="FFI880" s="28"/>
      <c r="FFJ880" s="28"/>
      <c r="FFK880" s="28"/>
      <c r="FFL880" s="28"/>
      <c r="FFM880" s="28"/>
      <c r="FFN880" s="28"/>
      <c r="FFO880" s="28"/>
      <c r="FFP880" s="28"/>
      <c r="FFQ880" s="28"/>
      <c r="FFR880" s="28"/>
      <c r="FFS880" s="28"/>
      <c r="FFT880" s="28"/>
      <c r="FFU880" s="28"/>
      <c r="FFV880" s="28"/>
      <c r="FFW880" s="28"/>
      <c r="FFX880" s="28"/>
      <c r="FFY880" s="28"/>
      <c r="FFZ880" s="28"/>
      <c r="FGA880" s="28"/>
      <c r="FGB880" s="28"/>
      <c r="FGC880" s="28"/>
      <c r="FGD880" s="28"/>
      <c r="FGE880" s="28"/>
      <c r="FGF880" s="28"/>
      <c r="FGG880" s="28"/>
      <c r="FGH880" s="28"/>
      <c r="FGI880" s="28"/>
      <c r="FGJ880" s="28"/>
      <c r="FGK880" s="28"/>
      <c r="FGL880" s="28"/>
      <c r="FGM880" s="28"/>
      <c r="FGN880" s="28"/>
      <c r="FGO880" s="28"/>
      <c r="FGP880" s="28"/>
      <c r="FGQ880" s="28"/>
      <c r="FGR880" s="28"/>
      <c r="FGS880" s="28"/>
      <c r="FGT880" s="28"/>
      <c r="FGU880" s="28"/>
      <c r="FGV880" s="28"/>
      <c r="FGW880" s="28"/>
      <c r="FGX880" s="28"/>
      <c r="FGY880" s="28"/>
      <c r="FGZ880" s="28"/>
      <c r="FHA880" s="28"/>
      <c r="FHB880" s="28"/>
      <c r="FHC880" s="28"/>
      <c r="FHD880" s="28"/>
      <c r="FHE880" s="28"/>
      <c r="FHF880" s="28"/>
      <c r="FHG880" s="28"/>
      <c r="FHH880" s="28"/>
      <c r="FHI880" s="28"/>
      <c r="FHJ880" s="28"/>
      <c r="FHK880" s="28"/>
      <c r="FHL880" s="28"/>
      <c r="FHM880" s="28"/>
      <c r="FHN880" s="28"/>
      <c r="FHO880" s="28"/>
      <c r="FHP880" s="28"/>
      <c r="FHQ880" s="28"/>
      <c r="FHR880" s="28"/>
      <c r="FHS880" s="28"/>
      <c r="FHT880" s="28"/>
      <c r="FHU880" s="28"/>
      <c r="FHV880" s="28"/>
      <c r="FHW880" s="28"/>
      <c r="FHX880" s="28"/>
      <c r="FHY880" s="28"/>
      <c r="FHZ880" s="28"/>
      <c r="FIA880" s="28"/>
      <c r="FIB880" s="28"/>
      <c r="FIC880" s="28"/>
      <c r="FID880" s="28"/>
      <c r="FIE880" s="28"/>
      <c r="FIF880" s="28"/>
      <c r="FIG880" s="28"/>
      <c r="FIH880" s="28"/>
      <c r="FII880" s="28"/>
      <c r="FIJ880" s="28"/>
      <c r="FIK880" s="28"/>
      <c r="FIL880" s="28"/>
      <c r="FIM880" s="28"/>
      <c r="FIN880" s="28"/>
      <c r="FIO880" s="28"/>
      <c r="FIP880" s="28"/>
      <c r="FIQ880" s="28"/>
      <c r="FIR880" s="28"/>
      <c r="FIS880" s="28"/>
      <c r="FIT880" s="28"/>
      <c r="FIU880" s="28"/>
      <c r="FIV880" s="28"/>
      <c r="FIW880" s="28"/>
      <c r="FIX880" s="28"/>
      <c r="FIY880" s="28"/>
      <c r="FIZ880" s="28"/>
      <c r="FJA880" s="28"/>
      <c r="FJB880" s="28"/>
      <c r="FJC880" s="28"/>
      <c r="FJD880" s="28"/>
      <c r="FJE880" s="28"/>
      <c r="FJF880" s="28"/>
      <c r="FJG880" s="28"/>
      <c r="FJH880" s="28"/>
      <c r="FJI880" s="28"/>
      <c r="FJJ880" s="28"/>
      <c r="FJK880" s="28"/>
      <c r="FJL880" s="28"/>
      <c r="FJM880" s="28"/>
      <c r="FJN880" s="28"/>
      <c r="FJO880" s="28"/>
      <c r="FJP880" s="28"/>
      <c r="FJQ880" s="28"/>
      <c r="FJR880" s="28"/>
      <c r="FJS880" s="28"/>
      <c r="FJT880" s="28"/>
      <c r="FJU880" s="28"/>
      <c r="FJV880" s="28"/>
      <c r="FJW880" s="28"/>
      <c r="FJX880" s="28"/>
      <c r="FJY880" s="28"/>
      <c r="FJZ880" s="28"/>
      <c r="FKA880" s="28"/>
      <c r="FKB880" s="28"/>
      <c r="FKC880" s="28"/>
      <c r="FKD880" s="28"/>
      <c r="FKE880" s="28"/>
      <c r="FKF880" s="28"/>
      <c r="FKG880" s="28"/>
      <c r="FKH880" s="28"/>
      <c r="FKI880" s="28"/>
      <c r="FKJ880" s="28"/>
      <c r="FKK880" s="28"/>
      <c r="FKL880" s="28"/>
      <c r="FKM880" s="28"/>
      <c r="FKN880" s="28"/>
      <c r="FKO880" s="28"/>
      <c r="FKP880" s="28"/>
      <c r="FKQ880" s="28"/>
      <c r="FKR880" s="28"/>
      <c r="FKS880" s="28"/>
      <c r="FKT880" s="28"/>
      <c r="FKU880" s="28"/>
      <c r="FKV880" s="28"/>
      <c r="FKW880" s="28"/>
      <c r="FKX880" s="28"/>
      <c r="FKY880" s="28"/>
      <c r="FKZ880" s="28"/>
      <c r="FLA880" s="28"/>
      <c r="FLB880" s="28"/>
      <c r="FLC880" s="28"/>
      <c r="FLD880" s="28"/>
      <c r="FLE880" s="28"/>
      <c r="FLF880" s="28"/>
      <c r="FLG880" s="28"/>
      <c r="FLH880" s="28"/>
      <c r="FLI880" s="28"/>
      <c r="FLJ880" s="28"/>
      <c r="FLK880" s="28"/>
      <c r="FLL880" s="28"/>
      <c r="FLM880" s="28"/>
      <c r="FLN880" s="28"/>
      <c r="FLO880" s="28"/>
      <c r="FLP880" s="28"/>
      <c r="FLQ880" s="28"/>
      <c r="FLR880" s="28"/>
      <c r="FLS880" s="28"/>
      <c r="FLT880" s="28"/>
      <c r="FLU880" s="28"/>
      <c r="FLV880" s="28"/>
      <c r="FLW880" s="28"/>
      <c r="FLX880" s="28"/>
      <c r="FLY880" s="28"/>
      <c r="FLZ880" s="28"/>
      <c r="FMA880" s="28"/>
      <c r="FMB880" s="28"/>
      <c r="FMC880" s="28"/>
      <c r="FMD880" s="28"/>
      <c r="FME880" s="28"/>
      <c r="FMF880" s="28"/>
      <c r="FMG880" s="28"/>
      <c r="FMH880" s="28"/>
      <c r="FMI880" s="28"/>
      <c r="FMJ880" s="28"/>
      <c r="FMK880" s="28"/>
      <c r="FML880" s="28"/>
      <c r="FMM880" s="28"/>
      <c r="FMN880" s="28"/>
      <c r="FMO880" s="28"/>
      <c r="FMP880" s="28"/>
      <c r="FMQ880" s="28"/>
      <c r="FMR880" s="28"/>
      <c r="FMS880" s="28"/>
      <c r="FMT880" s="28"/>
      <c r="FMU880" s="28"/>
      <c r="FMV880" s="28"/>
      <c r="FMW880" s="28"/>
      <c r="FMX880" s="28"/>
      <c r="FMY880" s="28"/>
      <c r="FMZ880" s="28"/>
      <c r="FNA880" s="28"/>
      <c r="FNB880" s="28"/>
      <c r="FNC880" s="28"/>
      <c r="FND880" s="28"/>
      <c r="FNE880" s="28"/>
      <c r="FNF880" s="28"/>
      <c r="FNG880" s="28"/>
      <c r="FNH880" s="28"/>
      <c r="FNI880" s="28"/>
      <c r="FNJ880" s="28"/>
      <c r="FNK880" s="28"/>
      <c r="FNL880" s="28"/>
      <c r="FNM880" s="28"/>
      <c r="FNN880" s="28"/>
      <c r="FNO880" s="28"/>
      <c r="FNP880" s="28"/>
      <c r="FNQ880" s="28"/>
      <c r="FNR880" s="28"/>
      <c r="FNS880" s="28"/>
      <c r="FNT880" s="28"/>
      <c r="FNU880" s="28"/>
      <c r="FNV880" s="28"/>
      <c r="FNW880" s="28"/>
      <c r="FNX880" s="28"/>
      <c r="FNY880" s="28"/>
      <c r="FNZ880" s="28"/>
      <c r="FOA880" s="28"/>
      <c r="FOB880" s="28"/>
      <c r="FOC880" s="28"/>
      <c r="FOD880" s="28"/>
      <c r="FOE880" s="28"/>
      <c r="FOF880" s="28"/>
      <c r="FOG880" s="28"/>
      <c r="FOH880" s="28"/>
      <c r="FOI880" s="28"/>
      <c r="FOJ880" s="28"/>
      <c r="FOK880" s="28"/>
      <c r="FOL880" s="28"/>
      <c r="FOM880" s="28"/>
      <c r="FON880" s="28"/>
      <c r="FOO880" s="28"/>
      <c r="FOP880" s="28"/>
      <c r="FOQ880" s="28"/>
      <c r="FOR880" s="28"/>
      <c r="FOS880" s="28"/>
      <c r="FOT880" s="28"/>
      <c r="FOU880" s="28"/>
      <c r="FOV880" s="28"/>
      <c r="FOW880" s="28"/>
      <c r="FOX880" s="28"/>
      <c r="FOY880" s="28"/>
      <c r="FOZ880" s="28"/>
      <c r="FPA880" s="28"/>
      <c r="FPB880" s="28"/>
      <c r="FPC880" s="28"/>
      <c r="FPD880" s="28"/>
      <c r="FPE880" s="28"/>
      <c r="FPF880" s="28"/>
      <c r="FPG880" s="28"/>
      <c r="FPH880" s="28"/>
      <c r="FPI880" s="28"/>
      <c r="FPJ880" s="28"/>
      <c r="FPK880" s="28"/>
      <c r="FPL880" s="28"/>
      <c r="FPM880" s="28"/>
      <c r="FPN880" s="28"/>
      <c r="FPO880" s="28"/>
      <c r="FPP880" s="28"/>
      <c r="FPQ880" s="28"/>
      <c r="FPR880" s="28"/>
      <c r="FPS880" s="28"/>
      <c r="FPT880" s="28"/>
      <c r="FPU880" s="28"/>
      <c r="FPV880" s="28"/>
      <c r="FPW880" s="28"/>
      <c r="FPX880" s="28"/>
      <c r="FPY880" s="28"/>
      <c r="FPZ880" s="28"/>
      <c r="FQA880" s="28"/>
      <c r="FQB880" s="28"/>
      <c r="FQC880" s="28"/>
      <c r="FQD880" s="28"/>
      <c r="FQE880" s="28"/>
      <c r="FQF880" s="28"/>
      <c r="FQG880" s="28"/>
      <c r="FQH880" s="28"/>
      <c r="FQI880" s="28"/>
      <c r="FQJ880" s="28"/>
      <c r="FQK880" s="28"/>
      <c r="FQL880" s="28"/>
      <c r="FQM880" s="28"/>
      <c r="FQN880" s="28"/>
      <c r="FQO880" s="28"/>
      <c r="FQP880" s="28"/>
      <c r="FQQ880" s="28"/>
      <c r="FQR880" s="28"/>
      <c r="FQS880" s="28"/>
      <c r="FQT880" s="28"/>
      <c r="FQU880" s="28"/>
      <c r="FQV880" s="28"/>
      <c r="FQW880" s="28"/>
      <c r="FQX880" s="28"/>
      <c r="FQY880" s="28"/>
      <c r="FQZ880" s="28"/>
      <c r="FRA880" s="28"/>
      <c r="FRB880" s="28"/>
      <c r="FRC880" s="28"/>
      <c r="FRD880" s="28"/>
      <c r="FRE880" s="28"/>
      <c r="FRF880" s="28"/>
      <c r="FRG880" s="28"/>
      <c r="FRH880" s="28"/>
      <c r="FRI880" s="28"/>
      <c r="FRJ880" s="28"/>
      <c r="FRK880" s="28"/>
      <c r="FRL880" s="28"/>
      <c r="FRM880" s="28"/>
      <c r="FRN880" s="28"/>
      <c r="FRO880" s="28"/>
      <c r="FRP880" s="28"/>
      <c r="FRQ880" s="28"/>
      <c r="FRR880" s="28"/>
      <c r="FRS880" s="28"/>
      <c r="FRT880" s="28"/>
      <c r="FRU880" s="28"/>
      <c r="FRV880" s="28"/>
      <c r="FRW880" s="28"/>
      <c r="FRX880" s="28"/>
      <c r="FRY880" s="28"/>
      <c r="FRZ880" s="28"/>
      <c r="FSA880" s="28"/>
      <c r="FSB880" s="28"/>
      <c r="FSC880" s="28"/>
      <c r="FSD880" s="28"/>
      <c r="FSE880" s="28"/>
      <c r="FSF880" s="28"/>
      <c r="FSG880" s="28"/>
      <c r="FSH880" s="28"/>
      <c r="FSI880" s="28"/>
      <c r="FSJ880" s="28"/>
      <c r="FSK880" s="28"/>
      <c r="FSL880" s="28"/>
      <c r="FSM880" s="28"/>
      <c r="FSN880" s="28"/>
      <c r="FSO880" s="28"/>
      <c r="FSP880" s="28"/>
      <c r="FSQ880" s="28"/>
      <c r="FSR880" s="28"/>
      <c r="FSS880" s="28"/>
      <c r="FST880" s="28"/>
      <c r="FSU880" s="28"/>
      <c r="FSV880" s="28"/>
      <c r="FSW880" s="28"/>
      <c r="FSX880" s="28"/>
      <c r="FSY880" s="28"/>
      <c r="FSZ880" s="28"/>
      <c r="FTA880" s="28"/>
      <c r="FTB880" s="28"/>
      <c r="FTC880" s="28"/>
      <c r="FTD880" s="28"/>
      <c r="FTE880" s="28"/>
      <c r="FTF880" s="28"/>
      <c r="FTG880" s="28"/>
      <c r="FTH880" s="28"/>
      <c r="FTI880" s="28"/>
      <c r="FTJ880" s="28"/>
      <c r="FTK880" s="28"/>
      <c r="FTL880" s="28"/>
      <c r="FTM880" s="28"/>
      <c r="FTN880" s="28"/>
      <c r="FTO880" s="28"/>
      <c r="FTP880" s="28"/>
      <c r="FTQ880" s="28"/>
      <c r="FTR880" s="28"/>
      <c r="FTS880" s="28"/>
      <c r="FTT880" s="28"/>
      <c r="FTU880" s="28"/>
      <c r="FTV880" s="28"/>
      <c r="FTW880" s="28"/>
      <c r="FTX880" s="28"/>
      <c r="FTY880" s="28"/>
      <c r="FTZ880" s="28"/>
      <c r="FUA880" s="28"/>
      <c r="FUB880" s="28"/>
      <c r="FUC880" s="28"/>
      <c r="FUD880" s="28"/>
      <c r="FUE880" s="28"/>
      <c r="FUF880" s="28"/>
      <c r="FUG880" s="28"/>
      <c r="FUH880" s="28"/>
      <c r="FUI880" s="28"/>
      <c r="FUJ880" s="28"/>
      <c r="FUK880" s="28"/>
      <c r="FUL880" s="28"/>
      <c r="FUM880" s="28"/>
      <c r="FUN880" s="28"/>
      <c r="FUO880" s="28"/>
      <c r="FUP880" s="28"/>
      <c r="FUQ880" s="28"/>
      <c r="FUR880" s="28"/>
      <c r="FUS880" s="28"/>
      <c r="FUT880" s="28"/>
      <c r="FUU880" s="28"/>
      <c r="FUV880" s="28"/>
      <c r="FUW880" s="28"/>
      <c r="FUX880" s="28"/>
      <c r="FUY880" s="28"/>
      <c r="FUZ880" s="28"/>
      <c r="FVA880" s="28"/>
      <c r="FVB880" s="28"/>
      <c r="FVC880" s="28"/>
      <c r="FVD880" s="28"/>
      <c r="FVE880" s="28"/>
      <c r="FVF880" s="28"/>
      <c r="FVG880" s="28"/>
      <c r="FVH880" s="28"/>
      <c r="FVI880" s="28"/>
      <c r="FVJ880" s="28"/>
      <c r="FVK880" s="28"/>
      <c r="FVL880" s="28"/>
      <c r="FVM880" s="28"/>
      <c r="FVN880" s="28"/>
      <c r="FVO880" s="28"/>
      <c r="FVP880" s="28"/>
      <c r="FVQ880" s="28"/>
      <c r="FVR880" s="28"/>
      <c r="FVS880" s="28"/>
      <c r="FVT880" s="28"/>
      <c r="FVU880" s="28"/>
      <c r="FVV880" s="28"/>
      <c r="FVW880" s="28"/>
      <c r="FVX880" s="28"/>
      <c r="FVY880" s="28"/>
      <c r="FVZ880" s="28"/>
      <c r="FWA880" s="28"/>
      <c r="FWB880" s="28"/>
      <c r="FWC880" s="28"/>
      <c r="FWD880" s="28"/>
      <c r="FWE880" s="28"/>
      <c r="FWF880" s="28"/>
      <c r="FWG880" s="28"/>
      <c r="FWH880" s="28"/>
      <c r="FWI880" s="28"/>
      <c r="FWJ880" s="28"/>
      <c r="FWK880" s="28"/>
      <c r="FWL880" s="28"/>
      <c r="FWM880" s="28"/>
      <c r="FWN880" s="28"/>
      <c r="FWO880" s="28"/>
      <c r="FWP880" s="28"/>
      <c r="FWQ880" s="28"/>
      <c r="FWR880" s="28"/>
      <c r="FWS880" s="28"/>
      <c r="FWT880" s="28"/>
      <c r="FWU880" s="28"/>
      <c r="FWV880" s="28"/>
      <c r="FWW880" s="28"/>
      <c r="FWX880" s="28"/>
      <c r="FWY880" s="28"/>
      <c r="FWZ880" s="28"/>
      <c r="FXA880" s="28"/>
      <c r="FXB880" s="28"/>
      <c r="FXC880" s="28"/>
      <c r="FXD880" s="28"/>
      <c r="FXE880" s="28"/>
      <c r="FXF880" s="28"/>
      <c r="FXG880" s="28"/>
      <c r="FXH880" s="28"/>
      <c r="FXI880" s="28"/>
      <c r="FXJ880" s="28"/>
      <c r="FXK880" s="28"/>
      <c r="FXL880" s="28"/>
      <c r="FXM880" s="28"/>
      <c r="FXN880" s="28"/>
      <c r="FXO880" s="28"/>
      <c r="FXP880" s="28"/>
      <c r="FXQ880" s="28"/>
      <c r="FXR880" s="28"/>
      <c r="FXS880" s="28"/>
      <c r="FXT880" s="28"/>
      <c r="FXU880" s="28"/>
      <c r="FXV880" s="28"/>
      <c r="FXW880" s="28"/>
      <c r="FXX880" s="28"/>
      <c r="FXY880" s="28"/>
      <c r="FXZ880" s="28"/>
      <c r="FYA880" s="28"/>
      <c r="FYB880" s="28"/>
      <c r="FYC880" s="28"/>
      <c r="FYD880" s="28"/>
      <c r="FYE880" s="28"/>
      <c r="FYF880" s="28"/>
      <c r="FYG880" s="28"/>
      <c r="FYH880" s="28"/>
      <c r="FYI880" s="28"/>
      <c r="FYJ880" s="28"/>
      <c r="FYK880" s="28"/>
      <c r="FYL880" s="28"/>
      <c r="FYM880" s="28"/>
      <c r="FYN880" s="28"/>
      <c r="FYO880" s="28"/>
      <c r="FYP880" s="28"/>
      <c r="FYQ880" s="28"/>
      <c r="FYR880" s="28"/>
      <c r="FYS880" s="28"/>
      <c r="FYT880" s="28"/>
      <c r="FYU880" s="28"/>
      <c r="FYV880" s="28"/>
      <c r="FYW880" s="28"/>
      <c r="FYX880" s="28"/>
      <c r="FYY880" s="28"/>
      <c r="FYZ880" s="28"/>
      <c r="FZA880" s="28"/>
      <c r="FZB880" s="28"/>
      <c r="FZC880" s="28"/>
      <c r="FZD880" s="28"/>
      <c r="FZE880" s="28"/>
      <c r="FZF880" s="28"/>
      <c r="FZG880" s="28"/>
      <c r="FZH880" s="28"/>
      <c r="FZI880" s="28"/>
      <c r="FZJ880" s="28"/>
      <c r="FZK880" s="28"/>
      <c r="FZL880" s="28"/>
      <c r="FZM880" s="28"/>
      <c r="FZN880" s="28"/>
      <c r="FZO880" s="28"/>
      <c r="FZP880" s="28"/>
      <c r="FZQ880" s="28"/>
      <c r="FZR880" s="28"/>
      <c r="FZS880" s="28"/>
      <c r="FZT880" s="28"/>
      <c r="FZU880" s="28"/>
      <c r="FZV880" s="28"/>
      <c r="FZW880" s="28"/>
      <c r="FZX880" s="28"/>
      <c r="FZY880" s="28"/>
      <c r="FZZ880" s="28"/>
      <c r="GAA880" s="28"/>
      <c r="GAB880" s="28"/>
      <c r="GAC880" s="28"/>
      <c r="GAD880" s="28"/>
      <c r="GAE880" s="28"/>
      <c r="GAF880" s="28"/>
      <c r="GAG880" s="28"/>
      <c r="GAH880" s="28"/>
      <c r="GAI880" s="28"/>
      <c r="GAJ880" s="28"/>
      <c r="GAK880" s="28"/>
      <c r="GAL880" s="28"/>
      <c r="GAM880" s="28"/>
      <c r="GAN880" s="28"/>
      <c r="GAO880" s="28"/>
      <c r="GAP880" s="28"/>
      <c r="GAQ880" s="28"/>
      <c r="GAR880" s="28"/>
      <c r="GAS880" s="28"/>
      <c r="GAT880" s="28"/>
      <c r="GAU880" s="28"/>
      <c r="GAV880" s="28"/>
      <c r="GAW880" s="28"/>
      <c r="GAX880" s="28"/>
      <c r="GAY880" s="28"/>
      <c r="GAZ880" s="28"/>
      <c r="GBA880" s="28"/>
      <c r="GBB880" s="28"/>
      <c r="GBC880" s="28"/>
      <c r="GBD880" s="28"/>
      <c r="GBE880" s="28"/>
      <c r="GBF880" s="28"/>
      <c r="GBG880" s="28"/>
      <c r="GBH880" s="28"/>
      <c r="GBI880" s="28"/>
      <c r="GBJ880" s="28"/>
      <c r="GBK880" s="28"/>
      <c r="GBL880" s="28"/>
      <c r="GBM880" s="28"/>
      <c r="GBN880" s="28"/>
      <c r="GBO880" s="28"/>
      <c r="GBP880" s="28"/>
      <c r="GBQ880" s="28"/>
      <c r="GBR880" s="28"/>
      <c r="GBS880" s="28"/>
      <c r="GBT880" s="28"/>
      <c r="GBU880" s="28"/>
      <c r="GBV880" s="28"/>
      <c r="GBW880" s="28"/>
      <c r="GBX880" s="28"/>
      <c r="GBY880" s="28"/>
      <c r="GBZ880" s="28"/>
      <c r="GCA880" s="28"/>
      <c r="GCB880" s="28"/>
      <c r="GCC880" s="28"/>
      <c r="GCD880" s="28"/>
      <c r="GCE880" s="28"/>
      <c r="GCF880" s="28"/>
      <c r="GCG880" s="28"/>
      <c r="GCH880" s="28"/>
      <c r="GCI880" s="28"/>
      <c r="GCJ880" s="28"/>
      <c r="GCK880" s="28"/>
      <c r="GCL880" s="28"/>
      <c r="GCM880" s="28"/>
      <c r="GCN880" s="28"/>
      <c r="GCO880" s="28"/>
      <c r="GCP880" s="28"/>
      <c r="GCQ880" s="28"/>
      <c r="GCR880" s="28"/>
      <c r="GCS880" s="28"/>
      <c r="GCT880" s="28"/>
      <c r="GCU880" s="28"/>
      <c r="GCV880" s="28"/>
      <c r="GCW880" s="28"/>
      <c r="GCX880" s="28"/>
      <c r="GCY880" s="28"/>
      <c r="GCZ880" s="28"/>
      <c r="GDA880" s="28"/>
      <c r="GDB880" s="28"/>
      <c r="GDC880" s="28"/>
      <c r="GDD880" s="28"/>
      <c r="GDE880" s="28"/>
      <c r="GDF880" s="28"/>
      <c r="GDG880" s="28"/>
      <c r="GDH880" s="28"/>
      <c r="GDI880" s="28"/>
      <c r="GDJ880" s="28"/>
      <c r="GDK880" s="28"/>
      <c r="GDL880" s="28"/>
      <c r="GDM880" s="28"/>
      <c r="GDN880" s="28"/>
      <c r="GDO880" s="28"/>
      <c r="GDP880" s="28"/>
      <c r="GDQ880" s="28"/>
      <c r="GDR880" s="28"/>
      <c r="GDS880" s="28"/>
      <c r="GDT880" s="28"/>
      <c r="GDU880" s="28"/>
      <c r="GDV880" s="28"/>
      <c r="GDW880" s="28"/>
      <c r="GDX880" s="28"/>
      <c r="GDY880" s="28"/>
      <c r="GDZ880" s="28"/>
      <c r="GEA880" s="28"/>
      <c r="GEB880" s="28"/>
      <c r="GEC880" s="28"/>
      <c r="GED880" s="28"/>
      <c r="GEE880" s="28"/>
      <c r="GEF880" s="28"/>
      <c r="GEG880" s="28"/>
      <c r="GEH880" s="28"/>
      <c r="GEI880" s="28"/>
      <c r="GEJ880" s="28"/>
      <c r="GEK880" s="28"/>
      <c r="GEL880" s="28"/>
      <c r="GEM880" s="28"/>
      <c r="GEN880" s="28"/>
      <c r="GEO880" s="28"/>
      <c r="GEP880" s="28"/>
      <c r="GEQ880" s="28"/>
      <c r="GER880" s="28"/>
      <c r="GES880" s="28"/>
      <c r="GET880" s="28"/>
      <c r="GEU880" s="28"/>
      <c r="GEV880" s="28"/>
      <c r="GEW880" s="28"/>
      <c r="GEX880" s="28"/>
      <c r="GEY880" s="28"/>
      <c r="GEZ880" s="28"/>
      <c r="GFA880" s="28"/>
      <c r="GFB880" s="28"/>
      <c r="GFC880" s="28"/>
      <c r="GFD880" s="28"/>
      <c r="GFE880" s="28"/>
      <c r="GFF880" s="28"/>
      <c r="GFG880" s="28"/>
      <c r="GFH880" s="28"/>
      <c r="GFI880" s="28"/>
      <c r="GFJ880" s="28"/>
      <c r="GFK880" s="28"/>
      <c r="GFL880" s="28"/>
      <c r="GFM880" s="28"/>
      <c r="GFN880" s="28"/>
      <c r="GFO880" s="28"/>
      <c r="GFP880" s="28"/>
      <c r="GFQ880" s="28"/>
      <c r="GFR880" s="28"/>
      <c r="GFS880" s="28"/>
      <c r="GFT880" s="28"/>
      <c r="GFU880" s="28"/>
      <c r="GFV880" s="28"/>
      <c r="GFW880" s="28"/>
      <c r="GFX880" s="28"/>
      <c r="GFY880" s="28"/>
      <c r="GFZ880" s="28"/>
      <c r="GGA880" s="28"/>
      <c r="GGB880" s="28"/>
      <c r="GGC880" s="28"/>
      <c r="GGD880" s="28"/>
      <c r="GGE880" s="28"/>
      <c r="GGF880" s="28"/>
      <c r="GGG880" s="28"/>
      <c r="GGH880" s="28"/>
      <c r="GGI880" s="28"/>
      <c r="GGJ880" s="28"/>
      <c r="GGK880" s="28"/>
      <c r="GGL880" s="28"/>
      <c r="GGM880" s="28"/>
      <c r="GGN880" s="28"/>
      <c r="GGO880" s="28"/>
      <c r="GGP880" s="28"/>
      <c r="GGQ880" s="28"/>
      <c r="GGR880" s="28"/>
      <c r="GGS880" s="28"/>
      <c r="GGT880" s="28"/>
      <c r="GGU880" s="28"/>
      <c r="GGV880" s="28"/>
      <c r="GGW880" s="28"/>
      <c r="GGX880" s="28"/>
      <c r="GGY880" s="28"/>
      <c r="GGZ880" s="28"/>
      <c r="GHA880" s="28"/>
      <c r="GHB880" s="28"/>
      <c r="GHC880" s="28"/>
      <c r="GHD880" s="28"/>
      <c r="GHE880" s="28"/>
      <c r="GHF880" s="28"/>
      <c r="GHG880" s="28"/>
      <c r="GHH880" s="28"/>
      <c r="GHI880" s="28"/>
      <c r="GHJ880" s="28"/>
      <c r="GHK880" s="28"/>
      <c r="GHL880" s="28"/>
      <c r="GHM880" s="28"/>
      <c r="GHN880" s="28"/>
      <c r="GHO880" s="28"/>
      <c r="GHP880" s="28"/>
      <c r="GHQ880" s="28"/>
      <c r="GHR880" s="28"/>
      <c r="GHS880" s="28"/>
      <c r="GHT880" s="28"/>
      <c r="GHU880" s="28"/>
      <c r="GHV880" s="28"/>
      <c r="GHW880" s="28"/>
      <c r="GHX880" s="28"/>
      <c r="GHY880" s="28"/>
      <c r="GHZ880" s="28"/>
      <c r="GIA880" s="28"/>
      <c r="GIB880" s="28"/>
      <c r="GIC880" s="28"/>
      <c r="GID880" s="28"/>
      <c r="GIE880" s="28"/>
      <c r="GIF880" s="28"/>
      <c r="GIG880" s="28"/>
      <c r="GIH880" s="28"/>
      <c r="GII880" s="28"/>
      <c r="GIJ880" s="28"/>
      <c r="GIK880" s="28"/>
      <c r="GIL880" s="28"/>
      <c r="GIM880" s="28"/>
      <c r="GIN880" s="28"/>
      <c r="GIO880" s="28"/>
      <c r="GIP880" s="28"/>
      <c r="GIQ880" s="28"/>
      <c r="GIR880" s="28"/>
      <c r="GIS880" s="28"/>
      <c r="GIT880" s="28"/>
      <c r="GIU880" s="28"/>
      <c r="GIV880" s="28"/>
      <c r="GIW880" s="28"/>
      <c r="GIX880" s="28"/>
      <c r="GIY880" s="28"/>
      <c r="GIZ880" s="28"/>
      <c r="GJA880" s="28"/>
      <c r="GJB880" s="28"/>
      <c r="GJC880" s="28"/>
      <c r="GJD880" s="28"/>
      <c r="GJE880" s="28"/>
      <c r="GJF880" s="28"/>
      <c r="GJG880" s="28"/>
      <c r="GJH880" s="28"/>
      <c r="GJI880" s="28"/>
      <c r="GJJ880" s="28"/>
      <c r="GJK880" s="28"/>
      <c r="GJL880" s="28"/>
      <c r="GJM880" s="28"/>
      <c r="GJN880" s="28"/>
      <c r="GJO880" s="28"/>
      <c r="GJP880" s="28"/>
      <c r="GJQ880" s="28"/>
      <c r="GJR880" s="28"/>
      <c r="GJS880" s="28"/>
      <c r="GJT880" s="28"/>
      <c r="GJU880" s="28"/>
      <c r="GJV880" s="28"/>
      <c r="GJW880" s="28"/>
      <c r="GJX880" s="28"/>
      <c r="GJY880" s="28"/>
      <c r="GJZ880" s="28"/>
      <c r="GKA880" s="28"/>
      <c r="GKB880" s="28"/>
      <c r="GKC880" s="28"/>
      <c r="GKD880" s="28"/>
      <c r="GKE880" s="28"/>
      <c r="GKF880" s="28"/>
      <c r="GKG880" s="28"/>
      <c r="GKH880" s="28"/>
      <c r="GKI880" s="28"/>
      <c r="GKJ880" s="28"/>
      <c r="GKK880" s="28"/>
      <c r="GKL880" s="28"/>
      <c r="GKM880" s="28"/>
      <c r="GKN880" s="28"/>
      <c r="GKO880" s="28"/>
      <c r="GKP880" s="28"/>
      <c r="GKQ880" s="28"/>
      <c r="GKR880" s="28"/>
      <c r="GKS880" s="28"/>
      <c r="GKT880" s="28"/>
      <c r="GKU880" s="28"/>
      <c r="GKV880" s="28"/>
      <c r="GKW880" s="28"/>
      <c r="GKX880" s="28"/>
      <c r="GKY880" s="28"/>
      <c r="GKZ880" s="28"/>
      <c r="GLA880" s="28"/>
      <c r="GLB880" s="28"/>
      <c r="GLC880" s="28"/>
      <c r="GLD880" s="28"/>
      <c r="GLE880" s="28"/>
      <c r="GLF880" s="28"/>
      <c r="GLG880" s="28"/>
      <c r="GLH880" s="28"/>
      <c r="GLI880" s="28"/>
      <c r="GLJ880" s="28"/>
      <c r="GLK880" s="28"/>
      <c r="GLL880" s="28"/>
      <c r="GLM880" s="28"/>
      <c r="GLN880" s="28"/>
      <c r="GLO880" s="28"/>
      <c r="GLP880" s="28"/>
      <c r="GLQ880" s="28"/>
      <c r="GLR880" s="28"/>
      <c r="GLS880" s="28"/>
      <c r="GLT880" s="28"/>
      <c r="GLU880" s="28"/>
      <c r="GLV880" s="28"/>
      <c r="GLW880" s="28"/>
      <c r="GLX880" s="28"/>
      <c r="GLY880" s="28"/>
      <c r="GLZ880" s="28"/>
      <c r="GMA880" s="28"/>
      <c r="GMB880" s="28"/>
      <c r="GMC880" s="28"/>
      <c r="GMD880" s="28"/>
      <c r="GME880" s="28"/>
      <c r="GMF880" s="28"/>
      <c r="GMG880" s="28"/>
      <c r="GMH880" s="28"/>
      <c r="GMI880" s="28"/>
      <c r="GMJ880" s="28"/>
      <c r="GMK880" s="28"/>
      <c r="GML880" s="28"/>
      <c r="GMM880" s="28"/>
      <c r="GMN880" s="28"/>
      <c r="GMO880" s="28"/>
      <c r="GMP880" s="28"/>
      <c r="GMQ880" s="28"/>
      <c r="GMR880" s="28"/>
      <c r="GMS880" s="28"/>
      <c r="GMT880" s="28"/>
      <c r="GMU880" s="28"/>
      <c r="GMV880" s="28"/>
      <c r="GMW880" s="28"/>
      <c r="GMX880" s="28"/>
      <c r="GMY880" s="28"/>
      <c r="GMZ880" s="28"/>
      <c r="GNA880" s="28"/>
      <c r="GNB880" s="28"/>
      <c r="GNC880" s="28"/>
      <c r="GND880" s="28"/>
      <c r="GNE880" s="28"/>
      <c r="GNF880" s="28"/>
      <c r="GNG880" s="28"/>
      <c r="GNH880" s="28"/>
      <c r="GNI880" s="28"/>
      <c r="GNJ880" s="28"/>
      <c r="GNK880" s="28"/>
      <c r="GNL880" s="28"/>
      <c r="GNM880" s="28"/>
      <c r="GNN880" s="28"/>
      <c r="GNO880" s="28"/>
      <c r="GNP880" s="28"/>
      <c r="GNQ880" s="28"/>
      <c r="GNR880" s="28"/>
      <c r="GNS880" s="28"/>
      <c r="GNT880" s="28"/>
      <c r="GNU880" s="28"/>
      <c r="GNV880" s="28"/>
      <c r="GNW880" s="28"/>
      <c r="GNX880" s="28"/>
      <c r="GNY880" s="28"/>
      <c r="GNZ880" s="28"/>
      <c r="GOA880" s="28"/>
      <c r="GOB880" s="28"/>
      <c r="GOC880" s="28"/>
      <c r="GOD880" s="28"/>
      <c r="GOE880" s="28"/>
      <c r="GOF880" s="28"/>
      <c r="GOG880" s="28"/>
      <c r="GOH880" s="28"/>
      <c r="GOI880" s="28"/>
      <c r="GOJ880" s="28"/>
      <c r="GOK880" s="28"/>
      <c r="GOL880" s="28"/>
      <c r="GOM880" s="28"/>
      <c r="GON880" s="28"/>
      <c r="GOO880" s="28"/>
      <c r="GOP880" s="28"/>
      <c r="GOQ880" s="28"/>
      <c r="GOR880" s="28"/>
      <c r="GOS880" s="28"/>
      <c r="GOT880" s="28"/>
      <c r="GOU880" s="28"/>
      <c r="GOV880" s="28"/>
      <c r="GOW880" s="28"/>
      <c r="GOX880" s="28"/>
      <c r="GOY880" s="28"/>
      <c r="GOZ880" s="28"/>
      <c r="GPA880" s="28"/>
      <c r="GPB880" s="28"/>
      <c r="GPC880" s="28"/>
      <c r="GPD880" s="28"/>
      <c r="GPE880" s="28"/>
      <c r="GPF880" s="28"/>
      <c r="GPG880" s="28"/>
      <c r="GPH880" s="28"/>
      <c r="GPI880" s="28"/>
      <c r="GPJ880" s="28"/>
      <c r="GPK880" s="28"/>
      <c r="GPL880" s="28"/>
      <c r="GPM880" s="28"/>
      <c r="GPN880" s="28"/>
      <c r="GPO880" s="28"/>
      <c r="GPP880" s="28"/>
      <c r="GPQ880" s="28"/>
      <c r="GPR880" s="28"/>
      <c r="GPS880" s="28"/>
      <c r="GPT880" s="28"/>
      <c r="GPU880" s="28"/>
      <c r="GPV880" s="28"/>
      <c r="GPW880" s="28"/>
      <c r="GPX880" s="28"/>
      <c r="GPY880" s="28"/>
      <c r="GPZ880" s="28"/>
      <c r="GQA880" s="28"/>
      <c r="GQB880" s="28"/>
      <c r="GQC880" s="28"/>
      <c r="GQD880" s="28"/>
      <c r="GQE880" s="28"/>
      <c r="GQF880" s="28"/>
      <c r="GQG880" s="28"/>
      <c r="GQH880" s="28"/>
      <c r="GQI880" s="28"/>
      <c r="GQJ880" s="28"/>
      <c r="GQK880" s="28"/>
      <c r="GQL880" s="28"/>
      <c r="GQM880" s="28"/>
      <c r="GQN880" s="28"/>
      <c r="GQO880" s="28"/>
      <c r="GQP880" s="28"/>
      <c r="GQQ880" s="28"/>
      <c r="GQR880" s="28"/>
      <c r="GQS880" s="28"/>
      <c r="GQT880" s="28"/>
      <c r="GQU880" s="28"/>
      <c r="GQV880" s="28"/>
      <c r="GQW880" s="28"/>
      <c r="GQX880" s="28"/>
      <c r="GQY880" s="28"/>
      <c r="GQZ880" s="28"/>
      <c r="GRA880" s="28"/>
      <c r="GRB880" s="28"/>
      <c r="GRC880" s="28"/>
      <c r="GRD880" s="28"/>
      <c r="GRE880" s="28"/>
      <c r="GRF880" s="28"/>
      <c r="GRG880" s="28"/>
      <c r="GRH880" s="28"/>
      <c r="GRI880" s="28"/>
      <c r="GRJ880" s="28"/>
      <c r="GRK880" s="28"/>
      <c r="GRL880" s="28"/>
      <c r="GRM880" s="28"/>
      <c r="GRN880" s="28"/>
      <c r="GRO880" s="28"/>
      <c r="GRP880" s="28"/>
      <c r="GRQ880" s="28"/>
      <c r="GRR880" s="28"/>
      <c r="GRS880" s="28"/>
      <c r="GRT880" s="28"/>
      <c r="GRU880" s="28"/>
      <c r="GRV880" s="28"/>
      <c r="GRW880" s="28"/>
      <c r="GRX880" s="28"/>
      <c r="GRY880" s="28"/>
      <c r="GRZ880" s="28"/>
      <c r="GSA880" s="28"/>
      <c r="GSB880" s="28"/>
      <c r="GSC880" s="28"/>
      <c r="GSD880" s="28"/>
      <c r="GSE880" s="28"/>
      <c r="GSF880" s="28"/>
      <c r="GSG880" s="28"/>
      <c r="GSH880" s="28"/>
      <c r="GSI880" s="28"/>
      <c r="GSJ880" s="28"/>
      <c r="GSK880" s="28"/>
      <c r="GSL880" s="28"/>
      <c r="GSM880" s="28"/>
      <c r="GSN880" s="28"/>
      <c r="GSO880" s="28"/>
      <c r="GSP880" s="28"/>
      <c r="GSQ880" s="28"/>
      <c r="GSR880" s="28"/>
      <c r="GSS880" s="28"/>
      <c r="GST880" s="28"/>
      <c r="GSU880" s="28"/>
      <c r="GSV880" s="28"/>
      <c r="GSW880" s="28"/>
      <c r="GSX880" s="28"/>
      <c r="GSY880" s="28"/>
      <c r="GSZ880" s="28"/>
      <c r="GTA880" s="28"/>
      <c r="GTB880" s="28"/>
      <c r="GTC880" s="28"/>
      <c r="GTD880" s="28"/>
      <c r="GTE880" s="28"/>
      <c r="GTF880" s="28"/>
      <c r="GTG880" s="28"/>
      <c r="GTH880" s="28"/>
      <c r="GTI880" s="28"/>
      <c r="GTJ880" s="28"/>
      <c r="GTK880" s="28"/>
      <c r="GTL880" s="28"/>
      <c r="GTM880" s="28"/>
      <c r="GTN880" s="28"/>
      <c r="GTO880" s="28"/>
      <c r="GTP880" s="28"/>
      <c r="GTQ880" s="28"/>
      <c r="GTR880" s="28"/>
      <c r="GTS880" s="28"/>
      <c r="GTT880" s="28"/>
      <c r="GTU880" s="28"/>
      <c r="GTV880" s="28"/>
      <c r="GTW880" s="28"/>
      <c r="GTX880" s="28"/>
      <c r="GTY880" s="28"/>
      <c r="GTZ880" s="28"/>
      <c r="GUA880" s="28"/>
      <c r="GUB880" s="28"/>
      <c r="GUC880" s="28"/>
      <c r="GUD880" s="28"/>
      <c r="GUE880" s="28"/>
      <c r="GUF880" s="28"/>
      <c r="GUG880" s="28"/>
      <c r="GUH880" s="28"/>
      <c r="GUI880" s="28"/>
      <c r="GUJ880" s="28"/>
      <c r="GUK880" s="28"/>
      <c r="GUL880" s="28"/>
      <c r="GUM880" s="28"/>
      <c r="GUN880" s="28"/>
      <c r="GUO880" s="28"/>
      <c r="GUP880" s="28"/>
      <c r="GUQ880" s="28"/>
      <c r="GUR880" s="28"/>
      <c r="GUS880" s="28"/>
      <c r="GUT880" s="28"/>
      <c r="GUU880" s="28"/>
      <c r="GUV880" s="28"/>
      <c r="GUW880" s="28"/>
      <c r="GUX880" s="28"/>
      <c r="GUY880" s="28"/>
      <c r="GUZ880" s="28"/>
      <c r="GVA880" s="28"/>
      <c r="GVB880" s="28"/>
      <c r="GVC880" s="28"/>
      <c r="GVD880" s="28"/>
      <c r="GVE880" s="28"/>
      <c r="GVF880" s="28"/>
      <c r="GVG880" s="28"/>
      <c r="GVH880" s="28"/>
      <c r="GVI880" s="28"/>
      <c r="GVJ880" s="28"/>
      <c r="GVK880" s="28"/>
      <c r="GVL880" s="28"/>
      <c r="GVM880" s="28"/>
      <c r="GVN880" s="28"/>
      <c r="GVO880" s="28"/>
      <c r="GVP880" s="28"/>
      <c r="GVQ880" s="28"/>
      <c r="GVR880" s="28"/>
      <c r="GVS880" s="28"/>
      <c r="GVT880" s="28"/>
      <c r="GVU880" s="28"/>
      <c r="GVV880" s="28"/>
      <c r="GVW880" s="28"/>
      <c r="GVX880" s="28"/>
      <c r="GVY880" s="28"/>
      <c r="GVZ880" s="28"/>
      <c r="GWA880" s="28"/>
      <c r="GWB880" s="28"/>
      <c r="GWC880" s="28"/>
      <c r="GWD880" s="28"/>
      <c r="GWE880" s="28"/>
      <c r="GWF880" s="28"/>
      <c r="GWG880" s="28"/>
      <c r="GWH880" s="28"/>
      <c r="GWI880" s="28"/>
      <c r="GWJ880" s="28"/>
      <c r="GWK880" s="28"/>
      <c r="GWL880" s="28"/>
      <c r="GWM880" s="28"/>
      <c r="GWN880" s="28"/>
      <c r="GWO880" s="28"/>
      <c r="GWP880" s="28"/>
      <c r="GWQ880" s="28"/>
      <c r="GWR880" s="28"/>
      <c r="GWS880" s="28"/>
      <c r="GWT880" s="28"/>
      <c r="GWU880" s="28"/>
      <c r="GWV880" s="28"/>
      <c r="GWW880" s="28"/>
      <c r="GWX880" s="28"/>
      <c r="GWY880" s="28"/>
      <c r="GWZ880" s="28"/>
      <c r="GXA880" s="28"/>
      <c r="GXB880" s="28"/>
      <c r="GXC880" s="28"/>
      <c r="GXD880" s="28"/>
      <c r="GXE880" s="28"/>
      <c r="GXF880" s="28"/>
      <c r="GXG880" s="28"/>
      <c r="GXH880" s="28"/>
      <c r="GXI880" s="28"/>
      <c r="GXJ880" s="28"/>
      <c r="GXK880" s="28"/>
      <c r="GXL880" s="28"/>
      <c r="GXM880" s="28"/>
      <c r="GXN880" s="28"/>
      <c r="GXO880" s="28"/>
      <c r="GXP880" s="28"/>
      <c r="GXQ880" s="28"/>
      <c r="GXR880" s="28"/>
      <c r="GXS880" s="28"/>
      <c r="GXT880" s="28"/>
      <c r="GXU880" s="28"/>
      <c r="GXV880" s="28"/>
      <c r="GXW880" s="28"/>
      <c r="GXX880" s="28"/>
      <c r="GXY880" s="28"/>
      <c r="GXZ880" s="28"/>
      <c r="GYA880" s="28"/>
      <c r="GYB880" s="28"/>
      <c r="GYC880" s="28"/>
      <c r="GYD880" s="28"/>
      <c r="GYE880" s="28"/>
      <c r="GYF880" s="28"/>
      <c r="GYG880" s="28"/>
      <c r="GYH880" s="28"/>
      <c r="GYI880" s="28"/>
      <c r="GYJ880" s="28"/>
      <c r="GYK880" s="28"/>
      <c r="GYL880" s="28"/>
      <c r="GYM880" s="28"/>
      <c r="GYN880" s="28"/>
      <c r="GYO880" s="28"/>
      <c r="GYP880" s="28"/>
      <c r="GYQ880" s="28"/>
      <c r="GYR880" s="28"/>
      <c r="GYS880" s="28"/>
      <c r="GYT880" s="28"/>
      <c r="GYU880" s="28"/>
      <c r="GYV880" s="28"/>
      <c r="GYW880" s="28"/>
      <c r="GYX880" s="28"/>
      <c r="GYY880" s="28"/>
      <c r="GYZ880" s="28"/>
      <c r="GZA880" s="28"/>
      <c r="GZB880" s="28"/>
      <c r="GZC880" s="28"/>
      <c r="GZD880" s="28"/>
      <c r="GZE880" s="28"/>
      <c r="GZF880" s="28"/>
      <c r="GZG880" s="28"/>
      <c r="GZH880" s="28"/>
      <c r="GZI880" s="28"/>
      <c r="GZJ880" s="28"/>
      <c r="GZK880" s="28"/>
      <c r="GZL880" s="28"/>
      <c r="GZM880" s="28"/>
      <c r="GZN880" s="28"/>
      <c r="GZO880" s="28"/>
      <c r="GZP880" s="28"/>
      <c r="GZQ880" s="28"/>
      <c r="GZR880" s="28"/>
      <c r="GZS880" s="28"/>
      <c r="GZT880" s="28"/>
      <c r="GZU880" s="28"/>
      <c r="GZV880" s="28"/>
      <c r="GZW880" s="28"/>
      <c r="GZX880" s="28"/>
      <c r="GZY880" s="28"/>
      <c r="GZZ880" s="28"/>
      <c r="HAA880" s="28"/>
      <c r="HAB880" s="28"/>
      <c r="HAC880" s="28"/>
      <c r="HAD880" s="28"/>
      <c r="HAE880" s="28"/>
      <c r="HAF880" s="28"/>
      <c r="HAG880" s="28"/>
      <c r="HAH880" s="28"/>
      <c r="HAI880" s="28"/>
      <c r="HAJ880" s="28"/>
      <c r="HAK880" s="28"/>
      <c r="HAL880" s="28"/>
      <c r="HAM880" s="28"/>
      <c r="HAN880" s="28"/>
      <c r="HAO880" s="28"/>
      <c r="HAP880" s="28"/>
      <c r="HAQ880" s="28"/>
      <c r="HAR880" s="28"/>
      <c r="HAS880" s="28"/>
      <c r="HAT880" s="28"/>
      <c r="HAU880" s="28"/>
      <c r="HAV880" s="28"/>
      <c r="HAW880" s="28"/>
      <c r="HAX880" s="28"/>
      <c r="HAY880" s="28"/>
      <c r="HAZ880" s="28"/>
      <c r="HBA880" s="28"/>
      <c r="HBB880" s="28"/>
      <c r="HBC880" s="28"/>
      <c r="HBD880" s="28"/>
      <c r="HBE880" s="28"/>
      <c r="HBF880" s="28"/>
      <c r="HBG880" s="28"/>
      <c r="HBH880" s="28"/>
      <c r="HBI880" s="28"/>
      <c r="HBJ880" s="28"/>
      <c r="HBK880" s="28"/>
      <c r="HBL880" s="28"/>
      <c r="HBM880" s="28"/>
      <c r="HBN880" s="28"/>
      <c r="HBO880" s="28"/>
      <c r="HBP880" s="28"/>
      <c r="HBQ880" s="28"/>
      <c r="HBR880" s="28"/>
      <c r="HBS880" s="28"/>
      <c r="HBT880" s="28"/>
      <c r="HBU880" s="28"/>
      <c r="HBV880" s="28"/>
      <c r="HBW880" s="28"/>
      <c r="HBX880" s="28"/>
      <c r="HBY880" s="28"/>
      <c r="HBZ880" s="28"/>
      <c r="HCA880" s="28"/>
      <c r="HCB880" s="28"/>
      <c r="HCC880" s="28"/>
      <c r="HCD880" s="28"/>
      <c r="HCE880" s="28"/>
      <c r="HCF880" s="28"/>
      <c r="HCG880" s="28"/>
      <c r="HCH880" s="28"/>
      <c r="HCI880" s="28"/>
      <c r="HCJ880" s="28"/>
      <c r="HCK880" s="28"/>
      <c r="HCL880" s="28"/>
      <c r="HCM880" s="28"/>
      <c r="HCN880" s="28"/>
      <c r="HCO880" s="28"/>
      <c r="HCP880" s="28"/>
      <c r="HCQ880" s="28"/>
      <c r="HCR880" s="28"/>
      <c r="HCS880" s="28"/>
      <c r="HCT880" s="28"/>
      <c r="HCU880" s="28"/>
      <c r="HCV880" s="28"/>
      <c r="HCW880" s="28"/>
      <c r="HCX880" s="28"/>
      <c r="HCY880" s="28"/>
      <c r="HCZ880" s="28"/>
      <c r="HDA880" s="28"/>
      <c r="HDB880" s="28"/>
      <c r="HDC880" s="28"/>
      <c r="HDD880" s="28"/>
      <c r="HDE880" s="28"/>
      <c r="HDF880" s="28"/>
      <c r="HDG880" s="28"/>
      <c r="HDH880" s="28"/>
      <c r="HDI880" s="28"/>
      <c r="HDJ880" s="28"/>
      <c r="HDK880" s="28"/>
      <c r="HDL880" s="28"/>
      <c r="HDM880" s="28"/>
      <c r="HDN880" s="28"/>
      <c r="HDO880" s="28"/>
      <c r="HDP880" s="28"/>
      <c r="HDQ880" s="28"/>
      <c r="HDR880" s="28"/>
      <c r="HDS880" s="28"/>
      <c r="HDT880" s="28"/>
      <c r="HDU880" s="28"/>
      <c r="HDV880" s="28"/>
      <c r="HDW880" s="28"/>
      <c r="HDX880" s="28"/>
      <c r="HDY880" s="28"/>
      <c r="HDZ880" s="28"/>
      <c r="HEA880" s="28"/>
      <c r="HEB880" s="28"/>
      <c r="HEC880" s="28"/>
      <c r="HED880" s="28"/>
      <c r="HEE880" s="28"/>
      <c r="HEF880" s="28"/>
      <c r="HEG880" s="28"/>
      <c r="HEH880" s="28"/>
      <c r="HEI880" s="28"/>
      <c r="HEJ880" s="28"/>
      <c r="HEK880" s="28"/>
      <c r="HEL880" s="28"/>
      <c r="HEM880" s="28"/>
      <c r="HEN880" s="28"/>
      <c r="HEO880" s="28"/>
      <c r="HEP880" s="28"/>
      <c r="HEQ880" s="28"/>
      <c r="HER880" s="28"/>
      <c r="HES880" s="28"/>
      <c r="HET880" s="28"/>
      <c r="HEU880" s="28"/>
      <c r="HEV880" s="28"/>
      <c r="HEW880" s="28"/>
      <c r="HEX880" s="28"/>
      <c r="HEY880" s="28"/>
      <c r="HEZ880" s="28"/>
      <c r="HFA880" s="28"/>
      <c r="HFB880" s="28"/>
      <c r="HFC880" s="28"/>
      <c r="HFD880" s="28"/>
      <c r="HFE880" s="28"/>
      <c r="HFF880" s="28"/>
      <c r="HFG880" s="28"/>
      <c r="HFH880" s="28"/>
      <c r="HFI880" s="28"/>
      <c r="HFJ880" s="28"/>
      <c r="HFK880" s="28"/>
      <c r="HFL880" s="28"/>
      <c r="HFM880" s="28"/>
      <c r="HFN880" s="28"/>
      <c r="HFO880" s="28"/>
      <c r="HFP880" s="28"/>
      <c r="HFQ880" s="28"/>
      <c r="HFR880" s="28"/>
      <c r="HFS880" s="28"/>
      <c r="HFT880" s="28"/>
      <c r="HFU880" s="28"/>
      <c r="HFV880" s="28"/>
      <c r="HFW880" s="28"/>
      <c r="HFX880" s="28"/>
      <c r="HFY880" s="28"/>
      <c r="HFZ880" s="28"/>
      <c r="HGA880" s="28"/>
      <c r="HGB880" s="28"/>
      <c r="HGC880" s="28"/>
      <c r="HGD880" s="28"/>
      <c r="HGE880" s="28"/>
      <c r="HGF880" s="28"/>
      <c r="HGG880" s="28"/>
      <c r="HGH880" s="28"/>
      <c r="HGI880" s="28"/>
      <c r="HGJ880" s="28"/>
      <c r="HGK880" s="28"/>
      <c r="HGL880" s="28"/>
      <c r="HGM880" s="28"/>
      <c r="HGN880" s="28"/>
      <c r="HGO880" s="28"/>
      <c r="HGP880" s="28"/>
      <c r="HGQ880" s="28"/>
      <c r="HGR880" s="28"/>
      <c r="HGS880" s="28"/>
      <c r="HGT880" s="28"/>
      <c r="HGU880" s="28"/>
      <c r="HGV880" s="28"/>
      <c r="HGW880" s="28"/>
      <c r="HGX880" s="28"/>
      <c r="HGY880" s="28"/>
      <c r="HGZ880" s="28"/>
      <c r="HHA880" s="28"/>
      <c r="HHB880" s="28"/>
      <c r="HHC880" s="28"/>
      <c r="HHD880" s="28"/>
      <c r="HHE880" s="28"/>
      <c r="HHF880" s="28"/>
      <c r="HHG880" s="28"/>
      <c r="HHH880" s="28"/>
      <c r="HHI880" s="28"/>
      <c r="HHJ880" s="28"/>
      <c r="HHK880" s="28"/>
      <c r="HHL880" s="28"/>
      <c r="HHM880" s="28"/>
      <c r="HHN880" s="28"/>
      <c r="HHO880" s="28"/>
      <c r="HHP880" s="28"/>
      <c r="HHQ880" s="28"/>
      <c r="HHR880" s="28"/>
      <c r="HHS880" s="28"/>
      <c r="HHT880" s="28"/>
      <c r="HHU880" s="28"/>
      <c r="HHV880" s="28"/>
      <c r="HHW880" s="28"/>
      <c r="HHX880" s="28"/>
      <c r="HHY880" s="28"/>
      <c r="HHZ880" s="28"/>
      <c r="HIA880" s="28"/>
      <c r="HIB880" s="28"/>
      <c r="HIC880" s="28"/>
      <c r="HID880" s="28"/>
      <c r="HIE880" s="28"/>
      <c r="HIF880" s="28"/>
      <c r="HIG880" s="28"/>
      <c r="HIH880" s="28"/>
      <c r="HII880" s="28"/>
      <c r="HIJ880" s="28"/>
      <c r="HIK880" s="28"/>
      <c r="HIL880" s="28"/>
      <c r="HIM880" s="28"/>
      <c r="HIN880" s="28"/>
      <c r="HIO880" s="28"/>
      <c r="HIP880" s="28"/>
      <c r="HIQ880" s="28"/>
      <c r="HIR880" s="28"/>
      <c r="HIS880" s="28"/>
      <c r="HIT880" s="28"/>
      <c r="HIU880" s="28"/>
      <c r="HIV880" s="28"/>
      <c r="HIW880" s="28"/>
      <c r="HIX880" s="28"/>
      <c r="HIY880" s="28"/>
      <c r="HIZ880" s="28"/>
      <c r="HJA880" s="28"/>
      <c r="HJB880" s="28"/>
      <c r="HJC880" s="28"/>
      <c r="HJD880" s="28"/>
      <c r="HJE880" s="28"/>
      <c r="HJF880" s="28"/>
      <c r="HJG880" s="28"/>
      <c r="HJH880" s="28"/>
      <c r="HJI880" s="28"/>
      <c r="HJJ880" s="28"/>
      <c r="HJK880" s="28"/>
      <c r="HJL880" s="28"/>
      <c r="HJM880" s="28"/>
      <c r="HJN880" s="28"/>
      <c r="HJO880" s="28"/>
      <c r="HJP880" s="28"/>
      <c r="HJQ880" s="28"/>
      <c r="HJR880" s="28"/>
      <c r="HJS880" s="28"/>
      <c r="HJT880" s="28"/>
      <c r="HJU880" s="28"/>
      <c r="HJV880" s="28"/>
      <c r="HJW880" s="28"/>
      <c r="HJX880" s="28"/>
      <c r="HJY880" s="28"/>
      <c r="HJZ880" s="28"/>
      <c r="HKA880" s="28"/>
      <c r="HKB880" s="28"/>
      <c r="HKC880" s="28"/>
      <c r="HKD880" s="28"/>
      <c r="HKE880" s="28"/>
      <c r="HKF880" s="28"/>
      <c r="HKG880" s="28"/>
      <c r="HKH880" s="28"/>
      <c r="HKI880" s="28"/>
      <c r="HKJ880" s="28"/>
      <c r="HKK880" s="28"/>
      <c r="HKL880" s="28"/>
      <c r="HKM880" s="28"/>
      <c r="HKN880" s="28"/>
      <c r="HKO880" s="28"/>
      <c r="HKP880" s="28"/>
      <c r="HKQ880" s="28"/>
      <c r="HKR880" s="28"/>
      <c r="HKS880" s="28"/>
      <c r="HKT880" s="28"/>
      <c r="HKU880" s="28"/>
      <c r="HKV880" s="28"/>
      <c r="HKW880" s="28"/>
      <c r="HKX880" s="28"/>
      <c r="HKY880" s="28"/>
      <c r="HKZ880" s="28"/>
      <c r="HLA880" s="28"/>
      <c r="HLB880" s="28"/>
      <c r="HLC880" s="28"/>
      <c r="HLD880" s="28"/>
      <c r="HLE880" s="28"/>
      <c r="HLF880" s="28"/>
      <c r="HLG880" s="28"/>
      <c r="HLH880" s="28"/>
      <c r="HLI880" s="28"/>
      <c r="HLJ880" s="28"/>
      <c r="HLK880" s="28"/>
      <c r="HLL880" s="28"/>
      <c r="HLM880" s="28"/>
      <c r="HLN880" s="28"/>
      <c r="HLO880" s="28"/>
      <c r="HLP880" s="28"/>
      <c r="HLQ880" s="28"/>
      <c r="HLR880" s="28"/>
      <c r="HLS880" s="28"/>
      <c r="HLT880" s="28"/>
      <c r="HLU880" s="28"/>
      <c r="HLV880" s="28"/>
      <c r="HLW880" s="28"/>
      <c r="HLX880" s="28"/>
      <c r="HLY880" s="28"/>
      <c r="HLZ880" s="28"/>
      <c r="HMA880" s="28"/>
      <c r="HMB880" s="28"/>
      <c r="HMC880" s="28"/>
      <c r="HMD880" s="28"/>
      <c r="HME880" s="28"/>
      <c r="HMF880" s="28"/>
      <c r="HMG880" s="28"/>
      <c r="HMH880" s="28"/>
      <c r="HMI880" s="28"/>
      <c r="HMJ880" s="28"/>
      <c r="HMK880" s="28"/>
      <c r="HML880" s="28"/>
      <c r="HMM880" s="28"/>
      <c r="HMN880" s="28"/>
      <c r="HMO880" s="28"/>
      <c r="HMP880" s="28"/>
      <c r="HMQ880" s="28"/>
      <c r="HMR880" s="28"/>
      <c r="HMS880" s="28"/>
      <c r="HMT880" s="28"/>
      <c r="HMU880" s="28"/>
      <c r="HMV880" s="28"/>
      <c r="HMW880" s="28"/>
      <c r="HMX880" s="28"/>
      <c r="HMY880" s="28"/>
      <c r="HMZ880" s="28"/>
      <c r="HNA880" s="28"/>
      <c r="HNB880" s="28"/>
      <c r="HNC880" s="28"/>
      <c r="HND880" s="28"/>
      <c r="HNE880" s="28"/>
      <c r="HNF880" s="28"/>
      <c r="HNG880" s="28"/>
      <c r="HNH880" s="28"/>
      <c r="HNI880" s="28"/>
      <c r="HNJ880" s="28"/>
      <c r="HNK880" s="28"/>
      <c r="HNL880" s="28"/>
      <c r="HNM880" s="28"/>
      <c r="HNN880" s="28"/>
      <c r="HNO880" s="28"/>
      <c r="HNP880" s="28"/>
      <c r="HNQ880" s="28"/>
      <c r="HNR880" s="28"/>
      <c r="HNS880" s="28"/>
      <c r="HNT880" s="28"/>
      <c r="HNU880" s="28"/>
      <c r="HNV880" s="28"/>
      <c r="HNW880" s="28"/>
      <c r="HNX880" s="28"/>
      <c r="HNY880" s="28"/>
      <c r="HNZ880" s="28"/>
      <c r="HOA880" s="28"/>
      <c r="HOB880" s="28"/>
      <c r="HOC880" s="28"/>
      <c r="HOD880" s="28"/>
      <c r="HOE880" s="28"/>
      <c r="HOF880" s="28"/>
      <c r="HOG880" s="28"/>
      <c r="HOH880" s="28"/>
      <c r="HOI880" s="28"/>
      <c r="HOJ880" s="28"/>
      <c r="HOK880" s="28"/>
      <c r="HOL880" s="28"/>
      <c r="HOM880" s="28"/>
      <c r="HON880" s="28"/>
      <c r="HOO880" s="28"/>
      <c r="HOP880" s="28"/>
      <c r="HOQ880" s="28"/>
      <c r="HOR880" s="28"/>
      <c r="HOS880" s="28"/>
      <c r="HOT880" s="28"/>
      <c r="HOU880" s="28"/>
      <c r="HOV880" s="28"/>
      <c r="HOW880" s="28"/>
      <c r="HOX880" s="28"/>
      <c r="HOY880" s="28"/>
      <c r="HOZ880" s="28"/>
      <c r="HPA880" s="28"/>
      <c r="HPB880" s="28"/>
      <c r="HPC880" s="28"/>
      <c r="HPD880" s="28"/>
      <c r="HPE880" s="28"/>
      <c r="HPF880" s="28"/>
      <c r="HPG880" s="28"/>
      <c r="HPH880" s="28"/>
      <c r="HPI880" s="28"/>
      <c r="HPJ880" s="28"/>
      <c r="HPK880" s="28"/>
      <c r="HPL880" s="28"/>
      <c r="HPM880" s="28"/>
      <c r="HPN880" s="28"/>
      <c r="HPO880" s="28"/>
      <c r="HPP880" s="28"/>
      <c r="HPQ880" s="28"/>
      <c r="HPR880" s="28"/>
      <c r="HPS880" s="28"/>
      <c r="HPT880" s="28"/>
      <c r="HPU880" s="28"/>
      <c r="HPV880" s="28"/>
      <c r="HPW880" s="28"/>
      <c r="HPX880" s="28"/>
      <c r="HPY880" s="28"/>
      <c r="HPZ880" s="28"/>
      <c r="HQA880" s="28"/>
      <c r="HQB880" s="28"/>
      <c r="HQC880" s="28"/>
      <c r="HQD880" s="28"/>
      <c r="HQE880" s="28"/>
      <c r="HQF880" s="28"/>
      <c r="HQG880" s="28"/>
      <c r="HQH880" s="28"/>
      <c r="HQI880" s="28"/>
      <c r="HQJ880" s="28"/>
      <c r="HQK880" s="28"/>
      <c r="HQL880" s="28"/>
      <c r="HQM880" s="28"/>
      <c r="HQN880" s="28"/>
      <c r="HQO880" s="28"/>
      <c r="HQP880" s="28"/>
      <c r="HQQ880" s="28"/>
      <c r="HQR880" s="28"/>
      <c r="HQS880" s="28"/>
      <c r="HQT880" s="28"/>
      <c r="HQU880" s="28"/>
      <c r="HQV880" s="28"/>
      <c r="HQW880" s="28"/>
      <c r="HQX880" s="28"/>
      <c r="HQY880" s="28"/>
      <c r="HQZ880" s="28"/>
      <c r="HRA880" s="28"/>
      <c r="HRB880" s="28"/>
      <c r="HRC880" s="28"/>
      <c r="HRD880" s="28"/>
      <c r="HRE880" s="28"/>
      <c r="HRF880" s="28"/>
      <c r="HRG880" s="28"/>
      <c r="HRH880" s="28"/>
      <c r="HRI880" s="28"/>
      <c r="HRJ880" s="28"/>
      <c r="HRK880" s="28"/>
      <c r="HRL880" s="28"/>
      <c r="HRM880" s="28"/>
      <c r="HRN880" s="28"/>
      <c r="HRO880" s="28"/>
      <c r="HRP880" s="28"/>
      <c r="HRQ880" s="28"/>
      <c r="HRR880" s="28"/>
      <c r="HRS880" s="28"/>
      <c r="HRT880" s="28"/>
      <c r="HRU880" s="28"/>
      <c r="HRV880" s="28"/>
      <c r="HRW880" s="28"/>
      <c r="HRX880" s="28"/>
      <c r="HRY880" s="28"/>
      <c r="HRZ880" s="28"/>
      <c r="HSA880" s="28"/>
      <c r="HSB880" s="28"/>
      <c r="HSC880" s="28"/>
      <c r="HSD880" s="28"/>
      <c r="HSE880" s="28"/>
      <c r="HSF880" s="28"/>
      <c r="HSG880" s="28"/>
      <c r="HSH880" s="28"/>
      <c r="HSI880" s="28"/>
      <c r="HSJ880" s="28"/>
      <c r="HSK880" s="28"/>
      <c r="HSL880" s="28"/>
      <c r="HSM880" s="28"/>
      <c r="HSN880" s="28"/>
      <c r="HSO880" s="28"/>
      <c r="HSP880" s="28"/>
      <c r="HSQ880" s="28"/>
      <c r="HSR880" s="28"/>
      <c r="HSS880" s="28"/>
      <c r="HST880" s="28"/>
      <c r="HSU880" s="28"/>
      <c r="HSV880" s="28"/>
      <c r="HSW880" s="28"/>
      <c r="HSX880" s="28"/>
      <c r="HSY880" s="28"/>
      <c r="HSZ880" s="28"/>
      <c r="HTA880" s="28"/>
      <c r="HTB880" s="28"/>
      <c r="HTC880" s="28"/>
      <c r="HTD880" s="28"/>
      <c r="HTE880" s="28"/>
      <c r="HTF880" s="28"/>
      <c r="HTG880" s="28"/>
      <c r="HTH880" s="28"/>
      <c r="HTI880" s="28"/>
      <c r="HTJ880" s="28"/>
      <c r="HTK880" s="28"/>
      <c r="HTL880" s="28"/>
      <c r="HTM880" s="28"/>
      <c r="HTN880" s="28"/>
      <c r="HTO880" s="28"/>
      <c r="HTP880" s="28"/>
      <c r="HTQ880" s="28"/>
      <c r="HTR880" s="28"/>
      <c r="HTS880" s="28"/>
      <c r="HTT880" s="28"/>
      <c r="HTU880" s="28"/>
      <c r="HTV880" s="28"/>
      <c r="HTW880" s="28"/>
      <c r="HTX880" s="28"/>
      <c r="HTY880" s="28"/>
      <c r="HTZ880" s="28"/>
      <c r="HUA880" s="28"/>
      <c r="HUB880" s="28"/>
      <c r="HUC880" s="28"/>
      <c r="HUD880" s="28"/>
      <c r="HUE880" s="28"/>
      <c r="HUF880" s="28"/>
      <c r="HUG880" s="28"/>
      <c r="HUH880" s="28"/>
      <c r="HUI880" s="28"/>
      <c r="HUJ880" s="28"/>
      <c r="HUK880" s="28"/>
      <c r="HUL880" s="28"/>
      <c r="HUM880" s="28"/>
      <c r="HUN880" s="28"/>
      <c r="HUO880" s="28"/>
      <c r="HUP880" s="28"/>
      <c r="HUQ880" s="28"/>
      <c r="HUR880" s="28"/>
      <c r="HUS880" s="28"/>
      <c r="HUT880" s="28"/>
      <c r="HUU880" s="28"/>
      <c r="HUV880" s="28"/>
      <c r="HUW880" s="28"/>
      <c r="HUX880" s="28"/>
      <c r="HUY880" s="28"/>
      <c r="HUZ880" s="28"/>
      <c r="HVA880" s="28"/>
      <c r="HVB880" s="28"/>
      <c r="HVC880" s="28"/>
      <c r="HVD880" s="28"/>
      <c r="HVE880" s="28"/>
      <c r="HVF880" s="28"/>
      <c r="HVG880" s="28"/>
      <c r="HVH880" s="28"/>
      <c r="HVI880" s="28"/>
      <c r="HVJ880" s="28"/>
      <c r="HVK880" s="28"/>
      <c r="HVL880" s="28"/>
      <c r="HVM880" s="28"/>
      <c r="HVN880" s="28"/>
      <c r="HVO880" s="28"/>
      <c r="HVP880" s="28"/>
      <c r="HVQ880" s="28"/>
      <c r="HVR880" s="28"/>
      <c r="HVS880" s="28"/>
      <c r="HVT880" s="28"/>
      <c r="HVU880" s="28"/>
      <c r="HVV880" s="28"/>
      <c r="HVW880" s="28"/>
      <c r="HVX880" s="28"/>
      <c r="HVY880" s="28"/>
      <c r="HVZ880" s="28"/>
      <c r="HWA880" s="28"/>
      <c r="HWB880" s="28"/>
      <c r="HWC880" s="28"/>
      <c r="HWD880" s="28"/>
      <c r="HWE880" s="28"/>
      <c r="HWF880" s="28"/>
      <c r="HWG880" s="28"/>
      <c r="HWH880" s="28"/>
      <c r="HWI880" s="28"/>
      <c r="HWJ880" s="28"/>
      <c r="HWK880" s="28"/>
      <c r="HWL880" s="28"/>
      <c r="HWM880" s="28"/>
      <c r="HWN880" s="28"/>
      <c r="HWO880" s="28"/>
      <c r="HWP880" s="28"/>
      <c r="HWQ880" s="28"/>
      <c r="HWR880" s="28"/>
      <c r="HWS880" s="28"/>
      <c r="HWT880" s="28"/>
      <c r="HWU880" s="28"/>
      <c r="HWV880" s="28"/>
      <c r="HWW880" s="28"/>
      <c r="HWX880" s="28"/>
      <c r="HWY880" s="28"/>
      <c r="HWZ880" s="28"/>
      <c r="HXA880" s="28"/>
      <c r="HXB880" s="28"/>
      <c r="HXC880" s="28"/>
      <c r="HXD880" s="28"/>
      <c r="HXE880" s="28"/>
      <c r="HXF880" s="28"/>
      <c r="HXG880" s="28"/>
      <c r="HXH880" s="28"/>
      <c r="HXI880" s="28"/>
      <c r="HXJ880" s="28"/>
      <c r="HXK880" s="28"/>
      <c r="HXL880" s="28"/>
      <c r="HXM880" s="28"/>
      <c r="HXN880" s="28"/>
      <c r="HXO880" s="28"/>
      <c r="HXP880" s="28"/>
      <c r="HXQ880" s="28"/>
      <c r="HXR880" s="28"/>
      <c r="HXS880" s="28"/>
      <c r="HXT880" s="28"/>
      <c r="HXU880" s="28"/>
      <c r="HXV880" s="28"/>
      <c r="HXW880" s="28"/>
      <c r="HXX880" s="28"/>
      <c r="HXY880" s="28"/>
      <c r="HXZ880" s="28"/>
      <c r="HYA880" s="28"/>
      <c r="HYB880" s="28"/>
      <c r="HYC880" s="28"/>
      <c r="HYD880" s="28"/>
      <c r="HYE880" s="28"/>
      <c r="HYF880" s="28"/>
      <c r="HYG880" s="28"/>
      <c r="HYH880" s="28"/>
      <c r="HYI880" s="28"/>
      <c r="HYJ880" s="28"/>
      <c r="HYK880" s="28"/>
      <c r="HYL880" s="28"/>
      <c r="HYM880" s="28"/>
      <c r="HYN880" s="28"/>
      <c r="HYO880" s="28"/>
      <c r="HYP880" s="28"/>
      <c r="HYQ880" s="28"/>
      <c r="HYR880" s="28"/>
      <c r="HYS880" s="28"/>
      <c r="HYT880" s="28"/>
      <c r="HYU880" s="28"/>
      <c r="HYV880" s="28"/>
      <c r="HYW880" s="28"/>
      <c r="HYX880" s="28"/>
      <c r="HYY880" s="28"/>
      <c r="HYZ880" s="28"/>
      <c r="HZA880" s="28"/>
      <c r="HZB880" s="28"/>
      <c r="HZC880" s="28"/>
      <c r="HZD880" s="28"/>
      <c r="HZE880" s="28"/>
      <c r="HZF880" s="28"/>
      <c r="HZG880" s="28"/>
      <c r="HZH880" s="28"/>
      <c r="HZI880" s="28"/>
      <c r="HZJ880" s="28"/>
      <c r="HZK880" s="28"/>
      <c r="HZL880" s="28"/>
      <c r="HZM880" s="28"/>
      <c r="HZN880" s="28"/>
      <c r="HZO880" s="28"/>
      <c r="HZP880" s="28"/>
      <c r="HZQ880" s="28"/>
      <c r="HZR880" s="28"/>
      <c r="HZS880" s="28"/>
      <c r="HZT880" s="28"/>
      <c r="HZU880" s="28"/>
      <c r="HZV880" s="28"/>
      <c r="HZW880" s="28"/>
      <c r="HZX880" s="28"/>
      <c r="HZY880" s="28"/>
      <c r="HZZ880" s="28"/>
      <c r="IAA880" s="28"/>
      <c r="IAB880" s="28"/>
      <c r="IAC880" s="28"/>
      <c r="IAD880" s="28"/>
      <c r="IAE880" s="28"/>
      <c r="IAF880" s="28"/>
      <c r="IAG880" s="28"/>
      <c r="IAH880" s="28"/>
      <c r="IAI880" s="28"/>
      <c r="IAJ880" s="28"/>
      <c r="IAK880" s="28"/>
      <c r="IAL880" s="28"/>
      <c r="IAM880" s="28"/>
      <c r="IAN880" s="28"/>
      <c r="IAO880" s="28"/>
      <c r="IAP880" s="28"/>
      <c r="IAQ880" s="28"/>
      <c r="IAR880" s="28"/>
      <c r="IAS880" s="28"/>
      <c r="IAT880" s="28"/>
      <c r="IAU880" s="28"/>
      <c r="IAV880" s="28"/>
      <c r="IAW880" s="28"/>
      <c r="IAX880" s="28"/>
      <c r="IAY880" s="28"/>
      <c r="IAZ880" s="28"/>
      <c r="IBA880" s="28"/>
      <c r="IBB880" s="28"/>
      <c r="IBC880" s="28"/>
      <c r="IBD880" s="28"/>
      <c r="IBE880" s="28"/>
      <c r="IBF880" s="28"/>
      <c r="IBG880" s="28"/>
      <c r="IBH880" s="28"/>
      <c r="IBI880" s="28"/>
      <c r="IBJ880" s="28"/>
      <c r="IBK880" s="28"/>
      <c r="IBL880" s="28"/>
      <c r="IBM880" s="28"/>
      <c r="IBN880" s="28"/>
      <c r="IBO880" s="28"/>
      <c r="IBP880" s="28"/>
      <c r="IBQ880" s="28"/>
      <c r="IBR880" s="28"/>
      <c r="IBS880" s="28"/>
      <c r="IBT880" s="28"/>
      <c r="IBU880" s="28"/>
      <c r="IBV880" s="28"/>
      <c r="IBW880" s="28"/>
      <c r="IBX880" s="28"/>
      <c r="IBY880" s="28"/>
      <c r="IBZ880" s="28"/>
      <c r="ICA880" s="28"/>
      <c r="ICB880" s="28"/>
      <c r="ICC880" s="28"/>
      <c r="ICD880" s="28"/>
      <c r="ICE880" s="28"/>
      <c r="ICF880" s="28"/>
      <c r="ICG880" s="28"/>
      <c r="ICH880" s="28"/>
      <c r="ICI880" s="28"/>
      <c r="ICJ880" s="28"/>
      <c r="ICK880" s="28"/>
      <c r="ICL880" s="28"/>
      <c r="ICM880" s="28"/>
      <c r="ICN880" s="28"/>
      <c r="ICO880" s="28"/>
      <c r="ICP880" s="28"/>
      <c r="ICQ880" s="28"/>
      <c r="ICR880" s="28"/>
      <c r="ICS880" s="28"/>
      <c r="ICT880" s="28"/>
      <c r="ICU880" s="28"/>
      <c r="ICV880" s="28"/>
      <c r="ICW880" s="28"/>
      <c r="ICX880" s="28"/>
      <c r="ICY880" s="28"/>
      <c r="ICZ880" s="28"/>
      <c r="IDA880" s="28"/>
      <c r="IDB880" s="28"/>
      <c r="IDC880" s="28"/>
      <c r="IDD880" s="28"/>
      <c r="IDE880" s="28"/>
      <c r="IDF880" s="28"/>
      <c r="IDG880" s="28"/>
      <c r="IDH880" s="28"/>
      <c r="IDI880" s="28"/>
      <c r="IDJ880" s="28"/>
      <c r="IDK880" s="28"/>
      <c r="IDL880" s="28"/>
      <c r="IDM880" s="28"/>
      <c r="IDN880" s="28"/>
      <c r="IDO880" s="28"/>
      <c r="IDP880" s="28"/>
      <c r="IDQ880" s="28"/>
      <c r="IDR880" s="28"/>
      <c r="IDS880" s="28"/>
      <c r="IDT880" s="28"/>
      <c r="IDU880" s="28"/>
      <c r="IDV880" s="28"/>
      <c r="IDW880" s="28"/>
      <c r="IDX880" s="28"/>
      <c r="IDY880" s="28"/>
      <c r="IDZ880" s="28"/>
      <c r="IEA880" s="28"/>
      <c r="IEB880" s="28"/>
      <c r="IEC880" s="28"/>
      <c r="IED880" s="28"/>
      <c r="IEE880" s="28"/>
      <c r="IEF880" s="28"/>
      <c r="IEG880" s="28"/>
      <c r="IEH880" s="28"/>
      <c r="IEI880" s="28"/>
      <c r="IEJ880" s="28"/>
      <c r="IEK880" s="28"/>
      <c r="IEL880" s="28"/>
      <c r="IEM880" s="28"/>
      <c r="IEN880" s="28"/>
      <c r="IEO880" s="28"/>
      <c r="IEP880" s="28"/>
      <c r="IEQ880" s="28"/>
      <c r="IER880" s="28"/>
      <c r="IES880" s="28"/>
      <c r="IET880" s="28"/>
      <c r="IEU880" s="28"/>
      <c r="IEV880" s="28"/>
      <c r="IEW880" s="28"/>
      <c r="IEX880" s="28"/>
      <c r="IEY880" s="28"/>
      <c r="IEZ880" s="28"/>
      <c r="IFA880" s="28"/>
      <c r="IFB880" s="28"/>
      <c r="IFC880" s="28"/>
      <c r="IFD880" s="28"/>
      <c r="IFE880" s="28"/>
      <c r="IFF880" s="28"/>
      <c r="IFG880" s="28"/>
      <c r="IFH880" s="28"/>
      <c r="IFI880" s="28"/>
      <c r="IFJ880" s="28"/>
      <c r="IFK880" s="28"/>
      <c r="IFL880" s="28"/>
      <c r="IFM880" s="28"/>
      <c r="IFN880" s="28"/>
      <c r="IFO880" s="28"/>
      <c r="IFP880" s="28"/>
      <c r="IFQ880" s="28"/>
      <c r="IFR880" s="28"/>
      <c r="IFS880" s="28"/>
      <c r="IFT880" s="28"/>
      <c r="IFU880" s="28"/>
      <c r="IFV880" s="28"/>
      <c r="IFW880" s="28"/>
      <c r="IFX880" s="28"/>
      <c r="IFY880" s="28"/>
      <c r="IFZ880" s="28"/>
      <c r="IGA880" s="28"/>
      <c r="IGB880" s="28"/>
      <c r="IGC880" s="28"/>
      <c r="IGD880" s="28"/>
      <c r="IGE880" s="28"/>
      <c r="IGF880" s="28"/>
      <c r="IGG880" s="28"/>
      <c r="IGH880" s="28"/>
      <c r="IGI880" s="28"/>
      <c r="IGJ880" s="28"/>
      <c r="IGK880" s="28"/>
      <c r="IGL880" s="28"/>
      <c r="IGM880" s="28"/>
      <c r="IGN880" s="28"/>
      <c r="IGO880" s="28"/>
      <c r="IGP880" s="28"/>
      <c r="IGQ880" s="28"/>
      <c r="IGR880" s="28"/>
      <c r="IGS880" s="28"/>
      <c r="IGT880" s="28"/>
      <c r="IGU880" s="28"/>
      <c r="IGV880" s="28"/>
      <c r="IGW880" s="28"/>
      <c r="IGX880" s="28"/>
      <c r="IGY880" s="28"/>
      <c r="IGZ880" s="28"/>
      <c r="IHA880" s="28"/>
      <c r="IHB880" s="28"/>
      <c r="IHC880" s="28"/>
      <c r="IHD880" s="28"/>
      <c r="IHE880" s="28"/>
      <c r="IHF880" s="28"/>
      <c r="IHG880" s="28"/>
      <c r="IHH880" s="28"/>
      <c r="IHI880" s="28"/>
      <c r="IHJ880" s="28"/>
      <c r="IHK880" s="28"/>
      <c r="IHL880" s="28"/>
      <c r="IHM880" s="28"/>
      <c r="IHN880" s="28"/>
      <c r="IHO880" s="28"/>
      <c r="IHP880" s="28"/>
      <c r="IHQ880" s="28"/>
      <c r="IHR880" s="28"/>
      <c r="IHS880" s="28"/>
      <c r="IHT880" s="28"/>
      <c r="IHU880" s="28"/>
      <c r="IHV880" s="28"/>
      <c r="IHW880" s="28"/>
      <c r="IHX880" s="28"/>
      <c r="IHY880" s="28"/>
      <c r="IHZ880" s="28"/>
      <c r="IIA880" s="28"/>
      <c r="IIB880" s="28"/>
      <c r="IIC880" s="28"/>
      <c r="IID880" s="28"/>
      <c r="IIE880" s="28"/>
      <c r="IIF880" s="28"/>
      <c r="IIG880" s="28"/>
      <c r="IIH880" s="28"/>
      <c r="III880" s="28"/>
      <c r="IIJ880" s="28"/>
      <c r="IIK880" s="28"/>
      <c r="IIL880" s="28"/>
      <c r="IIM880" s="28"/>
      <c r="IIN880" s="28"/>
      <c r="IIO880" s="28"/>
      <c r="IIP880" s="28"/>
      <c r="IIQ880" s="28"/>
      <c r="IIR880" s="28"/>
      <c r="IIS880" s="28"/>
      <c r="IIT880" s="28"/>
      <c r="IIU880" s="28"/>
      <c r="IIV880" s="28"/>
      <c r="IIW880" s="28"/>
      <c r="IIX880" s="28"/>
      <c r="IIY880" s="28"/>
      <c r="IIZ880" s="28"/>
      <c r="IJA880" s="28"/>
      <c r="IJB880" s="28"/>
      <c r="IJC880" s="28"/>
      <c r="IJD880" s="28"/>
      <c r="IJE880" s="28"/>
      <c r="IJF880" s="28"/>
      <c r="IJG880" s="28"/>
      <c r="IJH880" s="28"/>
      <c r="IJI880" s="28"/>
      <c r="IJJ880" s="28"/>
      <c r="IJK880" s="28"/>
      <c r="IJL880" s="28"/>
      <c r="IJM880" s="28"/>
      <c r="IJN880" s="28"/>
      <c r="IJO880" s="28"/>
      <c r="IJP880" s="28"/>
      <c r="IJQ880" s="28"/>
      <c r="IJR880" s="28"/>
      <c r="IJS880" s="28"/>
      <c r="IJT880" s="28"/>
      <c r="IJU880" s="28"/>
      <c r="IJV880" s="28"/>
      <c r="IJW880" s="28"/>
      <c r="IJX880" s="28"/>
      <c r="IJY880" s="28"/>
      <c r="IJZ880" s="28"/>
      <c r="IKA880" s="28"/>
      <c r="IKB880" s="28"/>
      <c r="IKC880" s="28"/>
      <c r="IKD880" s="28"/>
      <c r="IKE880" s="28"/>
      <c r="IKF880" s="28"/>
      <c r="IKG880" s="28"/>
      <c r="IKH880" s="28"/>
      <c r="IKI880" s="28"/>
      <c r="IKJ880" s="28"/>
      <c r="IKK880" s="28"/>
      <c r="IKL880" s="28"/>
      <c r="IKM880" s="28"/>
      <c r="IKN880" s="28"/>
      <c r="IKO880" s="28"/>
      <c r="IKP880" s="28"/>
      <c r="IKQ880" s="28"/>
      <c r="IKR880" s="28"/>
      <c r="IKS880" s="28"/>
      <c r="IKT880" s="28"/>
      <c r="IKU880" s="28"/>
      <c r="IKV880" s="28"/>
      <c r="IKW880" s="28"/>
      <c r="IKX880" s="28"/>
      <c r="IKY880" s="28"/>
      <c r="IKZ880" s="28"/>
      <c r="ILA880" s="28"/>
      <c r="ILB880" s="28"/>
      <c r="ILC880" s="28"/>
      <c r="ILD880" s="28"/>
      <c r="ILE880" s="28"/>
      <c r="ILF880" s="28"/>
      <c r="ILG880" s="28"/>
      <c r="ILH880" s="28"/>
      <c r="ILI880" s="28"/>
      <c r="ILJ880" s="28"/>
      <c r="ILK880" s="28"/>
      <c r="ILL880" s="28"/>
      <c r="ILM880" s="28"/>
      <c r="ILN880" s="28"/>
      <c r="ILO880" s="28"/>
      <c r="ILP880" s="28"/>
      <c r="ILQ880" s="28"/>
      <c r="ILR880" s="28"/>
      <c r="ILS880" s="28"/>
      <c r="ILT880" s="28"/>
      <c r="ILU880" s="28"/>
      <c r="ILV880" s="28"/>
      <c r="ILW880" s="28"/>
      <c r="ILX880" s="28"/>
      <c r="ILY880" s="28"/>
      <c r="ILZ880" s="28"/>
      <c r="IMA880" s="28"/>
      <c r="IMB880" s="28"/>
      <c r="IMC880" s="28"/>
      <c r="IMD880" s="28"/>
      <c r="IME880" s="28"/>
      <c r="IMF880" s="28"/>
      <c r="IMG880" s="28"/>
      <c r="IMH880" s="28"/>
      <c r="IMI880" s="28"/>
      <c r="IMJ880" s="28"/>
      <c r="IMK880" s="28"/>
      <c r="IML880" s="28"/>
      <c r="IMM880" s="28"/>
      <c r="IMN880" s="28"/>
      <c r="IMO880" s="28"/>
      <c r="IMP880" s="28"/>
      <c r="IMQ880" s="28"/>
      <c r="IMR880" s="28"/>
      <c r="IMS880" s="28"/>
      <c r="IMT880" s="28"/>
      <c r="IMU880" s="28"/>
      <c r="IMV880" s="28"/>
      <c r="IMW880" s="28"/>
      <c r="IMX880" s="28"/>
      <c r="IMY880" s="28"/>
      <c r="IMZ880" s="28"/>
      <c r="INA880" s="28"/>
      <c r="INB880" s="28"/>
      <c r="INC880" s="28"/>
      <c r="IND880" s="28"/>
      <c r="INE880" s="28"/>
      <c r="INF880" s="28"/>
      <c r="ING880" s="28"/>
      <c r="INH880" s="28"/>
      <c r="INI880" s="28"/>
      <c r="INJ880" s="28"/>
      <c r="INK880" s="28"/>
      <c r="INL880" s="28"/>
      <c r="INM880" s="28"/>
      <c r="INN880" s="28"/>
      <c r="INO880" s="28"/>
      <c r="INP880" s="28"/>
      <c r="INQ880" s="28"/>
      <c r="INR880" s="28"/>
      <c r="INS880" s="28"/>
      <c r="INT880" s="28"/>
      <c r="INU880" s="28"/>
      <c r="INV880" s="28"/>
      <c r="INW880" s="28"/>
      <c r="INX880" s="28"/>
      <c r="INY880" s="28"/>
      <c r="INZ880" s="28"/>
      <c r="IOA880" s="28"/>
      <c r="IOB880" s="28"/>
      <c r="IOC880" s="28"/>
      <c r="IOD880" s="28"/>
      <c r="IOE880" s="28"/>
      <c r="IOF880" s="28"/>
      <c r="IOG880" s="28"/>
      <c r="IOH880" s="28"/>
      <c r="IOI880" s="28"/>
      <c r="IOJ880" s="28"/>
      <c r="IOK880" s="28"/>
      <c r="IOL880" s="28"/>
      <c r="IOM880" s="28"/>
      <c r="ION880" s="28"/>
      <c r="IOO880" s="28"/>
      <c r="IOP880" s="28"/>
      <c r="IOQ880" s="28"/>
      <c r="IOR880" s="28"/>
      <c r="IOS880" s="28"/>
      <c r="IOT880" s="28"/>
      <c r="IOU880" s="28"/>
      <c r="IOV880" s="28"/>
      <c r="IOW880" s="28"/>
      <c r="IOX880" s="28"/>
      <c r="IOY880" s="28"/>
      <c r="IOZ880" s="28"/>
      <c r="IPA880" s="28"/>
      <c r="IPB880" s="28"/>
      <c r="IPC880" s="28"/>
      <c r="IPD880" s="28"/>
      <c r="IPE880" s="28"/>
      <c r="IPF880" s="28"/>
      <c r="IPG880" s="28"/>
      <c r="IPH880" s="28"/>
      <c r="IPI880" s="28"/>
      <c r="IPJ880" s="28"/>
      <c r="IPK880" s="28"/>
      <c r="IPL880" s="28"/>
      <c r="IPM880" s="28"/>
      <c r="IPN880" s="28"/>
      <c r="IPO880" s="28"/>
      <c r="IPP880" s="28"/>
      <c r="IPQ880" s="28"/>
      <c r="IPR880" s="28"/>
      <c r="IPS880" s="28"/>
      <c r="IPT880" s="28"/>
      <c r="IPU880" s="28"/>
      <c r="IPV880" s="28"/>
      <c r="IPW880" s="28"/>
      <c r="IPX880" s="28"/>
      <c r="IPY880" s="28"/>
      <c r="IPZ880" s="28"/>
      <c r="IQA880" s="28"/>
      <c r="IQB880" s="28"/>
      <c r="IQC880" s="28"/>
      <c r="IQD880" s="28"/>
      <c r="IQE880" s="28"/>
      <c r="IQF880" s="28"/>
      <c r="IQG880" s="28"/>
      <c r="IQH880" s="28"/>
      <c r="IQI880" s="28"/>
      <c r="IQJ880" s="28"/>
      <c r="IQK880" s="28"/>
      <c r="IQL880" s="28"/>
      <c r="IQM880" s="28"/>
      <c r="IQN880" s="28"/>
      <c r="IQO880" s="28"/>
      <c r="IQP880" s="28"/>
      <c r="IQQ880" s="28"/>
      <c r="IQR880" s="28"/>
      <c r="IQS880" s="28"/>
      <c r="IQT880" s="28"/>
      <c r="IQU880" s="28"/>
      <c r="IQV880" s="28"/>
      <c r="IQW880" s="28"/>
      <c r="IQX880" s="28"/>
      <c r="IQY880" s="28"/>
      <c r="IQZ880" s="28"/>
      <c r="IRA880" s="28"/>
      <c r="IRB880" s="28"/>
      <c r="IRC880" s="28"/>
      <c r="IRD880" s="28"/>
      <c r="IRE880" s="28"/>
      <c r="IRF880" s="28"/>
      <c r="IRG880" s="28"/>
      <c r="IRH880" s="28"/>
      <c r="IRI880" s="28"/>
      <c r="IRJ880" s="28"/>
      <c r="IRK880" s="28"/>
      <c r="IRL880" s="28"/>
      <c r="IRM880" s="28"/>
      <c r="IRN880" s="28"/>
      <c r="IRO880" s="28"/>
      <c r="IRP880" s="28"/>
      <c r="IRQ880" s="28"/>
      <c r="IRR880" s="28"/>
      <c r="IRS880" s="28"/>
      <c r="IRT880" s="28"/>
      <c r="IRU880" s="28"/>
      <c r="IRV880" s="28"/>
      <c r="IRW880" s="28"/>
      <c r="IRX880" s="28"/>
      <c r="IRY880" s="28"/>
      <c r="IRZ880" s="28"/>
      <c r="ISA880" s="28"/>
      <c r="ISB880" s="28"/>
      <c r="ISC880" s="28"/>
      <c r="ISD880" s="28"/>
      <c r="ISE880" s="28"/>
      <c r="ISF880" s="28"/>
      <c r="ISG880" s="28"/>
      <c r="ISH880" s="28"/>
      <c r="ISI880" s="28"/>
      <c r="ISJ880" s="28"/>
      <c r="ISK880" s="28"/>
      <c r="ISL880" s="28"/>
      <c r="ISM880" s="28"/>
      <c r="ISN880" s="28"/>
      <c r="ISO880" s="28"/>
      <c r="ISP880" s="28"/>
      <c r="ISQ880" s="28"/>
      <c r="ISR880" s="28"/>
      <c r="ISS880" s="28"/>
      <c r="IST880" s="28"/>
      <c r="ISU880" s="28"/>
      <c r="ISV880" s="28"/>
      <c r="ISW880" s="28"/>
      <c r="ISX880" s="28"/>
      <c r="ISY880" s="28"/>
      <c r="ISZ880" s="28"/>
      <c r="ITA880" s="28"/>
      <c r="ITB880" s="28"/>
      <c r="ITC880" s="28"/>
      <c r="ITD880" s="28"/>
      <c r="ITE880" s="28"/>
      <c r="ITF880" s="28"/>
      <c r="ITG880" s="28"/>
      <c r="ITH880" s="28"/>
      <c r="ITI880" s="28"/>
      <c r="ITJ880" s="28"/>
      <c r="ITK880" s="28"/>
      <c r="ITL880" s="28"/>
      <c r="ITM880" s="28"/>
      <c r="ITN880" s="28"/>
      <c r="ITO880" s="28"/>
      <c r="ITP880" s="28"/>
      <c r="ITQ880" s="28"/>
      <c r="ITR880" s="28"/>
      <c r="ITS880" s="28"/>
      <c r="ITT880" s="28"/>
      <c r="ITU880" s="28"/>
      <c r="ITV880" s="28"/>
      <c r="ITW880" s="28"/>
      <c r="ITX880" s="28"/>
      <c r="ITY880" s="28"/>
      <c r="ITZ880" s="28"/>
      <c r="IUA880" s="28"/>
      <c r="IUB880" s="28"/>
      <c r="IUC880" s="28"/>
      <c r="IUD880" s="28"/>
      <c r="IUE880" s="28"/>
      <c r="IUF880" s="28"/>
      <c r="IUG880" s="28"/>
      <c r="IUH880" s="28"/>
      <c r="IUI880" s="28"/>
      <c r="IUJ880" s="28"/>
      <c r="IUK880" s="28"/>
      <c r="IUL880" s="28"/>
      <c r="IUM880" s="28"/>
      <c r="IUN880" s="28"/>
      <c r="IUO880" s="28"/>
      <c r="IUP880" s="28"/>
      <c r="IUQ880" s="28"/>
      <c r="IUR880" s="28"/>
      <c r="IUS880" s="28"/>
      <c r="IUT880" s="28"/>
      <c r="IUU880" s="28"/>
      <c r="IUV880" s="28"/>
      <c r="IUW880" s="28"/>
      <c r="IUX880" s="28"/>
      <c r="IUY880" s="28"/>
      <c r="IUZ880" s="28"/>
      <c r="IVA880" s="28"/>
      <c r="IVB880" s="28"/>
      <c r="IVC880" s="28"/>
      <c r="IVD880" s="28"/>
      <c r="IVE880" s="28"/>
      <c r="IVF880" s="28"/>
      <c r="IVG880" s="28"/>
      <c r="IVH880" s="28"/>
      <c r="IVI880" s="28"/>
      <c r="IVJ880" s="28"/>
      <c r="IVK880" s="28"/>
      <c r="IVL880" s="28"/>
      <c r="IVM880" s="28"/>
      <c r="IVN880" s="28"/>
      <c r="IVO880" s="28"/>
      <c r="IVP880" s="28"/>
      <c r="IVQ880" s="28"/>
      <c r="IVR880" s="28"/>
      <c r="IVS880" s="28"/>
      <c r="IVT880" s="28"/>
      <c r="IVU880" s="28"/>
      <c r="IVV880" s="28"/>
      <c r="IVW880" s="28"/>
      <c r="IVX880" s="28"/>
      <c r="IVY880" s="28"/>
      <c r="IVZ880" s="28"/>
      <c r="IWA880" s="28"/>
      <c r="IWB880" s="28"/>
      <c r="IWC880" s="28"/>
      <c r="IWD880" s="28"/>
      <c r="IWE880" s="28"/>
      <c r="IWF880" s="28"/>
      <c r="IWG880" s="28"/>
      <c r="IWH880" s="28"/>
      <c r="IWI880" s="28"/>
      <c r="IWJ880" s="28"/>
      <c r="IWK880" s="28"/>
      <c r="IWL880" s="28"/>
      <c r="IWM880" s="28"/>
      <c r="IWN880" s="28"/>
      <c r="IWO880" s="28"/>
      <c r="IWP880" s="28"/>
      <c r="IWQ880" s="28"/>
      <c r="IWR880" s="28"/>
      <c r="IWS880" s="28"/>
      <c r="IWT880" s="28"/>
      <c r="IWU880" s="28"/>
      <c r="IWV880" s="28"/>
      <c r="IWW880" s="28"/>
      <c r="IWX880" s="28"/>
      <c r="IWY880" s="28"/>
      <c r="IWZ880" s="28"/>
      <c r="IXA880" s="28"/>
      <c r="IXB880" s="28"/>
      <c r="IXC880" s="28"/>
      <c r="IXD880" s="28"/>
      <c r="IXE880" s="28"/>
      <c r="IXF880" s="28"/>
      <c r="IXG880" s="28"/>
      <c r="IXH880" s="28"/>
      <c r="IXI880" s="28"/>
      <c r="IXJ880" s="28"/>
      <c r="IXK880" s="28"/>
      <c r="IXL880" s="28"/>
      <c r="IXM880" s="28"/>
      <c r="IXN880" s="28"/>
      <c r="IXO880" s="28"/>
      <c r="IXP880" s="28"/>
      <c r="IXQ880" s="28"/>
      <c r="IXR880" s="28"/>
      <c r="IXS880" s="28"/>
      <c r="IXT880" s="28"/>
      <c r="IXU880" s="28"/>
      <c r="IXV880" s="28"/>
      <c r="IXW880" s="28"/>
      <c r="IXX880" s="28"/>
      <c r="IXY880" s="28"/>
      <c r="IXZ880" s="28"/>
      <c r="IYA880" s="28"/>
      <c r="IYB880" s="28"/>
      <c r="IYC880" s="28"/>
      <c r="IYD880" s="28"/>
      <c r="IYE880" s="28"/>
      <c r="IYF880" s="28"/>
      <c r="IYG880" s="28"/>
      <c r="IYH880" s="28"/>
      <c r="IYI880" s="28"/>
      <c r="IYJ880" s="28"/>
      <c r="IYK880" s="28"/>
      <c r="IYL880" s="28"/>
      <c r="IYM880" s="28"/>
      <c r="IYN880" s="28"/>
      <c r="IYO880" s="28"/>
      <c r="IYP880" s="28"/>
      <c r="IYQ880" s="28"/>
      <c r="IYR880" s="28"/>
      <c r="IYS880" s="28"/>
      <c r="IYT880" s="28"/>
      <c r="IYU880" s="28"/>
      <c r="IYV880" s="28"/>
      <c r="IYW880" s="28"/>
      <c r="IYX880" s="28"/>
      <c r="IYY880" s="28"/>
      <c r="IYZ880" s="28"/>
      <c r="IZA880" s="28"/>
      <c r="IZB880" s="28"/>
      <c r="IZC880" s="28"/>
      <c r="IZD880" s="28"/>
      <c r="IZE880" s="28"/>
      <c r="IZF880" s="28"/>
      <c r="IZG880" s="28"/>
      <c r="IZH880" s="28"/>
      <c r="IZI880" s="28"/>
      <c r="IZJ880" s="28"/>
      <c r="IZK880" s="28"/>
      <c r="IZL880" s="28"/>
      <c r="IZM880" s="28"/>
      <c r="IZN880" s="28"/>
      <c r="IZO880" s="28"/>
      <c r="IZP880" s="28"/>
      <c r="IZQ880" s="28"/>
      <c r="IZR880" s="28"/>
      <c r="IZS880" s="28"/>
      <c r="IZT880" s="28"/>
      <c r="IZU880" s="28"/>
      <c r="IZV880" s="28"/>
      <c r="IZW880" s="28"/>
      <c r="IZX880" s="28"/>
      <c r="IZY880" s="28"/>
      <c r="IZZ880" s="28"/>
      <c r="JAA880" s="28"/>
      <c r="JAB880" s="28"/>
      <c r="JAC880" s="28"/>
      <c r="JAD880" s="28"/>
      <c r="JAE880" s="28"/>
      <c r="JAF880" s="28"/>
      <c r="JAG880" s="28"/>
      <c r="JAH880" s="28"/>
      <c r="JAI880" s="28"/>
      <c r="JAJ880" s="28"/>
      <c r="JAK880" s="28"/>
      <c r="JAL880" s="28"/>
      <c r="JAM880" s="28"/>
      <c r="JAN880" s="28"/>
      <c r="JAO880" s="28"/>
      <c r="JAP880" s="28"/>
      <c r="JAQ880" s="28"/>
      <c r="JAR880" s="28"/>
      <c r="JAS880" s="28"/>
      <c r="JAT880" s="28"/>
      <c r="JAU880" s="28"/>
      <c r="JAV880" s="28"/>
      <c r="JAW880" s="28"/>
      <c r="JAX880" s="28"/>
      <c r="JAY880" s="28"/>
      <c r="JAZ880" s="28"/>
      <c r="JBA880" s="28"/>
      <c r="JBB880" s="28"/>
      <c r="JBC880" s="28"/>
      <c r="JBD880" s="28"/>
      <c r="JBE880" s="28"/>
      <c r="JBF880" s="28"/>
      <c r="JBG880" s="28"/>
      <c r="JBH880" s="28"/>
      <c r="JBI880" s="28"/>
      <c r="JBJ880" s="28"/>
      <c r="JBK880" s="28"/>
      <c r="JBL880" s="28"/>
      <c r="JBM880" s="28"/>
      <c r="JBN880" s="28"/>
      <c r="JBO880" s="28"/>
      <c r="JBP880" s="28"/>
      <c r="JBQ880" s="28"/>
      <c r="JBR880" s="28"/>
      <c r="JBS880" s="28"/>
      <c r="JBT880" s="28"/>
      <c r="JBU880" s="28"/>
      <c r="JBV880" s="28"/>
      <c r="JBW880" s="28"/>
      <c r="JBX880" s="28"/>
      <c r="JBY880" s="28"/>
      <c r="JBZ880" s="28"/>
      <c r="JCA880" s="28"/>
      <c r="JCB880" s="28"/>
      <c r="JCC880" s="28"/>
      <c r="JCD880" s="28"/>
      <c r="JCE880" s="28"/>
      <c r="JCF880" s="28"/>
      <c r="JCG880" s="28"/>
      <c r="JCH880" s="28"/>
      <c r="JCI880" s="28"/>
      <c r="JCJ880" s="28"/>
      <c r="JCK880" s="28"/>
      <c r="JCL880" s="28"/>
      <c r="JCM880" s="28"/>
      <c r="JCN880" s="28"/>
      <c r="JCO880" s="28"/>
      <c r="JCP880" s="28"/>
      <c r="JCQ880" s="28"/>
      <c r="JCR880" s="28"/>
      <c r="JCS880" s="28"/>
      <c r="JCT880" s="28"/>
      <c r="JCU880" s="28"/>
      <c r="JCV880" s="28"/>
      <c r="JCW880" s="28"/>
      <c r="JCX880" s="28"/>
      <c r="JCY880" s="28"/>
      <c r="JCZ880" s="28"/>
      <c r="JDA880" s="28"/>
      <c r="JDB880" s="28"/>
      <c r="JDC880" s="28"/>
      <c r="JDD880" s="28"/>
      <c r="JDE880" s="28"/>
      <c r="JDF880" s="28"/>
      <c r="JDG880" s="28"/>
      <c r="JDH880" s="28"/>
      <c r="JDI880" s="28"/>
      <c r="JDJ880" s="28"/>
      <c r="JDK880" s="28"/>
      <c r="JDL880" s="28"/>
      <c r="JDM880" s="28"/>
      <c r="JDN880" s="28"/>
      <c r="JDO880" s="28"/>
      <c r="JDP880" s="28"/>
      <c r="JDQ880" s="28"/>
      <c r="JDR880" s="28"/>
      <c r="JDS880" s="28"/>
      <c r="JDT880" s="28"/>
      <c r="JDU880" s="28"/>
      <c r="JDV880" s="28"/>
      <c r="JDW880" s="28"/>
      <c r="JDX880" s="28"/>
      <c r="JDY880" s="28"/>
      <c r="JDZ880" s="28"/>
      <c r="JEA880" s="28"/>
      <c r="JEB880" s="28"/>
      <c r="JEC880" s="28"/>
      <c r="JED880" s="28"/>
      <c r="JEE880" s="28"/>
      <c r="JEF880" s="28"/>
      <c r="JEG880" s="28"/>
      <c r="JEH880" s="28"/>
      <c r="JEI880" s="28"/>
      <c r="JEJ880" s="28"/>
      <c r="JEK880" s="28"/>
      <c r="JEL880" s="28"/>
      <c r="JEM880" s="28"/>
      <c r="JEN880" s="28"/>
      <c r="JEO880" s="28"/>
      <c r="JEP880" s="28"/>
      <c r="JEQ880" s="28"/>
      <c r="JER880" s="28"/>
      <c r="JES880" s="28"/>
      <c r="JET880" s="28"/>
      <c r="JEU880" s="28"/>
      <c r="JEV880" s="28"/>
      <c r="JEW880" s="28"/>
      <c r="JEX880" s="28"/>
      <c r="JEY880" s="28"/>
      <c r="JEZ880" s="28"/>
      <c r="JFA880" s="28"/>
      <c r="JFB880" s="28"/>
      <c r="JFC880" s="28"/>
      <c r="JFD880" s="28"/>
      <c r="JFE880" s="28"/>
      <c r="JFF880" s="28"/>
      <c r="JFG880" s="28"/>
      <c r="JFH880" s="28"/>
      <c r="JFI880" s="28"/>
      <c r="JFJ880" s="28"/>
      <c r="JFK880" s="28"/>
      <c r="JFL880" s="28"/>
      <c r="JFM880" s="28"/>
      <c r="JFN880" s="28"/>
      <c r="JFO880" s="28"/>
      <c r="JFP880" s="28"/>
      <c r="JFQ880" s="28"/>
      <c r="JFR880" s="28"/>
      <c r="JFS880" s="28"/>
      <c r="JFT880" s="28"/>
      <c r="JFU880" s="28"/>
      <c r="JFV880" s="28"/>
      <c r="JFW880" s="28"/>
      <c r="JFX880" s="28"/>
      <c r="JFY880" s="28"/>
      <c r="JFZ880" s="28"/>
      <c r="JGA880" s="28"/>
      <c r="JGB880" s="28"/>
      <c r="JGC880" s="28"/>
      <c r="JGD880" s="28"/>
      <c r="JGE880" s="28"/>
      <c r="JGF880" s="28"/>
      <c r="JGG880" s="28"/>
      <c r="JGH880" s="28"/>
      <c r="JGI880" s="28"/>
      <c r="JGJ880" s="28"/>
      <c r="JGK880" s="28"/>
      <c r="JGL880" s="28"/>
      <c r="JGM880" s="28"/>
      <c r="JGN880" s="28"/>
      <c r="JGO880" s="28"/>
      <c r="JGP880" s="28"/>
      <c r="JGQ880" s="28"/>
      <c r="JGR880" s="28"/>
      <c r="JGS880" s="28"/>
      <c r="JGT880" s="28"/>
      <c r="JGU880" s="28"/>
      <c r="JGV880" s="28"/>
      <c r="JGW880" s="28"/>
      <c r="JGX880" s="28"/>
      <c r="JGY880" s="28"/>
      <c r="JGZ880" s="28"/>
      <c r="JHA880" s="28"/>
      <c r="JHB880" s="28"/>
      <c r="JHC880" s="28"/>
      <c r="JHD880" s="28"/>
      <c r="JHE880" s="28"/>
      <c r="JHF880" s="28"/>
      <c r="JHG880" s="28"/>
      <c r="JHH880" s="28"/>
      <c r="JHI880" s="28"/>
      <c r="JHJ880" s="28"/>
      <c r="JHK880" s="28"/>
      <c r="JHL880" s="28"/>
      <c r="JHM880" s="28"/>
      <c r="JHN880" s="28"/>
      <c r="JHO880" s="28"/>
      <c r="JHP880" s="28"/>
      <c r="JHQ880" s="28"/>
      <c r="JHR880" s="28"/>
      <c r="JHS880" s="28"/>
      <c r="JHT880" s="28"/>
      <c r="JHU880" s="28"/>
      <c r="JHV880" s="28"/>
      <c r="JHW880" s="28"/>
      <c r="JHX880" s="28"/>
      <c r="JHY880" s="28"/>
      <c r="JHZ880" s="28"/>
      <c r="JIA880" s="28"/>
      <c r="JIB880" s="28"/>
      <c r="JIC880" s="28"/>
      <c r="JID880" s="28"/>
      <c r="JIE880" s="28"/>
      <c r="JIF880" s="28"/>
      <c r="JIG880" s="28"/>
      <c r="JIH880" s="28"/>
      <c r="JII880" s="28"/>
      <c r="JIJ880" s="28"/>
      <c r="JIK880" s="28"/>
      <c r="JIL880" s="28"/>
      <c r="JIM880" s="28"/>
      <c r="JIN880" s="28"/>
      <c r="JIO880" s="28"/>
      <c r="JIP880" s="28"/>
      <c r="JIQ880" s="28"/>
      <c r="JIR880" s="28"/>
      <c r="JIS880" s="28"/>
      <c r="JIT880" s="28"/>
      <c r="JIU880" s="28"/>
      <c r="JIV880" s="28"/>
      <c r="JIW880" s="28"/>
      <c r="JIX880" s="28"/>
      <c r="JIY880" s="28"/>
      <c r="JIZ880" s="28"/>
      <c r="JJA880" s="28"/>
      <c r="JJB880" s="28"/>
      <c r="JJC880" s="28"/>
      <c r="JJD880" s="28"/>
      <c r="JJE880" s="28"/>
      <c r="JJF880" s="28"/>
      <c r="JJG880" s="28"/>
      <c r="JJH880" s="28"/>
      <c r="JJI880" s="28"/>
      <c r="JJJ880" s="28"/>
      <c r="JJK880" s="28"/>
      <c r="JJL880" s="28"/>
      <c r="JJM880" s="28"/>
      <c r="JJN880" s="28"/>
      <c r="JJO880" s="28"/>
      <c r="JJP880" s="28"/>
      <c r="JJQ880" s="28"/>
      <c r="JJR880" s="28"/>
      <c r="JJS880" s="28"/>
      <c r="JJT880" s="28"/>
      <c r="JJU880" s="28"/>
      <c r="JJV880" s="28"/>
      <c r="JJW880" s="28"/>
      <c r="JJX880" s="28"/>
      <c r="JJY880" s="28"/>
      <c r="JJZ880" s="28"/>
      <c r="JKA880" s="28"/>
      <c r="JKB880" s="28"/>
      <c r="JKC880" s="28"/>
      <c r="JKD880" s="28"/>
      <c r="JKE880" s="28"/>
      <c r="JKF880" s="28"/>
      <c r="JKG880" s="28"/>
      <c r="JKH880" s="28"/>
      <c r="JKI880" s="28"/>
      <c r="JKJ880" s="28"/>
      <c r="JKK880" s="28"/>
      <c r="JKL880" s="28"/>
      <c r="JKM880" s="28"/>
      <c r="JKN880" s="28"/>
      <c r="JKO880" s="28"/>
      <c r="JKP880" s="28"/>
      <c r="JKQ880" s="28"/>
      <c r="JKR880" s="28"/>
      <c r="JKS880" s="28"/>
      <c r="JKT880" s="28"/>
      <c r="JKU880" s="28"/>
      <c r="JKV880" s="28"/>
      <c r="JKW880" s="28"/>
      <c r="JKX880" s="28"/>
      <c r="JKY880" s="28"/>
      <c r="JKZ880" s="28"/>
      <c r="JLA880" s="28"/>
      <c r="JLB880" s="28"/>
      <c r="JLC880" s="28"/>
      <c r="JLD880" s="28"/>
      <c r="JLE880" s="28"/>
      <c r="JLF880" s="28"/>
      <c r="JLG880" s="28"/>
      <c r="JLH880" s="28"/>
      <c r="JLI880" s="28"/>
      <c r="JLJ880" s="28"/>
      <c r="JLK880" s="28"/>
      <c r="JLL880" s="28"/>
      <c r="JLM880" s="28"/>
      <c r="JLN880" s="28"/>
      <c r="JLO880" s="28"/>
      <c r="JLP880" s="28"/>
      <c r="JLQ880" s="28"/>
      <c r="JLR880" s="28"/>
      <c r="JLS880" s="28"/>
      <c r="JLT880" s="28"/>
      <c r="JLU880" s="28"/>
      <c r="JLV880" s="28"/>
      <c r="JLW880" s="28"/>
      <c r="JLX880" s="28"/>
      <c r="JLY880" s="28"/>
      <c r="JLZ880" s="28"/>
      <c r="JMA880" s="28"/>
      <c r="JMB880" s="28"/>
      <c r="JMC880" s="28"/>
      <c r="JMD880" s="28"/>
      <c r="JME880" s="28"/>
      <c r="JMF880" s="28"/>
      <c r="JMG880" s="28"/>
      <c r="JMH880" s="28"/>
      <c r="JMI880" s="28"/>
      <c r="JMJ880" s="28"/>
      <c r="JMK880" s="28"/>
      <c r="JML880" s="28"/>
      <c r="JMM880" s="28"/>
      <c r="JMN880" s="28"/>
      <c r="JMO880" s="28"/>
      <c r="JMP880" s="28"/>
      <c r="JMQ880" s="28"/>
      <c r="JMR880" s="28"/>
      <c r="JMS880" s="28"/>
      <c r="JMT880" s="28"/>
      <c r="JMU880" s="28"/>
      <c r="JMV880" s="28"/>
      <c r="JMW880" s="28"/>
      <c r="JMX880" s="28"/>
      <c r="JMY880" s="28"/>
      <c r="JMZ880" s="28"/>
      <c r="JNA880" s="28"/>
      <c r="JNB880" s="28"/>
      <c r="JNC880" s="28"/>
      <c r="JND880" s="28"/>
      <c r="JNE880" s="28"/>
      <c r="JNF880" s="28"/>
      <c r="JNG880" s="28"/>
      <c r="JNH880" s="28"/>
      <c r="JNI880" s="28"/>
      <c r="JNJ880" s="28"/>
      <c r="JNK880" s="28"/>
      <c r="JNL880" s="28"/>
      <c r="JNM880" s="28"/>
      <c r="JNN880" s="28"/>
      <c r="JNO880" s="28"/>
      <c r="JNP880" s="28"/>
      <c r="JNQ880" s="28"/>
      <c r="JNR880" s="28"/>
      <c r="JNS880" s="28"/>
      <c r="JNT880" s="28"/>
      <c r="JNU880" s="28"/>
      <c r="JNV880" s="28"/>
      <c r="JNW880" s="28"/>
      <c r="JNX880" s="28"/>
      <c r="JNY880" s="28"/>
      <c r="JNZ880" s="28"/>
      <c r="JOA880" s="28"/>
      <c r="JOB880" s="28"/>
      <c r="JOC880" s="28"/>
      <c r="JOD880" s="28"/>
      <c r="JOE880" s="28"/>
      <c r="JOF880" s="28"/>
      <c r="JOG880" s="28"/>
      <c r="JOH880" s="28"/>
      <c r="JOI880" s="28"/>
      <c r="JOJ880" s="28"/>
      <c r="JOK880" s="28"/>
      <c r="JOL880" s="28"/>
      <c r="JOM880" s="28"/>
      <c r="JON880" s="28"/>
      <c r="JOO880" s="28"/>
      <c r="JOP880" s="28"/>
      <c r="JOQ880" s="28"/>
      <c r="JOR880" s="28"/>
      <c r="JOS880" s="28"/>
      <c r="JOT880" s="28"/>
      <c r="JOU880" s="28"/>
      <c r="JOV880" s="28"/>
      <c r="JOW880" s="28"/>
      <c r="JOX880" s="28"/>
      <c r="JOY880" s="28"/>
      <c r="JOZ880" s="28"/>
      <c r="JPA880" s="28"/>
      <c r="JPB880" s="28"/>
      <c r="JPC880" s="28"/>
      <c r="JPD880" s="28"/>
      <c r="JPE880" s="28"/>
      <c r="JPF880" s="28"/>
      <c r="JPG880" s="28"/>
      <c r="JPH880" s="28"/>
      <c r="JPI880" s="28"/>
      <c r="JPJ880" s="28"/>
      <c r="JPK880" s="28"/>
      <c r="JPL880" s="28"/>
      <c r="JPM880" s="28"/>
      <c r="JPN880" s="28"/>
      <c r="JPO880" s="28"/>
      <c r="JPP880" s="28"/>
      <c r="JPQ880" s="28"/>
      <c r="JPR880" s="28"/>
      <c r="JPS880" s="28"/>
      <c r="JPT880" s="28"/>
      <c r="JPU880" s="28"/>
      <c r="JPV880" s="28"/>
      <c r="JPW880" s="28"/>
      <c r="JPX880" s="28"/>
      <c r="JPY880" s="28"/>
      <c r="JPZ880" s="28"/>
      <c r="JQA880" s="28"/>
      <c r="JQB880" s="28"/>
      <c r="JQC880" s="28"/>
      <c r="JQD880" s="28"/>
      <c r="JQE880" s="28"/>
      <c r="JQF880" s="28"/>
      <c r="JQG880" s="28"/>
      <c r="JQH880" s="28"/>
      <c r="JQI880" s="28"/>
      <c r="JQJ880" s="28"/>
      <c r="JQK880" s="28"/>
      <c r="JQL880" s="28"/>
      <c r="JQM880" s="28"/>
      <c r="JQN880" s="28"/>
      <c r="JQO880" s="28"/>
      <c r="JQP880" s="28"/>
      <c r="JQQ880" s="28"/>
      <c r="JQR880" s="28"/>
      <c r="JQS880" s="28"/>
      <c r="JQT880" s="28"/>
      <c r="JQU880" s="28"/>
      <c r="JQV880" s="28"/>
      <c r="JQW880" s="28"/>
      <c r="JQX880" s="28"/>
      <c r="JQY880" s="28"/>
      <c r="JQZ880" s="28"/>
      <c r="JRA880" s="28"/>
      <c r="JRB880" s="28"/>
      <c r="JRC880" s="28"/>
      <c r="JRD880" s="28"/>
      <c r="JRE880" s="28"/>
      <c r="JRF880" s="28"/>
      <c r="JRG880" s="28"/>
      <c r="JRH880" s="28"/>
      <c r="JRI880" s="28"/>
      <c r="JRJ880" s="28"/>
      <c r="JRK880" s="28"/>
      <c r="JRL880" s="28"/>
      <c r="JRM880" s="28"/>
      <c r="JRN880" s="28"/>
      <c r="JRO880" s="28"/>
      <c r="JRP880" s="28"/>
      <c r="JRQ880" s="28"/>
      <c r="JRR880" s="28"/>
      <c r="JRS880" s="28"/>
      <c r="JRT880" s="28"/>
      <c r="JRU880" s="28"/>
      <c r="JRV880" s="28"/>
      <c r="JRW880" s="28"/>
      <c r="JRX880" s="28"/>
      <c r="JRY880" s="28"/>
      <c r="JRZ880" s="28"/>
      <c r="JSA880" s="28"/>
      <c r="JSB880" s="28"/>
      <c r="JSC880" s="28"/>
      <c r="JSD880" s="28"/>
      <c r="JSE880" s="28"/>
      <c r="JSF880" s="28"/>
      <c r="JSG880" s="28"/>
      <c r="JSH880" s="28"/>
      <c r="JSI880" s="28"/>
      <c r="JSJ880" s="28"/>
      <c r="JSK880" s="28"/>
      <c r="JSL880" s="28"/>
      <c r="JSM880" s="28"/>
      <c r="JSN880" s="28"/>
      <c r="JSO880" s="28"/>
      <c r="JSP880" s="28"/>
      <c r="JSQ880" s="28"/>
      <c r="JSR880" s="28"/>
      <c r="JSS880" s="28"/>
      <c r="JST880" s="28"/>
      <c r="JSU880" s="28"/>
      <c r="JSV880" s="28"/>
      <c r="JSW880" s="28"/>
      <c r="JSX880" s="28"/>
      <c r="JSY880" s="28"/>
      <c r="JSZ880" s="28"/>
      <c r="JTA880" s="28"/>
      <c r="JTB880" s="28"/>
      <c r="JTC880" s="28"/>
      <c r="JTD880" s="28"/>
      <c r="JTE880" s="28"/>
      <c r="JTF880" s="28"/>
      <c r="JTG880" s="28"/>
      <c r="JTH880" s="28"/>
      <c r="JTI880" s="28"/>
      <c r="JTJ880" s="28"/>
      <c r="JTK880" s="28"/>
      <c r="JTL880" s="28"/>
      <c r="JTM880" s="28"/>
      <c r="JTN880" s="28"/>
      <c r="JTO880" s="28"/>
      <c r="JTP880" s="28"/>
      <c r="JTQ880" s="28"/>
      <c r="JTR880" s="28"/>
      <c r="JTS880" s="28"/>
      <c r="JTT880" s="28"/>
      <c r="JTU880" s="28"/>
      <c r="JTV880" s="28"/>
      <c r="JTW880" s="28"/>
      <c r="JTX880" s="28"/>
      <c r="JTY880" s="28"/>
      <c r="JTZ880" s="28"/>
      <c r="JUA880" s="28"/>
      <c r="JUB880" s="28"/>
      <c r="JUC880" s="28"/>
      <c r="JUD880" s="28"/>
      <c r="JUE880" s="28"/>
      <c r="JUF880" s="28"/>
      <c r="JUG880" s="28"/>
      <c r="JUH880" s="28"/>
      <c r="JUI880" s="28"/>
      <c r="JUJ880" s="28"/>
      <c r="JUK880" s="28"/>
      <c r="JUL880" s="28"/>
      <c r="JUM880" s="28"/>
      <c r="JUN880" s="28"/>
      <c r="JUO880" s="28"/>
      <c r="JUP880" s="28"/>
      <c r="JUQ880" s="28"/>
      <c r="JUR880" s="28"/>
      <c r="JUS880" s="28"/>
      <c r="JUT880" s="28"/>
      <c r="JUU880" s="28"/>
      <c r="JUV880" s="28"/>
      <c r="JUW880" s="28"/>
      <c r="JUX880" s="28"/>
      <c r="JUY880" s="28"/>
      <c r="JUZ880" s="28"/>
      <c r="JVA880" s="28"/>
      <c r="JVB880" s="28"/>
      <c r="JVC880" s="28"/>
      <c r="JVD880" s="28"/>
      <c r="JVE880" s="28"/>
      <c r="JVF880" s="28"/>
      <c r="JVG880" s="28"/>
      <c r="JVH880" s="28"/>
      <c r="JVI880" s="28"/>
      <c r="JVJ880" s="28"/>
      <c r="JVK880" s="28"/>
      <c r="JVL880" s="28"/>
      <c r="JVM880" s="28"/>
      <c r="JVN880" s="28"/>
      <c r="JVO880" s="28"/>
      <c r="JVP880" s="28"/>
      <c r="JVQ880" s="28"/>
      <c r="JVR880" s="28"/>
      <c r="JVS880" s="28"/>
      <c r="JVT880" s="28"/>
      <c r="JVU880" s="28"/>
      <c r="JVV880" s="28"/>
      <c r="JVW880" s="28"/>
      <c r="JVX880" s="28"/>
      <c r="JVY880" s="28"/>
      <c r="JVZ880" s="28"/>
      <c r="JWA880" s="28"/>
      <c r="JWB880" s="28"/>
      <c r="JWC880" s="28"/>
      <c r="JWD880" s="28"/>
      <c r="JWE880" s="28"/>
      <c r="JWF880" s="28"/>
      <c r="JWG880" s="28"/>
      <c r="JWH880" s="28"/>
      <c r="JWI880" s="28"/>
      <c r="JWJ880" s="28"/>
      <c r="JWK880" s="28"/>
      <c r="JWL880" s="28"/>
      <c r="JWM880" s="28"/>
      <c r="JWN880" s="28"/>
      <c r="JWO880" s="28"/>
      <c r="JWP880" s="28"/>
      <c r="JWQ880" s="28"/>
      <c r="JWR880" s="28"/>
      <c r="JWS880" s="28"/>
      <c r="JWT880" s="28"/>
      <c r="JWU880" s="28"/>
      <c r="JWV880" s="28"/>
      <c r="JWW880" s="28"/>
      <c r="JWX880" s="28"/>
      <c r="JWY880" s="28"/>
      <c r="JWZ880" s="28"/>
      <c r="JXA880" s="28"/>
      <c r="JXB880" s="28"/>
      <c r="JXC880" s="28"/>
      <c r="JXD880" s="28"/>
      <c r="JXE880" s="28"/>
      <c r="JXF880" s="28"/>
      <c r="JXG880" s="28"/>
      <c r="JXH880" s="28"/>
      <c r="JXI880" s="28"/>
      <c r="JXJ880" s="28"/>
      <c r="JXK880" s="28"/>
      <c r="JXL880" s="28"/>
      <c r="JXM880" s="28"/>
      <c r="JXN880" s="28"/>
      <c r="JXO880" s="28"/>
      <c r="JXP880" s="28"/>
      <c r="JXQ880" s="28"/>
      <c r="JXR880" s="28"/>
      <c r="JXS880" s="28"/>
      <c r="JXT880" s="28"/>
      <c r="JXU880" s="28"/>
      <c r="JXV880" s="28"/>
      <c r="JXW880" s="28"/>
      <c r="JXX880" s="28"/>
      <c r="JXY880" s="28"/>
      <c r="JXZ880" s="28"/>
      <c r="JYA880" s="28"/>
      <c r="JYB880" s="28"/>
      <c r="JYC880" s="28"/>
      <c r="JYD880" s="28"/>
      <c r="JYE880" s="28"/>
      <c r="JYF880" s="28"/>
      <c r="JYG880" s="28"/>
      <c r="JYH880" s="28"/>
      <c r="JYI880" s="28"/>
      <c r="JYJ880" s="28"/>
      <c r="JYK880" s="28"/>
      <c r="JYL880" s="28"/>
      <c r="JYM880" s="28"/>
      <c r="JYN880" s="28"/>
      <c r="JYO880" s="28"/>
      <c r="JYP880" s="28"/>
      <c r="JYQ880" s="28"/>
      <c r="JYR880" s="28"/>
      <c r="JYS880" s="28"/>
      <c r="JYT880" s="28"/>
      <c r="JYU880" s="28"/>
      <c r="JYV880" s="28"/>
      <c r="JYW880" s="28"/>
      <c r="JYX880" s="28"/>
      <c r="JYY880" s="28"/>
      <c r="JYZ880" s="28"/>
      <c r="JZA880" s="28"/>
      <c r="JZB880" s="28"/>
      <c r="JZC880" s="28"/>
      <c r="JZD880" s="28"/>
      <c r="JZE880" s="28"/>
      <c r="JZF880" s="28"/>
      <c r="JZG880" s="28"/>
      <c r="JZH880" s="28"/>
      <c r="JZI880" s="28"/>
      <c r="JZJ880" s="28"/>
      <c r="JZK880" s="28"/>
      <c r="JZL880" s="28"/>
      <c r="JZM880" s="28"/>
      <c r="JZN880" s="28"/>
      <c r="JZO880" s="28"/>
      <c r="JZP880" s="28"/>
      <c r="JZQ880" s="28"/>
      <c r="JZR880" s="28"/>
      <c r="JZS880" s="28"/>
      <c r="JZT880" s="28"/>
      <c r="JZU880" s="28"/>
      <c r="JZV880" s="28"/>
      <c r="JZW880" s="28"/>
      <c r="JZX880" s="28"/>
      <c r="JZY880" s="28"/>
      <c r="JZZ880" s="28"/>
      <c r="KAA880" s="28"/>
      <c r="KAB880" s="28"/>
      <c r="KAC880" s="28"/>
      <c r="KAD880" s="28"/>
      <c r="KAE880" s="28"/>
      <c r="KAF880" s="28"/>
      <c r="KAG880" s="28"/>
      <c r="KAH880" s="28"/>
      <c r="KAI880" s="28"/>
      <c r="KAJ880" s="28"/>
      <c r="KAK880" s="28"/>
      <c r="KAL880" s="28"/>
      <c r="KAM880" s="28"/>
      <c r="KAN880" s="28"/>
      <c r="KAO880" s="28"/>
      <c r="KAP880" s="28"/>
      <c r="KAQ880" s="28"/>
      <c r="KAR880" s="28"/>
      <c r="KAS880" s="28"/>
      <c r="KAT880" s="28"/>
      <c r="KAU880" s="28"/>
      <c r="KAV880" s="28"/>
      <c r="KAW880" s="28"/>
      <c r="KAX880" s="28"/>
      <c r="KAY880" s="28"/>
      <c r="KAZ880" s="28"/>
      <c r="KBA880" s="28"/>
      <c r="KBB880" s="28"/>
      <c r="KBC880" s="28"/>
      <c r="KBD880" s="28"/>
      <c r="KBE880" s="28"/>
      <c r="KBF880" s="28"/>
      <c r="KBG880" s="28"/>
      <c r="KBH880" s="28"/>
      <c r="KBI880" s="28"/>
      <c r="KBJ880" s="28"/>
      <c r="KBK880" s="28"/>
      <c r="KBL880" s="28"/>
      <c r="KBM880" s="28"/>
      <c r="KBN880" s="28"/>
      <c r="KBO880" s="28"/>
      <c r="KBP880" s="28"/>
      <c r="KBQ880" s="28"/>
      <c r="KBR880" s="28"/>
      <c r="KBS880" s="28"/>
      <c r="KBT880" s="28"/>
      <c r="KBU880" s="28"/>
      <c r="KBV880" s="28"/>
      <c r="KBW880" s="28"/>
      <c r="KBX880" s="28"/>
      <c r="KBY880" s="28"/>
      <c r="KBZ880" s="28"/>
      <c r="KCA880" s="28"/>
      <c r="KCB880" s="28"/>
      <c r="KCC880" s="28"/>
      <c r="KCD880" s="28"/>
      <c r="KCE880" s="28"/>
      <c r="KCF880" s="28"/>
      <c r="KCG880" s="28"/>
      <c r="KCH880" s="28"/>
      <c r="KCI880" s="28"/>
      <c r="KCJ880" s="28"/>
      <c r="KCK880" s="28"/>
      <c r="KCL880" s="28"/>
      <c r="KCM880" s="28"/>
      <c r="KCN880" s="28"/>
      <c r="KCO880" s="28"/>
      <c r="KCP880" s="28"/>
      <c r="KCQ880" s="28"/>
      <c r="KCR880" s="28"/>
      <c r="KCS880" s="28"/>
      <c r="KCT880" s="28"/>
      <c r="KCU880" s="28"/>
      <c r="KCV880" s="28"/>
      <c r="KCW880" s="28"/>
      <c r="KCX880" s="28"/>
      <c r="KCY880" s="28"/>
      <c r="KCZ880" s="28"/>
      <c r="KDA880" s="28"/>
      <c r="KDB880" s="28"/>
      <c r="KDC880" s="28"/>
      <c r="KDD880" s="28"/>
      <c r="KDE880" s="28"/>
      <c r="KDF880" s="28"/>
      <c r="KDG880" s="28"/>
      <c r="KDH880" s="28"/>
      <c r="KDI880" s="28"/>
      <c r="KDJ880" s="28"/>
      <c r="KDK880" s="28"/>
      <c r="KDL880" s="28"/>
      <c r="KDM880" s="28"/>
      <c r="KDN880" s="28"/>
      <c r="KDO880" s="28"/>
      <c r="KDP880" s="28"/>
      <c r="KDQ880" s="28"/>
      <c r="KDR880" s="28"/>
      <c r="KDS880" s="28"/>
      <c r="KDT880" s="28"/>
      <c r="KDU880" s="28"/>
      <c r="KDV880" s="28"/>
      <c r="KDW880" s="28"/>
      <c r="KDX880" s="28"/>
      <c r="KDY880" s="28"/>
      <c r="KDZ880" s="28"/>
      <c r="KEA880" s="28"/>
      <c r="KEB880" s="28"/>
      <c r="KEC880" s="28"/>
      <c r="KED880" s="28"/>
      <c r="KEE880" s="28"/>
      <c r="KEF880" s="28"/>
      <c r="KEG880" s="28"/>
      <c r="KEH880" s="28"/>
      <c r="KEI880" s="28"/>
      <c r="KEJ880" s="28"/>
      <c r="KEK880" s="28"/>
      <c r="KEL880" s="28"/>
      <c r="KEM880" s="28"/>
      <c r="KEN880" s="28"/>
      <c r="KEO880" s="28"/>
      <c r="KEP880" s="28"/>
      <c r="KEQ880" s="28"/>
      <c r="KER880" s="28"/>
      <c r="KES880" s="28"/>
      <c r="KET880" s="28"/>
      <c r="KEU880" s="28"/>
      <c r="KEV880" s="28"/>
      <c r="KEW880" s="28"/>
      <c r="KEX880" s="28"/>
      <c r="KEY880" s="28"/>
      <c r="KEZ880" s="28"/>
      <c r="KFA880" s="28"/>
      <c r="KFB880" s="28"/>
      <c r="KFC880" s="28"/>
      <c r="KFD880" s="28"/>
      <c r="KFE880" s="28"/>
      <c r="KFF880" s="28"/>
      <c r="KFG880" s="28"/>
      <c r="KFH880" s="28"/>
      <c r="KFI880" s="28"/>
      <c r="KFJ880" s="28"/>
      <c r="KFK880" s="28"/>
      <c r="KFL880" s="28"/>
      <c r="KFM880" s="28"/>
      <c r="KFN880" s="28"/>
      <c r="KFO880" s="28"/>
      <c r="KFP880" s="28"/>
      <c r="KFQ880" s="28"/>
      <c r="KFR880" s="28"/>
      <c r="KFS880" s="28"/>
      <c r="KFT880" s="28"/>
      <c r="KFU880" s="28"/>
      <c r="KFV880" s="28"/>
      <c r="KFW880" s="28"/>
      <c r="KFX880" s="28"/>
      <c r="KFY880" s="28"/>
      <c r="KFZ880" s="28"/>
      <c r="KGA880" s="28"/>
      <c r="KGB880" s="28"/>
      <c r="KGC880" s="28"/>
      <c r="KGD880" s="28"/>
      <c r="KGE880" s="28"/>
      <c r="KGF880" s="28"/>
      <c r="KGG880" s="28"/>
      <c r="KGH880" s="28"/>
      <c r="KGI880" s="28"/>
      <c r="KGJ880" s="28"/>
      <c r="KGK880" s="28"/>
      <c r="KGL880" s="28"/>
      <c r="KGM880" s="28"/>
      <c r="KGN880" s="28"/>
      <c r="KGO880" s="28"/>
      <c r="KGP880" s="28"/>
      <c r="KGQ880" s="28"/>
      <c r="KGR880" s="28"/>
      <c r="KGS880" s="28"/>
      <c r="KGT880" s="28"/>
      <c r="KGU880" s="28"/>
      <c r="KGV880" s="28"/>
      <c r="KGW880" s="28"/>
      <c r="KGX880" s="28"/>
      <c r="KGY880" s="28"/>
      <c r="KGZ880" s="28"/>
      <c r="KHA880" s="28"/>
      <c r="KHB880" s="28"/>
      <c r="KHC880" s="28"/>
      <c r="KHD880" s="28"/>
      <c r="KHE880" s="28"/>
      <c r="KHF880" s="28"/>
      <c r="KHG880" s="28"/>
      <c r="KHH880" s="28"/>
      <c r="KHI880" s="28"/>
      <c r="KHJ880" s="28"/>
      <c r="KHK880" s="28"/>
      <c r="KHL880" s="28"/>
      <c r="KHM880" s="28"/>
      <c r="KHN880" s="28"/>
      <c r="KHO880" s="28"/>
      <c r="KHP880" s="28"/>
      <c r="KHQ880" s="28"/>
      <c r="KHR880" s="28"/>
      <c r="KHS880" s="28"/>
      <c r="KHT880" s="28"/>
      <c r="KHU880" s="28"/>
      <c r="KHV880" s="28"/>
      <c r="KHW880" s="28"/>
      <c r="KHX880" s="28"/>
      <c r="KHY880" s="28"/>
      <c r="KHZ880" s="28"/>
      <c r="KIA880" s="28"/>
      <c r="KIB880" s="28"/>
      <c r="KIC880" s="28"/>
      <c r="KID880" s="28"/>
      <c r="KIE880" s="28"/>
      <c r="KIF880" s="28"/>
      <c r="KIG880" s="28"/>
      <c r="KIH880" s="28"/>
      <c r="KII880" s="28"/>
      <c r="KIJ880" s="28"/>
      <c r="KIK880" s="28"/>
      <c r="KIL880" s="28"/>
      <c r="KIM880" s="28"/>
      <c r="KIN880" s="28"/>
      <c r="KIO880" s="28"/>
      <c r="KIP880" s="28"/>
      <c r="KIQ880" s="28"/>
      <c r="KIR880" s="28"/>
      <c r="KIS880" s="28"/>
      <c r="KIT880" s="28"/>
      <c r="KIU880" s="28"/>
      <c r="KIV880" s="28"/>
      <c r="KIW880" s="28"/>
      <c r="KIX880" s="28"/>
      <c r="KIY880" s="28"/>
      <c r="KIZ880" s="28"/>
      <c r="KJA880" s="28"/>
      <c r="KJB880" s="28"/>
      <c r="KJC880" s="28"/>
      <c r="KJD880" s="28"/>
      <c r="KJE880" s="28"/>
      <c r="KJF880" s="28"/>
      <c r="KJG880" s="28"/>
      <c r="KJH880" s="28"/>
      <c r="KJI880" s="28"/>
      <c r="KJJ880" s="28"/>
      <c r="KJK880" s="28"/>
      <c r="KJL880" s="28"/>
      <c r="KJM880" s="28"/>
      <c r="KJN880" s="28"/>
      <c r="KJO880" s="28"/>
      <c r="KJP880" s="28"/>
      <c r="KJQ880" s="28"/>
      <c r="KJR880" s="28"/>
      <c r="KJS880" s="28"/>
      <c r="KJT880" s="28"/>
      <c r="KJU880" s="28"/>
      <c r="KJV880" s="28"/>
      <c r="KJW880" s="28"/>
      <c r="KJX880" s="28"/>
      <c r="KJY880" s="28"/>
      <c r="KJZ880" s="28"/>
      <c r="KKA880" s="28"/>
      <c r="KKB880" s="28"/>
      <c r="KKC880" s="28"/>
      <c r="KKD880" s="28"/>
      <c r="KKE880" s="28"/>
      <c r="KKF880" s="28"/>
      <c r="KKG880" s="28"/>
      <c r="KKH880" s="28"/>
      <c r="KKI880" s="28"/>
      <c r="KKJ880" s="28"/>
      <c r="KKK880" s="28"/>
      <c r="KKL880" s="28"/>
      <c r="KKM880" s="28"/>
      <c r="KKN880" s="28"/>
      <c r="KKO880" s="28"/>
      <c r="KKP880" s="28"/>
      <c r="KKQ880" s="28"/>
      <c r="KKR880" s="28"/>
      <c r="KKS880" s="28"/>
      <c r="KKT880" s="28"/>
      <c r="KKU880" s="28"/>
      <c r="KKV880" s="28"/>
      <c r="KKW880" s="28"/>
      <c r="KKX880" s="28"/>
      <c r="KKY880" s="28"/>
      <c r="KKZ880" s="28"/>
      <c r="KLA880" s="28"/>
      <c r="KLB880" s="28"/>
      <c r="KLC880" s="28"/>
      <c r="KLD880" s="28"/>
      <c r="KLE880" s="28"/>
      <c r="KLF880" s="28"/>
      <c r="KLG880" s="28"/>
      <c r="KLH880" s="28"/>
      <c r="KLI880" s="28"/>
      <c r="KLJ880" s="28"/>
      <c r="KLK880" s="28"/>
      <c r="KLL880" s="28"/>
      <c r="KLM880" s="28"/>
      <c r="KLN880" s="28"/>
      <c r="KLO880" s="28"/>
      <c r="KLP880" s="28"/>
      <c r="KLQ880" s="28"/>
      <c r="KLR880" s="28"/>
      <c r="KLS880" s="28"/>
      <c r="KLT880" s="28"/>
      <c r="KLU880" s="28"/>
      <c r="KLV880" s="28"/>
      <c r="KLW880" s="28"/>
      <c r="KLX880" s="28"/>
      <c r="KLY880" s="28"/>
      <c r="KLZ880" s="28"/>
      <c r="KMA880" s="28"/>
      <c r="KMB880" s="28"/>
      <c r="KMC880" s="28"/>
      <c r="KMD880" s="28"/>
      <c r="KME880" s="28"/>
      <c r="KMF880" s="28"/>
      <c r="KMG880" s="28"/>
      <c r="KMH880" s="28"/>
      <c r="KMI880" s="28"/>
      <c r="KMJ880" s="28"/>
      <c r="KMK880" s="28"/>
      <c r="KML880" s="28"/>
      <c r="KMM880" s="28"/>
      <c r="KMN880" s="28"/>
      <c r="KMO880" s="28"/>
      <c r="KMP880" s="28"/>
      <c r="KMQ880" s="28"/>
      <c r="KMR880" s="28"/>
      <c r="KMS880" s="28"/>
      <c r="KMT880" s="28"/>
      <c r="KMU880" s="28"/>
      <c r="KMV880" s="28"/>
      <c r="KMW880" s="28"/>
      <c r="KMX880" s="28"/>
      <c r="KMY880" s="28"/>
      <c r="KMZ880" s="28"/>
      <c r="KNA880" s="28"/>
      <c r="KNB880" s="28"/>
      <c r="KNC880" s="28"/>
      <c r="KND880" s="28"/>
      <c r="KNE880" s="28"/>
      <c r="KNF880" s="28"/>
      <c r="KNG880" s="28"/>
      <c r="KNH880" s="28"/>
      <c r="KNI880" s="28"/>
      <c r="KNJ880" s="28"/>
      <c r="KNK880" s="28"/>
      <c r="KNL880" s="28"/>
      <c r="KNM880" s="28"/>
      <c r="KNN880" s="28"/>
      <c r="KNO880" s="28"/>
      <c r="KNP880" s="28"/>
      <c r="KNQ880" s="28"/>
      <c r="KNR880" s="28"/>
      <c r="KNS880" s="28"/>
      <c r="KNT880" s="28"/>
      <c r="KNU880" s="28"/>
      <c r="KNV880" s="28"/>
      <c r="KNW880" s="28"/>
      <c r="KNX880" s="28"/>
      <c r="KNY880" s="28"/>
      <c r="KNZ880" s="28"/>
      <c r="KOA880" s="28"/>
      <c r="KOB880" s="28"/>
      <c r="KOC880" s="28"/>
      <c r="KOD880" s="28"/>
      <c r="KOE880" s="28"/>
      <c r="KOF880" s="28"/>
      <c r="KOG880" s="28"/>
      <c r="KOH880" s="28"/>
      <c r="KOI880" s="28"/>
      <c r="KOJ880" s="28"/>
      <c r="KOK880" s="28"/>
      <c r="KOL880" s="28"/>
      <c r="KOM880" s="28"/>
      <c r="KON880" s="28"/>
      <c r="KOO880" s="28"/>
      <c r="KOP880" s="28"/>
      <c r="KOQ880" s="28"/>
      <c r="KOR880" s="28"/>
      <c r="KOS880" s="28"/>
      <c r="KOT880" s="28"/>
      <c r="KOU880" s="28"/>
      <c r="KOV880" s="28"/>
      <c r="KOW880" s="28"/>
      <c r="KOX880" s="28"/>
      <c r="KOY880" s="28"/>
      <c r="KOZ880" s="28"/>
      <c r="KPA880" s="28"/>
      <c r="KPB880" s="28"/>
      <c r="KPC880" s="28"/>
      <c r="KPD880" s="28"/>
      <c r="KPE880" s="28"/>
      <c r="KPF880" s="28"/>
      <c r="KPG880" s="28"/>
      <c r="KPH880" s="28"/>
      <c r="KPI880" s="28"/>
      <c r="KPJ880" s="28"/>
      <c r="KPK880" s="28"/>
      <c r="KPL880" s="28"/>
      <c r="KPM880" s="28"/>
      <c r="KPN880" s="28"/>
      <c r="KPO880" s="28"/>
      <c r="KPP880" s="28"/>
      <c r="KPQ880" s="28"/>
      <c r="KPR880" s="28"/>
      <c r="KPS880" s="28"/>
      <c r="KPT880" s="28"/>
      <c r="KPU880" s="28"/>
      <c r="KPV880" s="28"/>
      <c r="KPW880" s="28"/>
      <c r="KPX880" s="28"/>
      <c r="KPY880" s="28"/>
      <c r="KPZ880" s="28"/>
      <c r="KQA880" s="28"/>
      <c r="KQB880" s="28"/>
      <c r="KQC880" s="28"/>
      <c r="KQD880" s="28"/>
      <c r="KQE880" s="28"/>
      <c r="KQF880" s="28"/>
      <c r="KQG880" s="28"/>
      <c r="KQH880" s="28"/>
      <c r="KQI880" s="28"/>
      <c r="KQJ880" s="28"/>
      <c r="KQK880" s="28"/>
      <c r="KQL880" s="28"/>
      <c r="KQM880" s="28"/>
      <c r="KQN880" s="28"/>
      <c r="KQO880" s="28"/>
      <c r="KQP880" s="28"/>
      <c r="KQQ880" s="28"/>
      <c r="KQR880" s="28"/>
      <c r="KQS880" s="28"/>
      <c r="KQT880" s="28"/>
      <c r="KQU880" s="28"/>
      <c r="KQV880" s="28"/>
      <c r="KQW880" s="28"/>
      <c r="KQX880" s="28"/>
      <c r="KQY880" s="28"/>
      <c r="KQZ880" s="28"/>
      <c r="KRA880" s="28"/>
      <c r="KRB880" s="28"/>
      <c r="KRC880" s="28"/>
      <c r="KRD880" s="28"/>
      <c r="KRE880" s="28"/>
      <c r="KRF880" s="28"/>
      <c r="KRG880" s="28"/>
      <c r="KRH880" s="28"/>
      <c r="KRI880" s="28"/>
      <c r="KRJ880" s="28"/>
      <c r="KRK880" s="28"/>
      <c r="KRL880" s="28"/>
      <c r="KRM880" s="28"/>
      <c r="KRN880" s="28"/>
      <c r="KRO880" s="28"/>
      <c r="KRP880" s="28"/>
      <c r="KRQ880" s="28"/>
      <c r="KRR880" s="28"/>
      <c r="KRS880" s="28"/>
      <c r="KRT880" s="28"/>
      <c r="KRU880" s="28"/>
      <c r="KRV880" s="28"/>
      <c r="KRW880" s="28"/>
      <c r="KRX880" s="28"/>
      <c r="KRY880" s="28"/>
      <c r="KRZ880" s="28"/>
      <c r="KSA880" s="28"/>
      <c r="KSB880" s="28"/>
      <c r="KSC880" s="28"/>
      <c r="KSD880" s="28"/>
      <c r="KSE880" s="28"/>
      <c r="KSF880" s="28"/>
      <c r="KSG880" s="28"/>
      <c r="KSH880" s="28"/>
      <c r="KSI880" s="28"/>
      <c r="KSJ880" s="28"/>
      <c r="KSK880" s="28"/>
      <c r="KSL880" s="28"/>
      <c r="KSM880" s="28"/>
      <c r="KSN880" s="28"/>
      <c r="KSO880" s="28"/>
      <c r="KSP880" s="28"/>
      <c r="KSQ880" s="28"/>
      <c r="KSR880" s="28"/>
      <c r="KSS880" s="28"/>
      <c r="KST880" s="28"/>
      <c r="KSU880" s="28"/>
      <c r="KSV880" s="28"/>
      <c r="KSW880" s="28"/>
      <c r="KSX880" s="28"/>
      <c r="KSY880" s="28"/>
      <c r="KSZ880" s="28"/>
      <c r="KTA880" s="28"/>
      <c r="KTB880" s="28"/>
      <c r="KTC880" s="28"/>
      <c r="KTD880" s="28"/>
      <c r="KTE880" s="28"/>
      <c r="KTF880" s="28"/>
      <c r="KTG880" s="28"/>
      <c r="KTH880" s="28"/>
      <c r="KTI880" s="28"/>
      <c r="KTJ880" s="28"/>
      <c r="KTK880" s="28"/>
      <c r="KTL880" s="28"/>
      <c r="KTM880" s="28"/>
      <c r="KTN880" s="28"/>
      <c r="KTO880" s="28"/>
      <c r="KTP880" s="28"/>
      <c r="KTQ880" s="28"/>
      <c r="KTR880" s="28"/>
      <c r="KTS880" s="28"/>
      <c r="KTT880" s="28"/>
      <c r="KTU880" s="28"/>
      <c r="KTV880" s="28"/>
      <c r="KTW880" s="28"/>
      <c r="KTX880" s="28"/>
      <c r="KTY880" s="28"/>
      <c r="KTZ880" s="28"/>
      <c r="KUA880" s="28"/>
      <c r="KUB880" s="28"/>
      <c r="KUC880" s="28"/>
      <c r="KUD880" s="28"/>
      <c r="KUE880" s="28"/>
      <c r="KUF880" s="28"/>
      <c r="KUG880" s="28"/>
      <c r="KUH880" s="28"/>
      <c r="KUI880" s="28"/>
      <c r="KUJ880" s="28"/>
      <c r="KUK880" s="28"/>
      <c r="KUL880" s="28"/>
      <c r="KUM880" s="28"/>
      <c r="KUN880" s="28"/>
      <c r="KUO880" s="28"/>
      <c r="KUP880" s="28"/>
      <c r="KUQ880" s="28"/>
      <c r="KUR880" s="28"/>
      <c r="KUS880" s="28"/>
      <c r="KUT880" s="28"/>
      <c r="KUU880" s="28"/>
      <c r="KUV880" s="28"/>
      <c r="KUW880" s="28"/>
      <c r="KUX880" s="28"/>
      <c r="KUY880" s="28"/>
      <c r="KUZ880" s="28"/>
      <c r="KVA880" s="28"/>
      <c r="KVB880" s="28"/>
      <c r="KVC880" s="28"/>
      <c r="KVD880" s="28"/>
      <c r="KVE880" s="28"/>
      <c r="KVF880" s="28"/>
      <c r="KVG880" s="28"/>
      <c r="KVH880" s="28"/>
      <c r="KVI880" s="28"/>
      <c r="KVJ880" s="28"/>
      <c r="KVK880" s="28"/>
      <c r="KVL880" s="28"/>
      <c r="KVM880" s="28"/>
      <c r="KVN880" s="28"/>
      <c r="KVO880" s="28"/>
      <c r="KVP880" s="28"/>
      <c r="KVQ880" s="28"/>
      <c r="KVR880" s="28"/>
      <c r="KVS880" s="28"/>
      <c r="KVT880" s="28"/>
      <c r="KVU880" s="28"/>
      <c r="KVV880" s="28"/>
      <c r="KVW880" s="28"/>
      <c r="KVX880" s="28"/>
      <c r="KVY880" s="28"/>
      <c r="KVZ880" s="28"/>
      <c r="KWA880" s="28"/>
      <c r="KWB880" s="28"/>
      <c r="KWC880" s="28"/>
      <c r="KWD880" s="28"/>
      <c r="KWE880" s="28"/>
      <c r="KWF880" s="28"/>
      <c r="KWG880" s="28"/>
      <c r="KWH880" s="28"/>
      <c r="KWI880" s="28"/>
      <c r="KWJ880" s="28"/>
      <c r="KWK880" s="28"/>
      <c r="KWL880" s="28"/>
      <c r="KWM880" s="28"/>
      <c r="KWN880" s="28"/>
      <c r="KWO880" s="28"/>
      <c r="KWP880" s="28"/>
      <c r="KWQ880" s="28"/>
      <c r="KWR880" s="28"/>
      <c r="KWS880" s="28"/>
      <c r="KWT880" s="28"/>
      <c r="KWU880" s="28"/>
      <c r="KWV880" s="28"/>
      <c r="KWW880" s="28"/>
      <c r="KWX880" s="28"/>
      <c r="KWY880" s="28"/>
      <c r="KWZ880" s="28"/>
      <c r="KXA880" s="28"/>
      <c r="KXB880" s="28"/>
      <c r="KXC880" s="28"/>
      <c r="KXD880" s="28"/>
      <c r="KXE880" s="28"/>
      <c r="KXF880" s="28"/>
      <c r="KXG880" s="28"/>
      <c r="KXH880" s="28"/>
      <c r="KXI880" s="28"/>
      <c r="KXJ880" s="28"/>
      <c r="KXK880" s="28"/>
      <c r="KXL880" s="28"/>
      <c r="KXM880" s="28"/>
      <c r="KXN880" s="28"/>
      <c r="KXO880" s="28"/>
      <c r="KXP880" s="28"/>
      <c r="KXQ880" s="28"/>
      <c r="KXR880" s="28"/>
      <c r="KXS880" s="28"/>
      <c r="KXT880" s="28"/>
      <c r="KXU880" s="28"/>
      <c r="KXV880" s="28"/>
      <c r="KXW880" s="28"/>
      <c r="KXX880" s="28"/>
      <c r="KXY880" s="28"/>
      <c r="KXZ880" s="28"/>
      <c r="KYA880" s="28"/>
      <c r="KYB880" s="28"/>
      <c r="KYC880" s="28"/>
      <c r="KYD880" s="28"/>
      <c r="KYE880" s="28"/>
      <c r="KYF880" s="28"/>
      <c r="KYG880" s="28"/>
      <c r="KYH880" s="28"/>
      <c r="KYI880" s="28"/>
      <c r="KYJ880" s="28"/>
      <c r="KYK880" s="28"/>
      <c r="KYL880" s="28"/>
      <c r="KYM880" s="28"/>
      <c r="KYN880" s="28"/>
      <c r="KYO880" s="28"/>
      <c r="KYP880" s="28"/>
      <c r="KYQ880" s="28"/>
      <c r="KYR880" s="28"/>
      <c r="KYS880" s="28"/>
      <c r="KYT880" s="28"/>
      <c r="KYU880" s="28"/>
      <c r="KYV880" s="28"/>
      <c r="KYW880" s="28"/>
      <c r="KYX880" s="28"/>
      <c r="KYY880" s="28"/>
      <c r="KYZ880" s="28"/>
      <c r="KZA880" s="28"/>
      <c r="KZB880" s="28"/>
      <c r="KZC880" s="28"/>
      <c r="KZD880" s="28"/>
      <c r="KZE880" s="28"/>
      <c r="KZF880" s="28"/>
      <c r="KZG880" s="28"/>
      <c r="KZH880" s="28"/>
      <c r="KZI880" s="28"/>
      <c r="KZJ880" s="28"/>
      <c r="KZK880" s="28"/>
      <c r="KZL880" s="28"/>
      <c r="KZM880" s="28"/>
      <c r="KZN880" s="28"/>
      <c r="KZO880" s="28"/>
      <c r="KZP880" s="28"/>
      <c r="KZQ880" s="28"/>
      <c r="KZR880" s="28"/>
      <c r="KZS880" s="28"/>
      <c r="KZT880" s="28"/>
      <c r="KZU880" s="28"/>
      <c r="KZV880" s="28"/>
      <c r="KZW880" s="28"/>
      <c r="KZX880" s="28"/>
      <c r="KZY880" s="28"/>
      <c r="KZZ880" s="28"/>
      <c r="LAA880" s="28"/>
      <c r="LAB880" s="28"/>
      <c r="LAC880" s="28"/>
      <c r="LAD880" s="28"/>
      <c r="LAE880" s="28"/>
      <c r="LAF880" s="28"/>
      <c r="LAG880" s="28"/>
      <c r="LAH880" s="28"/>
      <c r="LAI880" s="28"/>
      <c r="LAJ880" s="28"/>
      <c r="LAK880" s="28"/>
      <c r="LAL880" s="28"/>
      <c r="LAM880" s="28"/>
      <c r="LAN880" s="28"/>
      <c r="LAO880" s="28"/>
      <c r="LAP880" s="28"/>
      <c r="LAQ880" s="28"/>
      <c r="LAR880" s="28"/>
      <c r="LAS880" s="28"/>
      <c r="LAT880" s="28"/>
      <c r="LAU880" s="28"/>
      <c r="LAV880" s="28"/>
      <c r="LAW880" s="28"/>
      <c r="LAX880" s="28"/>
      <c r="LAY880" s="28"/>
      <c r="LAZ880" s="28"/>
      <c r="LBA880" s="28"/>
      <c r="LBB880" s="28"/>
      <c r="LBC880" s="28"/>
      <c r="LBD880" s="28"/>
      <c r="LBE880" s="28"/>
      <c r="LBF880" s="28"/>
      <c r="LBG880" s="28"/>
      <c r="LBH880" s="28"/>
      <c r="LBI880" s="28"/>
      <c r="LBJ880" s="28"/>
      <c r="LBK880" s="28"/>
      <c r="LBL880" s="28"/>
      <c r="LBM880" s="28"/>
      <c r="LBN880" s="28"/>
      <c r="LBO880" s="28"/>
      <c r="LBP880" s="28"/>
      <c r="LBQ880" s="28"/>
      <c r="LBR880" s="28"/>
      <c r="LBS880" s="28"/>
      <c r="LBT880" s="28"/>
      <c r="LBU880" s="28"/>
      <c r="LBV880" s="28"/>
      <c r="LBW880" s="28"/>
      <c r="LBX880" s="28"/>
      <c r="LBY880" s="28"/>
      <c r="LBZ880" s="28"/>
      <c r="LCA880" s="28"/>
      <c r="LCB880" s="28"/>
      <c r="LCC880" s="28"/>
      <c r="LCD880" s="28"/>
      <c r="LCE880" s="28"/>
      <c r="LCF880" s="28"/>
      <c r="LCG880" s="28"/>
      <c r="LCH880" s="28"/>
      <c r="LCI880" s="28"/>
      <c r="LCJ880" s="28"/>
      <c r="LCK880" s="28"/>
      <c r="LCL880" s="28"/>
      <c r="LCM880" s="28"/>
      <c r="LCN880" s="28"/>
      <c r="LCO880" s="28"/>
      <c r="LCP880" s="28"/>
      <c r="LCQ880" s="28"/>
      <c r="LCR880" s="28"/>
      <c r="LCS880" s="28"/>
      <c r="LCT880" s="28"/>
      <c r="LCU880" s="28"/>
      <c r="LCV880" s="28"/>
      <c r="LCW880" s="28"/>
      <c r="LCX880" s="28"/>
      <c r="LCY880" s="28"/>
      <c r="LCZ880" s="28"/>
      <c r="LDA880" s="28"/>
      <c r="LDB880" s="28"/>
      <c r="LDC880" s="28"/>
      <c r="LDD880" s="28"/>
      <c r="LDE880" s="28"/>
      <c r="LDF880" s="28"/>
      <c r="LDG880" s="28"/>
      <c r="LDH880" s="28"/>
      <c r="LDI880" s="28"/>
      <c r="LDJ880" s="28"/>
      <c r="LDK880" s="28"/>
      <c r="LDL880" s="28"/>
      <c r="LDM880" s="28"/>
      <c r="LDN880" s="28"/>
      <c r="LDO880" s="28"/>
      <c r="LDP880" s="28"/>
      <c r="LDQ880" s="28"/>
      <c r="LDR880" s="28"/>
      <c r="LDS880" s="28"/>
      <c r="LDT880" s="28"/>
      <c r="LDU880" s="28"/>
      <c r="LDV880" s="28"/>
      <c r="LDW880" s="28"/>
      <c r="LDX880" s="28"/>
      <c r="LDY880" s="28"/>
      <c r="LDZ880" s="28"/>
      <c r="LEA880" s="28"/>
      <c r="LEB880" s="28"/>
      <c r="LEC880" s="28"/>
      <c r="LED880" s="28"/>
      <c r="LEE880" s="28"/>
      <c r="LEF880" s="28"/>
      <c r="LEG880" s="28"/>
      <c r="LEH880" s="28"/>
      <c r="LEI880" s="28"/>
      <c r="LEJ880" s="28"/>
      <c r="LEK880" s="28"/>
      <c r="LEL880" s="28"/>
      <c r="LEM880" s="28"/>
      <c r="LEN880" s="28"/>
      <c r="LEO880" s="28"/>
      <c r="LEP880" s="28"/>
      <c r="LEQ880" s="28"/>
      <c r="LER880" s="28"/>
      <c r="LES880" s="28"/>
      <c r="LET880" s="28"/>
      <c r="LEU880" s="28"/>
      <c r="LEV880" s="28"/>
      <c r="LEW880" s="28"/>
      <c r="LEX880" s="28"/>
      <c r="LEY880" s="28"/>
      <c r="LEZ880" s="28"/>
      <c r="LFA880" s="28"/>
      <c r="LFB880" s="28"/>
      <c r="LFC880" s="28"/>
      <c r="LFD880" s="28"/>
      <c r="LFE880" s="28"/>
      <c r="LFF880" s="28"/>
      <c r="LFG880" s="28"/>
      <c r="LFH880" s="28"/>
      <c r="LFI880" s="28"/>
      <c r="LFJ880" s="28"/>
      <c r="LFK880" s="28"/>
      <c r="LFL880" s="28"/>
      <c r="LFM880" s="28"/>
      <c r="LFN880" s="28"/>
      <c r="LFO880" s="28"/>
      <c r="LFP880" s="28"/>
      <c r="LFQ880" s="28"/>
      <c r="LFR880" s="28"/>
      <c r="LFS880" s="28"/>
      <c r="LFT880" s="28"/>
      <c r="LFU880" s="28"/>
      <c r="LFV880" s="28"/>
      <c r="LFW880" s="28"/>
      <c r="LFX880" s="28"/>
      <c r="LFY880" s="28"/>
      <c r="LFZ880" s="28"/>
      <c r="LGA880" s="28"/>
      <c r="LGB880" s="28"/>
      <c r="LGC880" s="28"/>
      <c r="LGD880" s="28"/>
      <c r="LGE880" s="28"/>
      <c r="LGF880" s="28"/>
      <c r="LGG880" s="28"/>
      <c r="LGH880" s="28"/>
      <c r="LGI880" s="28"/>
      <c r="LGJ880" s="28"/>
      <c r="LGK880" s="28"/>
      <c r="LGL880" s="28"/>
      <c r="LGM880" s="28"/>
      <c r="LGN880" s="28"/>
      <c r="LGO880" s="28"/>
      <c r="LGP880" s="28"/>
      <c r="LGQ880" s="28"/>
      <c r="LGR880" s="28"/>
      <c r="LGS880" s="28"/>
      <c r="LGT880" s="28"/>
      <c r="LGU880" s="28"/>
      <c r="LGV880" s="28"/>
      <c r="LGW880" s="28"/>
      <c r="LGX880" s="28"/>
      <c r="LGY880" s="28"/>
      <c r="LGZ880" s="28"/>
      <c r="LHA880" s="28"/>
      <c r="LHB880" s="28"/>
      <c r="LHC880" s="28"/>
      <c r="LHD880" s="28"/>
      <c r="LHE880" s="28"/>
      <c r="LHF880" s="28"/>
      <c r="LHG880" s="28"/>
      <c r="LHH880" s="28"/>
      <c r="LHI880" s="28"/>
      <c r="LHJ880" s="28"/>
      <c r="LHK880" s="28"/>
      <c r="LHL880" s="28"/>
      <c r="LHM880" s="28"/>
      <c r="LHN880" s="28"/>
      <c r="LHO880" s="28"/>
      <c r="LHP880" s="28"/>
      <c r="LHQ880" s="28"/>
      <c r="LHR880" s="28"/>
      <c r="LHS880" s="28"/>
      <c r="LHT880" s="28"/>
      <c r="LHU880" s="28"/>
      <c r="LHV880" s="28"/>
      <c r="LHW880" s="28"/>
      <c r="LHX880" s="28"/>
      <c r="LHY880" s="28"/>
      <c r="LHZ880" s="28"/>
      <c r="LIA880" s="28"/>
      <c r="LIB880" s="28"/>
      <c r="LIC880" s="28"/>
      <c r="LID880" s="28"/>
      <c r="LIE880" s="28"/>
      <c r="LIF880" s="28"/>
      <c r="LIG880" s="28"/>
      <c r="LIH880" s="28"/>
      <c r="LII880" s="28"/>
      <c r="LIJ880" s="28"/>
      <c r="LIK880" s="28"/>
      <c r="LIL880" s="28"/>
      <c r="LIM880" s="28"/>
      <c r="LIN880" s="28"/>
      <c r="LIO880" s="28"/>
      <c r="LIP880" s="28"/>
      <c r="LIQ880" s="28"/>
      <c r="LIR880" s="28"/>
      <c r="LIS880" s="28"/>
      <c r="LIT880" s="28"/>
      <c r="LIU880" s="28"/>
      <c r="LIV880" s="28"/>
      <c r="LIW880" s="28"/>
      <c r="LIX880" s="28"/>
      <c r="LIY880" s="28"/>
      <c r="LIZ880" s="28"/>
      <c r="LJA880" s="28"/>
      <c r="LJB880" s="28"/>
      <c r="LJC880" s="28"/>
      <c r="LJD880" s="28"/>
      <c r="LJE880" s="28"/>
      <c r="LJF880" s="28"/>
      <c r="LJG880" s="28"/>
      <c r="LJH880" s="28"/>
      <c r="LJI880" s="28"/>
      <c r="LJJ880" s="28"/>
      <c r="LJK880" s="28"/>
      <c r="LJL880" s="28"/>
      <c r="LJM880" s="28"/>
      <c r="LJN880" s="28"/>
      <c r="LJO880" s="28"/>
      <c r="LJP880" s="28"/>
      <c r="LJQ880" s="28"/>
      <c r="LJR880" s="28"/>
      <c r="LJS880" s="28"/>
      <c r="LJT880" s="28"/>
      <c r="LJU880" s="28"/>
      <c r="LJV880" s="28"/>
      <c r="LJW880" s="28"/>
      <c r="LJX880" s="28"/>
      <c r="LJY880" s="28"/>
      <c r="LJZ880" s="28"/>
      <c r="LKA880" s="28"/>
      <c r="LKB880" s="28"/>
      <c r="LKC880" s="28"/>
      <c r="LKD880" s="28"/>
      <c r="LKE880" s="28"/>
      <c r="LKF880" s="28"/>
      <c r="LKG880" s="28"/>
      <c r="LKH880" s="28"/>
      <c r="LKI880" s="28"/>
      <c r="LKJ880" s="28"/>
      <c r="LKK880" s="28"/>
      <c r="LKL880" s="28"/>
      <c r="LKM880" s="28"/>
      <c r="LKN880" s="28"/>
      <c r="LKO880" s="28"/>
      <c r="LKP880" s="28"/>
      <c r="LKQ880" s="28"/>
      <c r="LKR880" s="28"/>
      <c r="LKS880" s="28"/>
      <c r="LKT880" s="28"/>
      <c r="LKU880" s="28"/>
      <c r="LKV880" s="28"/>
      <c r="LKW880" s="28"/>
      <c r="LKX880" s="28"/>
      <c r="LKY880" s="28"/>
      <c r="LKZ880" s="28"/>
      <c r="LLA880" s="28"/>
      <c r="LLB880" s="28"/>
      <c r="LLC880" s="28"/>
      <c r="LLD880" s="28"/>
      <c r="LLE880" s="28"/>
      <c r="LLF880" s="28"/>
      <c r="LLG880" s="28"/>
      <c r="LLH880" s="28"/>
      <c r="LLI880" s="28"/>
      <c r="LLJ880" s="28"/>
      <c r="LLK880" s="28"/>
      <c r="LLL880" s="28"/>
      <c r="LLM880" s="28"/>
      <c r="LLN880" s="28"/>
      <c r="LLO880" s="28"/>
      <c r="LLP880" s="28"/>
      <c r="LLQ880" s="28"/>
      <c r="LLR880" s="28"/>
      <c r="LLS880" s="28"/>
      <c r="LLT880" s="28"/>
      <c r="LLU880" s="28"/>
      <c r="LLV880" s="28"/>
      <c r="LLW880" s="28"/>
      <c r="LLX880" s="28"/>
      <c r="LLY880" s="28"/>
      <c r="LLZ880" s="28"/>
      <c r="LMA880" s="28"/>
      <c r="LMB880" s="28"/>
      <c r="LMC880" s="28"/>
      <c r="LMD880" s="28"/>
      <c r="LME880" s="28"/>
      <c r="LMF880" s="28"/>
      <c r="LMG880" s="28"/>
      <c r="LMH880" s="28"/>
      <c r="LMI880" s="28"/>
      <c r="LMJ880" s="28"/>
      <c r="LMK880" s="28"/>
      <c r="LML880" s="28"/>
      <c r="LMM880" s="28"/>
      <c r="LMN880" s="28"/>
      <c r="LMO880" s="28"/>
      <c r="LMP880" s="28"/>
      <c r="LMQ880" s="28"/>
      <c r="LMR880" s="28"/>
      <c r="LMS880" s="28"/>
      <c r="LMT880" s="28"/>
      <c r="LMU880" s="28"/>
      <c r="LMV880" s="28"/>
      <c r="LMW880" s="28"/>
      <c r="LMX880" s="28"/>
      <c r="LMY880" s="28"/>
      <c r="LMZ880" s="28"/>
      <c r="LNA880" s="28"/>
      <c r="LNB880" s="28"/>
      <c r="LNC880" s="28"/>
      <c r="LND880" s="28"/>
      <c r="LNE880" s="28"/>
      <c r="LNF880" s="28"/>
      <c r="LNG880" s="28"/>
      <c r="LNH880" s="28"/>
      <c r="LNI880" s="28"/>
      <c r="LNJ880" s="28"/>
      <c r="LNK880" s="28"/>
      <c r="LNL880" s="28"/>
      <c r="LNM880" s="28"/>
      <c r="LNN880" s="28"/>
      <c r="LNO880" s="28"/>
      <c r="LNP880" s="28"/>
      <c r="LNQ880" s="28"/>
      <c r="LNR880" s="28"/>
      <c r="LNS880" s="28"/>
      <c r="LNT880" s="28"/>
      <c r="LNU880" s="28"/>
      <c r="LNV880" s="28"/>
      <c r="LNW880" s="28"/>
      <c r="LNX880" s="28"/>
      <c r="LNY880" s="28"/>
      <c r="LNZ880" s="28"/>
      <c r="LOA880" s="28"/>
      <c r="LOB880" s="28"/>
      <c r="LOC880" s="28"/>
      <c r="LOD880" s="28"/>
      <c r="LOE880" s="28"/>
      <c r="LOF880" s="28"/>
      <c r="LOG880" s="28"/>
      <c r="LOH880" s="28"/>
      <c r="LOI880" s="28"/>
      <c r="LOJ880" s="28"/>
      <c r="LOK880" s="28"/>
      <c r="LOL880" s="28"/>
      <c r="LOM880" s="28"/>
      <c r="LON880" s="28"/>
      <c r="LOO880" s="28"/>
      <c r="LOP880" s="28"/>
      <c r="LOQ880" s="28"/>
      <c r="LOR880" s="28"/>
      <c r="LOS880" s="28"/>
      <c r="LOT880" s="28"/>
      <c r="LOU880" s="28"/>
      <c r="LOV880" s="28"/>
      <c r="LOW880" s="28"/>
      <c r="LOX880" s="28"/>
      <c r="LOY880" s="28"/>
      <c r="LOZ880" s="28"/>
      <c r="LPA880" s="28"/>
      <c r="LPB880" s="28"/>
      <c r="LPC880" s="28"/>
      <c r="LPD880" s="28"/>
      <c r="LPE880" s="28"/>
      <c r="LPF880" s="28"/>
      <c r="LPG880" s="28"/>
      <c r="LPH880" s="28"/>
      <c r="LPI880" s="28"/>
      <c r="LPJ880" s="28"/>
      <c r="LPK880" s="28"/>
      <c r="LPL880" s="28"/>
      <c r="LPM880" s="28"/>
      <c r="LPN880" s="28"/>
      <c r="LPO880" s="28"/>
      <c r="LPP880" s="28"/>
      <c r="LPQ880" s="28"/>
      <c r="LPR880" s="28"/>
      <c r="LPS880" s="28"/>
      <c r="LPT880" s="28"/>
      <c r="LPU880" s="28"/>
      <c r="LPV880" s="28"/>
      <c r="LPW880" s="28"/>
      <c r="LPX880" s="28"/>
      <c r="LPY880" s="28"/>
      <c r="LPZ880" s="28"/>
      <c r="LQA880" s="28"/>
      <c r="LQB880" s="28"/>
      <c r="LQC880" s="28"/>
      <c r="LQD880" s="28"/>
      <c r="LQE880" s="28"/>
      <c r="LQF880" s="28"/>
      <c r="LQG880" s="28"/>
      <c r="LQH880" s="28"/>
      <c r="LQI880" s="28"/>
      <c r="LQJ880" s="28"/>
      <c r="LQK880" s="28"/>
      <c r="LQL880" s="28"/>
      <c r="LQM880" s="28"/>
      <c r="LQN880" s="28"/>
      <c r="LQO880" s="28"/>
      <c r="LQP880" s="28"/>
      <c r="LQQ880" s="28"/>
      <c r="LQR880" s="28"/>
      <c r="LQS880" s="28"/>
      <c r="LQT880" s="28"/>
      <c r="LQU880" s="28"/>
      <c r="LQV880" s="28"/>
      <c r="LQW880" s="28"/>
      <c r="LQX880" s="28"/>
      <c r="LQY880" s="28"/>
      <c r="LQZ880" s="28"/>
      <c r="LRA880" s="28"/>
      <c r="LRB880" s="28"/>
      <c r="LRC880" s="28"/>
      <c r="LRD880" s="28"/>
      <c r="LRE880" s="28"/>
      <c r="LRF880" s="28"/>
      <c r="LRG880" s="28"/>
      <c r="LRH880" s="28"/>
      <c r="LRI880" s="28"/>
      <c r="LRJ880" s="28"/>
      <c r="LRK880" s="28"/>
      <c r="LRL880" s="28"/>
      <c r="LRM880" s="28"/>
      <c r="LRN880" s="28"/>
      <c r="LRO880" s="28"/>
      <c r="LRP880" s="28"/>
      <c r="LRQ880" s="28"/>
      <c r="LRR880" s="28"/>
      <c r="LRS880" s="28"/>
      <c r="LRT880" s="28"/>
      <c r="LRU880" s="28"/>
      <c r="LRV880" s="28"/>
      <c r="LRW880" s="28"/>
      <c r="LRX880" s="28"/>
      <c r="LRY880" s="28"/>
      <c r="LRZ880" s="28"/>
      <c r="LSA880" s="28"/>
      <c r="LSB880" s="28"/>
      <c r="LSC880" s="28"/>
      <c r="LSD880" s="28"/>
      <c r="LSE880" s="28"/>
      <c r="LSF880" s="28"/>
      <c r="LSG880" s="28"/>
      <c r="LSH880" s="28"/>
      <c r="LSI880" s="28"/>
      <c r="LSJ880" s="28"/>
      <c r="LSK880" s="28"/>
      <c r="LSL880" s="28"/>
      <c r="LSM880" s="28"/>
      <c r="LSN880" s="28"/>
      <c r="LSO880" s="28"/>
      <c r="LSP880" s="28"/>
      <c r="LSQ880" s="28"/>
      <c r="LSR880" s="28"/>
      <c r="LSS880" s="28"/>
      <c r="LST880" s="28"/>
      <c r="LSU880" s="28"/>
      <c r="LSV880" s="28"/>
      <c r="LSW880" s="28"/>
      <c r="LSX880" s="28"/>
      <c r="LSY880" s="28"/>
      <c r="LSZ880" s="28"/>
      <c r="LTA880" s="28"/>
      <c r="LTB880" s="28"/>
      <c r="LTC880" s="28"/>
      <c r="LTD880" s="28"/>
      <c r="LTE880" s="28"/>
      <c r="LTF880" s="28"/>
      <c r="LTG880" s="28"/>
      <c r="LTH880" s="28"/>
      <c r="LTI880" s="28"/>
      <c r="LTJ880" s="28"/>
      <c r="LTK880" s="28"/>
      <c r="LTL880" s="28"/>
      <c r="LTM880" s="28"/>
      <c r="LTN880" s="28"/>
      <c r="LTO880" s="28"/>
      <c r="LTP880" s="28"/>
      <c r="LTQ880" s="28"/>
      <c r="LTR880" s="28"/>
      <c r="LTS880" s="28"/>
      <c r="LTT880" s="28"/>
      <c r="LTU880" s="28"/>
      <c r="LTV880" s="28"/>
      <c r="LTW880" s="28"/>
      <c r="LTX880" s="28"/>
      <c r="LTY880" s="28"/>
      <c r="LTZ880" s="28"/>
      <c r="LUA880" s="28"/>
      <c r="LUB880" s="28"/>
      <c r="LUC880" s="28"/>
      <c r="LUD880" s="28"/>
      <c r="LUE880" s="28"/>
      <c r="LUF880" s="28"/>
      <c r="LUG880" s="28"/>
      <c r="LUH880" s="28"/>
      <c r="LUI880" s="28"/>
      <c r="LUJ880" s="28"/>
      <c r="LUK880" s="28"/>
      <c r="LUL880" s="28"/>
      <c r="LUM880" s="28"/>
      <c r="LUN880" s="28"/>
      <c r="LUO880" s="28"/>
      <c r="LUP880" s="28"/>
      <c r="LUQ880" s="28"/>
      <c r="LUR880" s="28"/>
      <c r="LUS880" s="28"/>
      <c r="LUT880" s="28"/>
      <c r="LUU880" s="28"/>
      <c r="LUV880" s="28"/>
      <c r="LUW880" s="28"/>
      <c r="LUX880" s="28"/>
      <c r="LUY880" s="28"/>
      <c r="LUZ880" s="28"/>
      <c r="LVA880" s="28"/>
      <c r="LVB880" s="28"/>
      <c r="LVC880" s="28"/>
      <c r="LVD880" s="28"/>
      <c r="LVE880" s="28"/>
      <c r="LVF880" s="28"/>
      <c r="LVG880" s="28"/>
      <c r="LVH880" s="28"/>
      <c r="LVI880" s="28"/>
      <c r="LVJ880" s="28"/>
      <c r="LVK880" s="28"/>
      <c r="LVL880" s="28"/>
      <c r="LVM880" s="28"/>
      <c r="LVN880" s="28"/>
      <c r="LVO880" s="28"/>
      <c r="LVP880" s="28"/>
      <c r="LVQ880" s="28"/>
      <c r="LVR880" s="28"/>
      <c r="LVS880" s="28"/>
      <c r="LVT880" s="28"/>
      <c r="LVU880" s="28"/>
      <c r="LVV880" s="28"/>
      <c r="LVW880" s="28"/>
      <c r="LVX880" s="28"/>
      <c r="LVY880" s="28"/>
      <c r="LVZ880" s="28"/>
      <c r="LWA880" s="28"/>
      <c r="LWB880" s="28"/>
      <c r="LWC880" s="28"/>
      <c r="LWD880" s="28"/>
      <c r="LWE880" s="28"/>
      <c r="LWF880" s="28"/>
      <c r="LWG880" s="28"/>
      <c r="LWH880" s="28"/>
      <c r="LWI880" s="28"/>
      <c r="LWJ880" s="28"/>
      <c r="LWK880" s="28"/>
      <c r="LWL880" s="28"/>
      <c r="LWM880" s="28"/>
      <c r="LWN880" s="28"/>
      <c r="LWO880" s="28"/>
      <c r="LWP880" s="28"/>
      <c r="LWQ880" s="28"/>
      <c r="LWR880" s="28"/>
      <c r="LWS880" s="28"/>
      <c r="LWT880" s="28"/>
      <c r="LWU880" s="28"/>
      <c r="LWV880" s="28"/>
      <c r="LWW880" s="28"/>
      <c r="LWX880" s="28"/>
      <c r="LWY880" s="28"/>
      <c r="LWZ880" s="28"/>
      <c r="LXA880" s="28"/>
      <c r="LXB880" s="28"/>
      <c r="LXC880" s="28"/>
      <c r="LXD880" s="28"/>
      <c r="LXE880" s="28"/>
      <c r="LXF880" s="28"/>
      <c r="LXG880" s="28"/>
      <c r="LXH880" s="28"/>
      <c r="LXI880" s="28"/>
      <c r="LXJ880" s="28"/>
      <c r="LXK880" s="28"/>
      <c r="LXL880" s="28"/>
      <c r="LXM880" s="28"/>
      <c r="LXN880" s="28"/>
      <c r="LXO880" s="28"/>
      <c r="LXP880" s="28"/>
      <c r="LXQ880" s="28"/>
      <c r="LXR880" s="28"/>
      <c r="LXS880" s="28"/>
      <c r="LXT880" s="28"/>
      <c r="LXU880" s="28"/>
      <c r="LXV880" s="28"/>
      <c r="LXW880" s="28"/>
      <c r="LXX880" s="28"/>
      <c r="LXY880" s="28"/>
      <c r="LXZ880" s="28"/>
      <c r="LYA880" s="28"/>
      <c r="LYB880" s="28"/>
      <c r="LYC880" s="28"/>
      <c r="LYD880" s="28"/>
      <c r="LYE880" s="28"/>
      <c r="LYF880" s="28"/>
      <c r="LYG880" s="28"/>
      <c r="LYH880" s="28"/>
      <c r="LYI880" s="28"/>
      <c r="LYJ880" s="28"/>
      <c r="LYK880" s="28"/>
      <c r="LYL880" s="28"/>
      <c r="LYM880" s="28"/>
      <c r="LYN880" s="28"/>
      <c r="LYO880" s="28"/>
      <c r="LYP880" s="28"/>
      <c r="LYQ880" s="28"/>
      <c r="LYR880" s="28"/>
      <c r="LYS880" s="28"/>
      <c r="LYT880" s="28"/>
      <c r="LYU880" s="28"/>
      <c r="LYV880" s="28"/>
      <c r="LYW880" s="28"/>
      <c r="LYX880" s="28"/>
      <c r="LYY880" s="28"/>
      <c r="LYZ880" s="28"/>
      <c r="LZA880" s="28"/>
      <c r="LZB880" s="28"/>
      <c r="LZC880" s="28"/>
      <c r="LZD880" s="28"/>
      <c r="LZE880" s="28"/>
      <c r="LZF880" s="28"/>
      <c r="LZG880" s="28"/>
      <c r="LZH880" s="28"/>
      <c r="LZI880" s="28"/>
      <c r="LZJ880" s="28"/>
      <c r="LZK880" s="28"/>
      <c r="LZL880" s="28"/>
      <c r="LZM880" s="28"/>
      <c r="LZN880" s="28"/>
      <c r="LZO880" s="28"/>
      <c r="LZP880" s="28"/>
      <c r="LZQ880" s="28"/>
      <c r="LZR880" s="28"/>
      <c r="LZS880" s="28"/>
      <c r="LZT880" s="28"/>
      <c r="LZU880" s="28"/>
      <c r="LZV880" s="28"/>
      <c r="LZW880" s="28"/>
      <c r="LZX880" s="28"/>
      <c r="LZY880" s="28"/>
      <c r="LZZ880" s="28"/>
      <c r="MAA880" s="28"/>
      <c r="MAB880" s="28"/>
      <c r="MAC880" s="28"/>
      <c r="MAD880" s="28"/>
      <c r="MAE880" s="28"/>
      <c r="MAF880" s="28"/>
      <c r="MAG880" s="28"/>
      <c r="MAH880" s="28"/>
      <c r="MAI880" s="28"/>
      <c r="MAJ880" s="28"/>
      <c r="MAK880" s="28"/>
      <c r="MAL880" s="28"/>
      <c r="MAM880" s="28"/>
      <c r="MAN880" s="28"/>
      <c r="MAO880" s="28"/>
      <c r="MAP880" s="28"/>
      <c r="MAQ880" s="28"/>
      <c r="MAR880" s="28"/>
      <c r="MAS880" s="28"/>
      <c r="MAT880" s="28"/>
      <c r="MAU880" s="28"/>
      <c r="MAV880" s="28"/>
      <c r="MAW880" s="28"/>
      <c r="MAX880" s="28"/>
      <c r="MAY880" s="28"/>
      <c r="MAZ880" s="28"/>
      <c r="MBA880" s="28"/>
      <c r="MBB880" s="28"/>
      <c r="MBC880" s="28"/>
      <c r="MBD880" s="28"/>
      <c r="MBE880" s="28"/>
      <c r="MBF880" s="28"/>
      <c r="MBG880" s="28"/>
      <c r="MBH880" s="28"/>
      <c r="MBI880" s="28"/>
      <c r="MBJ880" s="28"/>
      <c r="MBK880" s="28"/>
      <c r="MBL880" s="28"/>
      <c r="MBM880" s="28"/>
      <c r="MBN880" s="28"/>
      <c r="MBO880" s="28"/>
      <c r="MBP880" s="28"/>
      <c r="MBQ880" s="28"/>
      <c r="MBR880" s="28"/>
      <c r="MBS880" s="28"/>
      <c r="MBT880" s="28"/>
      <c r="MBU880" s="28"/>
      <c r="MBV880" s="28"/>
      <c r="MBW880" s="28"/>
      <c r="MBX880" s="28"/>
      <c r="MBY880" s="28"/>
      <c r="MBZ880" s="28"/>
      <c r="MCA880" s="28"/>
      <c r="MCB880" s="28"/>
      <c r="MCC880" s="28"/>
      <c r="MCD880" s="28"/>
      <c r="MCE880" s="28"/>
      <c r="MCF880" s="28"/>
      <c r="MCG880" s="28"/>
      <c r="MCH880" s="28"/>
      <c r="MCI880" s="28"/>
      <c r="MCJ880" s="28"/>
      <c r="MCK880" s="28"/>
      <c r="MCL880" s="28"/>
      <c r="MCM880" s="28"/>
      <c r="MCN880" s="28"/>
      <c r="MCO880" s="28"/>
      <c r="MCP880" s="28"/>
      <c r="MCQ880" s="28"/>
      <c r="MCR880" s="28"/>
      <c r="MCS880" s="28"/>
      <c r="MCT880" s="28"/>
      <c r="MCU880" s="28"/>
      <c r="MCV880" s="28"/>
      <c r="MCW880" s="28"/>
      <c r="MCX880" s="28"/>
      <c r="MCY880" s="28"/>
      <c r="MCZ880" s="28"/>
      <c r="MDA880" s="28"/>
      <c r="MDB880" s="28"/>
      <c r="MDC880" s="28"/>
      <c r="MDD880" s="28"/>
      <c r="MDE880" s="28"/>
      <c r="MDF880" s="28"/>
      <c r="MDG880" s="28"/>
      <c r="MDH880" s="28"/>
      <c r="MDI880" s="28"/>
      <c r="MDJ880" s="28"/>
      <c r="MDK880" s="28"/>
      <c r="MDL880" s="28"/>
      <c r="MDM880" s="28"/>
      <c r="MDN880" s="28"/>
      <c r="MDO880" s="28"/>
      <c r="MDP880" s="28"/>
      <c r="MDQ880" s="28"/>
      <c r="MDR880" s="28"/>
      <c r="MDS880" s="28"/>
      <c r="MDT880" s="28"/>
      <c r="MDU880" s="28"/>
      <c r="MDV880" s="28"/>
      <c r="MDW880" s="28"/>
      <c r="MDX880" s="28"/>
      <c r="MDY880" s="28"/>
      <c r="MDZ880" s="28"/>
      <c r="MEA880" s="28"/>
      <c r="MEB880" s="28"/>
      <c r="MEC880" s="28"/>
      <c r="MED880" s="28"/>
      <c r="MEE880" s="28"/>
      <c r="MEF880" s="28"/>
      <c r="MEG880" s="28"/>
      <c r="MEH880" s="28"/>
      <c r="MEI880" s="28"/>
      <c r="MEJ880" s="28"/>
      <c r="MEK880" s="28"/>
      <c r="MEL880" s="28"/>
      <c r="MEM880" s="28"/>
      <c r="MEN880" s="28"/>
      <c r="MEO880" s="28"/>
      <c r="MEP880" s="28"/>
      <c r="MEQ880" s="28"/>
      <c r="MER880" s="28"/>
      <c r="MES880" s="28"/>
      <c r="MET880" s="28"/>
      <c r="MEU880" s="28"/>
      <c r="MEV880" s="28"/>
      <c r="MEW880" s="28"/>
      <c r="MEX880" s="28"/>
      <c r="MEY880" s="28"/>
      <c r="MEZ880" s="28"/>
      <c r="MFA880" s="28"/>
      <c r="MFB880" s="28"/>
      <c r="MFC880" s="28"/>
      <c r="MFD880" s="28"/>
      <c r="MFE880" s="28"/>
      <c r="MFF880" s="28"/>
      <c r="MFG880" s="28"/>
      <c r="MFH880" s="28"/>
      <c r="MFI880" s="28"/>
      <c r="MFJ880" s="28"/>
      <c r="MFK880" s="28"/>
      <c r="MFL880" s="28"/>
      <c r="MFM880" s="28"/>
      <c r="MFN880" s="28"/>
      <c r="MFO880" s="28"/>
      <c r="MFP880" s="28"/>
      <c r="MFQ880" s="28"/>
      <c r="MFR880" s="28"/>
      <c r="MFS880" s="28"/>
      <c r="MFT880" s="28"/>
      <c r="MFU880" s="28"/>
      <c r="MFV880" s="28"/>
      <c r="MFW880" s="28"/>
      <c r="MFX880" s="28"/>
      <c r="MFY880" s="28"/>
      <c r="MFZ880" s="28"/>
      <c r="MGA880" s="28"/>
      <c r="MGB880" s="28"/>
      <c r="MGC880" s="28"/>
      <c r="MGD880" s="28"/>
      <c r="MGE880" s="28"/>
      <c r="MGF880" s="28"/>
      <c r="MGG880" s="28"/>
      <c r="MGH880" s="28"/>
      <c r="MGI880" s="28"/>
      <c r="MGJ880" s="28"/>
      <c r="MGK880" s="28"/>
      <c r="MGL880" s="28"/>
      <c r="MGM880" s="28"/>
      <c r="MGN880" s="28"/>
      <c r="MGO880" s="28"/>
      <c r="MGP880" s="28"/>
      <c r="MGQ880" s="28"/>
      <c r="MGR880" s="28"/>
      <c r="MGS880" s="28"/>
      <c r="MGT880" s="28"/>
      <c r="MGU880" s="28"/>
      <c r="MGV880" s="28"/>
      <c r="MGW880" s="28"/>
      <c r="MGX880" s="28"/>
      <c r="MGY880" s="28"/>
      <c r="MGZ880" s="28"/>
      <c r="MHA880" s="28"/>
      <c r="MHB880" s="28"/>
      <c r="MHC880" s="28"/>
      <c r="MHD880" s="28"/>
      <c r="MHE880" s="28"/>
      <c r="MHF880" s="28"/>
      <c r="MHG880" s="28"/>
      <c r="MHH880" s="28"/>
      <c r="MHI880" s="28"/>
      <c r="MHJ880" s="28"/>
      <c r="MHK880" s="28"/>
      <c r="MHL880" s="28"/>
      <c r="MHM880" s="28"/>
      <c r="MHN880" s="28"/>
      <c r="MHO880" s="28"/>
      <c r="MHP880" s="28"/>
      <c r="MHQ880" s="28"/>
      <c r="MHR880" s="28"/>
      <c r="MHS880" s="28"/>
      <c r="MHT880" s="28"/>
      <c r="MHU880" s="28"/>
      <c r="MHV880" s="28"/>
      <c r="MHW880" s="28"/>
      <c r="MHX880" s="28"/>
      <c r="MHY880" s="28"/>
      <c r="MHZ880" s="28"/>
      <c r="MIA880" s="28"/>
      <c r="MIB880" s="28"/>
      <c r="MIC880" s="28"/>
      <c r="MID880" s="28"/>
      <c r="MIE880" s="28"/>
      <c r="MIF880" s="28"/>
      <c r="MIG880" s="28"/>
      <c r="MIH880" s="28"/>
      <c r="MII880" s="28"/>
      <c r="MIJ880" s="28"/>
      <c r="MIK880" s="28"/>
      <c r="MIL880" s="28"/>
      <c r="MIM880" s="28"/>
      <c r="MIN880" s="28"/>
      <c r="MIO880" s="28"/>
      <c r="MIP880" s="28"/>
      <c r="MIQ880" s="28"/>
      <c r="MIR880" s="28"/>
      <c r="MIS880" s="28"/>
      <c r="MIT880" s="28"/>
      <c r="MIU880" s="28"/>
      <c r="MIV880" s="28"/>
      <c r="MIW880" s="28"/>
      <c r="MIX880" s="28"/>
      <c r="MIY880" s="28"/>
      <c r="MIZ880" s="28"/>
      <c r="MJA880" s="28"/>
      <c r="MJB880" s="28"/>
      <c r="MJC880" s="28"/>
      <c r="MJD880" s="28"/>
      <c r="MJE880" s="28"/>
      <c r="MJF880" s="28"/>
      <c r="MJG880" s="28"/>
      <c r="MJH880" s="28"/>
      <c r="MJI880" s="28"/>
      <c r="MJJ880" s="28"/>
      <c r="MJK880" s="28"/>
      <c r="MJL880" s="28"/>
      <c r="MJM880" s="28"/>
      <c r="MJN880" s="28"/>
      <c r="MJO880" s="28"/>
      <c r="MJP880" s="28"/>
      <c r="MJQ880" s="28"/>
      <c r="MJR880" s="28"/>
      <c r="MJS880" s="28"/>
      <c r="MJT880" s="28"/>
      <c r="MJU880" s="28"/>
      <c r="MJV880" s="28"/>
      <c r="MJW880" s="28"/>
      <c r="MJX880" s="28"/>
      <c r="MJY880" s="28"/>
      <c r="MJZ880" s="28"/>
      <c r="MKA880" s="28"/>
      <c r="MKB880" s="28"/>
      <c r="MKC880" s="28"/>
      <c r="MKD880" s="28"/>
      <c r="MKE880" s="28"/>
      <c r="MKF880" s="28"/>
      <c r="MKG880" s="28"/>
      <c r="MKH880" s="28"/>
      <c r="MKI880" s="28"/>
      <c r="MKJ880" s="28"/>
      <c r="MKK880" s="28"/>
      <c r="MKL880" s="28"/>
      <c r="MKM880" s="28"/>
      <c r="MKN880" s="28"/>
      <c r="MKO880" s="28"/>
      <c r="MKP880" s="28"/>
      <c r="MKQ880" s="28"/>
      <c r="MKR880" s="28"/>
      <c r="MKS880" s="28"/>
      <c r="MKT880" s="28"/>
      <c r="MKU880" s="28"/>
      <c r="MKV880" s="28"/>
      <c r="MKW880" s="28"/>
      <c r="MKX880" s="28"/>
      <c r="MKY880" s="28"/>
      <c r="MKZ880" s="28"/>
      <c r="MLA880" s="28"/>
      <c r="MLB880" s="28"/>
      <c r="MLC880" s="28"/>
      <c r="MLD880" s="28"/>
      <c r="MLE880" s="28"/>
      <c r="MLF880" s="28"/>
      <c r="MLG880" s="28"/>
      <c r="MLH880" s="28"/>
      <c r="MLI880" s="28"/>
      <c r="MLJ880" s="28"/>
      <c r="MLK880" s="28"/>
      <c r="MLL880" s="28"/>
      <c r="MLM880" s="28"/>
      <c r="MLN880" s="28"/>
      <c r="MLO880" s="28"/>
      <c r="MLP880" s="28"/>
      <c r="MLQ880" s="28"/>
      <c r="MLR880" s="28"/>
      <c r="MLS880" s="28"/>
      <c r="MLT880" s="28"/>
      <c r="MLU880" s="28"/>
      <c r="MLV880" s="28"/>
      <c r="MLW880" s="28"/>
      <c r="MLX880" s="28"/>
      <c r="MLY880" s="28"/>
      <c r="MLZ880" s="28"/>
      <c r="MMA880" s="28"/>
      <c r="MMB880" s="28"/>
      <c r="MMC880" s="28"/>
      <c r="MMD880" s="28"/>
      <c r="MME880" s="28"/>
      <c r="MMF880" s="28"/>
      <c r="MMG880" s="28"/>
      <c r="MMH880" s="28"/>
      <c r="MMI880" s="28"/>
      <c r="MMJ880" s="28"/>
      <c r="MMK880" s="28"/>
      <c r="MML880" s="28"/>
      <c r="MMM880" s="28"/>
      <c r="MMN880" s="28"/>
      <c r="MMO880" s="28"/>
      <c r="MMP880" s="28"/>
      <c r="MMQ880" s="28"/>
      <c r="MMR880" s="28"/>
      <c r="MMS880" s="28"/>
      <c r="MMT880" s="28"/>
      <c r="MMU880" s="28"/>
      <c r="MMV880" s="28"/>
      <c r="MMW880" s="28"/>
      <c r="MMX880" s="28"/>
      <c r="MMY880" s="28"/>
      <c r="MMZ880" s="28"/>
      <c r="MNA880" s="28"/>
      <c r="MNB880" s="28"/>
      <c r="MNC880" s="28"/>
      <c r="MND880" s="28"/>
      <c r="MNE880" s="28"/>
      <c r="MNF880" s="28"/>
      <c r="MNG880" s="28"/>
      <c r="MNH880" s="28"/>
      <c r="MNI880" s="28"/>
      <c r="MNJ880" s="28"/>
      <c r="MNK880" s="28"/>
      <c r="MNL880" s="28"/>
      <c r="MNM880" s="28"/>
      <c r="MNN880" s="28"/>
      <c r="MNO880" s="28"/>
      <c r="MNP880" s="28"/>
      <c r="MNQ880" s="28"/>
      <c r="MNR880" s="28"/>
      <c r="MNS880" s="28"/>
      <c r="MNT880" s="28"/>
      <c r="MNU880" s="28"/>
      <c r="MNV880" s="28"/>
      <c r="MNW880" s="28"/>
      <c r="MNX880" s="28"/>
      <c r="MNY880" s="28"/>
      <c r="MNZ880" s="28"/>
      <c r="MOA880" s="28"/>
      <c r="MOB880" s="28"/>
      <c r="MOC880" s="28"/>
      <c r="MOD880" s="28"/>
      <c r="MOE880" s="28"/>
      <c r="MOF880" s="28"/>
      <c r="MOG880" s="28"/>
      <c r="MOH880" s="28"/>
      <c r="MOI880" s="28"/>
      <c r="MOJ880" s="28"/>
      <c r="MOK880" s="28"/>
      <c r="MOL880" s="28"/>
      <c r="MOM880" s="28"/>
      <c r="MON880" s="28"/>
      <c r="MOO880" s="28"/>
      <c r="MOP880" s="28"/>
      <c r="MOQ880" s="28"/>
      <c r="MOR880" s="28"/>
      <c r="MOS880" s="28"/>
      <c r="MOT880" s="28"/>
      <c r="MOU880" s="28"/>
      <c r="MOV880" s="28"/>
      <c r="MOW880" s="28"/>
      <c r="MOX880" s="28"/>
      <c r="MOY880" s="28"/>
      <c r="MOZ880" s="28"/>
      <c r="MPA880" s="28"/>
      <c r="MPB880" s="28"/>
      <c r="MPC880" s="28"/>
      <c r="MPD880" s="28"/>
      <c r="MPE880" s="28"/>
      <c r="MPF880" s="28"/>
      <c r="MPG880" s="28"/>
      <c r="MPH880" s="28"/>
      <c r="MPI880" s="28"/>
      <c r="MPJ880" s="28"/>
      <c r="MPK880" s="28"/>
      <c r="MPL880" s="28"/>
      <c r="MPM880" s="28"/>
      <c r="MPN880" s="28"/>
      <c r="MPO880" s="28"/>
      <c r="MPP880" s="28"/>
      <c r="MPQ880" s="28"/>
      <c r="MPR880" s="28"/>
      <c r="MPS880" s="28"/>
      <c r="MPT880" s="28"/>
      <c r="MPU880" s="28"/>
      <c r="MPV880" s="28"/>
      <c r="MPW880" s="28"/>
      <c r="MPX880" s="28"/>
      <c r="MPY880" s="28"/>
      <c r="MPZ880" s="28"/>
      <c r="MQA880" s="28"/>
      <c r="MQB880" s="28"/>
      <c r="MQC880" s="28"/>
      <c r="MQD880" s="28"/>
      <c r="MQE880" s="28"/>
      <c r="MQF880" s="28"/>
      <c r="MQG880" s="28"/>
      <c r="MQH880" s="28"/>
      <c r="MQI880" s="28"/>
      <c r="MQJ880" s="28"/>
      <c r="MQK880" s="28"/>
      <c r="MQL880" s="28"/>
      <c r="MQM880" s="28"/>
      <c r="MQN880" s="28"/>
      <c r="MQO880" s="28"/>
      <c r="MQP880" s="28"/>
      <c r="MQQ880" s="28"/>
      <c r="MQR880" s="28"/>
      <c r="MQS880" s="28"/>
      <c r="MQT880" s="28"/>
      <c r="MQU880" s="28"/>
      <c r="MQV880" s="28"/>
      <c r="MQW880" s="28"/>
      <c r="MQX880" s="28"/>
      <c r="MQY880" s="28"/>
      <c r="MQZ880" s="28"/>
      <c r="MRA880" s="28"/>
      <c r="MRB880" s="28"/>
      <c r="MRC880" s="28"/>
      <c r="MRD880" s="28"/>
      <c r="MRE880" s="28"/>
      <c r="MRF880" s="28"/>
      <c r="MRG880" s="28"/>
      <c r="MRH880" s="28"/>
      <c r="MRI880" s="28"/>
      <c r="MRJ880" s="28"/>
      <c r="MRK880" s="28"/>
      <c r="MRL880" s="28"/>
      <c r="MRM880" s="28"/>
      <c r="MRN880" s="28"/>
      <c r="MRO880" s="28"/>
      <c r="MRP880" s="28"/>
      <c r="MRQ880" s="28"/>
      <c r="MRR880" s="28"/>
      <c r="MRS880" s="28"/>
      <c r="MRT880" s="28"/>
      <c r="MRU880" s="28"/>
      <c r="MRV880" s="28"/>
      <c r="MRW880" s="28"/>
      <c r="MRX880" s="28"/>
      <c r="MRY880" s="28"/>
      <c r="MRZ880" s="28"/>
      <c r="MSA880" s="28"/>
      <c r="MSB880" s="28"/>
      <c r="MSC880" s="28"/>
      <c r="MSD880" s="28"/>
      <c r="MSE880" s="28"/>
      <c r="MSF880" s="28"/>
      <c r="MSG880" s="28"/>
      <c r="MSH880" s="28"/>
      <c r="MSI880" s="28"/>
      <c r="MSJ880" s="28"/>
      <c r="MSK880" s="28"/>
      <c r="MSL880" s="28"/>
      <c r="MSM880" s="28"/>
      <c r="MSN880" s="28"/>
      <c r="MSO880" s="28"/>
      <c r="MSP880" s="28"/>
      <c r="MSQ880" s="28"/>
      <c r="MSR880" s="28"/>
      <c r="MSS880" s="28"/>
      <c r="MST880" s="28"/>
      <c r="MSU880" s="28"/>
      <c r="MSV880" s="28"/>
      <c r="MSW880" s="28"/>
      <c r="MSX880" s="28"/>
      <c r="MSY880" s="28"/>
      <c r="MSZ880" s="28"/>
      <c r="MTA880" s="28"/>
      <c r="MTB880" s="28"/>
      <c r="MTC880" s="28"/>
      <c r="MTD880" s="28"/>
      <c r="MTE880" s="28"/>
      <c r="MTF880" s="28"/>
      <c r="MTG880" s="28"/>
      <c r="MTH880" s="28"/>
      <c r="MTI880" s="28"/>
      <c r="MTJ880" s="28"/>
      <c r="MTK880" s="28"/>
      <c r="MTL880" s="28"/>
      <c r="MTM880" s="28"/>
      <c r="MTN880" s="28"/>
      <c r="MTO880" s="28"/>
      <c r="MTP880" s="28"/>
      <c r="MTQ880" s="28"/>
      <c r="MTR880" s="28"/>
      <c r="MTS880" s="28"/>
      <c r="MTT880" s="28"/>
      <c r="MTU880" s="28"/>
      <c r="MTV880" s="28"/>
      <c r="MTW880" s="28"/>
      <c r="MTX880" s="28"/>
      <c r="MTY880" s="28"/>
      <c r="MTZ880" s="28"/>
      <c r="MUA880" s="28"/>
      <c r="MUB880" s="28"/>
      <c r="MUC880" s="28"/>
      <c r="MUD880" s="28"/>
      <c r="MUE880" s="28"/>
      <c r="MUF880" s="28"/>
      <c r="MUG880" s="28"/>
      <c r="MUH880" s="28"/>
      <c r="MUI880" s="28"/>
      <c r="MUJ880" s="28"/>
      <c r="MUK880" s="28"/>
      <c r="MUL880" s="28"/>
      <c r="MUM880" s="28"/>
      <c r="MUN880" s="28"/>
      <c r="MUO880" s="28"/>
      <c r="MUP880" s="28"/>
      <c r="MUQ880" s="28"/>
      <c r="MUR880" s="28"/>
      <c r="MUS880" s="28"/>
      <c r="MUT880" s="28"/>
      <c r="MUU880" s="28"/>
      <c r="MUV880" s="28"/>
      <c r="MUW880" s="28"/>
      <c r="MUX880" s="28"/>
      <c r="MUY880" s="28"/>
      <c r="MUZ880" s="28"/>
      <c r="MVA880" s="28"/>
      <c r="MVB880" s="28"/>
      <c r="MVC880" s="28"/>
      <c r="MVD880" s="28"/>
      <c r="MVE880" s="28"/>
      <c r="MVF880" s="28"/>
      <c r="MVG880" s="28"/>
      <c r="MVH880" s="28"/>
      <c r="MVI880" s="28"/>
      <c r="MVJ880" s="28"/>
      <c r="MVK880" s="28"/>
      <c r="MVL880" s="28"/>
      <c r="MVM880" s="28"/>
      <c r="MVN880" s="28"/>
      <c r="MVO880" s="28"/>
      <c r="MVP880" s="28"/>
      <c r="MVQ880" s="28"/>
      <c r="MVR880" s="28"/>
      <c r="MVS880" s="28"/>
      <c r="MVT880" s="28"/>
      <c r="MVU880" s="28"/>
      <c r="MVV880" s="28"/>
      <c r="MVW880" s="28"/>
      <c r="MVX880" s="28"/>
      <c r="MVY880" s="28"/>
      <c r="MVZ880" s="28"/>
      <c r="MWA880" s="28"/>
      <c r="MWB880" s="28"/>
      <c r="MWC880" s="28"/>
      <c r="MWD880" s="28"/>
      <c r="MWE880" s="28"/>
      <c r="MWF880" s="28"/>
      <c r="MWG880" s="28"/>
      <c r="MWH880" s="28"/>
      <c r="MWI880" s="28"/>
      <c r="MWJ880" s="28"/>
      <c r="MWK880" s="28"/>
      <c r="MWL880" s="28"/>
      <c r="MWM880" s="28"/>
      <c r="MWN880" s="28"/>
      <c r="MWO880" s="28"/>
      <c r="MWP880" s="28"/>
      <c r="MWQ880" s="28"/>
      <c r="MWR880" s="28"/>
      <c r="MWS880" s="28"/>
      <c r="MWT880" s="28"/>
      <c r="MWU880" s="28"/>
      <c r="MWV880" s="28"/>
      <c r="MWW880" s="28"/>
      <c r="MWX880" s="28"/>
      <c r="MWY880" s="28"/>
      <c r="MWZ880" s="28"/>
      <c r="MXA880" s="28"/>
      <c r="MXB880" s="28"/>
      <c r="MXC880" s="28"/>
      <c r="MXD880" s="28"/>
      <c r="MXE880" s="28"/>
      <c r="MXF880" s="28"/>
      <c r="MXG880" s="28"/>
      <c r="MXH880" s="28"/>
      <c r="MXI880" s="28"/>
      <c r="MXJ880" s="28"/>
      <c r="MXK880" s="28"/>
      <c r="MXL880" s="28"/>
      <c r="MXM880" s="28"/>
      <c r="MXN880" s="28"/>
      <c r="MXO880" s="28"/>
      <c r="MXP880" s="28"/>
      <c r="MXQ880" s="28"/>
      <c r="MXR880" s="28"/>
      <c r="MXS880" s="28"/>
      <c r="MXT880" s="28"/>
      <c r="MXU880" s="28"/>
      <c r="MXV880" s="28"/>
      <c r="MXW880" s="28"/>
      <c r="MXX880" s="28"/>
      <c r="MXY880" s="28"/>
      <c r="MXZ880" s="28"/>
      <c r="MYA880" s="28"/>
      <c r="MYB880" s="28"/>
      <c r="MYC880" s="28"/>
      <c r="MYD880" s="28"/>
      <c r="MYE880" s="28"/>
      <c r="MYF880" s="28"/>
      <c r="MYG880" s="28"/>
      <c r="MYH880" s="28"/>
      <c r="MYI880" s="28"/>
      <c r="MYJ880" s="28"/>
      <c r="MYK880" s="28"/>
      <c r="MYL880" s="28"/>
      <c r="MYM880" s="28"/>
      <c r="MYN880" s="28"/>
      <c r="MYO880" s="28"/>
      <c r="MYP880" s="28"/>
      <c r="MYQ880" s="28"/>
      <c r="MYR880" s="28"/>
      <c r="MYS880" s="28"/>
      <c r="MYT880" s="28"/>
      <c r="MYU880" s="28"/>
      <c r="MYV880" s="28"/>
      <c r="MYW880" s="28"/>
      <c r="MYX880" s="28"/>
      <c r="MYY880" s="28"/>
      <c r="MYZ880" s="28"/>
      <c r="MZA880" s="28"/>
      <c r="MZB880" s="28"/>
      <c r="MZC880" s="28"/>
      <c r="MZD880" s="28"/>
      <c r="MZE880" s="28"/>
      <c r="MZF880" s="28"/>
      <c r="MZG880" s="28"/>
      <c r="MZH880" s="28"/>
      <c r="MZI880" s="28"/>
      <c r="MZJ880" s="28"/>
      <c r="MZK880" s="28"/>
      <c r="MZL880" s="28"/>
      <c r="MZM880" s="28"/>
      <c r="MZN880" s="28"/>
      <c r="MZO880" s="28"/>
      <c r="MZP880" s="28"/>
      <c r="MZQ880" s="28"/>
      <c r="MZR880" s="28"/>
      <c r="MZS880" s="28"/>
      <c r="MZT880" s="28"/>
      <c r="MZU880" s="28"/>
      <c r="MZV880" s="28"/>
      <c r="MZW880" s="28"/>
      <c r="MZX880" s="28"/>
      <c r="MZY880" s="28"/>
      <c r="MZZ880" s="28"/>
      <c r="NAA880" s="28"/>
      <c r="NAB880" s="28"/>
      <c r="NAC880" s="28"/>
      <c r="NAD880" s="28"/>
      <c r="NAE880" s="28"/>
      <c r="NAF880" s="28"/>
      <c r="NAG880" s="28"/>
      <c r="NAH880" s="28"/>
      <c r="NAI880" s="28"/>
      <c r="NAJ880" s="28"/>
      <c r="NAK880" s="28"/>
      <c r="NAL880" s="28"/>
      <c r="NAM880" s="28"/>
      <c r="NAN880" s="28"/>
      <c r="NAO880" s="28"/>
      <c r="NAP880" s="28"/>
      <c r="NAQ880" s="28"/>
      <c r="NAR880" s="28"/>
      <c r="NAS880" s="28"/>
      <c r="NAT880" s="28"/>
      <c r="NAU880" s="28"/>
      <c r="NAV880" s="28"/>
      <c r="NAW880" s="28"/>
      <c r="NAX880" s="28"/>
      <c r="NAY880" s="28"/>
      <c r="NAZ880" s="28"/>
      <c r="NBA880" s="28"/>
      <c r="NBB880" s="28"/>
      <c r="NBC880" s="28"/>
      <c r="NBD880" s="28"/>
      <c r="NBE880" s="28"/>
      <c r="NBF880" s="28"/>
      <c r="NBG880" s="28"/>
      <c r="NBH880" s="28"/>
      <c r="NBI880" s="28"/>
      <c r="NBJ880" s="28"/>
      <c r="NBK880" s="28"/>
      <c r="NBL880" s="28"/>
      <c r="NBM880" s="28"/>
      <c r="NBN880" s="28"/>
      <c r="NBO880" s="28"/>
      <c r="NBP880" s="28"/>
      <c r="NBQ880" s="28"/>
      <c r="NBR880" s="28"/>
      <c r="NBS880" s="28"/>
      <c r="NBT880" s="28"/>
      <c r="NBU880" s="28"/>
      <c r="NBV880" s="28"/>
      <c r="NBW880" s="28"/>
      <c r="NBX880" s="28"/>
      <c r="NBY880" s="28"/>
      <c r="NBZ880" s="28"/>
      <c r="NCA880" s="28"/>
      <c r="NCB880" s="28"/>
      <c r="NCC880" s="28"/>
      <c r="NCD880" s="28"/>
      <c r="NCE880" s="28"/>
      <c r="NCF880" s="28"/>
      <c r="NCG880" s="28"/>
      <c r="NCH880" s="28"/>
      <c r="NCI880" s="28"/>
      <c r="NCJ880" s="28"/>
      <c r="NCK880" s="28"/>
      <c r="NCL880" s="28"/>
      <c r="NCM880" s="28"/>
      <c r="NCN880" s="28"/>
      <c r="NCO880" s="28"/>
      <c r="NCP880" s="28"/>
      <c r="NCQ880" s="28"/>
      <c r="NCR880" s="28"/>
      <c r="NCS880" s="28"/>
      <c r="NCT880" s="28"/>
      <c r="NCU880" s="28"/>
      <c r="NCV880" s="28"/>
      <c r="NCW880" s="28"/>
      <c r="NCX880" s="28"/>
      <c r="NCY880" s="28"/>
      <c r="NCZ880" s="28"/>
      <c r="NDA880" s="28"/>
      <c r="NDB880" s="28"/>
      <c r="NDC880" s="28"/>
      <c r="NDD880" s="28"/>
      <c r="NDE880" s="28"/>
      <c r="NDF880" s="28"/>
      <c r="NDG880" s="28"/>
      <c r="NDH880" s="28"/>
      <c r="NDI880" s="28"/>
      <c r="NDJ880" s="28"/>
      <c r="NDK880" s="28"/>
      <c r="NDL880" s="28"/>
      <c r="NDM880" s="28"/>
      <c r="NDN880" s="28"/>
      <c r="NDO880" s="28"/>
      <c r="NDP880" s="28"/>
      <c r="NDQ880" s="28"/>
      <c r="NDR880" s="28"/>
      <c r="NDS880" s="28"/>
      <c r="NDT880" s="28"/>
      <c r="NDU880" s="28"/>
      <c r="NDV880" s="28"/>
      <c r="NDW880" s="28"/>
      <c r="NDX880" s="28"/>
      <c r="NDY880" s="28"/>
      <c r="NDZ880" s="28"/>
      <c r="NEA880" s="28"/>
      <c r="NEB880" s="28"/>
      <c r="NEC880" s="28"/>
      <c r="NED880" s="28"/>
      <c r="NEE880" s="28"/>
      <c r="NEF880" s="28"/>
      <c r="NEG880" s="28"/>
      <c r="NEH880" s="28"/>
      <c r="NEI880" s="28"/>
      <c r="NEJ880" s="28"/>
      <c r="NEK880" s="28"/>
      <c r="NEL880" s="28"/>
      <c r="NEM880" s="28"/>
      <c r="NEN880" s="28"/>
      <c r="NEO880" s="28"/>
      <c r="NEP880" s="28"/>
      <c r="NEQ880" s="28"/>
      <c r="NER880" s="28"/>
      <c r="NES880" s="28"/>
      <c r="NET880" s="28"/>
      <c r="NEU880" s="28"/>
      <c r="NEV880" s="28"/>
      <c r="NEW880" s="28"/>
      <c r="NEX880" s="28"/>
      <c r="NEY880" s="28"/>
      <c r="NEZ880" s="28"/>
      <c r="NFA880" s="28"/>
      <c r="NFB880" s="28"/>
      <c r="NFC880" s="28"/>
      <c r="NFD880" s="28"/>
      <c r="NFE880" s="28"/>
      <c r="NFF880" s="28"/>
      <c r="NFG880" s="28"/>
      <c r="NFH880" s="28"/>
      <c r="NFI880" s="28"/>
      <c r="NFJ880" s="28"/>
      <c r="NFK880" s="28"/>
      <c r="NFL880" s="28"/>
      <c r="NFM880" s="28"/>
      <c r="NFN880" s="28"/>
      <c r="NFO880" s="28"/>
      <c r="NFP880" s="28"/>
      <c r="NFQ880" s="28"/>
      <c r="NFR880" s="28"/>
      <c r="NFS880" s="28"/>
      <c r="NFT880" s="28"/>
      <c r="NFU880" s="28"/>
      <c r="NFV880" s="28"/>
      <c r="NFW880" s="28"/>
      <c r="NFX880" s="28"/>
      <c r="NFY880" s="28"/>
      <c r="NFZ880" s="28"/>
      <c r="NGA880" s="28"/>
      <c r="NGB880" s="28"/>
      <c r="NGC880" s="28"/>
      <c r="NGD880" s="28"/>
      <c r="NGE880" s="28"/>
      <c r="NGF880" s="28"/>
      <c r="NGG880" s="28"/>
      <c r="NGH880" s="28"/>
      <c r="NGI880" s="28"/>
      <c r="NGJ880" s="28"/>
      <c r="NGK880" s="28"/>
      <c r="NGL880" s="28"/>
      <c r="NGM880" s="28"/>
      <c r="NGN880" s="28"/>
      <c r="NGO880" s="28"/>
      <c r="NGP880" s="28"/>
      <c r="NGQ880" s="28"/>
      <c r="NGR880" s="28"/>
      <c r="NGS880" s="28"/>
      <c r="NGT880" s="28"/>
      <c r="NGU880" s="28"/>
      <c r="NGV880" s="28"/>
      <c r="NGW880" s="28"/>
      <c r="NGX880" s="28"/>
      <c r="NGY880" s="28"/>
      <c r="NGZ880" s="28"/>
      <c r="NHA880" s="28"/>
      <c r="NHB880" s="28"/>
      <c r="NHC880" s="28"/>
      <c r="NHD880" s="28"/>
      <c r="NHE880" s="28"/>
      <c r="NHF880" s="28"/>
      <c r="NHG880" s="28"/>
      <c r="NHH880" s="28"/>
      <c r="NHI880" s="28"/>
      <c r="NHJ880" s="28"/>
      <c r="NHK880" s="28"/>
      <c r="NHL880" s="28"/>
      <c r="NHM880" s="28"/>
      <c r="NHN880" s="28"/>
      <c r="NHO880" s="28"/>
      <c r="NHP880" s="28"/>
      <c r="NHQ880" s="28"/>
      <c r="NHR880" s="28"/>
      <c r="NHS880" s="28"/>
      <c r="NHT880" s="28"/>
      <c r="NHU880" s="28"/>
      <c r="NHV880" s="28"/>
      <c r="NHW880" s="28"/>
      <c r="NHX880" s="28"/>
      <c r="NHY880" s="28"/>
      <c r="NHZ880" s="28"/>
      <c r="NIA880" s="28"/>
      <c r="NIB880" s="28"/>
      <c r="NIC880" s="28"/>
      <c r="NID880" s="28"/>
      <c r="NIE880" s="28"/>
      <c r="NIF880" s="28"/>
      <c r="NIG880" s="28"/>
      <c r="NIH880" s="28"/>
      <c r="NII880" s="28"/>
      <c r="NIJ880" s="28"/>
      <c r="NIK880" s="28"/>
      <c r="NIL880" s="28"/>
      <c r="NIM880" s="28"/>
      <c r="NIN880" s="28"/>
      <c r="NIO880" s="28"/>
      <c r="NIP880" s="28"/>
      <c r="NIQ880" s="28"/>
      <c r="NIR880" s="28"/>
      <c r="NIS880" s="28"/>
      <c r="NIT880" s="28"/>
      <c r="NIU880" s="28"/>
      <c r="NIV880" s="28"/>
      <c r="NIW880" s="28"/>
      <c r="NIX880" s="28"/>
      <c r="NIY880" s="28"/>
      <c r="NIZ880" s="28"/>
      <c r="NJA880" s="28"/>
      <c r="NJB880" s="28"/>
      <c r="NJC880" s="28"/>
      <c r="NJD880" s="28"/>
      <c r="NJE880" s="28"/>
      <c r="NJF880" s="28"/>
      <c r="NJG880" s="28"/>
      <c r="NJH880" s="28"/>
      <c r="NJI880" s="28"/>
      <c r="NJJ880" s="28"/>
      <c r="NJK880" s="28"/>
      <c r="NJL880" s="28"/>
      <c r="NJM880" s="28"/>
      <c r="NJN880" s="28"/>
      <c r="NJO880" s="28"/>
      <c r="NJP880" s="28"/>
      <c r="NJQ880" s="28"/>
      <c r="NJR880" s="28"/>
      <c r="NJS880" s="28"/>
      <c r="NJT880" s="28"/>
      <c r="NJU880" s="28"/>
      <c r="NJV880" s="28"/>
      <c r="NJW880" s="28"/>
      <c r="NJX880" s="28"/>
      <c r="NJY880" s="28"/>
      <c r="NJZ880" s="28"/>
      <c r="NKA880" s="28"/>
      <c r="NKB880" s="28"/>
      <c r="NKC880" s="28"/>
      <c r="NKD880" s="28"/>
      <c r="NKE880" s="28"/>
      <c r="NKF880" s="28"/>
      <c r="NKG880" s="28"/>
      <c r="NKH880" s="28"/>
      <c r="NKI880" s="28"/>
      <c r="NKJ880" s="28"/>
      <c r="NKK880" s="28"/>
      <c r="NKL880" s="28"/>
      <c r="NKM880" s="28"/>
      <c r="NKN880" s="28"/>
      <c r="NKO880" s="28"/>
      <c r="NKP880" s="28"/>
      <c r="NKQ880" s="28"/>
      <c r="NKR880" s="28"/>
      <c r="NKS880" s="28"/>
      <c r="NKT880" s="28"/>
      <c r="NKU880" s="28"/>
      <c r="NKV880" s="28"/>
      <c r="NKW880" s="28"/>
      <c r="NKX880" s="28"/>
      <c r="NKY880" s="28"/>
      <c r="NKZ880" s="28"/>
      <c r="NLA880" s="28"/>
      <c r="NLB880" s="28"/>
      <c r="NLC880" s="28"/>
      <c r="NLD880" s="28"/>
      <c r="NLE880" s="28"/>
      <c r="NLF880" s="28"/>
      <c r="NLG880" s="28"/>
      <c r="NLH880" s="28"/>
      <c r="NLI880" s="28"/>
      <c r="NLJ880" s="28"/>
      <c r="NLK880" s="28"/>
      <c r="NLL880" s="28"/>
      <c r="NLM880" s="28"/>
      <c r="NLN880" s="28"/>
      <c r="NLO880" s="28"/>
      <c r="NLP880" s="28"/>
      <c r="NLQ880" s="28"/>
      <c r="NLR880" s="28"/>
      <c r="NLS880" s="28"/>
      <c r="NLT880" s="28"/>
      <c r="NLU880" s="28"/>
      <c r="NLV880" s="28"/>
      <c r="NLW880" s="28"/>
      <c r="NLX880" s="28"/>
      <c r="NLY880" s="28"/>
      <c r="NLZ880" s="28"/>
      <c r="NMA880" s="28"/>
      <c r="NMB880" s="28"/>
      <c r="NMC880" s="28"/>
      <c r="NMD880" s="28"/>
      <c r="NME880" s="28"/>
      <c r="NMF880" s="28"/>
      <c r="NMG880" s="28"/>
      <c r="NMH880" s="28"/>
      <c r="NMI880" s="28"/>
      <c r="NMJ880" s="28"/>
      <c r="NMK880" s="28"/>
      <c r="NML880" s="28"/>
      <c r="NMM880" s="28"/>
      <c r="NMN880" s="28"/>
      <c r="NMO880" s="28"/>
      <c r="NMP880" s="28"/>
      <c r="NMQ880" s="28"/>
      <c r="NMR880" s="28"/>
      <c r="NMS880" s="28"/>
      <c r="NMT880" s="28"/>
      <c r="NMU880" s="28"/>
      <c r="NMV880" s="28"/>
      <c r="NMW880" s="28"/>
      <c r="NMX880" s="28"/>
      <c r="NMY880" s="28"/>
      <c r="NMZ880" s="28"/>
      <c r="NNA880" s="28"/>
      <c r="NNB880" s="28"/>
      <c r="NNC880" s="28"/>
      <c r="NND880" s="28"/>
      <c r="NNE880" s="28"/>
      <c r="NNF880" s="28"/>
      <c r="NNG880" s="28"/>
      <c r="NNH880" s="28"/>
      <c r="NNI880" s="28"/>
      <c r="NNJ880" s="28"/>
      <c r="NNK880" s="28"/>
      <c r="NNL880" s="28"/>
      <c r="NNM880" s="28"/>
      <c r="NNN880" s="28"/>
      <c r="NNO880" s="28"/>
      <c r="NNP880" s="28"/>
      <c r="NNQ880" s="28"/>
      <c r="NNR880" s="28"/>
      <c r="NNS880" s="28"/>
      <c r="NNT880" s="28"/>
      <c r="NNU880" s="28"/>
      <c r="NNV880" s="28"/>
      <c r="NNW880" s="28"/>
      <c r="NNX880" s="28"/>
      <c r="NNY880" s="28"/>
      <c r="NNZ880" s="28"/>
      <c r="NOA880" s="28"/>
      <c r="NOB880" s="28"/>
      <c r="NOC880" s="28"/>
      <c r="NOD880" s="28"/>
      <c r="NOE880" s="28"/>
      <c r="NOF880" s="28"/>
      <c r="NOG880" s="28"/>
      <c r="NOH880" s="28"/>
      <c r="NOI880" s="28"/>
      <c r="NOJ880" s="28"/>
      <c r="NOK880" s="28"/>
      <c r="NOL880" s="28"/>
      <c r="NOM880" s="28"/>
      <c r="NON880" s="28"/>
      <c r="NOO880" s="28"/>
      <c r="NOP880" s="28"/>
      <c r="NOQ880" s="28"/>
      <c r="NOR880" s="28"/>
      <c r="NOS880" s="28"/>
      <c r="NOT880" s="28"/>
      <c r="NOU880" s="28"/>
      <c r="NOV880" s="28"/>
      <c r="NOW880" s="28"/>
      <c r="NOX880" s="28"/>
      <c r="NOY880" s="28"/>
      <c r="NOZ880" s="28"/>
      <c r="NPA880" s="28"/>
      <c r="NPB880" s="28"/>
      <c r="NPC880" s="28"/>
      <c r="NPD880" s="28"/>
      <c r="NPE880" s="28"/>
      <c r="NPF880" s="28"/>
      <c r="NPG880" s="28"/>
      <c r="NPH880" s="28"/>
      <c r="NPI880" s="28"/>
      <c r="NPJ880" s="28"/>
      <c r="NPK880" s="28"/>
      <c r="NPL880" s="28"/>
      <c r="NPM880" s="28"/>
      <c r="NPN880" s="28"/>
      <c r="NPO880" s="28"/>
      <c r="NPP880" s="28"/>
      <c r="NPQ880" s="28"/>
      <c r="NPR880" s="28"/>
      <c r="NPS880" s="28"/>
      <c r="NPT880" s="28"/>
      <c r="NPU880" s="28"/>
      <c r="NPV880" s="28"/>
      <c r="NPW880" s="28"/>
      <c r="NPX880" s="28"/>
      <c r="NPY880" s="28"/>
      <c r="NPZ880" s="28"/>
      <c r="NQA880" s="28"/>
      <c r="NQB880" s="28"/>
      <c r="NQC880" s="28"/>
      <c r="NQD880" s="28"/>
      <c r="NQE880" s="28"/>
      <c r="NQF880" s="28"/>
      <c r="NQG880" s="28"/>
      <c r="NQH880" s="28"/>
      <c r="NQI880" s="28"/>
      <c r="NQJ880" s="28"/>
      <c r="NQK880" s="28"/>
      <c r="NQL880" s="28"/>
      <c r="NQM880" s="28"/>
      <c r="NQN880" s="28"/>
      <c r="NQO880" s="28"/>
      <c r="NQP880" s="28"/>
      <c r="NQQ880" s="28"/>
      <c r="NQR880" s="28"/>
      <c r="NQS880" s="28"/>
      <c r="NQT880" s="28"/>
      <c r="NQU880" s="28"/>
      <c r="NQV880" s="28"/>
      <c r="NQW880" s="28"/>
      <c r="NQX880" s="28"/>
      <c r="NQY880" s="28"/>
      <c r="NQZ880" s="28"/>
      <c r="NRA880" s="28"/>
      <c r="NRB880" s="28"/>
      <c r="NRC880" s="28"/>
      <c r="NRD880" s="28"/>
      <c r="NRE880" s="28"/>
      <c r="NRF880" s="28"/>
      <c r="NRG880" s="28"/>
      <c r="NRH880" s="28"/>
      <c r="NRI880" s="28"/>
      <c r="NRJ880" s="28"/>
      <c r="NRK880" s="28"/>
      <c r="NRL880" s="28"/>
      <c r="NRM880" s="28"/>
      <c r="NRN880" s="28"/>
      <c r="NRO880" s="28"/>
      <c r="NRP880" s="28"/>
      <c r="NRQ880" s="28"/>
      <c r="NRR880" s="28"/>
      <c r="NRS880" s="28"/>
      <c r="NRT880" s="28"/>
      <c r="NRU880" s="28"/>
      <c r="NRV880" s="28"/>
      <c r="NRW880" s="28"/>
      <c r="NRX880" s="28"/>
      <c r="NRY880" s="28"/>
      <c r="NRZ880" s="28"/>
      <c r="NSA880" s="28"/>
      <c r="NSB880" s="28"/>
      <c r="NSC880" s="28"/>
      <c r="NSD880" s="28"/>
      <c r="NSE880" s="28"/>
      <c r="NSF880" s="28"/>
      <c r="NSG880" s="28"/>
      <c r="NSH880" s="28"/>
      <c r="NSI880" s="28"/>
      <c r="NSJ880" s="28"/>
      <c r="NSK880" s="28"/>
      <c r="NSL880" s="28"/>
      <c r="NSM880" s="28"/>
      <c r="NSN880" s="28"/>
      <c r="NSO880" s="28"/>
      <c r="NSP880" s="28"/>
      <c r="NSQ880" s="28"/>
      <c r="NSR880" s="28"/>
      <c r="NSS880" s="28"/>
      <c r="NST880" s="28"/>
      <c r="NSU880" s="28"/>
      <c r="NSV880" s="28"/>
      <c r="NSW880" s="28"/>
      <c r="NSX880" s="28"/>
      <c r="NSY880" s="28"/>
      <c r="NSZ880" s="28"/>
      <c r="NTA880" s="28"/>
      <c r="NTB880" s="28"/>
      <c r="NTC880" s="28"/>
      <c r="NTD880" s="28"/>
      <c r="NTE880" s="28"/>
      <c r="NTF880" s="28"/>
      <c r="NTG880" s="28"/>
      <c r="NTH880" s="28"/>
      <c r="NTI880" s="28"/>
      <c r="NTJ880" s="28"/>
      <c r="NTK880" s="28"/>
      <c r="NTL880" s="28"/>
      <c r="NTM880" s="28"/>
      <c r="NTN880" s="28"/>
      <c r="NTO880" s="28"/>
      <c r="NTP880" s="28"/>
      <c r="NTQ880" s="28"/>
      <c r="NTR880" s="28"/>
      <c r="NTS880" s="28"/>
      <c r="NTT880" s="28"/>
      <c r="NTU880" s="28"/>
      <c r="NTV880" s="28"/>
      <c r="NTW880" s="28"/>
      <c r="NTX880" s="28"/>
      <c r="NTY880" s="28"/>
      <c r="NTZ880" s="28"/>
      <c r="NUA880" s="28"/>
      <c r="NUB880" s="28"/>
      <c r="NUC880" s="28"/>
      <c r="NUD880" s="28"/>
      <c r="NUE880" s="28"/>
      <c r="NUF880" s="28"/>
      <c r="NUG880" s="28"/>
      <c r="NUH880" s="28"/>
      <c r="NUI880" s="28"/>
      <c r="NUJ880" s="28"/>
      <c r="NUK880" s="28"/>
      <c r="NUL880" s="28"/>
      <c r="NUM880" s="28"/>
      <c r="NUN880" s="28"/>
      <c r="NUO880" s="28"/>
      <c r="NUP880" s="28"/>
      <c r="NUQ880" s="28"/>
      <c r="NUR880" s="28"/>
      <c r="NUS880" s="28"/>
      <c r="NUT880" s="28"/>
      <c r="NUU880" s="28"/>
      <c r="NUV880" s="28"/>
      <c r="NUW880" s="28"/>
      <c r="NUX880" s="28"/>
      <c r="NUY880" s="28"/>
      <c r="NUZ880" s="28"/>
      <c r="NVA880" s="28"/>
      <c r="NVB880" s="28"/>
      <c r="NVC880" s="28"/>
      <c r="NVD880" s="28"/>
      <c r="NVE880" s="28"/>
      <c r="NVF880" s="28"/>
      <c r="NVG880" s="28"/>
      <c r="NVH880" s="28"/>
      <c r="NVI880" s="28"/>
      <c r="NVJ880" s="28"/>
      <c r="NVK880" s="28"/>
      <c r="NVL880" s="28"/>
      <c r="NVM880" s="28"/>
      <c r="NVN880" s="28"/>
      <c r="NVO880" s="28"/>
      <c r="NVP880" s="28"/>
      <c r="NVQ880" s="28"/>
      <c r="NVR880" s="28"/>
      <c r="NVS880" s="28"/>
      <c r="NVT880" s="28"/>
      <c r="NVU880" s="28"/>
      <c r="NVV880" s="28"/>
      <c r="NVW880" s="28"/>
      <c r="NVX880" s="28"/>
      <c r="NVY880" s="28"/>
      <c r="NVZ880" s="28"/>
      <c r="NWA880" s="28"/>
      <c r="NWB880" s="28"/>
      <c r="NWC880" s="28"/>
      <c r="NWD880" s="28"/>
      <c r="NWE880" s="28"/>
      <c r="NWF880" s="28"/>
      <c r="NWG880" s="28"/>
      <c r="NWH880" s="28"/>
      <c r="NWI880" s="28"/>
      <c r="NWJ880" s="28"/>
      <c r="NWK880" s="28"/>
      <c r="NWL880" s="28"/>
      <c r="NWM880" s="28"/>
      <c r="NWN880" s="28"/>
      <c r="NWO880" s="28"/>
      <c r="NWP880" s="28"/>
      <c r="NWQ880" s="28"/>
      <c r="NWR880" s="28"/>
      <c r="NWS880" s="28"/>
      <c r="NWT880" s="28"/>
      <c r="NWU880" s="28"/>
      <c r="NWV880" s="28"/>
      <c r="NWW880" s="28"/>
      <c r="NWX880" s="28"/>
      <c r="NWY880" s="28"/>
      <c r="NWZ880" s="28"/>
      <c r="NXA880" s="28"/>
      <c r="NXB880" s="28"/>
      <c r="NXC880" s="28"/>
      <c r="NXD880" s="28"/>
      <c r="NXE880" s="28"/>
      <c r="NXF880" s="28"/>
      <c r="NXG880" s="28"/>
      <c r="NXH880" s="28"/>
      <c r="NXI880" s="28"/>
      <c r="NXJ880" s="28"/>
      <c r="NXK880" s="28"/>
      <c r="NXL880" s="28"/>
      <c r="NXM880" s="28"/>
      <c r="NXN880" s="28"/>
      <c r="NXO880" s="28"/>
      <c r="NXP880" s="28"/>
      <c r="NXQ880" s="28"/>
      <c r="NXR880" s="28"/>
      <c r="NXS880" s="28"/>
      <c r="NXT880" s="28"/>
      <c r="NXU880" s="28"/>
      <c r="NXV880" s="28"/>
      <c r="NXW880" s="28"/>
      <c r="NXX880" s="28"/>
      <c r="NXY880" s="28"/>
      <c r="NXZ880" s="28"/>
      <c r="NYA880" s="28"/>
      <c r="NYB880" s="28"/>
      <c r="NYC880" s="28"/>
      <c r="NYD880" s="28"/>
      <c r="NYE880" s="28"/>
      <c r="NYF880" s="28"/>
      <c r="NYG880" s="28"/>
      <c r="NYH880" s="28"/>
      <c r="NYI880" s="28"/>
      <c r="NYJ880" s="28"/>
      <c r="NYK880" s="28"/>
      <c r="NYL880" s="28"/>
      <c r="NYM880" s="28"/>
      <c r="NYN880" s="28"/>
      <c r="NYO880" s="28"/>
      <c r="NYP880" s="28"/>
      <c r="NYQ880" s="28"/>
      <c r="NYR880" s="28"/>
      <c r="NYS880" s="28"/>
      <c r="NYT880" s="28"/>
      <c r="NYU880" s="28"/>
      <c r="NYV880" s="28"/>
      <c r="NYW880" s="28"/>
      <c r="NYX880" s="28"/>
      <c r="NYY880" s="28"/>
      <c r="NYZ880" s="28"/>
      <c r="NZA880" s="28"/>
      <c r="NZB880" s="28"/>
      <c r="NZC880" s="28"/>
      <c r="NZD880" s="28"/>
      <c r="NZE880" s="28"/>
      <c r="NZF880" s="28"/>
      <c r="NZG880" s="28"/>
      <c r="NZH880" s="28"/>
      <c r="NZI880" s="28"/>
      <c r="NZJ880" s="28"/>
      <c r="NZK880" s="28"/>
      <c r="NZL880" s="28"/>
      <c r="NZM880" s="28"/>
      <c r="NZN880" s="28"/>
      <c r="NZO880" s="28"/>
      <c r="NZP880" s="28"/>
      <c r="NZQ880" s="28"/>
      <c r="NZR880" s="28"/>
      <c r="NZS880" s="28"/>
      <c r="NZT880" s="28"/>
      <c r="NZU880" s="28"/>
      <c r="NZV880" s="28"/>
      <c r="NZW880" s="28"/>
      <c r="NZX880" s="28"/>
      <c r="NZY880" s="28"/>
      <c r="NZZ880" s="28"/>
      <c r="OAA880" s="28"/>
      <c r="OAB880" s="28"/>
      <c r="OAC880" s="28"/>
      <c r="OAD880" s="28"/>
      <c r="OAE880" s="28"/>
      <c r="OAF880" s="28"/>
      <c r="OAG880" s="28"/>
      <c r="OAH880" s="28"/>
      <c r="OAI880" s="28"/>
      <c r="OAJ880" s="28"/>
      <c r="OAK880" s="28"/>
      <c r="OAL880" s="28"/>
      <c r="OAM880" s="28"/>
      <c r="OAN880" s="28"/>
      <c r="OAO880" s="28"/>
      <c r="OAP880" s="28"/>
      <c r="OAQ880" s="28"/>
      <c r="OAR880" s="28"/>
      <c r="OAS880" s="28"/>
      <c r="OAT880" s="28"/>
      <c r="OAU880" s="28"/>
      <c r="OAV880" s="28"/>
      <c r="OAW880" s="28"/>
      <c r="OAX880" s="28"/>
      <c r="OAY880" s="28"/>
      <c r="OAZ880" s="28"/>
      <c r="OBA880" s="28"/>
      <c r="OBB880" s="28"/>
      <c r="OBC880" s="28"/>
      <c r="OBD880" s="28"/>
      <c r="OBE880" s="28"/>
      <c r="OBF880" s="28"/>
      <c r="OBG880" s="28"/>
      <c r="OBH880" s="28"/>
      <c r="OBI880" s="28"/>
      <c r="OBJ880" s="28"/>
      <c r="OBK880" s="28"/>
      <c r="OBL880" s="28"/>
      <c r="OBM880" s="28"/>
      <c r="OBN880" s="28"/>
      <c r="OBO880" s="28"/>
      <c r="OBP880" s="28"/>
      <c r="OBQ880" s="28"/>
      <c r="OBR880" s="28"/>
      <c r="OBS880" s="28"/>
      <c r="OBT880" s="28"/>
      <c r="OBU880" s="28"/>
      <c r="OBV880" s="28"/>
      <c r="OBW880" s="28"/>
      <c r="OBX880" s="28"/>
      <c r="OBY880" s="28"/>
      <c r="OBZ880" s="28"/>
      <c r="OCA880" s="28"/>
      <c r="OCB880" s="28"/>
      <c r="OCC880" s="28"/>
      <c r="OCD880" s="28"/>
      <c r="OCE880" s="28"/>
      <c r="OCF880" s="28"/>
      <c r="OCG880" s="28"/>
      <c r="OCH880" s="28"/>
      <c r="OCI880" s="28"/>
      <c r="OCJ880" s="28"/>
      <c r="OCK880" s="28"/>
      <c r="OCL880" s="28"/>
      <c r="OCM880" s="28"/>
      <c r="OCN880" s="28"/>
      <c r="OCO880" s="28"/>
      <c r="OCP880" s="28"/>
      <c r="OCQ880" s="28"/>
      <c r="OCR880" s="28"/>
      <c r="OCS880" s="28"/>
      <c r="OCT880" s="28"/>
      <c r="OCU880" s="28"/>
      <c r="OCV880" s="28"/>
      <c r="OCW880" s="28"/>
      <c r="OCX880" s="28"/>
      <c r="OCY880" s="28"/>
      <c r="OCZ880" s="28"/>
      <c r="ODA880" s="28"/>
      <c r="ODB880" s="28"/>
      <c r="ODC880" s="28"/>
      <c r="ODD880" s="28"/>
      <c r="ODE880" s="28"/>
      <c r="ODF880" s="28"/>
      <c r="ODG880" s="28"/>
      <c r="ODH880" s="28"/>
      <c r="ODI880" s="28"/>
      <c r="ODJ880" s="28"/>
      <c r="ODK880" s="28"/>
      <c r="ODL880" s="28"/>
      <c r="ODM880" s="28"/>
      <c r="ODN880" s="28"/>
      <c r="ODO880" s="28"/>
      <c r="ODP880" s="28"/>
      <c r="ODQ880" s="28"/>
      <c r="ODR880" s="28"/>
      <c r="ODS880" s="28"/>
      <c r="ODT880" s="28"/>
      <c r="ODU880" s="28"/>
      <c r="ODV880" s="28"/>
      <c r="ODW880" s="28"/>
      <c r="ODX880" s="28"/>
      <c r="ODY880" s="28"/>
      <c r="ODZ880" s="28"/>
      <c r="OEA880" s="28"/>
      <c r="OEB880" s="28"/>
      <c r="OEC880" s="28"/>
      <c r="OED880" s="28"/>
      <c r="OEE880" s="28"/>
      <c r="OEF880" s="28"/>
      <c r="OEG880" s="28"/>
      <c r="OEH880" s="28"/>
      <c r="OEI880" s="28"/>
      <c r="OEJ880" s="28"/>
      <c r="OEK880" s="28"/>
      <c r="OEL880" s="28"/>
      <c r="OEM880" s="28"/>
      <c r="OEN880" s="28"/>
      <c r="OEO880" s="28"/>
      <c r="OEP880" s="28"/>
      <c r="OEQ880" s="28"/>
      <c r="OER880" s="28"/>
      <c r="OES880" s="28"/>
      <c r="OET880" s="28"/>
      <c r="OEU880" s="28"/>
      <c r="OEV880" s="28"/>
      <c r="OEW880" s="28"/>
      <c r="OEX880" s="28"/>
      <c r="OEY880" s="28"/>
      <c r="OEZ880" s="28"/>
      <c r="OFA880" s="28"/>
      <c r="OFB880" s="28"/>
      <c r="OFC880" s="28"/>
      <c r="OFD880" s="28"/>
      <c r="OFE880" s="28"/>
      <c r="OFF880" s="28"/>
      <c r="OFG880" s="28"/>
      <c r="OFH880" s="28"/>
      <c r="OFI880" s="28"/>
      <c r="OFJ880" s="28"/>
      <c r="OFK880" s="28"/>
      <c r="OFL880" s="28"/>
      <c r="OFM880" s="28"/>
      <c r="OFN880" s="28"/>
      <c r="OFO880" s="28"/>
      <c r="OFP880" s="28"/>
      <c r="OFQ880" s="28"/>
      <c r="OFR880" s="28"/>
      <c r="OFS880" s="28"/>
      <c r="OFT880" s="28"/>
      <c r="OFU880" s="28"/>
      <c r="OFV880" s="28"/>
      <c r="OFW880" s="28"/>
      <c r="OFX880" s="28"/>
      <c r="OFY880" s="28"/>
      <c r="OFZ880" s="28"/>
      <c r="OGA880" s="28"/>
      <c r="OGB880" s="28"/>
      <c r="OGC880" s="28"/>
      <c r="OGD880" s="28"/>
      <c r="OGE880" s="28"/>
      <c r="OGF880" s="28"/>
      <c r="OGG880" s="28"/>
      <c r="OGH880" s="28"/>
      <c r="OGI880" s="28"/>
      <c r="OGJ880" s="28"/>
      <c r="OGK880" s="28"/>
      <c r="OGL880" s="28"/>
      <c r="OGM880" s="28"/>
      <c r="OGN880" s="28"/>
      <c r="OGO880" s="28"/>
      <c r="OGP880" s="28"/>
      <c r="OGQ880" s="28"/>
      <c r="OGR880" s="28"/>
      <c r="OGS880" s="28"/>
      <c r="OGT880" s="28"/>
      <c r="OGU880" s="28"/>
      <c r="OGV880" s="28"/>
      <c r="OGW880" s="28"/>
      <c r="OGX880" s="28"/>
      <c r="OGY880" s="28"/>
      <c r="OGZ880" s="28"/>
      <c r="OHA880" s="28"/>
      <c r="OHB880" s="28"/>
      <c r="OHC880" s="28"/>
      <c r="OHD880" s="28"/>
      <c r="OHE880" s="28"/>
      <c r="OHF880" s="28"/>
      <c r="OHG880" s="28"/>
      <c r="OHH880" s="28"/>
      <c r="OHI880" s="28"/>
      <c r="OHJ880" s="28"/>
      <c r="OHK880" s="28"/>
      <c r="OHL880" s="28"/>
      <c r="OHM880" s="28"/>
      <c r="OHN880" s="28"/>
      <c r="OHO880" s="28"/>
      <c r="OHP880" s="28"/>
      <c r="OHQ880" s="28"/>
      <c r="OHR880" s="28"/>
      <c r="OHS880" s="28"/>
      <c r="OHT880" s="28"/>
      <c r="OHU880" s="28"/>
      <c r="OHV880" s="28"/>
      <c r="OHW880" s="28"/>
      <c r="OHX880" s="28"/>
      <c r="OHY880" s="28"/>
      <c r="OHZ880" s="28"/>
      <c r="OIA880" s="28"/>
      <c r="OIB880" s="28"/>
      <c r="OIC880" s="28"/>
      <c r="OID880" s="28"/>
      <c r="OIE880" s="28"/>
      <c r="OIF880" s="28"/>
      <c r="OIG880" s="28"/>
      <c r="OIH880" s="28"/>
      <c r="OII880" s="28"/>
      <c r="OIJ880" s="28"/>
      <c r="OIK880" s="28"/>
      <c r="OIL880" s="28"/>
      <c r="OIM880" s="28"/>
      <c r="OIN880" s="28"/>
      <c r="OIO880" s="28"/>
      <c r="OIP880" s="28"/>
      <c r="OIQ880" s="28"/>
      <c r="OIR880" s="28"/>
      <c r="OIS880" s="28"/>
      <c r="OIT880" s="28"/>
      <c r="OIU880" s="28"/>
      <c r="OIV880" s="28"/>
      <c r="OIW880" s="28"/>
      <c r="OIX880" s="28"/>
      <c r="OIY880" s="28"/>
      <c r="OIZ880" s="28"/>
      <c r="OJA880" s="28"/>
      <c r="OJB880" s="28"/>
      <c r="OJC880" s="28"/>
      <c r="OJD880" s="28"/>
      <c r="OJE880" s="28"/>
      <c r="OJF880" s="28"/>
      <c r="OJG880" s="28"/>
      <c r="OJH880" s="28"/>
      <c r="OJI880" s="28"/>
      <c r="OJJ880" s="28"/>
      <c r="OJK880" s="28"/>
      <c r="OJL880" s="28"/>
      <c r="OJM880" s="28"/>
      <c r="OJN880" s="28"/>
      <c r="OJO880" s="28"/>
      <c r="OJP880" s="28"/>
      <c r="OJQ880" s="28"/>
      <c r="OJR880" s="28"/>
      <c r="OJS880" s="28"/>
      <c r="OJT880" s="28"/>
      <c r="OJU880" s="28"/>
      <c r="OJV880" s="28"/>
      <c r="OJW880" s="28"/>
      <c r="OJX880" s="28"/>
      <c r="OJY880" s="28"/>
      <c r="OJZ880" s="28"/>
      <c r="OKA880" s="28"/>
      <c r="OKB880" s="28"/>
      <c r="OKC880" s="28"/>
      <c r="OKD880" s="28"/>
      <c r="OKE880" s="28"/>
      <c r="OKF880" s="28"/>
      <c r="OKG880" s="28"/>
      <c r="OKH880" s="28"/>
      <c r="OKI880" s="28"/>
      <c r="OKJ880" s="28"/>
      <c r="OKK880" s="28"/>
      <c r="OKL880" s="28"/>
      <c r="OKM880" s="28"/>
      <c r="OKN880" s="28"/>
      <c r="OKO880" s="28"/>
      <c r="OKP880" s="28"/>
      <c r="OKQ880" s="28"/>
      <c r="OKR880" s="28"/>
      <c r="OKS880" s="28"/>
      <c r="OKT880" s="28"/>
      <c r="OKU880" s="28"/>
      <c r="OKV880" s="28"/>
      <c r="OKW880" s="28"/>
      <c r="OKX880" s="28"/>
      <c r="OKY880" s="28"/>
      <c r="OKZ880" s="28"/>
      <c r="OLA880" s="28"/>
      <c r="OLB880" s="28"/>
      <c r="OLC880" s="28"/>
      <c r="OLD880" s="28"/>
      <c r="OLE880" s="28"/>
      <c r="OLF880" s="28"/>
      <c r="OLG880" s="28"/>
      <c r="OLH880" s="28"/>
      <c r="OLI880" s="28"/>
      <c r="OLJ880" s="28"/>
      <c r="OLK880" s="28"/>
      <c r="OLL880" s="28"/>
      <c r="OLM880" s="28"/>
      <c r="OLN880" s="28"/>
      <c r="OLO880" s="28"/>
      <c r="OLP880" s="28"/>
      <c r="OLQ880" s="28"/>
      <c r="OLR880" s="28"/>
      <c r="OLS880" s="28"/>
      <c r="OLT880" s="28"/>
      <c r="OLU880" s="28"/>
      <c r="OLV880" s="28"/>
      <c r="OLW880" s="28"/>
      <c r="OLX880" s="28"/>
      <c r="OLY880" s="28"/>
      <c r="OLZ880" s="28"/>
      <c r="OMA880" s="28"/>
      <c r="OMB880" s="28"/>
      <c r="OMC880" s="28"/>
      <c r="OMD880" s="28"/>
      <c r="OME880" s="28"/>
      <c r="OMF880" s="28"/>
      <c r="OMG880" s="28"/>
      <c r="OMH880" s="28"/>
      <c r="OMI880" s="28"/>
      <c r="OMJ880" s="28"/>
      <c r="OMK880" s="28"/>
      <c r="OML880" s="28"/>
      <c r="OMM880" s="28"/>
      <c r="OMN880" s="28"/>
      <c r="OMO880" s="28"/>
      <c r="OMP880" s="28"/>
      <c r="OMQ880" s="28"/>
      <c r="OMR880" s="28"/>
      <c r="OMS880" s="28"/>
      <c r="OMT880" s="28"/>
      <c r="OMU880" s="28"/>
      <c r="OMV880" s="28"/>
      <c r="OMW880" s="28"/>
      <c r="OMX880" s="28"/>
      <c r="OMY880" s="28"/>
      <c r="OMZ880" s="28"/>
      <c r="ONA880" s="28"/>
      <c r="ONB880" s="28"/>
      <c r="ONC880" s="28"/>
      <c r="OND880" s="28"/>
      <c r="ONE880" s="28"/>
      <c r="ONF880" s="28"/>
      <c r="ONG880" s="28"/>
      <c r="ONH880" s="28"/>
      <c r="ONI880" s="28"/>
      <c r="ONJ880" s="28"/>
      <c r="ONK880" s="28"/>
      <c r="ONL880" s="28"/>
      <c r="ONM880" s="28"/>
      <c r="ONN880" s="28"/>
      <c r="ONO880" s="28"/>
      <c r="ONP880" s="28"/>
      <c r="ONQ880" s="28"/>
      <c r="ONR880" s="28"/>
      <c r="ONS880" s="28"/>
      <c r="ONT880" s="28"/>
      <c r="ONU880" s="28"/>
      <c r="ONV880" s="28"/>
      <c r="ONW880" s="28"/>
      <c r="ONX880" s="28"/>
      <c r="ONY880" s="28"/>
      <c r="ONZ880" s="28"/>
      <c r="OOA880" s="28"/>
      <c r="OOB880" s="28"/>
      <c r="OOC880" s="28"/>
      <c r="OOD880" s="28"/>
      <c r="OOE880" s="28"/>
      <c r="OOF880" s="28"/>
      <c r="OOG880" s="28"/>
      <c r="OOH880" s="28"/>
      <c r="OOI880" s="28"/>
      <c r="OOJ880" s="28"/>
      <c r="OOK880" s="28"/>
      <c r="OOL880" s="28"/>
      <c r="OOM880" s="28"/>
      <c r="OON880" s="28"/>
      <c r="OOO880" s="28"/>
      <c r="OOP880" s="28"/>
      <c r="OOQ880" s="28"/>
      <c r="OOR880" s="28"/>
      <c r="OOS880" s="28"/>
      <c r="OOT880" s="28"/>
      <c r="OOU880" s="28"/>
      <c r="OOV880" s="28"/>
      <c r="OOW880" s="28"/>
      <c r="OOX880" s="28"/>
      <c r="OOY880" s="28"/>
      <c r="OOZ880" s="28"/>
      <c r="OPA880" s="28"/>
      <c r="OPB880" s="28"/>
      <c r="OPC880" s="28"/>
      <c r="OPD880" s="28"/>
      <c r="OPE880" s="28"/>
      <c r="OPF880" s="28"/>
      <c r="OPG880" s="28"/>
      <c r="OPH880" s="28"/>
      <c r="OPI880" s="28"/>
      <c r="OPJ880" s="28"/>
      <c r="OPK880" s="28"/>
      <c r="OPL880" s="28"/>
      <c r="OPM880" s="28"/>
      <c r="OPN880" s="28"/>
      <c r="OPO880" s="28"/>
      <c r="OPP880" s="28"/>
      <c r="OPQ880" s="28"/>
      <c r="OPR880" s="28"/>
      <c r="OPS880" s="28"/>
      <c r="OPT880" s="28"/>
      <c r="OPU880" s="28"/>
      <c r="OPV880" s="28"/>
      <c r="OPW880" s="28"/>
      <c r="OPX880" s="28"/>
      <c r="OPY880" s="28"/>
      <c r="OPZ880" s="28"/>
      <c r="OQA880" s="28"/>
      <c r="OQB880" s="28"/>
      <c r="OQC880" s="28"/>
      <c r="OQD880" s="28"/>
      <c r="OQE880" s="28"/>
      <c r="OQF880" s="28"/>
      <c r="OQG880" s="28"/>
      <c r="OQH880" s="28"/>
      <c r="OQI880" s="28"/>
      <c r="OQJ880" s="28"/>
      <c r="OQK880" s="28"/>
      <c r="OQL880" s="28"/>
      <c r="OQM880" s="28"/>
      <c r="OQN880" s="28"/>
      <c r="OQO880" s="28"/>
      <c r="OQP880" s="28"/>
      <c r="OQQ880" s="28"/>
      <c r="OQR880" s="28"/>
      <c r="OQS880" s="28"/>
      <c r="OQT880" s="28"/>
      <c r="OQU880" s="28"/>
      <c r="OQV880" s="28"/>
      <c r="OQW880" s="28"/>
      <c r="OQX880" s="28"/>
      <c r="OQY880" s="28"/>
      <c r="OQZ880" s="28"/>
      <c r="ORA880" s="28"/>
      <c r="ORB880" s="28"/>
      <c r="ORC880" s="28"/>
      <c r="ORD880" s="28"/>
      <c r="ORE880" s="28"/>
      <c r="ORF880" s="28"/>
      <c r="ORG880" s="28"/>
      <c r="ORH880" s="28"/>
      <c r="ORI880" s="28"/>
      <c r="ORJ880" s="28"/>
      <c r="ORK880" s="28"/>
      <c r="ORL880" s="28"/>
      <c r="ORM880" s="28"/>
      <c r="ORN880" s="28"/>
      <c r="ORO880" s="28"/>
      <c r="ORP880" s="28"/>
      <c r="ORQ880" s="28"/>
      <c r="ORR880" s="28"/>
      <c r="ORS880" s="28"/>
      <c r="ORT880" s="28"/>
      <c r="ORU880" s="28"/>
      <c r="ORV880" s="28"/>
      <c r="ORW880" s="28"/>
      <c r="ORX880" s="28"/>
      <c r="ORY880" s="28"/>
      <c r="ORZ880" s="28"/>
      <c r="OSA880" s="28"/>
      <c r="OSB880" s="28"/>
      <c r="OSC880" s="28"/>
      <c r="OSD880" s="28"/>
      <c r="OSE880" s="28"/>
      <c r="OSF880" s="28"/>
      <c r="OSG880" s="28"/>
      <c r="OSH880" s="28"/>
      <c r="OSI880" s="28"/>
      <c r="OSJ880" s="28"/>
      <c r="OSK880" s="28"/>
      <c r="OSL880" s="28"/>
      <c r="OSM880" s="28"/>
      <c r="OSN880" s="28"/>
      <c r="OSO880" s="28"/>
      <c r="OSP880" s="28"/>
      <c r="OSQ880" s="28"/>
      <c r="OSR880" s="28"/>
      <c r="OSS880" s="28"/>
      <c r="OST880" s="28"/>
      <c r="OSU880" s="28"/>
      <c r="OSV880" s="28"/>
      <c r="OSW880" s="28"/>
      <c r="OSX880" s="28"/>
      <c r="OSY880" s="28"/>
      <c r="OSZ880" s="28"/>
      <c r="OTA880" s="28"/>
      <c r="OTB880" s="28"/>
      <c r="OTC880" s="28"/>
      <c r="OTD880" s="28"/>
      <c r="OTE880" s="28"/>
      <c r="OTF880" s="28"/>
      <c r="OTG880" s="28"/>
      <c r="OTH880" s="28"/>
      <c r="OTI880" s="28"/>
      <c r="OTJ880" s="28"/>
      <c r="OTK880" s="28"/>
      <c r="OTL880" s="28"/>
      <c r="OTM880" s="28"/>
      <c r="OTN880" s="28"/>
      <c r="OTO880" s="28"/>
      <c r="OTP880" s="28"/>
      <c r="OTQ880" s="28"/>
      <c r="OTR880" s="28"/>
      <c r="OTS880" s="28"/>
      <c r="OTT880" s="28"/>
      <c r="OTU880" s="28"/>
      <c r="OTV880" s="28"/>
      <c r="OTW880" s="28"/>
      <c r="OTX880" s="28"/>
      <c r="OTY880" s="28"/>
      <c r="OTZ880" s="28"/>
      <c r="OUA880" s="28"/>
      <c r="OUB880" s="28"/>
      <c r="OUC880" s="28"/>
      <c r="OUD880" s="28"/>
      <c r="OUE880" s="28"/>
      <c r="OUF880" s="28"/>
      <c r="OUG880" s="28"/>
      <c r="OUH880" s="28"/>
      <c r="OUI880" s="28"/>
      <c r="OUJ880" s="28"/>
      <c r="OUK880" s="28"/>
      <c r="OUL880" s="28"/>
      <c r="OUM880" s="28"/>
      <c r="OUN880" s="28"/>
      <c r="OUO880" s="28"/>
      <c r="OUP880" s="28"/>
      <c r="OUQ880" s="28"/>
      <c r="OUR880" s="28"/>
      <c r="OUS880" s="28"/>
      <c r="OUT880" s="28"/>
      <c r="OUU880" s="28"/>
      <c r="OUV880" s="28"/>
      <c r="OUW880" s="28"/>
      <c r="OUX880" s="28"/>
      <c r="OUY880" s="28"/>
      <c r="OUZ880" s="28"/>
      <c r="OVA880" s="28"/>
      <c r="OVB880" s="28"/>
      <c r="OVC880" s="28"/>
      <c r="OVD880" s="28"/>
      <c r="OVE880" s="28"/>
      <c r="OVF880" s="28"/>
      <c r="OVG880" s="28"/>
      <c r="OVH880" s="28"/>
      <c r="OVI880" s="28"/>
      <c r="OVJ880" s="28"/>
      <c r="OVK880" s="28"/>
      <c r="OVL880" s="28"/>
      <c r="OVM880" s="28"/>
      <c r="OVN880" s="28"/>
      <c r="OVO880" s="28"/>
      <c r="OVP880" s="28"/>
      <c r="OVQ880" s="28"/>
      <c r="OVR880" s="28"/>
      <c r="OVS880" s="28"/>
      <c r="OVT880" s="28"/>
      <c r="OVU880" s="28"/>
      <c r="OVV880" s="28"/>
      <c r="OVW880" s="28"/>
      <c r="OVX880" s="28"/>
      <c r="OVY880" s="28"/>
      <c r="OVZ880" s="28"/>
      <c r="OWA880" s="28"/>
      <c r="OWB880" s="28"/>
      <c r="OWC880" s="28"/>
      <c r="OWD880" s="28"/>
      <c r="OWE880" s="28"/>
      <c r="OWF880" s="28"/>
      <c r="OWG880" s="28"/>
      <c r="OWH880" s="28"/>
      <c r="OWI880" s="28"/>
      <c r="OWJ880" s="28"/>
      <c r="OWK880" s="28"/>
      <c r="OWL880" s="28"/>
      <c r="OWM880" s="28"/>
      <c r="OWN880" s="28"/>
      <c r="OWO880" s="28"/>
      <c r="OWP880" s="28"/>
      <c r="OWQ880" s="28"/>
      <c r="OWR880" s="28"/>
      <c r="OWS880" s="28"/>
      <c r="OWT880" s="28"/>
      <c r="OWU880" s="28"/>
      <c r="OWV880" s="28"/>
      <c r="OWW880" s="28"/>
      <c r="OWX880" s="28"/>
      <c r="OWY880" s="28"/>
      <c r="OWZ880" s="28"/>
      <c r="OXA880" s="28"/>
      <c r="OXB880" s="28"/>
      <c r="OXC880" s="28"/>
      <c r="OXD880" s="28"/>
      <c r="OXE880" s="28"/>
      <c r="OXF880" s="28"/>
      <c r="OXG880" s="28"/>
      <c r="OXH880" s="28"/>
      <c r="OXI880" s="28"/>
      <c r="OXJ880" s="28"/>
      <c r="OXK880" s="28"/>
      <c r="OXL880" s="28"/>
      <c r="OXM880" s="28"/>
      <c r="OXN880" s="28"/>
      <c r="OXO880" s="28"/>
      <c r="OXP880" s="28"/>
      <c r="OXQ880" s="28"/>
      <c r="OXR880" s="28"/>
      <c r="OXS880" s="28"/>
      <c r="OXT880" s="28"/>
      <c r="OXU880" s="28"/>
      <c r="OXV880" s="28"/>
      <c r="OXW880" s="28"/>
      <c r="OXX880" s="28"/>
      <c r="OXY880" s="28"/>
      <c r="OXZ880" s="28"/>
      <c r="OYA880" s="28"/>
      <c r="OYB880" s="28"/>
      <c r="OYC880" s="28"/>
      <c r="OYD880" s="28"/>
      <c r="OYE880" s="28"/>
      <c r="OYF880" s="28"/>
      <c r="OYG880" s="28"/>
      <c r="OYH880" s="28"/>
      <c r="OYI880" s="28"/>
      <c r="OYJ880" s="28"/>
      <c r="OYK880" s="28"/>
      <c r="OYL880" s="28"/>
      <c r="OYM880" s="28"/>
      <c r="OYN880" s="28"/>
      <c r="OYO880" s="28"/>
      <c r="OYP880" s="28"/>
      <c r="OYQ880" s="28"/>
      <c r="OYR880" s="28"/>
      <c r="OYS880" s="28"/>
      <c r="OYT880" s="28"/>
      <c r="OYU880" s="28"/>
      <c r="OYV880" s="28"/>
      <c r="OYW880" s="28"/>
      <c r="OYX880" s="28"/>
      <c r="OYY880" s="28"/>
      <c r="OYZ880" s="28"/>
      <c r="OZA880" s="28"/>
      <c r="OZB880" s="28"/>
      <c r="OZC880" s="28"/>
      <c r="OZD880" s="28"/>
      <c r="OZE880" s="28"/>
      <c r="OZF880" s="28"/>
      <c r="OZG880" s="28"/>
      <c r="OZH880" s="28"/>
      <c r="OZI880" s="28"/>
      <c r="OZJ880" s="28"/>
      <c r="OZK880" s="28"/>
      <c r="OZL880" s="28"/>
      <c r="OZM880" s="28"/>
      <c r="OZN880" s="28"/>
      <c r="OZO880" s="28"/>
      <c r="OZP880" s="28"/>
      <c r="OZQ880" s="28"/>
      <c r="OZR880" s="28"/>
      <c r="OZS880" s="28"/>
      <c r="OZT880" s="28"/>
      <c r="OZU880" s="28"/>
      <c r="OZV880" s="28"/>
      <c r="OZW880" s="28"/>
      <c r="OZX880" s="28"/>
      <c r="OZY880" s="28"/>
      <c r="OZZ880" s="28"/>
      <c r="PAA880" s="28"/>
      <c r="PAB880" s="28"/>
      <c r="PAC880" s="28"/>
      <c r="PAD880" s="28"/>
      <c r="PAE880" s="28"/>
      <c r="PAF880" s="28"/>
      <c r="PAG880" s="28"/>
      <c r="PAH880" s="28"/>
      <c r="PAI880" s="28"/>
      <c r="PAJ880" s="28"/>
      <c r="PAK880" s="28"/>
      <c r="PAL880" s="28"/>
      <c r="PAM880" s="28"/>
      <c r="PAN880" s="28"/>
      <c r="PAO880" s="28"/>
      <c r="PAP880" s="28"/>
      <c r="PAQ880" s="28"/>
      <c r="PAR880" s="28"/>
      <c r="PAS880" s="28"/>
      <c r="PAT880" s="28"/>
      <c r="PAU880" s="28"/>
      <c r="PAV880" s="28"/>
      <c r="PAW880" s="28"/>
      <c r="PAX880" s="28"/>
      <c r="PAY880" s="28"/>
      <c r="PAZ880" s="28"/>
      <c r="PBA880" s="28"/>
      <c r="PBB880" s="28"/>
      <c r="PBC880" s="28"/>
      <c r="PBD880" s="28"/>
      <c r="PBE880" s="28"/>
      <c r="PBF880" s="28"/>
      <c r="PBG880" s="28"/>
      <c r="PBH880" s="28"/>
      <c r="PBI880" s="28"/>
      <c r="PBJ880" s="28"/>
      <c r="PBK880" s="28"/>
      <c r="PBL880" s="28"/>
      <c r="PBM880" s="28"/>
      <c r="PBN880" s="28"/>
      <c r="PBO880" s="28"/>
      <c r="PBP880" s="28"/>
      <c r="PBQ880" s="28"/>
      <c r="PBR880" s="28"/>
      <c r="PBS880" s="28"/>
      <c r="PBT880" s="28"/>
      <c r="PBU880" s="28"/>
      <c r="PBV880" s="28"/>
      <c r="PBW880" s="28"/>
      <c r="PBX880" s="28"/>
      <c r="PBY880" s="28"/>
      <c r="PBZ880" s="28"/>
      <c r="PCA880" s="28"/>
      <c r="PCB880" s="28"/>
      <c r="PCC880" s="28"/>
      <c r="PCD880" s="28"/>
      <c r="PCE880" s="28"/>
      <c r="PCF880" s="28"/>
      <c r="PCG880" s="28"/>
      <c r="PCH880" s="28"/>
      <c r="PCI880" s="28"/>
      <c r="PCJ880" s="28"/>
      <c r="PCK880" s="28"/>
      <c r="PCL880" s="28"/>
      <c r="PCM880" s="28"/>
      <c r="PCN880" s="28"/>
      <c r="PCO880" s="28"/>
      <c r="PCP880" s="28"/>
      <c r="PCQ880" s="28"/>
      <c r="PCR880" s="28"/>
      <c r="PCS880" s="28"/>
      <c r="PCT880" s="28"/>
      <c r="PCU880" s="28"/>
      <c r="PCV880" s="28"/>
      <c r="PCW880" s="28"/>
      <c r="PCX880" s="28"/>
      <c r="PCY880" s="28"/>
      <c r="PCZ880" s="28"/>
      <c r="PDA880" s="28"/>
      <c r="PDB880" s="28"/>
      <c r="PDC880" s="28"/>
      <c r="PDD880" s="28"/>
      <c r="PDE880" s="28"/>
      <c r="PDF880" s="28"/>
      <c r="PDG880" s="28"/>
      <c r="PDH880" s="28"/>
      <c r="PDI880" s="28"/>
      <c r="PDJ880" s="28"/>
      <c r="PDK880" s="28"/>
      <c r="PDL880" s="28"/>
      <c r="PDM880" s="28"/>
      <c r="PDN880" s="28"/>
      <c r="PDO880" s="28"/>
      <c r="PDP880" s="28"/>
      <c r="PDQ880" s="28"/>
      <c r="PDR880" s="28"/>
      <c r="PDS880" s="28"/>
      <c r="PDT880" s="28"/>
      <c r="PDU880" s="28"/>
      <c r="PDV880" s="28"/>
      <c r="PDW880" s="28"/>
      <c r="PDX880" s="28"/>
      <c r="PDY880" s="28"/>
      <c r="PDZ880" s="28"/>
      <c r="PEA880" s="28"/>
      <c r="PEB880" s="28"/>
      <c r="PEC880" s="28"/>
      <c r="PED880" s="28"/>
      <c r="PEE880" s="28"/>
      <c r="PEF880" s="28"/>
      <c r="PEG880" s="28"/>
      <c r="PEH880" s="28"/>
      <c r="PEI880" s="28"/>
      <c r="PEJ880" s="28"/>
      <c r="PEK880" s="28"/>
      <c r="PEL880" s="28"/>
      <c r="PEM880" s="28"/>
      <c r="PEN880" s="28"/>
      <c r="PEO880" s="28"/>
      <c r="PEP880" s="28"/>
      <c r="PEQ880" s="28"/>
      <c r="PER880" s="28"/>
      <c r="PES880" s="28"/>
      <c r="PET880" s="28"/>
      <c r="PEU880" s="28"/>
      <c r="PEV880" s="28"/>
      <c r="PEW880" s="28"/>
      <c r="PEX880" s="28"/>
      <c r="PEY880" s="28"/>
      <c r="PEZ880" s="28"/>
      <c r="PFA880" s="28"/>
      <c r="PFB880" s="28"/>
      <c r="PFC880" s="28"/>
      <c r="PFD880" s="28"/>
      <c r="PFE880" s="28"/>
      <c r="PFF880" s="28"/>
      <c r="PFG880" s="28"/>
      <c r="PFH880" s="28"/>
      <c r="PFI880" s="28"/>
      <c r="PFJ880" s="28"/>
      <c r="PFK880" s="28"/>
      <c r="PFL880" s="28"/>
      <c r="PFM880" s="28"/>
      <c r="PFN880" s="28"/>
      <c r="PFO880" s="28"/>
      <c r="PFP880" s="28"/>
      <c r="PFQ880" s="28"/>
      <c r="PFR880" s="28"/>
      <c r="PFS880" s="28"/>
      <c r="PFT880" s="28"/>
      <c r="PFU880" s="28"/>
      <c r="PFV880" s="28"/>
      <c r="PFW880" s="28"/>
      <c r="PFX880" s="28"/>
      <c r="PFY880" s="28"/>
      <c r="PFZ880" s="28"/>
      <c r="PGA880" s="28"/>
      <c r="PGB880" s="28"/>
      <c r="PGC880" s="28"/>
      <c r="PGD880" s="28"/>
      <c r="PGE880" s="28"/>
      <c r="PGF880" s="28"/>
      <c r="PGG880" s="28"/>
      <c r="PGH880" s="28"/>
      <c r="PGI880" s="28"/>
      <c r="PGJ880" s="28"/>
      <c r="PGK880" s="28"/>
      <c r="PGL880" s="28"/>
      <c r="PGM880" s="28"/>
      <c r="PGN880" s="28"/>
      <c r="PGO880" s="28"/>
      <c r="PGP880" s="28"/>
      <c r="PGQ880" s="28"/>
      <c r="PGR880" s="28"/>
      <c r="PGS880" s="28"/>
      <c r="PGT880" s="28"/>
      <c r="PGU880" s="28"/>
      <c r="PGV880" s="28"/>
      <c r="PGW880" s="28"/>
      <c r="PGX880" s="28"/>
      <c r="PGY880" s="28"/>
      <c r="PGZ880" s="28"/>
      <c r="PHA880" s="28"/>
      <c r="PHB880" s="28"/>
      <c r="PHC880" s="28"/>
      <c r="PHD880" s="28"/>
      <c r="PHE880" s="28"/>
      <c r="PHF880" s="28"/>
      <c r="PHG880" s="28"/>
      <c r="PHH880" s="28"/>
      <c r="PHI880" s="28"/>
      <c r="PHJ880" s="28"/>
      <c r="PHK880" s="28"/>
      <c r="PHL880" s="28"/>
      <c r="PHM880" s="28"/>
      <c r="PHN880" s="28"/>
      <c r="PHO880" s="28"/>
      <c r="PHP880" s="28"/>
      <c r="PHQ880" s="28"/>
      <c r="PHR880" s="28"/>
      <c r="PHS880" s="28"/>
      <c r="PHT880" s="28"/>
      <c r="PHU880" s="28"/>
      <c r="PHV880" s="28"/>
      <c r="PHW880" s="28"/>
      <c r="PHX880" s="28"/>
      <c r="PHY880" s="28"/>
      <c r="PHZ880" s="28"/>
      <c r="PIA880" s="28"/>
      <c r="PIB880" s="28"/>
      <c r="PIC880" s="28"/>
      <c r="PID880" s="28"/>
      <c r="PIE880" s="28"/>
      <c r="PIF880" s="28"/>
      <c r="PIG880" s="28"/>
      <c r="PIH880" s="28"/>
      <c r="PII880" s="28"/>
      <c r="PIJ880" s="28"/>
      <c r="PIK880" s="28"/>
      <c r="PIL880" s="28"/>
      <c r="PIM880" s="28"/>
      <c r="PIN880" s="28"/>
      <c r="PIO880" s="28"/>
      <c r="PIP880" s="28"/>
      <c r="PIQ880" s="28"/>
      <c r="PIR880" s="28"/>
      <c r="PIS880" s="28"/>
      <c r="PIT880" s="28"/>
      <c r="PIU880" s="28"/>
      <c r="PIV880" s="28"/>
      <c r="PIW880" s="28"/>
      <c r="PIX880" s="28"/>
      <c r="PIY880" s="28"/>
      <c r="PIZ880" s="28"/>
      <c r="PJA880" s="28"/>
      <c r="PJB880" s="28"/>
      <c r="PJC880" s="28"/>
      <c r="PJD880" s="28"/>
      <c r="PJE880" s="28"/>
      <c r="PJF880" s="28"/>
      <c r="PJG880" s="28"/>
      <c r="PJH880" s="28"/>
      <c r="PJI880" s="28"/>
      <c r="PJJ880" s="28"/>
      <c r="PJK880" s="28"/>
      <c r="PJL880" s="28"/>
      <c r="PJM880" s="28"/>
      <c r="PJN880" s="28"/>
      <c r="PJO880" s="28"/>
      <c r="PJP880" s="28"/>
      <c r="PJQ880" s="28"/>
      <c r="PJR880" s="28"/>
      <c r="PJS880" s="28"/>
      <c r="PJT880" s="28"/>
      <c r="PJU880" s="28"/>
      <c r="PJV880" s="28"/>
      <c r="PJW880" s="28"/>
      <c r="PJX880" s="28"/>
      <c r="PJY880" s="28"/>
      <c r="PJZ880" s="28"/>
      <c r="PKA880" s="28"/>
      <c r="PKB880" s="28"/>
      <c r="PKC880" s="28"/>
      <c r="PKD880" s="28"/>
      <c r="PKE880" s="28"/>
      <c r="PKF880" s="28"/>
      <c r="PKG880" s="28"/>
      <c r="PKH880" s="28"/>
      <c r="PKI880" s="28"/>
      <c r="PKJ880" s="28"/>
      <c r="PKK880" s="28"/>
      <c r="PKL880" s="28"/>
      <c r="PKM880" s="28"/>
      <c r="PKN880" s="28"/>
      <c r="PKO880" s="28"/>
      <c r="PKP880" s="28"/>
      <c r="PKQ880" s="28"/>
      <c r="PKR880" s="28"/>
      <c r="PKS880" s="28"/>
      <c r="PKT880" s="28"/>
      <c r="PKU880" s="28"/>
      <c r="PKV880" s="28"/>
      <c r="PKW880" s="28"/>
      <c r="PKX880" s="28"/>
      <c r="PKY880" s="28"/>
      <c r="PKZ880" s="28"/>
      <c r="PLA880" s="28"/>
      <c r="PLB880" s="28"/>
      <c r="PLC880" s="28"/>
      <c r="PLD880" s="28"/>
      <c r="PLE880" s="28"/>
      <c r="PLF880" s="28"/>
      <c r="PLG880" s="28"/>
      <c r="PLH880" s="28"/>
      <c r="PLI880" s="28"/>
      <c r="PLJ880" s="28"/>
      <c r="PLK880" s="28"/>
      <c r="PLL880" s="28"/>
      <c r="PLM880" s="28"/>
      <c r="PLN880" s="28"/>
      <c r="PLO880" s="28"/>
      <c r="PLP880" s="28"/>
      <c r="PLQ880" s="28"/>
      <c r="PLR880" s="28"/>
      <c r="PLS880" s="28"/>
      <c r="PLT880" s="28"/>
      <c r="PLU880" s="28"/>
      <c r="PLV880" s="28"/>
      <c r="PLW880" s="28"/>
      <c r="PLX880" s="28"/>
      <c r="PLY880" s="28"/>
      <c r="PLZ880" s="28"/>
      <c r="PMA880" s="28"/>
      <c r="PMB880" s="28"/>
      <c r="PMC880" s="28"/>
      <c r="PMD880" s="28"/>
      <c r="PME880" s="28"/>
      <c r="PMF880" s="28"/>
      <c r="PMG880" s="28"/>
      <c r="PMH880" s="28"/>
      <c r="PMI880" s="28"/>
      <c r="PMJ880" s="28"/>
      <c r="PMK880" s="28"/>
      <c r="PML880" s="28"/>
      <c r="PMM880" s="28"/>
      <c r="PMN880" s="28"/>
      <c r="PMO880" s="28"/>
      <c r="PMP880" s="28"/>
      <c r="PMQ880" s="28"/>
      <c r="PMR880" s="28"/>
      <c r="PMS880" s="28"/>
      <c r="PMT880" s="28"/>
      <c r="PMU880" s="28"/>
      <c r="PMV880" s="28"/>
      <c r="PMW880" s="28"/>
      <c r="PMX880" s="28"/>
      <c r="PMY880" s="28"/>
      <c r="PMZ880" s="28"/>
      <c r="PNA880" s="28"/>
      <c r="PNB880" s="28"/>
      <c r="PNC880" s="28"/>
      <c r="PND880" s="28"/>
      <c r="PNE880" s="28"/>
      <c r="PNF880" s="28"/>
      <c r="PNG880" s="28"/>
      <c r="PNH880" s="28"/>
      <c r="PNI880" s="28"/>
      <c r="PNJ880" s="28"/>
      <c r="PNK880" s="28"/>
      <c r="PNL880" s="28"/>
      <c r="PNM880" s="28"/>
      <c r="PNN880" s="28"/>
      <c r="PNO880" s="28"/>
      <c r="PNP880" s="28"/>
      <c r="PNQ880" s="28"/>
      <c r="PNR880" s="28"/>
      <c r="PNS880" s="28"/>
      <c r="PNT880" s="28"/>
      <c r="PNU880" s="28"/>
      <c r="PNV880" s="28"/>
      <c r="PNW880" s="28"/>
      <c r="PNX880" s="28"/>
      <c r="PNY880" s="28"/>
      <c r="PNZ880" s="28"/>
      <c r="POA880" s="28"/>
      <c r="POB880" s="28"/>
      <c r="POC880" s="28"/>
      <c r="POD880" s="28"/>
      <c r="POE880" s="28"/>
      <c r="POF880" s="28"/>
      <c r="POG880" s="28"/>
      <c r="POH880" s="28"/>
      <c r="POI880" s="28"/>
      <c r="POJ880" s="28"/>
      <c r="POK880" s="28"/>
      <c r="POL880" s="28"/>
      <c r="POM880" s="28"/>
      <c r="PON880" s="28"/>
      <c r="POO880" s="28"/>
      <c r="POP880" s="28"/>
      <c r="POQ880" s="28"/>
      <c r="POR880" s="28"/>
      <c r="POS880" s="28"/>
      <c r="POT880" s="28"/>
      <c r="POU880" s="28"/>
      <c r="POV880" s="28"/>
      <c r="POW880" s="28"/>
      <c r="POX880" s="28"/>
      <c r="POY880" s="28"/>
      <c r="POZ880" s="28"/>
      <c r="PPA880" s="28"/>
      <c r="PPB880" s="28"/>
      <c r="PPC880" s="28"/>
      <c r="PPD880" s="28"/>
      <c r="PPE880" s="28"/>
      <c r="PPF880" s="28"/>
      <c r="PPG880" s="28"/>
      <c r="PPH880" s="28"/>
      <c r="PPI880" s="28"/>
      <c r="PPJ880" s="28"/>
      <c r="PPK880" s="28"/>
      <c r="PPL880" s="28"/>
      <c r="PPM880" s="28"/>
      <c r="PPN880" s="28"/>
      <c r="PPO880" s="28"/>
      <c r="PPP880" s="28"/>
      <c r="PPQ880" s="28"/>
      <c r="PPR880" s="28"/>
      <c r="PPS880" s="28"/>
      <c r="PPT880" s="28"/>
      <c r="PPU880" s="28"/>
      <c r="PPV880" s="28"/>
      <c r="PPW880" s="28"/>
      <c r="PPX880" s="28"/>
      <c r="PPY880" s="28"/>
      <c r="PPZ880" s="28"/>
      <c r="PQA880" s="28"/>
      <c r="PQB880" s="28"/>
      <c r="PQC880" s="28"/>
      <c r="PQD880" s="28"/>
      <c r="PQE880" s="28"/>
      <c r="PQF880" s="28"/>
      <c r="PQG880" s="28"/>
      <c r="PQH880" s="28"/>
      <c r="PQI880" s="28"/>
      <c r="PQJ880" s="28"/>
      <c r="PQK880" s="28"/>
      <c r="PQL880" s="28"/>
      <c r="PQM880" s="28"/>
      <c r="PQN880" s="28"/>
      <c r="PQO880" s="28"/>
      <c r="PQP880" s="28"/>
      <c r="PQQ880" s="28"/>
      <c r="PQR880" s="28"/>
      <c r="PQS880" s="28"/>
      <c r="PQT880" s="28"/>
      <c r="PQU880" s="28"/>
      <c r="PQV880" s="28"/>
      <c r="PQW880" s="28"/>
      <c r="PQX880" s="28"/>
      <c r="PQY880" s="28"/>
      <c r="PQZ880" s="28"/>
      <c r="PRA880" s="28"/>
      <c r="PRB880" s="28"/>
      <c r="PRC880" s="28"/>
      <c r="PRD880" s="28"/>
      <c r="PRE880" s="28"/>
      <c r="PRF880" s="28"/>
      <c r="PRG880" s="28"/>
      <c r="PRH880" s="28"/>
      <c r="PRI880" s="28"/>
      <c r="PRJ880" s="28"/>
      <c r="PRK880" s="28"/>
      <c r="PRL880" s="28"/>
      <c r="PRM880" s="28"/>
      <c r="PRN880" s="28"/>
      <c r="PRO880" s="28"/>
      <c r="PRP880" s="28"/>
      <c r="PRQ880" s="28"/>
      <c r="PRR880" s="28"/>
      <c r="PRS880" s="28"/>
      <c r="PRT880" s="28"/>
      <c r="PRU880" s="28"/>
      <c r="PRV880" s="28"/>
      <c r="PRW880" s="28"/>
      <c r="PRX880" s="28"/>
      <c r="PRY880" s="28"/>
      <c r="PRZ880" s="28"/>
      <c r="PSA880" s="28"/>
      <c r="PSB880" s="28"/>
      <c r="PSC880" s="28"/>
      <c r="PSD880" s="28"/>
      <c r="PSE880" s="28"/>
      <c r="PSF880" s="28"/>
      <c r="PSG880" s="28"/>
      <c r="PSH880" s="28"/>
      <c r="PSI880" s="28"/>
      <c r="PSJ880" s="28"/>
      <c r="PSK880" s="28"/>
      <c r="PSL880" s="28"/>
      <c r="PSM880" s="28"/>
      <c r="PSN880" s="28"/>
      <c r="PSO880" s="28"/>
      <c r="PSP880" s="28"/>
      <c r="PSQ880" s="28"/>
      <c r="PSR880" s="28"/>
      <c r="PSS880" s="28"/>
      <c r="PST880" s="28"/>
      <c r="PSU880" s="28"/>
      <c r="PSV880" s="28"/>
      <c r="PSW880" s="28"/>
      <c r="PSX880" s="28"/>
      <c r="PSY880" s="28"/>
      <c r="PSZ880" s="28"/>
      <c r="PTA880" s="28"/>
      <c r="PTB880" s="28"/>
      <c r="PTC880" s="28"/>
      <c r="PTD880" s="28"/>
      <c r="PTE880" s="28"/>
      <c r="PTF880" s="28"/>
      <c r="PTG880" s="28"/>
      <c r="PTH880" s="28"/>
      <c r="PTI880" s="28"/>
      <c r="PTJ880" s="28"/>
      <c r="PTK880" s="28"/>
      <c r="PTL880" s="28"/>
      <c r="PTM880" s="28"/>
      <c r="PTN880" s="28"/>
      <c r="PTO880" s="28"/>
      <c r="PTP880" s="28"/>
      <c r="PTQ880" s="28"/>
      <c r="PTR880" s="28"/>
      <c r="PTS880" s="28"/>
      <c r="PTT880" s="28"/>
      <c r="PTU880" s="28"/>
      <c r="PTV880" s="28"/>
      <c r="PTW880" s="28"/>
      <c r="PTX880" s="28"/>
      <c r="PTY880" s="28"/>
      <c r="PTZ880" s="28"/>
      <c r="PUA880" s="28"/>
      <c r="PUB880" s="28"/>
      <c r="PUC880" s="28"/>
      <c r="PUD880" s="28"/>
      <c r="PUE880" s="28"/>
      <c r="PUF880" s="28"/>
      <c r="PUG880" s="28"/>
      <c r="PUH880" s="28"/>
      <c r="PUI880" s="28"/>
      <c r="PUJ880" s="28"/>
      <c r="PUK880" s="28"/>
      <c r="PUL880" s="28"/>
      <c r="PUM880" s="28"/>
      <c r="PUN880" s="28"/>
      <c r="PUO880" s="28"/>
      <c r="PUP880" s="28"/>
      <c r="PUQ880" s="28"/>
      <c r="PUR880" s="28"/>
      <c r="PUS880" s="28"/>
      <c r="PUT880" s="28"/>
      <c r="PUU880" s="28"/>
      <c r="PUV880" s="28"/>
      <c r="PUW880" s="28"/>
      <c r="PUX880" s="28"/>
      <c r="PUY880" s="28"/>
      <c r="PUZ880" s="28"/>
      <c r="PVA880" s="28"/>
      <c r="PVB880" s="28"/>
      <c r="PVC880" s="28"/>
      <c r="PVD880" s="28"/>
      <c r="PVE880" s="28"/>
      <c r="PVF880" s="28"/>
      <c r="PVG880" s="28"/>
      <c r="PVH880" s="28"/>
      <c r="PVI880" s="28"/>
      <c r="PVJ880" s="28"/>
      <c r="PVK880" s="28"/>
      <c r="PVL880" s="28"/>
      <c r="PVM880" s="28"/>
      <c r="PVN880" s="28"/>
      <c r="PVO880" s="28"/>
      <c r="PVP880" s="28"/>
      <c r="PVQ880" s="28"/>
      <c r="PVR880" s="28"/>
      <c r="PVS880" s="28"/>
      <c r="PVT880" s="28"/>
      <c r="PVU880" s="28"/>
      <c r="PVV880" s="28"/>
      <c r="PVW880" s="28"/>
      <c r="PVX880" s="28"/>
      <c r="PVY880" s="28"/>
      <c r="PVZ880" s="28"/>
      <c r="PWA880" s="28"/>
      <c r="PWB880" s="28"/>
      <c r="PWC880" s="28"/>
      <c r="PWD880" s="28"/>
      <c r="PWE880" s="28"/>
      <c r="PWF880" s="28"/>
      <c r="PWG880" s="28"/>
      <c r="PWH880" s="28"/>
      <c r="PWI880" s="28"/>
      <c r="PWJ880" s="28"/>
      <c r="PWK880" s="28"/>
      <c r="PWL880" s="28"/>
      <c r="PWM880" s="28"/>
      <c r="PWN880" s="28"/>
      <c r="PWO880" s="28"/>
      <c r="PWP880" s="28"/>
      <c r="PWQ880" s="28"/>
      <c r="PWR880" s="28"/>
      <c r="PWS880" s="28"/>
      <c r="PWT880" s="28"/>
      <c r="PWU880" s="28"/>
      <c r="PWV880" s="28"/>
      <c r="PWW880" s="28"/>
      <c r="PWX880" s="28"/>
      <c r="PWY880" s="28"/>
      <c r="PWZ880" s="28"/>
      <c r="PXA880" s="28"/>
      <c r="PXB880" s="28"/>
      <c r="PXC880" s="28"/>
      <c r="PXD880" s="28"/>
      <c r="PXE880" s="28"/>
      <c r="PXF880" s="28"/>
      <c r="PXG880" s="28"/>
      <c r="PXH880" s="28"/>
      <c r="PXI880" s="28"/>
      <c r="PXJ880" s="28"/>
      <c r="PXK880" s="28"/>
      <c r="PXL880" s="28"/>
      <c r="PXM880" s="28"/>
      <c r="PXN880" s="28"/>
      <c r="PXO880" s="28"/>
      <c r="PXP880" s="28"/>
      <c r="PXQ880" s="28"/>
      <c r="PXR880" s="28"/>
      <c r="PXS880" s="28"/>
      <c r="PXT880" s="28"/>
      <c r="PXU880" s="28"/>
      <c r="PXV880" s="28"/>
      <c r="PXW880" s="28"/>
      <c r="PXX880" s="28"/>
      <c r="PXY880" s="28"/>
      <c r="PXZ880" s="28"/>
      <c r="PYA880" s="28"/>
      <c r="PYB880" s="28"/>
      <c r="PYC880" s="28"/>
      <c r="PYD880" s="28"/>
      <c r="PYE880" s="28"/>
      <c r="PYF880" s="28"/>
      <c r="PYG880" s="28"/>
      <c r="PYH880" s="28"/>
      <c r="PYI880" s="28"/>
      <c r="PYJ880" s="28"/>
      <c r="PYK880" s="28"/>
      <c r="PYL880" s="28"/>
      <c r="PYM880" s="28"/>
      <c r="PYN880" s="28"/>
      <c r="PYO880" s="28"/>
      <c r="PYP880" s="28"/>
      <c r="PYQ880" s="28"/>
      <c r="PYR880" s="28"/>
      <c r="PYS880" s="28"/>
      <c r="PYT880" s="28"/>
      <c r="PYU880" s="28"/>
      <c r="PYV880" s="28"/>
      <c r="PYW880" s="28"/>
      <c r="PYX880" s="28"/>
      <c r="PYY880" s="28"/>
      <c r="PYZ880" s="28"/>
      <c r="PZA880" s="28"/>
      <c r="PZB880" s="28"/>
      <c r="PZC880" s="28"/>
      <c r="PZD880" s="28"/>
      <c r="PZE880" s="28"/>
      <c r="PZF880" s="28"/>
      <c r="PZG880" s="28"/>
      <c r="PZH880" s="28"/>
      <c r="PZI880" s="28"/>
      <c r="PZJ880" s="28"/>
      <c r="PZK880" s="28"/>
      <c r="PZL880" s="28"/>
      <c r="PZM880" s="28"/>
      <c r="PZN880" s="28"/>
      <c r="PZO880" s="28"/>
      <c r="PZP880" s="28"/>
      <c r="PZQ880" s="28"/>
      <c r="PZR880" s="28"/>
      <c r="PZS880" s="28"/>
      <c r="PZT880" s="28"/>
      <c r="PZU880" s="28"/>
      <c r="PZV880" s="28"/>
      <c r="PZW880" s="28"/>
      <c r="PZX880" s="28"/>
      <c r="PZY880" s="28"/>
      <c r="PZZ880" s="28"/>
      <c r="QAA880" s="28"/>
      <c r="QAB880" s="28"/>
      <c r="QAC880" s="28"/>
      <c r="QAD880" s="28"/>
      <c r="QAE880" s="28"/>
      <c r="QAF880" s="28"/>
      <c r="QAG880" s="28"/>
      <c r="QAH880" s="28"/>
      <c r="QAI880" s="28"/>
      <c r="QAJ880" s="28"/>
      <c r="QAK880" s="28"/>
      <c r="QAL880" s="28"/>
      <c r="QAM880" s="28"/>
      <c r="QAN880" s="28"/>
      <c r="QAO880" s="28"/>
      <c r="QAP880" s="28"/>
      <c r="QAQ880" s="28"/>
      <c r="QAR880" s="28"/>
      <c r="QAS880" s="28"/>
      <c r="QAT880" s="28"/>
      <c r="QAU880" s="28"/>
      <c r="QAV880" s="28"/>
      <c r="QAW880" s="28"/>
      <c r="QAX880" s="28"/>
      <c r="QAY880" s="28"/>
      <c r="QAZ880" s="28"/>
      <c r="QBA880" s="28"/>
      <c r="QBB880" s="28"/>
      <c r="QBC880" s="28"/>
      <c r="QBD880" s="28"/>
      <c r="QBE880" s="28"/>
      <c r="QBF880" s="28"/>
      <c r="QBG880" s="28"/>
      <c r="QBH880" s="28"/>
      <c r="QBI880" s="28"/>
      <c r="QBJ880" s="28"/>
      <c r="QBK880" s="28"/>
      <c r="QBL880" s="28"/>
      <c r="QBM880" s="28"/>
      <c r="QBN880" s="28"/>
      <c r="QBO880" s="28"/>
      <c r="QBP880" s="28"/>
      <c r="QBQ880" s="28"/>
      <c r="QBR880" s="28"/>
      <c r="QBS880" s="28"/>
      <c r="QBT880" s="28"/>
      <c r="QBU880" s="28"/>
      <c r="QBV880" s="28"/>
      <c r="QBW880" s="28"/>
      <c r="QBX880" s="28"/>
      <c r="QBY880" s="28"/>
      <c r="QBZ880" s="28"/>
      <c r="QCA880" s="28"/>
      <c r="QCB880" s="28"/>
      <c r="QCC880" s="28"/>
      <c r="QCD880" s="28"/>
      <c r="QCE880" s="28"/>
      <c r="QCF880" s="28"/>
      <c r="QCG880" s="28"/>
      <c r="QCH880" s="28"/>
      <c r="QCI880" s="28"/>
      <c r="QCJ880" s="28"/>
      <c r="QCK880" s="28"/>
      <c r="QCL880" s="28"/>
      <c r="QCM880" s="28"/>
      <c r="QCN880" s="28"/>
      <c r="QCO880" s="28"/>
      <c r="QCP880" s="28"/>
      <c r="QCQ880" s="28"/>
      <c r="QCR880" s="28"/>
      <c r="QCS880" s="28"/>
      <c r="QCT880" s="28"/>
      <c r="QCU880" s="28"/>
      <c r="QCV880" s="28"/>
      <c r="QCW880" s="28"/>
      <c r="QCX880" s="28"/>
      <c r="QCY880" s="28"/>
      <c r="QCZ880" s="28"/>
      <c r="QDA880" s="28"/>
      <c r="QDB880" s="28"/>
      <c r="QDC880" s="28"/>
      <c r="QDD880" s="28"/>
      <c r="QDE880" s="28"/>
      <c r="QDF880" s="28"/>
      <c r="QDG880" s="28"/>
      <c r="QDH880" s="28"/>
      <c r="QDI880" s="28"/>
      <c r="QDJ880" s="28"/>
      <c r="QDK880" s="28"/>
      <c r="QDL880" s="28"/>
      <c r="QDM880" s="28"/>
      <c r="QDN880" s="28"/>
      <c r="QDO880" s="28"/>
      <c r="QDP880" s="28"/>
      <c r="QDQ880" s="28"/>
      <c r="QDR880" s="28"/>
      <c r="QDS880" s="28"/>
      <c r="QDT880" s="28"/>
      <c r="QDU880" s="28"/>
      <c r="QDV880" s="28"/>
      <c r="QDW880" s="28"/>
      <c r="QDX880" s="28"/>
      <c r="QDY880" s="28"/>
      <c r="QDZ880" s="28"/>
      <c r="QEA880" s="28"/>
      <c r="QEB880" s="28"/>
      <c r="QEC880" s="28"/>
      <c r="QED880" s="28"/>
      <c r="QEE880" s="28"/>
      <c r="QEF880" s="28"/>
      <c r="QEG880" s="28"/>
      <c r="QEH880" s="28"/>
      <c r="QEI880" s="28"/>
      <c r="QEJ880" s="28"/>
      <c r="QEK880" s="28"/>
      <c r="QEL880" s="28"/>
      <c r="QEM880" s="28"/>
      <c r="QEN880" s="28"/>
      <c r="QEO880" s="28"/>
      <c r="QEP880" s="28"/>
      <c r="QEQ880" s="28"/>
      <c r="QER880" s="28"/>
      <c r="QES880" s="28"/>
      <c r="QET880" s="28"/>
      <c r="QEU880" s="28"/>
      <c r="QEV880" s="28"/>
      <c r="QEW880" s="28"/>
      <c r="QEX880" s="28"/>
      <c r="QEY880" s="28"/>
      <c r="QEZ880" s="28"/>
      <c r="QFA880" s="28"/>
      <c r="QFB880" s="28"/>
      <c r="QFC880" s="28"/>
      <c r="QFD880" s="28"/>
      <c r="QFE880" s="28"/>
      <c r="QFF880" s="28"/>
      <c r="QFG880" s="28"/>
      <c r="QFH880" s="28"/>
      <c r="QFI880" s="28"/>
      <c r="QFJ880" s="28"/>
      <c r="QFK880" s="28"/>
      <c r="QFL880" s="28"/>
      <c r="QFM880" s="28"/>
      <c r="QFN880" s="28"/>
      <c r="QFO880" s="28"/>
      <c r="QFP880" s="28"/>
      <c r="QFQ880" s="28"/>
      <c r="QFR880" s="28"/>
      <c r="QFS880" s="28"/>
      <c r="QFT880" s="28"/>
      <c r="QFU880" s="28"/>
      <c r="QFV880" s="28"/>
      <c r="QFW880" s="28"/>
      <c r="QFX880" s="28"/>
      <c r="QFY880" s="28"/>
      <c r="QFZ880" s="28"/>
      <c r="QGA880" s="28"/>
      <c r="QGB880" s="28"/>
      <c r="QGC880" s="28"/>
      <c r="QGD880" s="28"/>
      <c r="QGE880" s="28"/>
      <c r="QGF880" s="28"/>
      <c r="QGG880" s="28"/>
      <c r="QGH880" s="28"/>
      <c r="QGI880" s="28"/>
      <c r="QGJ880" s="28"/>
      <c r="QGK880" s="28"/>
      <c r="QGL880" s="28"/>
      <c r="QGM880" s="28"/>
      <c r="QGN880" s="28"/>
      <c r="QGO880" s="28"/>
      <c r="QGP880" s="28"/>
      <c r="QGQ880" s="28"/>
      <c r="QGR880" s="28"/>
      <c r="QGS880" s="28"/>
      <c r="QGT880" s="28"/>
      <c r="QGU880" s="28"/>
      <c r="QGV880" s="28"/>
      <c r="QGW880" s="28"/>
      <c r="QGX880" s="28"/>
      <c r="QGY880" s="28"/>
      <c r="QGZ880" s="28"/>
      <c r="QHA880" s="28"/>
      <c r="QHB880" s="28"/>
      <c r="QHC880" s="28"/>
      <c r="QHD880" s="28"/>
      <c r="QHE880" s="28"/>
      <c r="QHF880" s="28"/>
      <c r="QHG880" s="28"/>
      <c r="QHH880" s="28"/>
      <c r="QHI880" s="28"/>
      <c r="QHJ880" s="28"/>
      <c r="QHK880" s="28"/>
      <c r="QHL880" s="28"/>
      <c r="QHM880" s="28"/>
      <c r="QHN880" s="28"/>
      <c r="QHO880" s="28"/>
      <c r="QHP880" s="28"/>
      <c r="QHQ880" s="28"/>
      <c r="QHR880" s="28"/>
      <c r="QHS880" s="28"/>
      <c r="QHT880" s="28"/>
      <c r="QHU880" s="28"/>
      <c r="QHV880" s="28"/>
      <c r="QHW880" s="28"/>
      <c r="QHX880" s="28"/>
      <c r="QHY880" s="28"/>
      <c r="QHZ880" s="28"/>
      <c r="QIA880" s="28"/>
      <c r="QIB880" s="28"/>
      <c r="QIC880" s="28"/>
      <c r="QID880" s="28"/>
      <c r="QIE880" s="28"/>
      <c r="QIF880" s="28"/>
      <c r="QIG880" s="28"/>
      <c r="QIH880" s="28"/>
      <c r="QII880" s="28"/>
      <c r="QIJ880" s="28"/>
      <c r="QIK880" s="28"/>
      <c r="QIL880" s="28"/>
      <c r="QIM880" s="28"/>
      <c r="QIN880" s="28"/>
      <c r="QIO880" s="28"/>
      <c r="QIP880" s="28"/>
      <c r="QIQ880" s="28"/>
      <c r="QIR880" s="28"/>
      <c r="QIS880" s="28"/>
      <c r="QIT880" s="28"/>
      <c r="QIU880" s="28"/>
      <c r="QIV880" s="28"/>
      <c r="QIW880" s="28"/>
      <c r="QIX880" s="28"/>
      <c r="QIY880" s="28"/>
      <c r="QIZ880" s="28"/>
      <c r="QJA880" s="28"/>
      <c r="QJB880" s="28"/>
      <c r="QJC880" s="28"/>
      <c r="QJD880" s="28"/>
      <c r="QJE880" s="28"/>
      <c r="QJF880" s="28"/>
      <c r="QJG880" s="28"/>
      <c r="QJH880" s="28"/>
      <c r="QJI880" s="28"/>
      <c r="QJJ880" s="28"/>
      <c r="QJK880" s="28"/>
      <c r="QJL880" s="28"/>
      <c r="QJM880" s="28"/>
      <c r="QJN880" s="28"/>
      <c r="QJO880" s="28"/>
      <c r="QJP880" s="28"/>
      <c r="QJQ880" s="28"/>
      <c r="QJR880" s="28"/>
      <c r="QJS880" s="28"/>
      <c r="QJT880" s="28"/>
      <c r="QJU880" s="28"/>
      <c r="QJV880" s="28"/>
      <c r="QJW880" s="28"/>
      <c r="QJX880" s="28"/>
      <c r="QJY880" s="28"/>
      <c r="QJZ880" s="28"/>
      <c r="QKA880" s="28"/>
      <c r="QKB880" s="28"/>
      <c r="QKC880" s="28"/>
      <c r="QKD880" s="28"/>
      <c r="QKE880" s="28"/>
      <c r="QKF880" s="28"/>
      <c r="QKG880" s="28"/>
      <c r="QKH880" s="28"/>
      <c r="QKI880" s="28"/>
      <c r="QKJ880" s="28"/>
      <c r="QKK880" s="28"/>
      <c r="QKL880" s="28"/>
      <c r="QKM880" s="28"/>
      <c r="QKN880" s="28"/>
      <c r="QKO880" s="28"/>
      <c r="QKP880" s="28"/>
      <c r="QKQ880" s="28"/>
      <c r="QKR880" s="28"/>
      <c r="QKS880" s="28"/>
      <c r="QKT880" s="28"/>
      <c r="QKU880" s="28"/>
      <c r="QKV880" s="28"/>
      <c r="QKW880" s="28"/>
      <c r="QKX880" s="28"/>
      <c r="QKY880" s="28"/>
      <c r="QKZ880" s="28"/>
      <c r="QLA880" s="28"/>
      <c r="QLB880" s="28"/>
      <c r="QLC880" s="28"/>
      <c r="QLD880" s="28"/>
      <c r="QLE880" s="28"/>
      <c r="QLF880" s="28"/>
      <c r="QLG880" s="28"/>
      <c r="QLH880" s="28"/>
      <c r="QLI880" s="28"/>
      <c r="QLJ880" s="28"/>
      <c r="QLK880" s="28"/>
      <c r="QLL880" s="28"/>
      <c r="QLM880" s="28"/>
      <c r="QLN880" s="28"/>
      <c r="QLO880" s="28"/>
      <c r="QLP880" s="28"/>
      <c r="QLQ880" s="28"/>
      <c r="QLR880" s="28"/>
      <c r="QLS880" s="28"/>
      <c r="QLT880" s="28"/>
      <c r="QLU880" s="28"/>
      <c r="QLV880" s="28"/>
      <c r="QLW880" s="28"/>
      <c r="QLX880" s="28"/>
      <c r="QLY880" s="28"/>
      <c r="QLZ880" s="28"/>
      <c r="QMA880" s="28"/>
      <c r="QMB880" s="28"/>
      <c r="QMC880" s="28"/>
      <c r="QMD880" s="28"/>
      <c r="QME880" s="28"/>
      <c r="QMF880" s="28"/>
      <c r="QMG880" s="28"/>
      <c r="QMH880" s="28"/>
      <c r="QMI880" s="28"/>
      <c r="QMJ880" s="28"/>
      <c r="QMK880" s="28"/>
      <c r="QML880" s="28"/>
      <c r="QMM880" s="28"/>
      <c r="QMN880" s="28"/>
      <c r="QMO880" s="28"/>
      <c r="QMP880" s="28"/>
      <c r="QMQ880" s="28"/>
      <c r="QMR880" s="28"/>
      <c r="QMS880" s="28"/>
      <c r="QMT880" s="28"/>
      <c r="QMU880" s="28"/>
      <c r="QMV880" s="28"/>
      <c r="QMW880" s="28"/>
      <c r="QMX880" s="28"/>
      <c r="QMY880" s="28"/>
      <c r="QMZ880" s="28"/>
      <c r="QNA880" s="28"/>
      <c r="QNB880" s="28"/>
      <c r="QNC880" s="28"/>
      <c r="QND880" s="28"/>
      <c r="QNE880" s="28"/>
      <c r="QNF880" s="28"/>
      <c r="QNG880" s="28"/>
      <c r="QNH880" s="28"/>
      <c r="QNI880" s="28"/>
      <c r="QNJ880" s="28"/>
      <c r="QNK880" s="28"/>
      <c r="QNL880" s="28"/>
      <c r="QNM880" s="28"/>
      <c r="QNN880" s="28"/>
      <c r="QNO880" s="28"/>
      <c r="QNP880" s="28"/>
      <c r="QNQ880" s="28"/>
      <c r="QNR880" s="28"/>
      <c r="QNS880" s="28"/>
      <c r="QNT880" s="28"/>
      <c r="QNU880" s="28"/>
      <c r="QNV880" s="28"/>
      <c r="QNW880" s="28"/>
      <c r="QNX880" s="28"/>
      <c r="QNY880" s="28"/>
      <c r="QNZ880" s="28"/>
      <c r="QOA880" s="28"/>
      <c r="QOB880" s="28"/>
      <c r="QOC880" s="28"/>
      <c r="QOD880" s="28"/>
      <c r="QOE880" s="28"/>
      <c r="QOF880" s="28"/>
      <c r="QOG880" s="28"/>
      <c r="QOH880" s="28"/>
      <c r="QOI880" s="28"/>
      <c r="QOJ880" s="28"/>
      <c r="QOK880" s="28"/>
      <c r="QOL880" s="28"/>
      <c r="QOM880" s="28"/>
      <c r="QON880" s="28"/>
      <c r="QOO880" s="28"/>
      <c r="QOP880" s="28"/>
      <c r="QOQ880" s="28"/>
      <c r="QOR880" s="28"/>
      <c r="QOS880" s="28"/>
      <c r="QOT880" s="28"/>
      <c r="QOU880" s="28"/>
      <c r="QOV880" s="28"/>
      <c r="QOW880" s="28"/>
      <c r="QOX880" s="28"/>
      <c r="QOY880" s="28"/>
      <c r="QOZ880" s="28"/>
      <c r="QPA880" s="28"/>
      <c r="QPB880" s="28"/>
      <c r="QPC880" s="28"/>
      <c r="QPD880" s="28"/>
      <c r="QPE880" s="28"/>
      <c r="QPF880" s="28"/>
      <c r="QPG880" s="28"/>
      <c r="QPH880" s="28"/>
      <c r="QPI880" s="28"/>
      <c r="QPJ880" s="28"/>
      <c r="QPK880" s="28"/>
      <c r="QPL880" s="28"/>
      <c r="QPM880" s="28"/>
      <c r="QPN880" s="28"/>
      <c r="QPO880" s="28"/>
      <c r="QPP880" s="28"/>
      <c r="QPQ880" s="28"/>
      <c r="QPR880" s="28"/>
      <c r="QPS880" s="28"/>
      <c r="QPT880" s="28"/>
      <c r="QPU880" s="28"/>
      <c r="QPV880" s="28"/>
      <c r="QPW880" s="28"/>
      <c r="QPX880" s="28"/>
      <c r="QPY880" s="28"/>
      <c r="QPZ880" s="28"/>
      <c r="QQA880" s="28"/>
      <c r="QQB880" s="28"/>
      <c r="QQC880" s="28"/>
      <c r="QQD880" s="28"/>
      <c r="QQE880" s="28"/>
      <c r="QQF880" s="28"/>
      <c r="QQG880" s="28"/>
      <c r="QQH880" s="28"/>
      <c r="QQI880" s="28"/>
      <c r="QQJ880" s="28"/>
      <c r="QQK880" s="28"/>
      <c r="QQL880" s="28"/>
      <c r="QQM880" s="28"/>
      <c r="QQN880" s="28"/>
      <c r="QQO880" s="28"/>
      <c r="QQP880" s="28"/>
      <c r="QQQ880" s="28"/>
      <c r="QQR880" s="28"/>
      <c r="QQS880" s="28"/>
      <c r="QQT880" s="28"/>
      <c r="QQU880" s="28"/>
      <c r="QQV880" s="28"/>
      <c r="QQW880" s="28"/>
      <c r="QQX880" s="28"/>
      <c r="QQY880" s="28"/>
      <c r="QQZ880" s="28"/>
      <c r="QRA880" s="28"/>
      <c r="QRB880" s="28"/>
      <c r="QRC880" s="28"/>
      <c r="QRD880" s="28"/>
      <c r="QRE880" s="28"/>
      <c r="QRF880" s="28"/>
      <c r="QRG880" s="28"/>
      <c r="QRH880" s="28"/>
      <c r="QRI880" s="28"/>
      <c r="QRJ880" s="28"/>
      <c r="QRK880" s="28"/>
      <c r="QRL880" s="28"/>
      <c r="QRM880" s="28"/>
      <c r="QRN880" s="28"/>
      <c r="QRO880" s="28"/>
      <c r="QRP880" s="28"/>
      <c r="QRQ880" s="28"/>
      <c r="QRR880" s="28"/>
      <c r="QRS880" s="28"/>
      <c r="QRT880" s="28"/>
      <c r="QRU880" s="28"/>
      <c r="QRV880" s="28"/>
      <c r="QRW880" s="28"/>
      <c r="QRX880" s="28"/>
      <c r="QRY880" s="28"/>
      <c r="QRZ880" s="28"/>
      <c r="QSA880" s="28"/>
      <c r="QSB880" s="28"/>
      <c r="QSC880" s="28"/>
      <c r="QSD880" s="28"/>
      <c r="QSE880" s="28"/>
      <c r="QSF880" s="28"/>
      <c r="QSG880" s="28"/>
      <c r="QSH880" s="28"/>
      <c r="QSI880" s="28"/>
      <c r="QSJ880" s="28"/>
      <c r="QSK880" s="28"/>
      <c r="QSL880" s="28"/>
      <c r="QSM880" s="28"/>
      <c r="QSN880" s="28"/>
      <c r="QSO880" s="28"/>
      <c r="QSP880" s="28"/>
      <c r="QSQ880" s="28"/>
      <c r="QSR880" s="28"/>
      <c r="QSS880" s="28"/>
      <c r="QST880" s="28"/>
      <c r="QSU880" s="28"/>
      <c r="QSV880" s="28"/>
      <c r="QSW880" s="28"/>
      <c r="QSX880" s="28"/>
      <c r="QSY880" s="28"/>
      <c r="QSZ880" s="28"/>
      <c r="QTA880" s="28"/>
      <c r="QTB880" s="28"/>
      <c r="QTC880" s="28"/>
      <c r="QTD880" s="28"/>
      <c r="QTE880" s="28"/>
      <c r="QTF880" s="28"/>
      <c r="QTG880" s="28"/>
      <c r="QTH880" s="28"/>
      <c r="QTI880" s="28"/>
      <c r="QTJ880" s="28"/>
      <c r="QTK880" s="28"/>
      <c r="QTL880" s="28"/>
      <c r="QTM880" s="28"/>
      <c r="QTN880" s="28"/>
      <c r="QTO880" s="28"/>
      <c r="QTP880" s="28"/>
      <c r="QTQ880" s="28"/>
      <c r="QTR880" s="28"/>
      <c r="QTS880" s="28"/>
      <c r="QTT880" s="28"/>
      <c r="QTU880" s="28"/>
      <c r="QTV880" s="28"/>
      <c r="QTW880" s="28"/>
      <c r="QTX880" s="28"/>
      <c r="QTY880" s="28"/>
      <c r="QTZ880" s="28"/>
      <c r="QUA880" s="28"/>
      <c r="QUB880" s="28"/>
      <c r="QUC880" s="28"/>
      <c r="QUD880" s="28"/>
      <c r="QUE880" s="28"/>
      <c r="QUF880" s="28"/>
      <c r="QUG880" s="28"/>
      <c r="QUH880" s="28"/>
      <c r="QUI880" s="28"/>
      <c r="QUJ880" s="28"/>
      <c r="QUK880" s="28"/>
      <c r="QUL880" s="28"/>
      <c r="QUM880" s="28"/>
      <c r="QUN880" s="28"/>
      <c r="QUO880" s="28"/>
      <c r="QUP880" s="28"/>
      <c r="QUQ880" s="28"/>
      <c r="QUR880" s="28"/>
      <c r="QUS880" s="28"/>
      <c r="QUT880" s="28"/>
      <c r="QUU880" s="28"/>
      <c r="QUV880" s="28"/>
      <c r="QUW880" s="28"/>
      <c r="QUX880" s="28"/>
      <c r="QUY880" s="28"/>
      <c r="QUZ880" s="28"/>
      <c r="QVA880" s="28"/>
      <c r="QVB880" s="28"/>
      <c r="QVC880" s="28"/>
      <c r="QVD880" s="28"/>
      <c r="QVE880" s="28"/>
      <c r="QVF880" s="28"/>
      <c r="QVG880" s="28"/>
      <c r="QVH880" s="28"/>
      <c r="QVI880" s="28"/>
      <c r="QVJ880" s="28"/>
      <c r="QVK880" s="28"/>
      <c r="QVL880" s="28"/>
      <c r="QVM880" s="28"/>
      <c r="QVN880" s="28"/>
      <c r="QVO880" s="28"/>
      <c r="QVP880" s="28"/>
      <c r="QVQ880" s="28"/>
      <c r="QVR880" s="28"/>
      <c r="QVS880" s="28"/>
      <c r="QVT880" s="28"/>
      <c r="QVU880" s="28"/>
      <c r="QVV880" s="28"/>
      <c r="QVW880" s="28"/>
      <c r="QVX880" s="28"/>
      <c r="QVY880" s="28"/>
      <c r="QVZ880" s="28"/>
      <c r="QWA880" s="28"/>
      <c r="QWB880" s="28"/>
      <c r="QWC880" s="28"/>
      <c r="QWD880" s="28"/>
      <c r="QWE880" s="28"/>
      <c r="QWF880" s="28"/>
      <c r="QWG880" s="28"/>
      <c r="QWH880" s="28"/>
      <c r="QWI880" s="28"/>
      <c r="QWJ880" s="28"/>
      <c r="QWK880" s="28"/>
      <c r="QWL880" s="28"/>
      <c r="QWM880" s="28"/>
      <c r="QWN880" s="28"/>
      <c r="QWO880" s="28"/>
      <c r="QWP880" s="28"/>
      <c r="QWQ880" s="28"/>
      <c r="QWR880" s="28"/>
      <c r="QWS880" s="28"/>
      <c r="QWT880" s="28"/>
      <c r="QWU880" s="28"/>
      <c r="QWV880" s="28"/>
      <c r="QWW880" s="28"/>
      <c r="QWX880" s="28"/>
      <c r="QWY880" s="28"/>
      <c r="QWZ880" s="28"/>
      <c r="QXA880" s="28"/>
      <c r="QXB880" s="28"/>
      <c r="QXC880" s="28"/>
      <c r="QXD880" s="28"/>
      <c r="QXE880" s="28"/>
      <c r="QXF880" s="28"/>
      <c r="QXG880" s="28"/>
      <c r="QXH880" s="28"/>
      <c r="QXI880" s="28"/>
      <c r="QXJ880" s="28"/>
      <c r="QXK880" s="28"/>
      <c r="QXL880" s="28"/>
      <c r="QXM880" s="28"/>
      <c r="QXN880" s="28"/>
      <c r="QXO880" s="28"/>
      <c r="QXP880" s="28"/>
      <c r="QXQ880" s="28"/>
      <c r="QXR880" s="28"/>
      <c r="QXS880" s="28"/>
      <c r="QXT880" s="28"/>
      <c r="QXU880" s="28"/>
      <c r="QXV880" s="28"/>
      <c r="QXW880" s="28"/>
      <c r="QXX880" s="28"/>
      <c r="QXY880" s="28"/>
      <c r="QXZ880" s="28"/>
      <c r="QYA880" s="28"/>
      <c r="QYB880" s="28"/>
      <c r="QYC880" s="28"/>
      <c r="QYD880" s="28"/>
      <c r="QYE880" s="28"/>
      <c r="QYF880" s="28"/>
      <c r="QYG880" s="28"/>
      <c r="QYH880" s="28"/>
      <c r="QYI880" s="28"/>
      <c r="QYJ880" s="28"/>
      <c r="QYK880" s="28"/>
      <c r="QYL880" s="28"/>
      <c r="QYM880" s="28"/>
      <c r="QYN880" s="28"/>
      <c r="QYO880" s="28"/>
      <c r="QYP880" s="28"/>
      <c r="QYQ880" s="28"/>
      <c r="QYR880" s="28"/>
      <c r="QYS880" s="28"/>
      <c r="QYT880" s="28"/>
      <c r="QYU880" s="28"/>
      <c r="QYV880" s="28"/>
      <c r="QYW880" s="28"/>
      <c r="QYX880" s="28"/>
      <c r="QYY880" s="28"/>
      <c r="QYZ880" s="28"/>
      <c r="QZA880" s="28"/>
      <c r="QZB880" s="28"/>
      <c r="QZC880" s="28"/>
      <c r="QZD880" s="28"/>
      <c r="QZE880" s="28"/>
      <c r="QZF880" s="28"/>
      <c r="QZG880" s="28"/>
      <c r="QZH880" s="28"/>
      <c r="QZI880" s="28"/>
      <c r="QZJ880" s="28"/>
      <c r="QZK880" s="28"/>
      <c r="QZL880" s="28"/>
      <c r="QZM880" s="28"/>
      <c r="QZN880" s="28"/>
      <c r="QZO880" s="28"/>
      <c r="QZP880" s="28"/>
      <c r="QZQ880" s="28"/>
      <c r="QZR880" s="28"/>
      <c r="QZS880" s="28"/>
      <c r="QZT880" s="28"/>
      <c r="QZU880" s="28"/>
      <c r="QZV880" s="28"/>
      <c r="QZW880" s="28"/>
      <c r="QZX880" s="28"/>
      <c r="QZY880" s="28"/>
      <c r="QZZ880" s="28"/>
      <c r="RAA880" s="28"/>
      <c r="RAB880" s="28"/>
      <c r="RAC880" s="28"/>
      <c r="RAD880" s="28"/>
      <c r="RAE880" s="28"/>
      <c r="RAF880" s="28"/>
      <c r="RAG880" s="28"/>
      <c r="RAH880" s="28"/>
      <c r="RAI880" s="28"/>
      <c r="RAJ880" s="28"/>
      <c r="RAK880" s="28"/>
      <c r="RAL880" s="28"/>
      <c r="RAM880" s="28"/>
      <c r="RAN880" s="28"/>
      <c r="RAO880" s="28"/>
      <c r="RAP880" s="28"/>
      <c r="RAQ880" s="28"/>
      <c r="RAR880" s="28"/>
      <c r="RAS880" s="28"/>
      <c r="RAT880" s="28"/>
      <c r="RAU880" s="28"/>
      <c r="RAV880" s="28"/>
      <c r="RAW880" s="28"/>
      <c r="RAX880" s="28"/>
      <c r="RAY880" s="28"/>
      <c r="RAZ880" s="28"/>
      <c r="RBA880" s="28"/>
      <c r="RBB880" s="28"/>
      <c r="RBC880" s="28"/>
      <c r="RBD880" s="28"/>
      <c r="RBE880" s="28"/>
      <c r="RBF880" s="28"/>
      <c r="RBG880" s="28"/>
      <c r="RBH880" s="28"/>
      <c r="RBI880" s="28"/>
      <c r="RBJ880" s="28"/>
      <c r="RBK880" s="28"/>
      <c r="RBL880" s="28"/>
      <c r="RBM880" s="28"/>
      <c r="RBN880" s="28"/>
      <c r="RBO880" s="28"/>
      <c r="RBP880" s="28"/>
      <c r="RBQ880" s="28"/>
      <c r="RBR880" s="28"/>
      <c r="RBS880" s="28"/>
      <c r="RBT880" s="28"/>
      <c r="RBU880" s="28"/>
      <c r="RBV880" s="28"/>
      <c r="RBW880" s="28"/>
      <c r="RBX880" s="28"/>
      <c r="RBY880" s="28"/>
      <c r="RBZ880" s="28"/>
      <c r="RCA880" s="28"/>
      <c r="RCB880" s="28"/>
      <c r="RCC880" s="28"/>
      <c r="RCD880" s="28"/>
      <c r="RCE880" s="28"/>
      <c r="RCF880" s="28"/>
      <c r="RCG880" s="28"/>
      <c r="RCH880" s="28"/>
      <c r="RCI880" s="28"/>
      <c r="RCJ880" s="28"/>
      <c r="RCK880" s="28"/>
      <c r="RCL880" s="28"/>
      <c r="RCM880" s="28"/>
      <c r="RCN880" s="28"/>
      <c r="RCO880" s="28"/>
      <c r="RCP880" s="28"/>
      <c r="RCQ880" s="28"/>
      <c r="RCR880" s="28"/>
      <c r="RCS880" s="28"/>
      <c r="RCT880" s="28"/>
      <c r="RCU880" s="28"/>
      <c r="RCV880" s="28"/>
      <c r="RCW880" s="28"/>
      <c r="RCX880" s="28"/>
      <c r="RCY880" s="28"/>
      <c r="RCZ880" s="28"/>
      <c r="RDA880" s="28"/>
      <c r="RDB880" s="28"/>
      <c r="RDC880" s="28"/>
      <c r="RDD880" s="28"/>
      <c r="RDE880" s="28"/>
      <c r="RDF880" s="28"/>
      <c r="RDG880" s="28"/>
      <c r="RDH880" s="28"/>
      <c r="RDI880" s="28"/>
      <c r="RDJ880" s="28"/>
      <c r="RDK880" s="28"/>
      <c r="RDL880" s="28"/>
      <c r="RDM880" s="28"/>
      <c r="RDN880" s="28"/>
      <c r="RDO880" s="28"/>
      <c r="RDP880" s="28"/>
      <c r="RDQ880" s="28"/>
      <c r="RDR880" s="28"/>
      <c r="RDS880" s="28"/>
      <c r="RDT880" s="28"/>
      <c r="RDU880" s="28"/>
      <c r="RDV880" s="28"/>
      <c r="RDW880" s="28"/>
      <c r="RDX880" s="28"/>
      <c r="RDY880" s="28"/>
      <c r="RDZ880" s="28"/>
      <c r="REA880" s="28"/>
      <c r="REB880" s="28"/>
      <c r="REC880" s="28"/>
      <c r="RED880" s="28"/>
      <c r="REE880" s="28"/>
      <c r="REF880" s="28"/>
      <c r="REG880" s="28"/>
      <c r="REH880" s="28"/>
      <c r="REI880" s="28"/>
      <c r="REJ880" s="28"/>
      <c r="REK880" s="28"/>
      <c r="REL880" s="28"/>
      <c r="REM880" s="28"/>
      <c r="REN880" s="28"/>
      <c r="REO880" s="28"/>
      <c r="REP880" s="28"/>
      <c r="REQ880" s="28"/>
      <c r="RER880" s="28"/>
      <c r="RES880" s="28"/>
      <c r="RET880" s="28"/>
      <c r="REU880" s="28"/>
      <c r="REV880" s="28"/>
      <c r="REW880" s="28"/>
      <c r="REX880" s="28"/>
      <c r="REY880" s="28"/>
      <c r="REZ880" s="28"/>
      <c r="RFA880" s="28"/>
      <c r="RFB880" s="28"/>
      <c r="RFC880" s="28"/>
      <c r="RFD880" s="28"/>
      <c r="RFE880" s="28"/>
      <c r="RFF880" s="28"/>
      <c r="RFG880" s="28"/>
      <c r="RFH880" s="28"/>
      <c r="RFI880" s="28"/>
      <c r="RFJ880" s="28"/>
      <c r="RFK880" s="28"/>
      <c r="RFL880" s="28"/>
      <c r="RFM880" s="28"/>
      <c r="RFN880" s="28"/>
      <c r="RFO880" s="28"/>
      <c r="RFP880" s="28"/>
      <c r="RFQ880" s="28"/>
      <c r="RFR880" s="28"/>
      <c r="RFS880" s="28"/>
      <c r="RFT880" s="28"/>
      <c r="RFU880" s="28"/>
      <c r="RFV880" s="28"/>
      <c r="RFW880" s="28"/>
      <c r="RFX880" s="28"/>
      <c r="RFY880" s="28"/>
      <c r="RFZ880" s="28"/>
      <c r="RGA880" s="28"/>
      <c r="RGB880" s="28"/>
      <c r="RGC880" s="28"/>
      <c r="RGD880" s="28"/>
      <c r="RGE880" s="28"/>
      <c r="RGF880" s="28"/>
      <c r="RGG880" s="28"/>
      <c r="RGH880" s="28"/>
      <c r="RGI880" s="28"/>
      <c r="RGJ880" s="28"/>
      <c r="RGK880" s="28"/>
      <c r="RGL880" s="28"/>
      <c r="RGM880" s="28"/>
      <c r="RGN880" s="28"/>
      <c r="RGO880" s="28"/>
      <c r="RGP880" s="28"/>
      <c r="RGQ880" s="28"/>
      <c r="RGR880" s="28"/>
      <c r="RGS880" s="28"/>
      <c r="RGT880" s="28"/>
      <c r="RGU880" s="28"/>
      <c r="RGV880" s="28"/>
      <c r="RGW880" s="28"/>
      <c r="RGX880" s="28"/>
      <c r="RGY880" s="28"/>
      <c r="RGZ880" s="28"/>
      <c r="RHA880" s="28"/>
      <c r="RHB880" s="28"/>
      <c r="RHC880" s="28"/>
      <c r="RHD880" s="28"/>
      <c r="RHE880" s="28"/>
      <c r="RHF880" s="28"/>
      <c r="RHG880" s="28"/>
      <c r="RHH880" s="28"/>
      <c r="RHI880" s="28"/>
      <c r="RHJ880" s="28"/>
      <c r="RHK880" s="28"/>
      <c r="RHL880" s="28"/>
      <c r="RHM880" s="28"/>
      <c r="RHN880" s="28"/>
      <c r="RHO880" s="28"/>
      <c r="RHP880" s="28"/>
      <c r="RHQ880" s="28"/>
      <c r="RHR880" s="28"/>
      <c r="RHS880" s="28"/>
      <c r="RHT880" s="28"/>
      <c r="RHU880" s="28"/>
      <c r="RHV880" s="28"/>
      <c r="RHW880" s="28"/>
      <c r="RHX880" s="28"/>
      <c r="RHY880" s="28"/>
      <c r="RHZ880" s="28"/>
      <c r="RIA880" s="28"/>
      <c r="RIB880" s="28"/>
      <c r="RIC880" s="28"/>
      <c r="RID880" s="28"/>
      <c r="RIE880" s="28"/>
      <c r="RIF880" s="28"/>
      <c r="RIG880" s="28"/>
      <c r="RIH880" s="28"/>
      <c r="RII880" s="28"/>
      <c r="RIJ880" s="28"/>
      <c r="RIK880" s="28"/>
      <c r="RIL880" s="28"/>
      <c r="RIM880" s="28"/>
      <c r="RIN880" s="28"/>
      <c r="RIO880" s="28"/>
      <c r="RIP880" s="28"/>
      <c r="RIQ880" s="28"/>
      <c r="RIR880" s="28"/>
      <c r="RIS880" s="28"/>
      <c r="RIT880" s="28"/>
      <c r="RIU880" s="28"/>
      <c r="RIV880" s="28"/>
      <c r="RIW880" s="28"/>
      <c r="RIX880" s="28"/>
      <c r="RIY880" s="28"/>
      <c r="RIZ880" s="28"/>
      <c r="RJA880" s="28"/>
      <c r="RJB880" s="28"/>
      <c r="RJC880" s="28"/>
      <c r="RJD880" s="28"/>
      <c r="RJE880" s="28"/>
      <c r="RJF880" s="28"/>
      <c r="RJG880" s="28"/>
      <c r="RJH880" s="28"/>
      <c r="RJI880" s="28"/>
      <c r="RJJ880" s="28"/>
      <c r="RJK880" s="28"/>
      <c r="RJL880" s="28"/>
      <c r="RJM880" s="28"/>
      <c r="RJN880" s="28"/>
      <c r="RJO880" s="28"/>
      <c r="RJP880" s="28"/>
      <c r="RJQ880" s="28"/>
      <c r="RJR880" s="28"/>
      <c r="RJS880" s="28"/>
      <c r="RJT880" s="28"/>
      <c r="RJU880" s="28"/>
      <c r="RJV880" s="28"/>
      <c r="RJW880" s="28"/>
      <c r="RJX880" s="28"/>
      <c r="RJY880" s="28"/>
      <c r="RJZ880" s="28"/>
      <c r="RKA880" s="28"/>
      <c r="RKB880" s="28"/>
      <c r="RKC880" s="28"/>
      <c r="RKD880" s="28"/>
      <c r="RKE880" s="28"/>
      <c r="RKF880" s="28"/>
      <c r="RKG880" s="28"/>
      <c r="RKH880" s="28"/>
      <c r="RKI880" s="28"/>
      <c r="RKJ880" s="28"/>
      <c r="RKK880" s="28"/>
      <c r="RKL880" s="28"/>
      <c r="RKM880" s="28"/>
      <c r="RKN880" s="28"/>
      <c r="RKO880" s="28"/>
      <c r="RKP880" s="28"/>
      <c r="RKQ880" s="28"/>
      <c r="RKR880" s="28"/>
      <c r="RKS880" s="28"/>
      <c r="RKT880" s="28"/>
      <c r="RKU880" s="28"/>
      <c r="RKV880" s="28"/>
      <c r="RKW880" s="28"/>
      <c r="RKX880" s="28"/>
      <c r="RKY880" s="28"/>
      <c r="RKZ880" s="28"/>
      <c r="RLA880" s="28"/>
      <c r="RLB880" s="28"/>
      <c r="RLC880" s="28"/>
      <c r="RLD880" s="28"/>
      <c r="RLE880" s="28"/>
      <c r="RLF880" s="28"/>
      <c r="RLG880" s="28"/>
      <c r="RLH880" s="28"/>
      <c r="RLI880" s="28"/>
      <c r="RLJ880" s="28"/>
      <c r="RLK880" s="28"/>
      <c r="RLL880" s="28"/>
      <c r="RLM880" s="28"/>
      <c r="RLN880" s="28"/>
      <c r="RLO880" s="28"/>
      <c r="RLP880" s="28"/>
      <c r="RLQ880" s="28"/>
      <c r="RLR880" s="28"/>
      <c r="RLS880" s="28"/>
      <c r="RLT880" s="28"/>
      <c r="RLU880" s="28"/>
      <c r="RLV880" s="28"/>
      <c r="RLW880" s="28"/>
      <c r="RLX880" s="28"/>
      <c r="RLY880" s="28"/>
      <c r="RLZ880" s="28"/>
      <c r="RMA880" s="28"/>
      <c r="RMB880" s="28"/>
      <c r="RMC880" s="28"/>
      <c r="RMD880" s="28"/>
      <c r="RME880" s="28"/>
      <c r="RMF880" s="28"/>
      <c r="RMG880" s="28"/>
      <c r="RMH880" s="28"/>
      <c r="RMI880" s="28"/>
      <c r="RMJ880" s="28"/>
      <c r="RMK880" s="28"/>
      <c r="RML880" s="28"/>
      <c r="RMM880" s="28"/>
      <c r="RMN880" s="28"/>
      <c r="RMO880" s="28"/>
      <c r="RMP880" s="28"/>
      <c r="RMQ880" s="28"/>
      <c r="RMR880" s="28"/>
      <c r="RMS880" s="28"/>
      <c r="RMT880" s="28"/>
      <c r="RMU880" s="28"/>
      <c r="RMV880" s="28"/>
      <c r="RMW880" s="28"/>
      <c r="RMX880" s="28"/>
      <c r="RMY880" s="28"/>
      <c r="RMZ880" s="28"/>
      <c r="RNA880" s="28"/>
      <c r="RNB880" s="28"/>
      <c r="RNC880" s="28"/>
      <c r="RND880" s="28"/>
      <c r="RNE880" s="28"/>
      <c r="RNF880" s="28"/>
      <c r="RNG880" s="28"/>
      <c r="RNH880" s="28"/>
      <c r="RNI880" s="28"/>
      <c r="RNJ880" s="28"/>
      <c r="RNK880" s="28"/>
      <c r="RNL880" s="28"/>
      <c r="RNM880" s="28"/>
      <c r="RNN880" s="28"/>
      <c r="RNO880" s="28"/>
      <c r="RNP880" s="28"/>
      <c r="RNQ880" s="28"/>
      <c r="RNR880" s="28"/>
      <c r="RNS880" s="28"/>
      <c r="RNT880" s="28"/>
      <c r="RNU880" s="28"/>
      <c r="RNV880" s="28"/>
      <c r="RNW880" s="28"/>
      <c r="RNX880" s="28"/>
      <c r="RNY880" s="28"/>
      <c r="RNZ880" s="28"/>
      <c r="ROA880" s="28"/>
      <c r="ROB880" s="28"/>
      <c r="ROC880" s="28"/>
      <c r="ROD880" s="28"/>
      <c r="ROE880" s="28"/>
      <c r="ROF880" s="28"/>
      <c r="ROG880" s="28"/>
      <c r="ROH880" s="28"/>
      <c r="ROI880" s="28"/>
      <c r="ROJ880" s="28"/>
      <c r="ROK880" s="28"/>
      <c r="ROL880" s="28"/>
      <c r="ROM880" s="28"/>
      <c r="RON880" s="28"/>
      <c r="ROO880" s="28"/>
      <c r="ROP880" s="28"/>
      <c r="ROQ880" s="28"/>
      <c r="ROR880" s="28"/>
      <c r="ROS880" s="28"/>
      <c r="ROT880" s="28"/>
      <c r="ROU880" s="28"/>
      <c r="ROV880" s="28"/>
      <c r="ROW880" s="28"/>
      <c r="ROX880" s="28"/>
      <c r="ROY880" s="28"/>
      <c r="ROZ880" s="28"/>
      <c r="RPA880" s="28"/>
      <c r="RPB880" s="28"/>
      <c r="RPC880" s="28"/>
      <c r="RPD880" s="28"/>
      <c r="RPE880" s="28"/>
      <c r="RPF880" s="28"/>
      <c r="RPG880" s="28"/>
      <c r="RPH880" s="28"/>
      <c r="RPI880" s="28"/>
      <c r="RPJ880" s="28"/>
      <c r="RPK880" s="28"/>
      <c r="RPL880" s="28"/>
      <c r="RPM880" s="28"/>
      <c r="RPN880" s="28"/>
      <c r="RPO880" s="28"/>
      <c r="RPP880" s="28"/>
      <c r="RPQ880" s="28"/>
      <c r="RPR880" s="28"/>
      <c r="RPS880" s="28"/>
      <c r="RPT880" s="28"/>
      <c r="RPU880" s="28"/>
      <c r="RPV880" s="28"/>
      <c r="RPW880" s="28"/>
      <c r="RPX880" s="28"/>
      <c r="RPY880" s="28"/>
      <c r="RPZ880" s="28"/>
      <c r="RQA880" s="28"/>
      <c r="RQB880" s="28"/>
      <c r="RQC880" s="28"/>
      <c r="RQD880" s="28"/>
      <c r="RQE880" s="28"/>
      <c r="RQF880" s="28"/>
      <c r="RQG880" s="28"/>
      <c r="RQH880" s="28"/>
      <c r="RQI880" s="28"/>
      <c r="RQJ880" s="28"/>
      <c r="RQK880" s="28"/>
      <c r="RQL880" s="28"/>
      <c r="RQM880" s="28"/>
      <c r="RQN880" s="28"/>
      <c r="RQO880" s="28"/>
      <c r="RQP880" s="28"/>
      <c r="RQQ880" s="28"/>
      <c r="RQR880" s="28"/>
      <c r="RQS880" s="28"/>
      <c r="RQT880" s="28"/>
      <c r="RQU880" s="28"/>
      <c r="RQV880" s="28"/>
      <c r="RQW880" s="28"/>
      <c r="RQX880" s="28"/>
      <c r="RQY880" s="28"/>
      <c r="RQZ880" s="28"/>
      <c r="RRA880" s="28"/>
      <c r="RRB880" s="28"/>
      <c r="RRC880" s="28"/>
      <c r="RRD880" s="28"/>
      <c r="RRE880" s="28"/>
      <c r="RRF880" s="28"/>
      <c r="RRG880" s="28"/>
      <c r="RRH880" s="28"/>
      <c r="RRI880" s="28"/>
      <c r="RRJ880" s="28"/>
      <c r="RRK880" s="28"/>
      <c r="RRL880" s="28"/>
      <c r="RRM880" s="28"/>
      <c r="RRN880" s="28"/>
      <c r="RRO880" s="28"/>
      <c r="RRP880" s="28"/>
      <c r="RRQ880" s="28"/>
      <c r="RRR880" s="28"/>
      <c r="RRS880" s="28"/>
      <c r="RRT880" s="28"/>
      <c r="RRU880" s="28"/>
      <c r="RRV880" s="28"/>
      <c r="RRW880" s="28"/>
      <c r="RRX880" s="28"/>
      <c r="RRY880" s="28"/>
      <c r="RRZ880" s="28"/>
      <c r="RSA880" s="28"/>
      <c r="RSB880" s="28"/>
      <c r="RSC880" s="28"/>
      <c r="RSD880" s="28"/>
      <c r="RSE880" s="28"/>
      <c r="RSF880" s="28"/>
      <c r="RSG880" s="28"/>
      <c r="RSH880" s="28"/>
      <c r="RSI880" s="28"/>
      <c r="RSJ880" s="28"/>
      <c r="RSK880" s="28"/>
      <c r="RSL880" s="28"/>
      <c r="RSM880" s="28"/>
      <c r="RSN880" s="28"/>
      <c r="RSO880" s="28"/>
      <c r="RSP880" s="28"/>
      <c r="RSQ880" s="28"/>
      <c r="RSR880" s="28"/>
      <c r="RSS880" s="28"/>
      <c r="RST880" s="28"/>
      <c r="RSU880" s="28"/>
      <c r="RSV880" s="28"/>
      <c r="RSW880" s="28"/>
      <c r="RSX880" s="28"/>
      <c r="RSY880" s="28"/>
      <c r="RSZ880" s="28"/>
      <c r="RTA880" s="28"/>
      <c r="RTB880" s="28"/>
      <c r="RTC880" s="28"/>
      <c r="RTD880" s="28"/>
      <c r="RTE880" s="28"/>
      <c r="RTF880" s="28"/>
      <c r="RTG880" s="28"/>
      <c r="RTH880" s="28"/>
      <c r="RTI880" s="28"/>
      <c r="RTJ880" s="28"/>
      <c r="RTK880" s="28"/>
      <c r="RTL880" s="28"/>
      <c r="RTM880" s="28"/>
      <c r="RTN880" s="28"/>
      <c r="RTO880" s="28"/>
      <c r="RTP880" s="28"/>
      <c r="RTQ880" s="28"/>
      <c r="RTR880" s="28"/>
      <c r="RTS880" s="28"/>
      <c r="RTT880" s="28"/>
      <c r="RTU880" s="28"/>
      <c r="RTV880" s="28"/>
      <c r="RTW880" s="28"/>
      <c r="RTX880" s="28"/>
      <c r="RTY880" s="28"/>
      <c r="RTZ880" s="28"/>
      <c r="RUA880" s="28"/>
      <c r="RUB880" s="28"/>
      <c r="RUC880" s="28"/>
      <c r="RUD880" s="28"/>
      <c r="RUE880" s="28"/>
      <c r="RUF880" s="28"/>
      <c r="RUG880" s="28"/>
      <c r="RUH880" s="28"/>
      <c r="RUI880" s="28"/>
      <c r="RUJ880" s="28"/>
      <c r="RUK880" s="28"/>
      <c r="RUL880" s="28"/>
      <c r="RUM880" s="28"/>
      <c r="RUN880" s="28"/>
      <c r="RUO880" s="28"/>
      <c r="RUP880" s="28"/>
      <c r="RUQ880" s="28"/>
      <c r="RUR880" s="28"/>
      <c r="RUS880" s="28"/>
      <c r="RUT880" s="28"/>
      <c r="RUU880" s="28"/>
      <c r="RUV880" s="28"/>
      <c r="RUW880" s="28"/>
      <c r="RUX880" s="28"/>
      <c r="RUY880" s="28"/>
      <c r="RUZ880" s="28"/>
      <c r="RVA880" s="28"/>
      <c r="RVB880" s="28"/>
      <c r="RVC880" s="28"/>
      <c r="RVD880" s="28"/>
      <c r="RVE880" s="28"/>
      <c r="RVF880" s="28"/>
      <c r="RVG880" s="28"/>
      <c r="RVH880" s="28"/>
      <c r="RVI880" s="28"/>
      <c r="RVJ880" s="28"/>
      <c r="RVK880" s="28"/>
      <c r="RVL880" s="28"/>
      <c r="RVM880" s="28"/>
      <c r="RVN880" s="28"/>
      <c r="RVO880" s="28"/>
      <c r="RVP880" s="28"/>
      <c r="RVQ880" s="28"/>
      <c r="RVR880" s="28"/>
      <c r="RVS880" s="28"/>
      <c r="RVT880" s="28"/>
      <c r="RVU880" s="28"/>
      <c r="RVV880" s="28"/>
      <c r="RVW880" s="28"/>
      <c r="RVX880" s="28"/>
      <c r="RVY880" s="28"/>
      <c r="RVZ880" s="28"/>
      <c r="RWA880" s="28"/>
      <c r="RWB880" s="28"/>
      <c r="RWC880" s="28"/>
      <c r="RWD880" s="28"/>
      <c r="RWE880" s="28"/>
      <c r="RWF880" s="28"/>
      <c r="RWG880" s="28"/>
      <c r="RWH880" s="28"/>
      <c r="RWI880" s="28"/>
      <c r="RWJ880" s="28"/>
      <c r="RWK880" s="28"/>
      <c r="RWL880" s="28"/>
      <c r="RWM880" s="28"/>
      <c r="RWN880" s="28"/>
      <c r="RWO880" s="28"/>
      <c r="RWP880" s="28"/>
      <c r="RWQ880" s="28"/>
      <c r="RWR880" s="28"/>
      <c r="RWS880" s="28"/>
      <c r="RWT880" s="28"/>
      <c r="RWU880" s="28"/>
      <c r="RWV880" s="28"/>
      <c r="RWW880" s="28"/>
      <c r="RWX880" s="28"/>
      <c r="RWY880" s="28"/>
      <c r="RWZ880" s="28"/>
      <c r="RXA880" s="28"/>
      <c r="RXB880" s="28"/>
      <c r="RXC880" s="28"/>
      <c r="RXD880" s="28"/>
      <c r="RXE880" s="28"/>
      <c r="RXF880" s="28"/>
      <c r="RXG880" s="28"/>
      <c r="RXH880" s="28"/>
      <c r="RXI880" s="28"/>
      <c r="RXJ880" s="28"/>
      <c r="RXK880" s="28"/>
      <c r="RXL880" s="28"/>
      <c r="RXM880" s="28"/>
      <c r="RXN880" s="28"/>
      <c r="RXO880" s="28"/>
      <c r="RXP880" s="28"/>
      <c r="RXQ880" s="28"/>
      <c r="RXR880" s="28"/>
      <c r="RXS880" s="28"/>
      <c r="RXT880" s="28"/>
      <c r="RXU880" s="28"/>
      <c r="RXV880" s="28"/>
      <c r="RXW880" s="28"/>
      <c r="RXX880" s="28"/>
      <c r="RXY880" s="28"/>
      <c r="RXZ880" s="28"/>
      <c r="RYA880" s="28"/>
      <c r="RYB880" s="28"/>
      <c r="RYC880" s="28"/>
      <c r="RYD880" s="28"/>
      <c r="RYE880" s="28"/>
      <c r="RYF880" s="28"/>
      <c r="RYG880" s="28"/>
      <c r="RYH880" s="28"/>
      <c r="RYI880" s="28"/>
      <c r="RYJ880" s="28"/>
      <c r="RYK880" s="28"/>
      <c r="RYL880" s="28"/>
      <c r="RYM880" s="28"/>
      <c r="RYN880" s="28"/>
      <c r="RYO880" s="28"/>
      <c r="RYP880" s="28"/>
      <c r="RYQ880" s="28"/>
      <c r="RYR880" s="28"/>
      <c r="RYS880" s="28"/>
      <c r="RYT880" s="28"/>
      <c r="RYU880" s="28"/>
      <c r="RYV880" s="28"/>
      <c r="RYW880" s="28"/>
      <c r="RYX880" s="28"/>
      <c r="RYY880" s="28"/>
      <c r="RYZ880" s="28"/>
      <c r="RZA880" s="28"/>
      <c r="RZB880" s="28"/>
      <c r="RZC880" s="28"/>
      <c r="RZD880" s="28"/>
      <c r="RZE880" s="28"/>
      <c r="RZF880" s="28"/>
      <c r="RZG880" s="28"/>
      <c r="RZH880" s="28"/>
      <c r="RZI880" s="28"/>
      <c r="RZJ880" s="28"/>
      <c r="RZK880" s="28"/>
      <c r="RZL880" s="28"/>
      <c r="RZM880" s="28"/>
      <c r="RZN880" s="28"/>
      <c r="RZO880" s="28"/>
      <c r="RZP880" s="28"/>
      <c r="RZQ880" s="28"/>
      <c r="RZR880" s="28"/>
      <c r="RZS880" s="28"/>
      <c r="RZT880" s="28"/>
      <c r="RZU880" s="28"/>
      <c r="RZV880" s="28"/>
      <c r="RZW880" s="28"/>
      <c r="RZX880" s="28"/>
      <c r="RZY880" s="28"/>
      <c r="RZZ880" s="28"/>
      <c r="SAA880" s="28"/>
      <c r="SAB880" s="28"/>
      <c r="SAC880" s="28"/>
      <c r="SAD880" s="28"/>
      <c r="SAE880" s="28"/>
      <c r="SAF880" s="28"/>
      <c r="SAG880" s="28"/>
      <c r="SAH880" s="28"/>
      <c r="SAI880" s="28"/>
      <c r="SAJ880" s="28"/>
      <c r="SAK880" s="28"/>
      <c r="SAL880" s="28"/>
      <c r="SAM880" s="28"/>
      <c r="SAN880" s="28"/>
      <c r="SAO880" s="28"/>
      <c r="SAP880" s="28"/>
      <c r="SAQ880" s="28"/>
      <c r="SAR880" s="28"/>
      <c r="SAS880" s="28"/>
      <c r="SAT880" s="28"/>
      <c r="SAU880" s="28"/>
      <c r="SAV880" s="28"/>
      <c r="SAW880" s="28"/>
      <c r="SAX880" s="28"/>
      <c r="SAY880" s="28"/>
      <c r="SAZ880" s="28"/>
      <c r="SBA880" s="28"/>
      <c r="SBB880" s="28"/>
      <c r="SBC880" s="28"/>
      <c r="SBD880" s="28"/>
      <c r="SBE880" s="28"/>
      <c r="SBF880" s="28"/>
      <c r="SBG880" s="28"/>
      <c r="SBH880" s="28"/>
      <c r="SBI880" s="28"/>
      <c r="SBJ880" s="28"/>
      <c r="SBK880" s="28"/>
      <c r="SBL880" s="28"/>
      <c r="SBM880" s="28"/>
      <c r="SBN880" s="28"/>
      <c r="SBO880" s="28"/>
      <c r="SBP880" s="28"/>
      <c r="SBQ880" s="28"/>
      <c r="SBR880" s="28"/>
      <c r="SBS880" s="28"/>
      <c r="SBT880" s="28"/>
      <c r="SBU880" s="28"/>
      <c r="SBV880" s="28"/>
      <c r="SBW880" s="28"/>
      <c r="SBX880" s="28"/>
      <c r="SBY880" s="28"/>
      <c r="SBZ880" s="28"/>
      <c r="SCA880" s="28"/>
      <c r="SCB880" s="28"/>
      <c r="SCC880" s="28"/>
      <c r="SCD880" s="28"/>
      <c r="SCE880" s="28"/>
      <c r="SCF880" s="28"/>
      <c r="SCG880" s="28"/>
      <c r="SCH880" s="28"/>
      <c r="SCI880" s="28"/>
      <c r="SCJ880" s="28"/>
      <c r="SCK880" s="28"/>
      <c r="SCL880" s="28"/>
      <c r="SCM880" s="28"/>
      <c r="SCN880" s="28"/>
      <c r="SCO880" s="28"/>
      <c r="SCP880" s="28"/>
      <c r="SCQ880" s="28"/>
      <c r="SCR880" s="28"/>
      <c r="SCS880" s="28"/>
      <c r="SCT880" s="28"/>
      <c r="SCU880" s="28"/>
      <c r="SCV880" s="28"/>
      <c r="SCW880" s="28"/>
      <c r="SCX880" s="28"/>
      <c r="SCY880" s="28"/>
      <c r="SCZ880" s="28"/>
      <c r="SDA880" s="28"/>
      <c r="SDB880" s="28"/>
      <c r="SDC880" s="28"/>
      <c r="SDD880" s="28"/>
      <c r="SDE880" s="28"/>
      <c r="SDF880" s="28"/>
      <c r="SDG880" s="28"/>
      <c r="SDH880" s="28"/>
      <c r="SDI880" s="28"/>
      <c r="SDJ880" s="28"/>
      <c r="SDK880" s="28"/>
      <c r="SDL880" s="28"/>
      <c r="SDM880" s="28"/>
      <c r="SDN880" s="28"/>
      <c r="SDO880" s="28"/>
      <c r="SDP880" s="28"/>
      <c r="SDQ880" s="28"/>
      <c r="SDR880" s="28"/>
      <c r="SDS880" s="28"/>
      <c r="SDT880" s="28"/>
      <c r="SDU880" s="28"/>
      <c r="SDV880" s="28"/>
      <c r="SDW880" s="28"/>
      <c r="SDX880" s="28"/>
      <c r="SDY880" s="28"/>
      <c r="SDZ880" s="28"/>
      <c r="SEA880" s="28"/>
      <c r="SEB880" s="28"/>
      <c r="SEC880" s="28"/>
      <c r="SED880" s="28"/>
      <c r="SEE880" s="28"/>
      <c r="SEF880" s="28"/>
      <c r="SEG880" s="28"/>
      <c r="SEH880" s="28"/>
      <c r="SEI880" s="28"/>
      <c r="SEJ880" s="28"/>
      <c r="SEK880" s="28"/>
      <c r="SEL880" s="28"/>
      <c r="SEM880" s="28"/>
      <c r="SEN880" s="28"/>
      <c r="SEO880" s="28"/>
      <c r="SEP880" s="28"/>
      <c r="SEQ880" s="28"/>
      <c r="SER880" s="28"/>
      <c r="SES880" s="28"/>
      <c r="SET880" s="28"/>
      <c r="SEU880" s="28"/>
      <c r="SEV880" s="28"/>
      <c r="SEW880" s="28"/>
      <c r="SEX880" s="28"/>
      <c r="SEY880" s="28"/>
      <c r="SEZ880" s="28"/>
      <c r="SFA880" s="28"/>
      <c r="SFB880" s="28"/>
      <c r="SFC880" s="28"/>
      <c r="SFD880" s="28"/>
      <c r="SFE880" s="28"/>
      <c r="SFF880" s="28"/>
      <c r="SFG880" s="28"/>
      <c r="SFH880" s="28"/>
      <c r="SFI880" s="28"/>
      <c r="SFJ880" s="28"/>
      <c r="SFK880" s="28"/>
      <c r="SFL880" s="28"/>
      <c r="SFM880" s="28"/>
      <c r="SFN880" s="28"/>
      <c r="SFO880" s="28"/>
      <c r="SFP880" s="28"/>
      <c r="SFQ880" s="28"/>
      <c r="SFR880" s="28"/>
      <c r="SFS880" s="28"/>
      <c r="SFT880" s="28"/>
      <c r="SFU880" s="28"/>
      <c r="SFV880" s="28"/>
      <c r="SFW880" s="28"/>
      <c r="SFX880" s="28"/>
      <c r="SFY880" s="28"/>
      <c r="SFZ880" s="28"/>
      <c r="SGA880" s="28"/>
      <c r="SGB880" s="28"/>
      <c r="SGC880" s="28"/>
      <c r="SGD880" s="28"/>
      <c r="SGE880" s="28"/>
      <c r="SGF880" s="28"/>
      <c r="SGG880" s="28"/>
      <c r="SGH880" s="28"/>
      <c r="SGI880" s="28"/>
      <c r="SGJ880" s="28"/>
      <c r="SGK880" s="28"/>
      <c r="SGL880" s="28"/>
      <c r="SGM880" s="28"/>
      <c r="SGN880" s="28"/>
      <c r="SGO880" s="28"/>
      <c r="SGP880" s="28"/>
      <c r="SGQ880" s="28"/>
      <c r="SGR880" s="28"/>
      <c r="SGS880" s="28"/>
      <c r="SGT880" s="28"/>
      <c r="SGU880" s="28"/>
      <c r="SGV880" s="28"/>
      <c r="SGW880" s="28"/>
      <c r="SGX880" s="28"/>
      <c r="SGY880" s="28"/>
      <c r="SGZ880" s="28"/>
      <c r="SHA880" s="28"/>
      <c r="SHB880" s="28"/>
      <c r="SHC880" s="28"/>
      <c r="SHD880" s="28"/>
      <c r="SHE880" s="28"/>
      <c r="SHF880" s="28"/>
      <c r="SHG880" s="28"/>
      <c r="SHH880" s="28"/>
      <c r="SHI880" s="28"/>
      <c r="SHJ880" s="28"/>
      <c r="SHK880" s="28"/>
      <c r="SHL880" s="28"/>
      <c r="SHM880" s="28"/>
      <c r="SHN880" s="28"/>
      <c r="SHO880" s="28"/>
      <c r="SHP880" s="28"/>
      <c r="SHQ880" s="28"/>
      <c r="SHR880" s="28"/>
      <c r="SHS880" s="28"/>
      <c r="SHT880" s="28"/>
      <c r="SHU880" s="28"/>
      <c r="SHV880" s="28"/>
      <c r="SHW880" s="28"/>
      <c r="SHX880" s="28"/>
      <c r="SHY880" s="28"/>
      <c r="SHZ880" s="28"/>
      <c r="SIA880" s="28"/>
      <c r="SIB880" s="28"/>
      <c r="SIC880" s="28"/>
      <c r="SID880" s="28"/>
      <c r="SIE880" s="28"/>
      <c r="SIF880" s="28"/>
      <c r="SIG880" s="28"/>
      <c r="SIH880" s="28"/>
      <c r="SII880" s="28"/>
      <c r="SIJ880" s="28"/>
      <c r="SIK880" s="28"/>
      <c r="SIL880" s="28"/>
      <c r="SIM880" s="28"/>
      <c r="SIN880" s="28"/>
      <c r="SIO880" s="28"/>
      <c r="SIP880" s="28"/>
      <c r="SIQ880" s="28"/>
      <c r="SIR880" s="28"/>
      <c r="SIS880" s="28"/>
      <c r="SIT880" s="28"/>
      <c r="SIU880" s="28"/>
      <c r="SIV880" s="28"/>
      <c r="SIW880" s="28"/>
      <c r="SIX880" s="28"/>
      <c r="SIY880" s="28"/>
      <c r="SIZ880" s="28"/>
      <c r="SJA880" s="28"/>
      <c r="SJB880" s="28"/>
      <c r="SJC880" s="28"/>
      <c r="SJD880" s="28"/>
      <c r="SJE880" s="28"/>
      <c r="SJF880" s="28"/>
      <c r="SJG880" s="28"/>
      <c r="SJH880" s="28"/>
      <c r="SJI880" s="28"/>
      <c r="SJJ880" s="28"/>
      <c r="SJK880" s="28"/>
      <c r="SJL880" s="28"/>
      <c r="SJM880" s="28"/>
      <c r="SJN880" s="28"/>
      <c r="SJO880" s="28"/>
      <c r="SJP880" s="28"/>
      <c r="SJQ880" s="28"/>
      <c r="SJR880" s="28"/>
      <c r="SJS880" s="28"/>
      <c r="SJT880" s="28"/>
      <c r="SJU880" s="28"/>
      <c r="SJV880" s="28"/>
      <c r="SJW880" s="28"/>
      <c r="SJX880" s="28"/>
      <c r="SJY880" s="28"/>
      <c r="SJZ880" s="28"/>
      <c r="SKA880" s="28"/>
      <c r="SKB880" s="28"/>
      <c r="SKC880" s="28"/>
      <c r="SKD880" s="28"/>
      <c r="SKE880" s="28"/>
      <c r="SKF880" s="28"/>
      <c r="SKG880" s="28"/>
      <c r="SKH880" s="28"/>
      <c r="SKI880" s="28"/>
      <c r="SKJ880" s="28"/>
      <c r="SKK880" s="28"/>
      <c r="SKL880" s="28"/>
      <c r="SKM880" s="28"/>
      <c r="SKN880" s="28"/>
      <c r="SKO880" s="28"/>
      <c r="SKP880" s="28"/>
      <c r="SKQ880" s="28"/>
      <c r="SKR880" s="28"/>
      <c r="SKS880" s="28"/>
      <c r="SKT880" s="28"/>
      <c r="SKU880" s="28"/>
      <c r="SKV880" s="28"/>
      <c r="SKW880" s="28"/>
      <c r="SKX880" s="28"/>
      <c r="SKY880" s="28"/>
      <c r="SKZ880" s="28"/>
      <c r="SLA880" s="28"/>
      <c r="SLB880" s="28"/>
      <c r="SLC880" s="28"/>
      <c r="SLD880" s="28"/>
      <c r="SLE880" s="28"/>
      <c r="SLF880" s="28"/>
      <c r="SLG880" s="28"/>
      <c r="SLH880" s="28"/>
      <c r="SLI880" s="28"/>
      <c r="SLJ880" s="28"/>
      <c r="SLK880" s="28"/>
      <c r="SLL880" s="28"/>
      <c r="SLM880" s="28"/>
      <c r="SLN880" s="28"/>
      <c r="SLO880" s="28"/>
      <c r="SLP880" s="28"/>
      <c r="SLQ880" s="28"/>
      <c r="SLR880" s="28"/>
      <c r="SLS880" s="28"/>
      <c r="SLT880" s="28"/>
      <c r="SLU880" s="28"/>
      <c r="SLV880" s="28"/>
      <c r="SLW880" s="28"/>
      <c r="SLX880" s="28"/>
      <c r="SLY880" s="28"/>
      <c r="SLZ880" s="28"/>
      <c r="SMA880" s="28"/>
      <c r="SMB880" s="28"/>
      <c r="SMC880" s="28"/>
      <c r="SMD880" s="28"/>
      <c r="SME880" s="28"/>
      <c r="SMF880" s="28"/>
      <c r="SMG880" s="28"/>
      <c r="SMH880" s="28"/>
      <c r="SMI880" s="28"/>
      <c r="SMJ880" s="28"/>
      <c r="SMK880" s="28"/>
      <c r="SML880" s="28"/>
      <c r="SMM880" s="28"/>
      <c r="SMN880" s="28"/>
      <c r="SMO880" s="28"/>
      <c r="SMP880" s="28"/>
      <c r="SMQ880" s="28"/>
      <c r="SMR880" s="28"/>
      <c r="SMS880" s="28"/>
      <c r="SMT880" s="28"/>
      <c r="SMU880" s="28"/>
      <c r="SMV880" s="28"/>
      <c r="SMW880" s="28"/>
      <c r="SMX880" s="28"/>
      <c r="SMY880" s="28"/>
      <c r="SMZ880" s="28"/>
      <c r="SNA880" s="28"/>
      <c r="SNB880" s="28"/>
      <c r="SNC880" s="28"/>
      <c r="SND880" s="28"/>
      <c r="SNE880" s="28"/>
      <c r="SNF880" s="28"/>
      <c r="SNG880" s="28"/>
      <c r="SNH880" s="28"/>
      <c r="SNI880" s="28"/>
      <c r="SNJ880" s="28"/>
      <c r="SNK880" s="28"/>
      <c r="SNL880" s="28"/>
      <c r="SNM880" s="28"/>
      <c r="SNN880" s="28"/>
      <c r="SNO880" s="28"/>
      <c r="SNP880" s="28"/>
      <c r="SNQ880" s="28"/>
      <c r="SNR880" s="28"/>
      <c r="SNS880" s="28"/>
      <c r="SNT880" s="28"/>
      <c r="SNU880" s="28"/>
      <c r="SNV880" s="28"/>
      <c r="SNW880" s="28"/>
      <c r="SNX880" s="28"/>
      <c r="SNY880" s="28"/>
      <c r="SNZ880" s="28"/>
      <c r="SOA880" s="28"/>
      <c r="SOB880" s="28"/>
      <c r="SOC880" s="28"/>
      <c r="SOD880" s="28"/>
      <c r="SOE880" s="28"/>
      <c r="SOF880" s="28"/>
      <c r="SOG880" s="28"/>
      <c r="SOH880" s="28"/>
      <c r="SOI880" s="28"/>
      <c r="SOJ880" s="28"/>
      <c r="SOK880" s="28"/>
      <c r="SOL880" s="28"/>
      <c r="SOM880" s="28"/>
      <c r="SON880" s="28"/>
      <c r="SOO880" s="28"/>
      <c r="SOP880" s="28"/>
      <c r="SOQ880" s="28"/>
      <c r="SOR880" s="28"/>
      <c r="SOS880" s="28"/>
      <c r="SOT880" s="28"/>
      <c r="SOU880" s="28"/>
      <c r="SOV880" s="28"/>
      <c r="SOW880" s="28"/>
      <c r="SOX880" s="28"/>
      <c r="SOY880" s="28"/>
      <c r="SOZ880" s="28"/>
      <c r="SPA880" s="28"/>
      <c r="SPB880" s="28"/>
      <c r="SPC880" s="28"/>
      <c r="SPD880" s="28"/>
      <c r="SPE880" s="28"/>
      <c r="SPF880" s="28"/>
      <c r="SPG880" s="28"/>
      <c r="SPH880" s="28"/>
      <c r="SPI880" s="28"/>
      <c r="SPJ880" s="28"/>
      <c r="SPK880" s="28"/>
      <c r="SPL880" s="28"/>
      <c r="SPM880" s="28"/>
      <c r="SPN880" s="28"/>
      <c r="SPO880" s="28"/>
      <c r="SPP880" s="28"/>
      <c r="SPQ880" s="28"/>
      <c r="SPR880" s="28"/>
      <c r="SPS880" s="28"/>
      <c r="SPT880" s="28"/>
      <c r="SPU880" s="28"/>
      <c r="SPV880" s="28"/>
      <c r="SPW880" s="28"/>
      <c r="SPX880" s="28"/>
      <c r="SPY880" s="28"/>
      <c r="SPZ880" s="28"/>
      <c r="SQA880" s="28"/>
      <c r="SQB880" s="28"/>
      <c r="SQC880" s="28"/>
      <c r="SQD880" s="28"/>
      <c r="SQE880" s="28"/>
      <c r="SQF880" s="28"/>
      <c r="SQG880" s="28"/>
      <c r="SQH880" s="28"/>
      <c r="SQI880" s="28"/>
      <c r="SQJ880" s="28"/>
      <c r="SQK880" s="28"/>
      <c r="SQL880" s="28"/>
      <c r="SQM880" s="28"/>
      <c r="SQN880" s="28"/>
      <c r="SQO880" s="28"/>
      <c r="SQP880" s="28"/>
      <c r="SQQ880" s="28"/>
      <c r="SQR880" s="28"/>
      <c r="SQS880" s="28"/>
      <c r="SQT880" s="28"/>
      <c r="SQU880" s="28"/>
      <c r="SQV880" s="28"/>
      <c r="SQW880" s="28"/>
      <c r="SQX880" s="28"/>
      <c r="SQY880" s="28"/>
      <c r="SQZ880" s="28"/>
      <c r="SRA880" s="28"/>
      <c r="SRB880" s="28"/>
      <c r="SRC880" s="28"/>
      <c r="SRD880" s="28"/>
      <c r="SRE880" s="28"/>
      <c r="SRF880" s="28"/>
      <c r="SRG880" s="28"/>
      <c r="SRH880" s="28"/>
      <c r="SRI880" s="28"/>
      <c r="SRJ880" s="28"/>
      <c r="SRK880" s="28"/>
      <c r="SRL880" s="28"/>
      <c r="SRM880" s="28"/>
      <c r="SRN880" s="28"/>
      <c r="SRO880" s="28"/>
      <c r="SRP880" s="28"/>
      <c r="SRQ880" s="28"/>
      <c r="SRR880" s="28"/>
      <c r="SRS880" s="28"/>
      <c r="SRT880" s="28"/>
      <c r="SRU880" s="28"/>
      <c r="SRV880" s="28"/>
      <c r="SRW880" s="28"/>
      <c r="SRX880" s="28"/>
      <c r="SRY880" s="28"/>
      <c r="SRZ880" s="28"/>
      <c r="SSA880" s="28"/>
      <c r="SSB880" s="28"/>
      <c r="SSC880" s="28"/>
      <c r="SSD880" s="28"/>
      <c r="SSE880" s="28"/>
      <c r="SSF880" s="28"/>
      <c r="SSG880" s="28"/>
      <c r="SSH880" s="28"/>
      <c r="SSI880" s="28"/>
      <c r="SSJ880" s="28"/>
      <c r="SSK880" s="28"/>
      <c r="SSL880" s="28"/>
      <c r="SSM880" s="28"/>
      <c r="SSN880" s="28"/>
      <c r="SSO880" s="28"/>
      <c r="SSP880" s="28"/>
      <c r="SSQ880" s="28"/>
      <c r="SSR880" s="28"/>
      <c r="SSS880" s="28"/>
      <c r="SST880" s="28"/>
      <c r="SSU880" s="28"/>
      <c r="SSV880" s="28"/>
      <c r="SSW880" s="28"/>
      <c r="SSX880" s="28"/>
      <c r="SSY880" s="28"/>
      <c r="SSZ880" s="28"/>
      <c r="STA880" s="28"/>
      <c r="STB880" s="28"/>
      <c r="STC880" s="28"/>
      <c r="STD880" s="28"/>
      <c r="STE880" s="28"/>
      <c r="STF880" s="28"/>
      <c r="STG880" s="28"/>
      <c r="STH880" s="28"/>
      <c r="STI880" s="28"/>
      <c r="STJ880" s="28"/>
      <c r="STK880" s="28"/>
      <c r="STL880" s="28"/>
      <c r="STM880" s="28"/>
      <c r="STN880" s="28"/>
      <c r="STO880" s="28"/>
      <c r="STP880" s="28"/>
      <c r="STQ880" s="28"/>
      <c r="STR880" s="28"/>
      <c r="STS880" s="28"/>
      <c r="STT880" s="28"/>
      <c r="STU880" s="28"/>
      <c r="STV880" s="28"/>
      <c r="STW880" s="28"/>
      <c r="STX880" s="28"/>
      <c r="STY880" s="28"/>
      <c r="STZ880" s="28"/>
      <c r="SUA880" s="28"/>
      <c r="SUB880" s="28"/>
      <c r="SUC880" s="28"/>
      <c r="SUD880" s="28"/>
      <c r="SUE880" s="28"/>
      <c r="SUF880" s="28"/>
      <c r="SUG880" s="28"/>
      <c r="SUH880" s="28"/>
      <c r="SUI880" s="28"/>
      <c r="SUJ880" s="28"/>
      <c r="SUK880" s="28"/>
      <c r="SUL880" s="28"/>
      <c r="SUM880" s="28"/>
      <c r="SUN880" s="28"/>
      <c r="SUO880" s="28"/>
      <c r="SUP880" s="28"/>
      <c r="SUQ880" s="28"/>
      <c r="SUR880" s="28"/>
      <c r="SUS880" s="28"/>
      <c r="SUT880" s="28"/>
      <c r="SUU880" s="28"/>
      <c r="SUV880" s="28"/>
      <c r="SUW880" s="28"/>
      <c r="SUX880" s="28"/>
      <c r="SUY880" s="28"/>
      <c r="SUZ880" s="28"/>
      <c r="SVA880" s="28"/>
      <c r="SVB880" s="28"/>
      <c r="SVC880" s="28"/>
      <c r="SVD880" s="28"/>
      <c r="SVE880" s="28"/>
      <c r="SVF880" s="28"/>
      <c r="SVG880" s="28"/>
      <c r="SVH880" s="28"/>
      <c r="SVI880" s="28"/>
      <c r="SVJ880" s="28"/>
      <c r="SVK880" s="28"/>
      <c r="SVL880" s="28"/>
      <c r="SVM880" s="28"/>
      <c r="SVN880" s="28"/>
      <c r="SVO880" s="28"/>
      <c r="SVP880" s="28"/>
      <c r="SVQ880" s="28"/>
      <c r="SVR880" s="28"/>
      <c r="SVS880" s="28"/>
      <c r="SVT880" s="28"/>
      <c r="SVU880" s="28"/>
      <c r="SVV880" s="28"/>
      <c r="SVW880" s="28"/>
      <c r="SVX880" s="28"/>
      <c r="SVY880" s="28"/>
      <c r="SVZ880" s="28"/>
      <c r="SWA880" s="28"/>
      <c r="SWB880" s="28"/>
      <c r="SWC880" s="28"/>
      <c r="SWD880" s="28"/>
      <c r="SWE880" s="28"/>
      <c r="SWF880" s="28"/>
      <c r="SWG880" s="28"/>
      <c r="SWH880" s="28"/>
      <c r="SWI880" s="28"/>
      <c r="SWJ880" s="28"/>
      <c r="SWK880" s="28"/>
      <c r="SWL880" s="28"/>
      <c r="SWM880" s="28"/>
      <c r="SWN880" s="28"/>
      <c r="SWO880" s="28"/>
      <c r="SWP880" s="28"/>
      <c r="SWQ880" s="28"/>
      <c r="SWR880" s="28"/>
      <c r="SWS880" s="28"/>
      <c r="SWT880" s="28"/>
      <c r="SWU880" s="28"/>
      <c r="SWV880" s="28"/>
      <c r="SWW880" s="28"/>
      <c r="SWX880" s="28"/>
      <c r="SWY880" s="28"/>
      <c r="SWZ880" s="28"/>
      <c r="SXA880" s="28"/>
      <c r="SXB880" s="28"/>
      <c r="SXC880" s="28"/>
      <c r="SXD880" s="28"/>
      <c r="SXE880" s="28"/>
      <c r="SXF880" s="28"/>
      <c r="SXG880" s="28"/>
      <c r="SXH880" s="28"/>
      <c r="SXI880" s="28"/>
      <c r="SXJ880" s="28"/>
      <c r="SXK880" s="28"/>
      <c r="SXL880" s="28"/>
      <c r="SXM880" s="28"/>
      <c r="SXN880" s="28"/>
      <c r="SXO880" s="28"/>
      <c r="SXP880" s="28"/>
      <c r="SXQ880" s="28"/>
      <c r="SXR880" s="28"/>
      <c r="SXS880" s="28"/>
      <c r="SXT880" s="28"/>
      <c r="SXU880" s="28"/>
      <c r="SXV880" s="28"/>
      <c r="SXW880" s="28"/>
      <c r="SXX880" s="28"/>
      <c r="SXY880" s="28"/>
      <c r="SXZ880" s="28"/>
      <c r="SYA880" s="28"/>
      <c r="SYB880" s="28"/>
      <c r="SYC880" s="28"/>
      <c r="SYD880" s="28"/>
      <c r="SYE880" s="28"/>
      <c r="SYF880" s="28"/>
      <c r="SYG880" s="28"/>
      <c r="SYH880" s="28"/>
      <c r="SYI880" s="28"/>
      <c r="SYJ880" s="28"/>
      <c r="SYK880" s="28"/>
      <c r="SYL880" s="28"/>
      <c r="SYM880" s="28"/>
      <c r="SYN880" s="28"/>
      <c r="SYO880" s="28"/>
      <c r="SYP880" s="28"/>
      <c r="SYQ880" s="28"/>
      <c r="SYR880" s="28"/>
      <c r="SYS880" s="28"/>
      <c r="SYT880" s="28"/>
      <c r="SYU880" s="28"/>
      <c r="SYV880" s="28"/>
      <c r="SYW880" s="28"/>
      <c r="SYX880" s="28"/>
      <c r="SYY880" s="28"/>
      <c r="SYZ880" s="28"/>
      <c r="SZA880" s="28"/>
      <c r="SZB880" s="28"/>
      <c r="SZC880" s="28"/>
      <c r="SZD880" s="28"/>
      <c r="SZE880" s="28"/>
      <c r="SZF880" s="28"/>
      <c r="SZG880" s="28"/>
      <c r="SZH880" s="28"/>
      <c r="SZI880" s="28"/>
      <c r="SZJ880" s="28"/>
      <c r="SZK880" s="28"/>
      <c r="SZL880" s="28"/>
      <c r="SZM880" s="28"/>
      <c r="SZN880" s="28"/>
      <c r="SZO880" s="28"/>
      <c r="SZP880" s="28"/>
      <c r="SZQ880" s="28"/>
      <c r="SZR880" s="28"/>
      <c r="SZS880" s="28"/>
      <c r="SZT880" s="28"/>
      <c r="SZU880" s="28"/>
      <c r="SZV880" s="28"/>
      <c r="SZW880" s="28"/>
      <c r="SZX880" s="28"/>
      <c r="SZY880" s="28"/>
      <c r="SZZ880" s="28"/>
      <c r="TAA880" s="28"/>
      <c r="TAB880" s="28"/>
      <c r="TAC880" s="28"/>
      <c r="TAD880" s="28"/>
      <c r="TAE880" s="28"/>
      <c r="TAF880" s="28"/>
      <c r="TAG880" s="28"/>
      <c r="TAH880" s="28"/>
      <c r="TAI880" s="28"/>
      <c r="TAJ880" s="28"/>
      <c r="TAK880" s="28"/>
      <c r="TAL880" s="28"/>
      <c r="TAM880" s="28"/>
      <c r="TAN880" s="28"/>
      <c r="TAO880" s="28"/>
      <c r="TAP880" s="28"/>
      <c r="TAQ880" s="28"/>
      <c r="TAR880" s="28"/>
      <c r="TAS880" s="28"/>
      <c r="TAT880" s="28"/>
      <c r="TAU880" s="28"/>
      <c r="TAV880" s="28"/>
      <c r="TAW880" s="28"/>
      <c r="TAX880" s="28"/>
      <c r="TAY880" s="28"/>
      <c r="TAZ880" s="28"/>
      <c r="TBA880" s="28"/>
      <c r="TBB880" s="28"/>
      <c r="TBC880" s="28"/>
      <c r="TBD880" s="28"/>
      <c r="TBE880" s="28"/>
      <c r="TBF880" s="28"/>
      <c r="TBG880" s="28"/>
      <c r="TBH880" s="28"/>
      <c r="TBI880" s="28"/>
      <c r="TBJ880" s="28"/>
      <c r="TBK880" s="28"/>
      <c r="TBL880" s="28"/>
      <c r="TBM880" s="28"/>
      <c r="TBN880" s="28"/>
      <c r="TBO880" s="28"/>
      <c r="TBP880" s="28"/>
      <c r="TBQ880" s="28"/>
      <c r="TBR880" s="28"/>
      <c r="TBS880" s="28"/>
      <c r="TBT880" s="28"/>
      <c r="TBU880" s="28"/>
      <c r="TBV880" s="28"/>
      <c r="TBW880" s="28"/>
      <c r="TBX880" s="28"/>
      <c r="TBY880" s="28"/>
      <c r="TBZ880" s="28"/>
      <c r="TCA880" s="28"/>
      <c r="TCB880" s="28"/>
      <c r="TCC880" s="28"/>
      <c r="TCD880" s="28"/>
      <c r="TCE880" s="28"/>
      <c r="TCF880" s="28"/>
      <c r="TCG880" s="28"/>
      <c r="TCH880" s="28"/>
      <c r="TCI880" s="28"/>
      <c r="TCJ880" s="28"/>
      <c r="TCK880" s="28"/>
      <c r="TCL880" s="28"/>
      <c r="TCM880" s="28"/>
      <c r="TCN880" s="28"/>
      <c r="TCO880" s="28"/>
      <c r="TCP880" s="28"/>
      <c r="TCQ880" s="28"/>
      <c r="TCR880" s="28"/>
      <c r="TCS880" s="28"/>
      <c r="TCT880" s="28"/>
      <c r="TCU880" s="28"/>
      <c r="TCV880" s="28"/>
      <c r="TCW880" s="28"/>
      <c r="TCX880" s="28"/>
      <c r="TCY880" s="28"/>
      <c r="TCZ880" s="28"/>
      <c r="TDA880" s="28"/>
      <c r="TDB880" s="28"/>
      <c r="TDC880" s="28"/>
      <c r="TDD880" s="28"/>
      <c r="TDE880" s="28"/>
      <c r="TDF880" s="28"/>
      <c r="TDG880" s="28"/>
      <c r="TDH880" s="28"/>
      <c r="TDI880" s="28"/>
      <c r="TDJ880" s="28"/>
      <c r="TDK880" s="28"/>
      <c r="TDL880" s="28"/>
      <c r="TDM880" s="28"/>
      <c r="TDN880" s="28"/>
      <c r="TDO880" s="28"/>
      <c r="TDP880" s="28"/>
      <c r="TDQ880" s="28"/>
      <c r="TDR880" s="28"/>
      <c r="TDS880" s="28"/>
      <c r="TDT880" s="28"/>
      <c r="TDU880" s="28"/>
      <c r="TDV880" s="28"/>
      <c r="TDW880" s="28"/>
      <c r="TDX880" s="28"/>
      <c r="TDY880" s="28"/>
      <c r="TDZ880" s="28"/>
      <c r="TEA880" s="28"/>
      <c r="TEB880" s="28"/>
      <c r="TEC880" s="28"/>
      <c r="TED880" s="28"/>
      <c r="TEE880" s="28"/>
      <c r="TEF880" s="28"/>
      <c r="TEG880" s="28"/>
      <c r="TEH880" s="28"/>
      <c r="TEI880" s="28"/>
      <c r="TEJ880" s="28"/>
      <c r="TEK880" s="28"/>
      <c r="TEL880" s="28"/>
      <c r="TEM880" s="28"/>
      <c r="TEN880" s="28"/>
      <c r="TEO880" s="28"/>
      <c r="TEP880" s="28"/>
      <c r="TEQ880" s="28"/>
      <c r="TER880" s="28"/>
      <c r="TES880" s="28"/>
      <c r="TET880" s="28"/>
      <c r="TEU880" s="28"/>
      <c r="TEV880" s="28"/>
      <c r="TEW880" s="28"/>
      <c r="TEX880" s="28"/>
      <c r="TEY880" s="28"/>
      <c r="TEZ880" s="28"/>
      <c r="TFA880" s="28"/>
      <c r="TFB880" s="28"/>
      <c r="TFC880" s="28"/>
      <c r="TFD880" s="28"/>
      <c r="TFE880" s="28"/>
      <c r="TFF880" s="28"/>
      <c r="TFG880" s="28"/>
      <c r="TFH880" s="28"/>
      <c r="TFI880" s="28"/>
      <c r="TFJ880" s="28"/>
      <c r="TFK880" s="28"/>
      <c r="TFL880" s="28"/>
      <c r="TFM880" s="28"/>
      <c r="TFN880" s="28"/>
      <c r="TFO880" s="28"/>
      <c r="TFP880" s="28"/>
      <c r="TFQ880" s="28"/>
      <c r="TFR880" s="28"/>
      <c r="TFS880" s="28"/>
      <c r="TFT880" s="28"/>
      <c r="TFU880" s="28"/>
      <c r="TFV880" s="28"/>
      <c r="TFW880" s="28"/>
      <c r="TFX880" s="28"/>
      <c r="TFY880" s="28"/>
      <c r="TFZ880" s="28"/>
      <c r="TGA880" s="28"/>
      <c r="TGB880" s="28"/>
      <c r="TGC880" s="28"/>
      <c r="TGD880" s="28"/>
      <c r="TGE880" s="28"/>
      <c r="TGF880" s="28"/>
      <c r="TGG880" s="28"/>
      <c r="TGH880" s="28"/>
      <c r="TGI880" s="28"/>
      <c r="TGJ880" s="28"/>
      <c r="TGK880" s="28"/>
      <c r="TGL880" s="28"/>
      <c r="TGM880" s="28"/>
      <c r="TGN880" s="28"/>
      <c r="TGO880" s="28"/>
      <c r="TGP880" s="28"/>
      <c r="TGQ880" s="28"/>
      <c r="TGR880" s="28"/>
      <c r="TGS880" s="28"/>
      <c r="TGT880" s="28"/>
      <c r="TGU880" s="28"/>
      <c r="TGV880" s="28"/>
      <c r="TGW880" s="28"/>
      <c r="TGX880" s="28"/>
      <c r="TGY880" s="28"/>
      <c r="TGZ880" s="28"/>
      <c r="THA880" s="28"/>
      <c r="THB880" s="28"/>
      <c r="THC880" s="28"/>
      <c r="THD880" s="28"/>
      <c r="THE880" s="28"/>
      <c r="THF880" s="28"/>
      <c r="THG880" s="28"/>
      <c r="THH880" s="28"/>
      <c r="THI880" s="28"/>
      <c r="THJ880" s="28"/>
      <c r="THK880" s="28"/>
      <c r="THL880" s="28"/>
      <c r="THM880" s="28"/>
      <c r="THN880" s="28"/>
      <c r="THO880" s="28"/>
      <c r="THP880" s="28"/>
      <c r="THQ880" s="28"/>
      <c r="THR880" s="28"/>
      <c r="THS880" s="28"/>
      <c r="THT880" s="28"/>
      <c r="THU880" s="28"/>
      <c r="THV880" s="28"/>
      <c r="THW880" s="28"/>
      <c r="THX880" s="28"/>
      <c r="THY880" s="28"/>
      <c r="THZ880" s="28"/>
      <c r="TIA880" s="28"/>
      <c r="TIB880" s="28"/>
      <c r="TIC880" s="28"/>
      <c r="TID880" s="28"/>
      <c r="TIE880" s="28"/>
      <c r="TIF880" s="28"/>
      <c r="TIG880" s="28"/>
      <c r="TIH880" s="28"/>
      <c r="TII880" s="28"/>
      <c r="TIJ880" s="28"/>
      <c r="TIK880" s="28"/>
      <c r="TIL880" s="28"/>
      <c r="TIM880" s="28"/>
      <c r="TIN880" s="28"/>
      <c r="TIO880" s="28"/>
      <c r="TIP880" s="28"/>
      <c r="TIQ880" s="28"/>
      <c r="TIR880" s="28"/>
      <c r="TIS880" s="28"/>
      <c r="TIT880" s="28"/>
      <c r="TIU880" s="28"/>
      <c r="TIV880" s="28"/>
      <c r="TIW880" s="28"/>
      <c r="TIX880" s="28"/>
      <c r="TIY880" s="28"/>
      <c r="TIZ880" s="28"/>
      <c r="TJA880" s="28"/>
      <c r="TJB880" s="28"/>
      <c r="TJC880" s="28"/>
      <c r="TJD880" s="28"/>
      <c r="TJE880" s="28"/>
      <c r="TJF880" s="28"/>
      <c r="TJG880" s="28"/>
      <c r="TJH880" s="28"/>
      <c r="TJI880" s="28"/>
      <c r="TJJ880" s="28"/>
      <c r="TJK880" s="28"/>
      <c r="TJL880" s="28"/>
      <c r="TJM880" s="28"/>
      <c r="TJN880" s="28"/>
      <c r="TJO880" s="28"/>
      <c r="TJP880" s="28"/>
      <c r="TJQ880" s="28"/>
      <c r="TJR880" s="28"/>
      <c r="TJS880" s="28"/>
      <c r="TJT880" s="28"/>
      <c r="TJU880" s="28"/>
      <c r="TJV880" s="28"/>
      <c r="TJW880" s="28"/>
      <c r="TJX880" s="28"/>
      <c r="TJY880" s="28"/>
      <c r="TJZ880" s="28"/>
      <c r="TKA880" s="28"/>
      <c r="TKB880" s="28"/>
      <c r="TKC880" s="28"/>
      <c r="TKD880" s="28"/>
      <c r="TKE880" s="28"/>
      <c r="TKF880" s="28"/>
      <c r="TKG880" s="28"/>
      <c r="TKH880" s="28"/>
      <c r="TKI880" s="28"/>
      <c r="TKJ880" s="28"/>
      <c r="TKK880" s="28"/>
      <c r="TKL880" s="28"/>
      <c r="TKM880" s="28"/>
      <c r="TKN880" s="28"/>
      <c r="TKO880" s="28"/>
      <c r="TKP880" s="28"/>
      <c r="TKQ880" s="28"/>
      <c r="TKR880" s="28"/>
      <c r="TKS880" s="28"/>
      <c r="TKT880" s="28"/>
      <c r="TKU880" s="28"/>
      <c r="TKV880" s="28"/>
      <c r="TKW880" s="28"/>
      <c r="TKX880" s="28"/>
      <c r="TKY880" s="28"/>
      <c r="TKZ880" s="28"/>
      <c r="TLA880" s="28"/>
      <c r="TLB880" s="28"/>
      <c r="TLC880" s="28"/>
      <c r="TLD880" s="28"/>
      <c r="TLE880" s="28"/>
      <c r="TLF880" s="28"/>
      <c r="TLG880" s="28"/>
      <c r="TLH880" s="28"/>
      <c r="TLI880" s="28"/>
      <c r="TLJ880" s="28"/>
      <c r="TLK880" s="28"/>
      <c r="TLL880" s="28"/>
      <c r="TLM880" s="28"/>
      <c r="TLN880" s="28"/>
      <c r="TLO880" s="28"/>
      <c r="TLP880" s="28"/>
      <c r="TLQ880" s="28"/>
      <c r="TLR880" s="28"/>
      <c r="TLS880" s="28"/>
      <c r="TLT880" s="28"/>
      <c r="TLU880" s="28"/>
      <c r="TLV880" s="28"/>
      <c r="TLW880" s="28"/>
      <c r="TLX880" s="28"/>
      <c r="TLY880" s="28"/>
      <c r="TLZ880" s="28"/>
      <c r="TMA880" s="28"/>
      <c r="TMB880" s="28"/>
      <c r="TMC880" s="28"/>
      <c r="TMD880" s="28"/>
      <c r="TME880" s="28"/>
      <c r="TMF880" s="28"/>
      <c r="TMG880" s="28"/>
      <c r="TMH880" s="28"/>
      <c r="TMI880" s="28"/>
      <c r="TMJ880" s="28"/>
      <c r="TMK880" s="28"/>
      <c r="TML880" s="28"/>
      <c r="TMM880" s="28"/>
      <c r="TMN880" s="28"/>
      <c r="TMO880" s="28"/>
      <c r="TMP880" s="28"/>
      <c r="TMQ880" s="28"/>
      <c r="TMR880" s="28"/>
      <c r="TMS880" s="28"/>
      <c r="TMT880" s="28"/>
      <c r="TMU880" s="28"/>
      <c r="TMV880" s="28"/>
      <c r="TMW880" s="28"/>
      <c r="TMX880" s="28"/>
      <c r="TMY880" s="28"/>
      <c r="TMZ880" s="28"/>
      <c r="TNA880" s="28"/>
      <c r="TNB880" s="28"/>
      <c r="TNC880" s="28"/>
      <c r="TND880" s="28"/>
      <c r="TNE880" s="28"/>
      <c r="TNF880" s="28"/>
      <c r="TNG880" s="28"/>
      <c r="TNH880" s="28"/>
      <c r="TNI880" s="28"/>
      <c r="TNJ880" s="28"/>
      <c r="TNK880" s="28"/>
      <c r="TNL880" s="28"/>
      <c r="TNM880" s="28"/>
      <c r="TNN880" s="28"/>
      <c r="TNO880" s="28"/>
      <c r="TNP880" s="28"/>
      <c r="TNQ880" s="28"/>
      <c r="TNR880" s="28"/>
      <c r="TNS880" s="28"/>
      <c r="TNT880" s="28"/>
      <c r="TNU880" s="28"/>
      <c r="TNV880" s="28"/>
      <c r="TNW880" s="28"/>
      <c r="TNX880" s="28"/>
      <c r="TNY880" s="28"/>
      <c r="TNZ880" s="28"/>
      <c r="TOA880" s="28"/>
      <c r="TOB880" s="28"/>
      <c r="TOC880" s="28"/>
      <c r="TOD880" s="28"/>
      <c r="TOE880" s="28"/>
      <c r="TOF880" s="28"/>
      <c r="TOG880" s="28"/>
      <c r="TOH880" s="28"/>
      <c r="TOI880" s="28"/>
      <c r="TOJ880" s="28"/>
      <c r="TOK880" s="28"/>
      <c r="TOL880" s="28"/>
      <c r="TOM880" s="28"/>
      <c r="TON880" s="28"/>
      <c r="TOO880" s="28"/>
      <c r="TOP880" s="28"/>
      <c r="TOQ880" s="28"/>
      <c r="TOR880" s="28"/>
      <c r="TOS880" s="28"/>
      <c r="TOT880" s="28"/>
      <c r="TOU880" s="28"/>
      <c r="TOV880" s="28"/>
      <c r="TOW880" s="28"/>
      <c r="TOX880" s="28"/>
      <c r="TOY880" s="28"/>
      <c r="TOZ880" s="28"/>
      <c r="TPA880" s="28"/>
      <c r="TPB880" s="28"/>
      <c r="TPC880" s="28"/>
      <c r="TPD880" s="28"/>
      <c r="TPE880" s="28"/>
      <c r="TPF880" s="28"/>
      <c r="TPG880" s="28"/>
      <c r="TPH880" s="28"/>
      <c r="TPI880" s="28"/>
      <c r="TPJ880" s="28"/>
      <c r="TPK880" s="28"/>
      <c r="TPL880" s="28"/>
      <c r="TPM880" s="28"/>
      <c r="TPN880" s="28"/>
      <c r="TPO880" s="28"/>
      <c r="TPP880" s="28"/>
      <c r="TPQ880" s="28"/>
      <c r="TPR880" s="28"/>
      <c r="TPS880" s="28"/>
      <c r="TPT880" s="28"/>
      <c r="TPU880" s="28"/>
      <c r="TPV880" s="28"/>
      <c r="TPW880" s="28"/>
      <c r="TPX880" s="28"/>
      <c r="TPY880" s="28"/>
      <c r="TPZ880" s="28"/>
      <c r="TQA880" s="28"/>
      <c r="TQB880" s="28"/>
      <c r="TQC880" s="28"/>
      <c r="TQD880" s="28"/>
      <c r="TQE880" s="28"/>
      <c r="TQF880" s="28"/>
      <c r="TQG880" s="28"/>
      <c r="TQH880" s="28"/>
      <c r="TQI880" s="28"/>
      <c r="TQJ880" s="28"/>
      <c r="TQK880" s="28"/>
      <c r="TQL880" s="28"/>
      <c r="TQM880" s="28"/>
      <c r="TQN880" s="28"/>
      <c r="TQO880" s="28"/>
      <c r="TQP880" s="28"/>
      <c r="TQQ880" s="28"/>
      <c r="TQR880" s="28"/>
      <c r="TQS880" s="28"/>
      <c r="TQT880" s="28"/>
      <c r="TQU880" s="28"/>
      <c r="TQV880" s="28"/>
      <c r="TQW880" s="28"/>
      <c r="TQX880" s="28"/>
      <c r="TQY880" s="28"/>
      <c r="TQZ880" s="28"/>
      <c r="TRA880" s="28"/>
      <c r="TRB880" s="28"/>
      <c r="TRC880" s="28"/>
      <c r="TRD880" s="28"/>
      <c r="TRE880" s="28"/>
      <c r="TRF880" s="28"/>
      <c r="TRG880" s="28"/>
      <c r="TRH880" s="28"/>
      <c r="TRI880" s="28"/>
      <c r="TRJ880" s="28"/>
      <c r="TRK880" s="28"/>
      <c r="TRL880" s="28"/>
      <c r="TRM880" s="28"/>
      <c r="TRN880" s="28"/>
      <c r="TRO880" s="28"/>
      <c r="TRP880" s="28"/>
      <c r="TRQ880" s="28"/>
      <c r="TRR880" s="28"/>
      <c r="TRS880" s="28"/>
      <c r="TRT880" s="28"/>
      <c r="TRU880" s="28"/>
      <c r="TRV880" s="28"/>
      <c r="TRW880" s="28"/>
      <c r="TRX880" s="28"/>
      <c r="TRY880" s="28"/>
      <c r="TRZ880" s="28"/>
      <c r="TSA880" s="28"/>
      <c r="TSB880" s="28"/>
      <c r="TSC880" s="28"/>
      <c r="TSD880" s="28"/>
      <c r="TSE880" s="28"/>
      <c r="TSF880" s="28"/>
      <c r="TSG880" s="28"/>
      <c r="TSH880" s="28"/>
      <c r="TSI880" s="28"/>
      <c r="TSJ880" s="28"/>
      <c r="TSK880" s="28"/>
      <c r="TSL880" s="28"/>
      <c r="TSM880" s="28"/>
      <c r="TSN880" s="28"/>
      <c r="TSO880" s="28"/>
      <c r="TSP880" s="28"/>
      <c r="TSQ880" s="28"/>
      <c r="TSR880" s="28"/>
      <c r="TSS880" s="28"/>
      <c r="TST880" s="28"/>
      <c r="TSU880" s="28"/>
      <c r="TSV880" s="28"/>
      <c r="TSW880" s="28"/>
      <c r="TSX880" s="28"/>
      <c r="TSY880" s="28"/>
      <c r="TSZ880" s="28"/>
      <c r="TTA880" s="28"/>
      <c r="TTB880" s="28"/>
      <c r="TTC880" s="28"/>
      <c r="TTD880" s="28"/>
      <c r="TTE880" s="28"/>
      <c r="TTF880" s="28"/>
      <c r="TTG880" s="28"/>
      <c r="TTH880" s="28"/>
      <c r="TTI880" s="28"/>
      <c r="TTJ880" s="28"/>
      <c r="TTK880" s="28"/>
      <c r="TTL880" s="28"/>
      <c r="TTM880" s="28"/>
      <c r="TTN880" s="28"/>
      <c r="TTO880" s="28"/>
      <c r="TTP880" s="28"/>
      <c r="TTQ880" s="28"/>
      <c r="TTR880" s="28"/>
      <c r="TTS880" s="28"/>
      <c r="TTT880" s="28"/>
      <c r="TTU880" s="28"/>
      <c r="TTV880" s="28"/>
      <c r="TTW880" s="28"/>
      <c r="TTX880" s="28"/>
      <c r="TTY880" s="28"/>
      <c r="TTZ880" s="28"/>
      <c r="TUA880" s="28"/>
      <c r="TUB880" s="28"/>
      <c r="TUC880" s="28"/>
      <c r="TUD880" s="28"/>
      <c r="TUE880" s="28"/>
      <c r="TUF880" s="28"/>
      <c r="TUG880" s="28"/>
      <c r="TUH880" s="28"/>
      <c r="TUI880" s="28"/>
      <c r="TUJ880" s="28"/>
      <c r="TUK880" s="28"/>
      <c r="TUL880" s="28"/>
      <c r="TUM880" s="28"/>
      <c r="TUN880" s="28"/>
      <c r="TUO880" s="28"/>
      <c r="TUP880" s="28"/>
      <c r="TUQ880" s="28"/>
      <c r="TUR880" s="28"/>
      <c r="TUS880" s="28"/>
      <c r="TUT880" s="28"/>
      <c r="TUU880" s="28"/>
      <c r="TUV880" s="28"/>
      <c r="TUW880" s="28"/>
      <c r="TUX880" s="28"/>
      <c r="TUY880" s="28"/>
      <c r="TUZ880" s="28"/>
      <c r="TVA880" s="28"/>
      <c r="TVB880" s="28"/>
      <c r="TVC880" s="28"/>
      <c r="TVD880" s="28"/>
      <c r="TVE880" s="28"/>
      <c r="TVF880" s="28"/>
      <c r="TVG880" s="28"/>
      <c r="TVH880" s="28"/>
      <c r="TVI880" s="28"/>
      <c r="TVJ880" s="28"/>
      <c r="TVK880" s="28"/>
      <c r="TVL880" s="28"/>
      <c r="TVM880" s="28"/>
      <c r="TVN880" s="28"/>
      <c r="TVO880" s="28"/>
      <c r="TVP880" s="28"/>
      <c r="TVQ880" s="28"/>
      <c r="TVR880" s="28"/>
      <c r="TVS880" s="28"/>
      <c r="TVT880" s="28"/>
      <c r="TVU880" s="28"/>
      <c r="TVV880" s="28"/>
      <c r="TVW880" s="28"/>
      <c r="TVX880" s="28"/>
      <c r="TVY880" s="28"/>
      <c r="TVZ880" s="28"/>
      <c r="TWA880" s="28"/>
      <c r="TWB880" s="28"/>
      <c r="TWC880" s="28"/>
      <c r="TWD880" s="28"/>
      <c r="TWE880" s="28"/>
      <c r="TWF880" s="28"/>
      <c r="TWG880" s="28"/>
      <c r="TWH880" s="28"/>
      <c r="TWI880" s="28"/>
      <c r="TWJ880" s="28"/>
      <c r="TWK880" s="28"/>
      <c r="TWL880" s="28"/>
      <c r="TWM880" s="28"/>
      <c r="TWN880" s="28"/>
      <c r="TWO880" s="28"/>
      <c r="TWP880" s="28"/>
      <c r="TWQ880" s="28"/>
      <c r="TWR880" s="28"/>
      <c r="TWS880" s="28"/>
      <c r="TWT880" s="28"/>
      <c r="TWU880" s="28"/>
      <c r="TWV880" s="28"/>
      <c r="TWW880" s="28"/>
      <c r="TWX880" s="28"/>
      <c r="TWY880" s="28"/>
      <c r="TWZ880" s="28"/>
      <c r="TXA880" s="28"/>
      <c r="TXB880" s="28"/>
      <c r="TXC880" s="28"/>
      <c r="TXD880" s="28"/>
      <c r="TXE880" s="28"/>
      <c r="TXF880" s="28"/>
      <c r="TXG880" s="28"/>
      <c r="TXH880" s="28"/>
      <c r="TXI880" s="28"/>
      <c r="TXJ880" s="28"/>
      <c r="TXK880" s="28"/>
      <c r="TXL880" s="28"/>
      <c r="TXM880" s="28"/>
      <c r="TXN880" s="28"/>
      <c r="TXO880" s="28"/>
      <c r="TXP880" s="28"/>
      <c r="TXQ880" s="28"/>
      <c r="TXR880" s="28"/>
      <c r="TXS880" s="28"/>
      <c r="TXT880" s="28"/>
      <c r="TXU880" s="28"/>
      <c r="TXV880" s="28"/>
      <c r="TXW880" s="28"/>
      <c r="TXX880" s="28"/>
      <c r="TXY880" s="28"/>
      <c r="TXZ880" s="28"/>
      <c r="TYA880" s="28"/>
      <c r="TYB880" s="28"/>
      <c r="TYC880" s="28"/>
      <c r="TYD880" s="28"/>
      <c r="TYE880" s="28"/>
      <c r="TYF880" s="28"/>
      <c r="TYG880" s="28"/>
      <c r="TYH880" s="28"/>
      <c r="TYI880" s="28"/>
      <c r="TYJ880" s="28"/>
      <c r="TYK880" s="28"/>
      <c r="TYL880" s="28"/>
      <c r="TYM880" s="28"/>
      <c r="TYN880" s="28"/>
      <c r="TYO880" s="28"/>
      <c r="TYP880" s="28"/>
      <c r="TYQ880" s="28"/>
      <c r="TYR880" s="28"/>
      <c r="TYS880" s="28"/>
      <c r="TYT880" s="28"/>
      <c r="TYU880" s="28"/>
      <c r="TYV880" s="28"/>
      <c r="TYW880" s="28"/>
      <c r="TYX880" s="28"/>
      <c r="TYY880" s="28"/>
      <c r="TYZ880" s="28"/>
      <c r="TZA880" s="28"/>
      <c r="TZB880" s="28"/>
      <c r="TZC880" s="28"/>
      <c r="TZD880" s="28"/>
      <c r="TZE880" s="28"/>
      <c r="TZF880" s="28"/>
      <c r="TZG880" s="28"/>
      <c r="TZH880" s="28"/>
      <c r="TZI880" s="28"/>
      <c r="TZJ880" s="28"/>
      <c r="TZK880" s="28"/>
      <c r="TZL880" s="28"/>
      <c r="TZM880" s="28"/>
      <c r="TZN880" s="28"/>
      <c r="TZO880" s="28"/>
      <c r="TZP880" s="28"/>
      <c r="TZQ880" s="28"/>
      <c r="TZR880" s="28"/>
      <c r="TZS880" s="28"/>
      <c r="TZT880" s="28"/>
      <c r="TZU880" s="28"/>
      <c r="TZV880" s="28"/>
      <c r="TZW880" s="28"/>
      <c r="TZX880" s="28"/>
      <c r="TZY880" s="28"/>
      <c r="TZZ880" s="28"/>
      <c r="UAA880" s="28"/>
      <c r="UAB880" s="28"/>
      <c r="UAC880" s="28"/>
      <c r="UAD880" s="28"/>
      <c r="UAE880" s="28"/>
      <c r="UAF880" s="28"/>
      <c r="UAG880" s="28"/>
      <c r="UAH880" s="28"/>
      <c r="UAI880" s="28"/>
      <c r="UAJ880" s="28"/>
      <c r="UAK880" s="28"/>
      <c r="UAL880" s="28"/>
      <c r="UAM880" s="28"/>
      <c r="UAN880" s="28"/>
      <c r="UAO880" s="28"/>
      <c r="UAP880" s="28"/>
      <c r="UAQ880" s="28"/>
      <c r="UAR880" s="28"/>
      <c r="UAS880" s="28"/>
      <c r="UAT880" s="28"/>
      <c r="UAU880" s="28"/>
      <c r="UAV880" s="28"/>
      <c r="UAW880" s="28"/>
      <c r="UAX880" s="28"/>
      <c r="UAY880" s="28"/>
      <c r="UAZ880" s="28"/>
      <c r="UBA880" s="28"/>
      <c r="UBB880" s="28"/>
      <c r="UBC880" s="28"/>
      <c r="UBD880" s="28"/>
      <c r="UBE880" s="28"/>
      <c r="UBF880" s="28"/>
      <c r="UBG880" s="28"/>
      <c r="UBH880" s="28"/>
      <c r="UBI880" s="28"/>
      <c r="UBJ880" s="28"/>
      <c r="UBK880" s="28"/>
      <c r="UBL880" s="28"/>
      <c r="UBM880" s="28"/>
      <c r="UBN880" s="28"/>
      <c r="UBO880" s="28"/>
      <c r="UBP880" s="28"/>
      <c r="UBQ880" s="28"/>
      <c r="UBR880" s="28"/>
      <c r="UBS880" s="28"/>
      <c r="UBT880" s="28"/>
      <c r="UBU880" s="28"/>
      <c r="UBV880" s="28"/>
      <c r="UBW880" s="28"/>
      <c r="UBX880" s="28"/>
      <c r="UBY880" s="28"/>
      <c r="UBZ880" s="28"/>
      <c r="UCA880" s="28"/>
      <c r="UCB880" s="28"/>
      <c r="UCC880" s="28"/>
      <c r="UCD880" s="28"/>
      <c r="UCE880" s="28"/>
      <c r="UCF880" s="28"/>
      <c r="UCG880" s="28"/>
      <c r="UCH880" s="28"/>
      <c r="UCI880" s="28"/>
      <c r="UCJ880" s="28"/>
      <c r="UCK880" s="28"/>
      <c r="UCL880" s="28"/>
      <c r="UCM880" s="28"/>
      <c r="UCN880" s="28"/>
      <c r="UCO880" s="28"/>
      <c r="UCP880" s="28"/>
      <c r="UCQ880" s="28"/>
      <c r="UCR880" s="28"/>
      <c r="UCS880" s="28"/>
      <c r="UCT880" s="28"/>
      <c r="UCU880" s="28"/>
      <c r="UCV880" s="28"/>
      <c r="UCW880" s="28"/>
      <c r="UCX880" s="28"/>
      <c r="UCY880" s="28"/>
      <c r="UCZ880" s="28"/>
      <c r="UDA880" s="28"/>
      <c r="UDB880" s="28"/>
      <c r="UDC880" s="28"/>
      <c r="UDD880" s="28"/>
      <c r="UDE880" s="28"/>
      <c r="UDF880" s="28"/>
      <c r="UDG880" s="28"/>
      <c r="UDH880" s="28"/>
      <c r="UDI880" s="28"/>
      <c r="UDJ880" s="28"/>
      <c r="UDK880" s="28"/>
      <c r="UDL880" s="28"/>
      <c r="UDM880" s="28"/>
      <c r="UDN880" s="28"/>
      <c r="UDO880" s="28"/>
      <c r="UDP880" s="28"/>
      <c r="UDQ880" s="28"/>
      <c r="UDR880" s="28"/>
      <c r="UDS880" s="28"/>
      <c r="UDT880" s="28"/>
      <c r="UDU880" s="28"/>
      <c r="UDV880" s="28"/>
      <c r="UDW880" s="28"/>
      <c r="UDX880" s="28"/>
      <c r="UDY880" s="28"/>
      <c r="UDZ880" s="28"/>
      <c r="UEA880" s="28"/>
      <c r="UEB880" s="28"/>
      <c r="UEC880" s="28"/>
      <c r="UED880" s="28"/>
      <c r="UEE880" s="28"/>
      <c r="UEF880" s="28"/>
      <c r="UEG880" s="28"/>
      <c r="UEH880" s="28"/>
      <c r="UEI880" s="28"/>
      <c r="UEJ880" s="28"/>
      <c r="UEK880" s="28"/>
      <c r="UEL880" s="28"/>
      <c r="UEM880" s="28"/>
      <c r="UEN880" s="28"/>
      <c r="UEO880" s="28"/>
      <c r="UEP880" s="28"/>
      <c r="UEQ880" s="28"/>
      <c r="UER880" s="28"/>
      <c r="UES880" s="28"/>
      <c r="UET880" s="28"/>
      <c r="UEU880" s="28"/>
      <c r="UEV880" s="28"/>
      <c r="UEW880" s="28"/>
      <c r="UEX880" s="28"/>
      <c r="UEY880" s="28"/>
      <c r="UEZ880" s="28"/>
      <c r="UFA880" s="28"/>
      <c r="UFB880" s="28"/>
      <c r="UFC880" s="28"/>
      <c r="UFD880" s="28"/>
      <c r="UFE880" s="28"/>
      <c r="UFF880" s="28"/>
      <c r="UFG880" s="28"/>
      <c r="UFH880" s="28"/>
      <c r="UFI880" s="28"/>
      <c r="UFJ880" s="28"/>
      <c r="UFK880" s="28"/>
      <c r="UFL880" s="28"/>
      <c r="UFM880" s="28"/>
      <c r="UFN880" s="28"/>
      <c r="UFO880" s="28"/>
      <c r="UFP880" s="28"/>
      <c r="UFQ880" s="28"/>
      <c r="UFR880" s="28"/>
      <c r="UFS880" s="28"/>
      <c r="UFT880" s="28"/>
      <c r="UFU880" s="28"/>
      <c r="UFV880" s="28"/>
      <c r="UFW880" s="28"/>
      <c r="UFX880" s="28"/>
      <c r="UFY880" s="28"/>
      <c r="UFZ880" s="28"/>
      <c r="UGA880" s="28"/>
      <c r="UGB880" s="28"/>
      <c r="UGC880" s="28"/>
      <c r="UGD880" s="28"/>
      <c r="UGE880" s="28"/>
      <c r="UGF880" s="28"/>
      <c r="UGG880" s="28"/>
      <c r="UGH880" s="28"/>
      <c r="UGI880" s="28"/>
      <c r="UGJ880" s="28"/>
      <c r="UGK880" s="28"/>
      <c r="UGL880" s="28"/>
      <c r="UGM880" s="28"/>
      <c r="UGN880" s="28"/>
      <c r="UGO880" s="28"/>
      <c r="UGP880" s="28"/>
      <c r="UGQ880" s="28"/>
      <c r="UGR880" s="28"/>
      <c r="UGS880" s="28"/>
      <c r="UGT880" s="28"/>
      <c r="UGU880" s="28"/>
      <c r="UGV880" s="28"/>
      <c r="UGW880" s="28"/>
      <c r="UGX880" s="28"/>
      <c r="UGY880" s="28"/>
      <c r="UGZ880" s="28"/>
      <c r="UHA880" s="28"/>
      <c r="UHB880" s="28"/>
      <c r="UHC880" s="28"/>
      <c r="UHD880" s="28"/>
      <c r="UHE880" s="28"/>
      <c r="UHF880" s="28"/>
      <c r="UHG880" s="28"/>
      <c r="UHH880" s="28"/>
      <c r="UHI880" s="28"/>
      <c r="UHJ880" s="28"/>
      <c r="UHK880" s="28"/>
      <c r="UHL880" s="28"/>
      <c r="UHM880" s="28"/>
      <c r="UHN880" s="28"/>
      <c r="UHO880" s="28"/>
      <c r="UHP880" s="28"/>
      <c r="UHQ880" s="28"/>
      <c r="UHR880" s="28"/>
      <c r="UHS880" s="28"/>
      <c r="UHT880" s="28"/>
      <c r="UHU880" s="28"/>
      <c r="UHV880" s="28"/>
      <c r="UHW880" s="28"/>
      <c r="UHX880" s="28"/>
      <c r="UHY880" s="28"/>
      <c r="UHZ880" s="28"/>
      <c r="UIA880" s="28"/>
      <c r="UIB880" s="28"/>
      <c r="UIC880" s="28"/>
      <c r="UID880" s="28"/>
      <c r="UIE880" s="28"/>
      <c r="UIF880" s="28"/>
      <c r="UIG880" s="28"/>
      <c r="UIH880" s="28"/>
      <c r="UII880" s="28"/>
      <c r="UIJ880" s="28"/>
      <c r="UIK880" s="28"/>
      <c r="UIL880" s="28"/>
      <c r="UIM880" s="28"/>
      <c r="UIN880" s="28"/>
      <c r="UIO880" s="28"/>
      <c r="UIP880" s="28"/>
      <c r="UIQ880" s="28"/>
      <c r="UIR880" s="28"/>
      <c r="UIS880" s="28"/>
      <c r="UIT880" s="28"/>
      <c r="UIU880" s="28"/>
      <c r="UIV880" s="28"/>
      <c r="UIW880" s="28"/>
      <c r="UIX880" s="28"/>
      <c r="UIY880" s="28"/>
      <c r="UIZ880" s="28"/>
      <c r="UJA880" s="28"/>
      <c r="UJB880" s="28"/>
      <c r="UJC880" s="28"/>
      <c r="UJD880" s="28"/>
      <c r="UJE880" s="28"/>
      <c r="UJF880" s="28"/>
      <c r="UJG880" s="28"/>
      <c r="UJH880" s="28"/>
      <c r="UJI880" s="28"/>
      <c r="UJJ880" s="28"/>
      <c r="UJK880" s="28"/>
      <c r="UJL880" s="28"/>
      <c r="UJM880" s="28"/>
      <c r="UJN880" s="28"/>
      <c r="UJO880" s="28"/>
      <c r="UJP880" s="28"/>
      <c r="UJQ880" s="28"/>
      <c r="UJR880" s="28"/>
      <c r="UJS880" s="28"/>
      <c r="UJT880" s="28"/>
      <c r="UJU880" s="28"/>
      <c r="UJV880" s="28"/>
      <c r="UJW880" s="28"/>
      <c r="UJX880" s="28"/>
      <c r="UJY880" s="28"/>
      <c r="UJZ880" s="28"/>
      <c r="UKA880" s="28"/>
      <c r="UKB880" s="28"/>
      <c r="UKC880" s="28"/>
      <c r="UKD880" s="28"/>
      <c r="UKE880" s="28"/>
      <c r="UKF880" s="28"/>
      <c r="UKG880" s="28"/>
      <c r="UKH880" s="28"/>
      <c r="UKI880" s="28"/>
      <c r="UKJ880" s="28"/>
      <c r="UKK880" s="28"/>
      <c r="UKL880" s="28"/>
      <c r="UKM880" s="28"/>
      <c r="UKN880" s="28"/>
      <c r="UKO880" s="28"/>
      <c r="UKP880" s="28"/>
      <c r="UKQ880" s="28"/>
      <c r="UKR880" s="28"/>
      <c r="UKS880" s="28"/>
      <c r="UKT880" s="28"/>
      <c r="UKU880" s="28"/>
      <c r="UKV880" s="28"/>
      <c r="UKW880" s="28"/>
      <c r="UKX880" s="28"/>
      <c r="UKY880" s="28"/>
      <c r="UKZ880" s="28"/>
      <c r="ULA880" s="28"/>
      <c r="ULB880" s="28"/>
      <c r="ULC880" s="28"/>
      <c r="ULD880" s="28"/>
      <c r="ULE880" s="28"/>
      <c r="ULF880" s="28"/>
      <c r="ULG880" s="28"/>
      <c r="ULH880" s="28"/>
      <c r="ULI880" s="28"/>
      <c r="ULJ880" s="28"/>
      <c r="ULK880" s="28"/>
      <c r="ULL880" s="28"/>
      <c r="ULM880" s="28"/>
      <c r="ULN880" s="28"/>
      <c r="ULO880" s="28"/>
      <c r="ULP880" s="28"/>
      <c r="ULQ880" s="28"/>
      <c r="ULR880" s="28"/>
      <c r="ULS880" s="28"/>
      <c r="ULT880" s="28"/>
      <c r="ULU880" s="28"/>
      <c r="ULV880" s="28"/>
      <c r="ULW880" s="28"/>
      <c r="ULX880" s="28"/>
      <c r="ULY880" s="28"/>
      <c r="ULZ880" s="28"/>
      <c r="UMA880" s="28"/>
      <c r="UMB880" s="28"/>
      <c r="UMC880" s="28"/>
      <c r="UMD880" s="28"/>
      <c r="UME880" s="28"/>
      <c r="UMF880" s="28"/>
      <c r="UMG880" s="28"/>
      <c r="UMH880" s="28"/>
      <c r="UMI880" s="28"/>
      <c r="UMJ880" s="28"/>
      <c r="UMK880" s="28"/>
      <c r="UML880" s="28"/>
      <c r="UMM880" s="28"/>
      <c r="UMN880" s="28"/>
      <c r="UMO880" s="28"/>
      <c r="UMP880" s="28"/>
      <c r="UMQ880" s="28"/>
      <c r="UMR880" s="28"/>
      <c r="UMS880" s="28"/>
      <c r="UMT880" s="28"/>
      <c r="UMU880" s="28"/>
      <c r="UMV880" s="28"/>
      <c r="UMW880" s="28"/>
      <c r="UMX880" s="28"/>
      <c r="UMY880" s="28"/>
      <c r="UMZ880" s="28"/>
      <c r="UNA880" s="28"/>
      <c r="UNB880" s="28"/>
      <c r="UNC880" s="28"/>
      <c r="UND880" s="28"/>
      <c r="UNE880" s="28"/>
      <c r="UNF880" s="28"/>
      <c r="UNG880" s="28"/>
      <c r="UNH880" s="28"/>
      <c r="UNI880" s="28"/>
      <c r="UNJ880" s="28"/>
      <c r="UNK880" s="28"/>
      <c r="UNL880" s="28"/>
      <c r="UNM880" s="28"/>
      <c r="UNN880" s="28"/>
      <c r="UNO880" s="28"/>
      <c r="UNP880" s="28"/>
      <c r="UNQ880" s="28"/>
      <c r="UNR880" s="28"/>
      <c r="UNS880" s="28"/>
      <c r="UNT880" s="28"/>
      <c r="UNU880" s="28"/>
      <c r="UNV880" s="28"/>
      <c r="UNW880" s="28"/>
      <c r="UNX880" s="28"/>
      <c r="UNY880" s="28"/>
      <c r="UNZ880" s="28"/>
      <c r="UOA880" s="28"/>
      <c r="UOB880" s="28"/>
      <c r="UOC880" s="28"/>
      <c r="UOD880" s="28"/>
      <c r="UOE880" s="28"/>
      <c r="UOF880" s="28"/>
      <c r="UOG880" s="28"/>
      <c r="UOH880" s="28"/>
      <c r="UOI880" s="28"/>
      <c r="UOJ880" s="28"/>
      <c r="UOK880" s="28"/>
      <c r="UOL880" s="28"/>
      <c r="UOM880" s="28"/>
      <c r="UON880" s="28"/>
      <c r="UOO880" s="28"/>
      <c r="UOP880" s="28"/>
      <c r="UOQ880" s="28"/>
      <c r="UOR880" s="28"/>
      <c r="UOS880" s="28"/>
      <c r="UOT880" s="28"/>
      <c r="UOU880" s="28"/>
      <c r="UOV880" s="28"/>
      <c r="UOW880" s="28"/>
      <c r="UOX880" s="28"/>
      <c r="UOY880" s="28"/>
      <c r="UOZ880" s="28"/>
      <c r="UPA880" s="28"/>
      <c r="UPB880" s="28"/>
      <c r="UPC880" s="28"/>
      <c r="UPD880" s="28"/>
      <c r="UPE880" s="28"/>
      <c r="UPF880" s="28"/>
      <c r="UPG880" s="28"/>
      <c r="UPH880" s="28"/>
      <c r="UPI880" s="28"/>
      <c r="UPJ880" s="28"/>
      <c r="UPK880" s="28"/>
      <c r="UPL880" s="28"/>
      <c r="UPM880" s="28"/>
      <c r="UPN880" s="28"/>
      <c r="UPO880" s="28"/>
      <c r="UPP880" s="28"/>
      <c r="UPQ880" s="28"/>
      <c r="UPR880" s="28"/>
      <c r="UPS880" s="28"/>
      <c r="UPT880" s="28"/>
      <c r="UPU880" s="28"/>
      <c r="UPV880" s="28"/>
      <c r="UPW880" s="28"/>
      <c r="UPX880" s="28"/>
      <c r="UPY880" s="28"/>
      <c r="UPZ880" s="28"/>
      <c r="UQA880" s="28"/>
      <c r="UQB880" s="28"/>
      <c r="UQC880" s="28"/>
      <c r="UQD880" s="28"/>
      <c r="UQE880" s="28"/>
      <c r="UQF880" s="28"/>
      <c r="UQG880" s="28"/>
      <c r="UQH880" s="28"/>
      <c r="UQI880" s="28"/>
      <c r="UQJ880" s="28"/>
      <c r="UQK880" s="28"/>
      <c r="UQL880" s="28"/>
      <c r="UQM880" s="28"/>
      <c r="UQN880" s="28"/>
      <c r="UQO880" s="28"/>
      <c r="UQP880" s="28"/>
      <c r="UQQ880" s="28"/>
      <c r="UQR880" s="28"/>
      <c r="UQS880" s="28"/>
      <c r="UQT880" s="28"/>
      <c r="UQU880" s="28"/>
      <c r="UQV880" s="28"/>
      <c r="UQW880" s="28"/>
      <c r="UQX880" s="28"/>
      <c r="UQY880" s="28"/>
      <c r="UQZ880" s="28"/>
      <c r="URA880" s="28"/>
      <c r="URB880" s="28"/>
      <c r="URC880" s="28"/>
      <c r="URD880" s="28"/>
      <c r="URE880" s="28"/>
      <c r="URF880" s="28"/>
      <c r="URG880" s="28"/>
      <c r="URH880" s="28"/>
      <c r="URI880" s="28"/>
      <c r="URJ880" s="28"/>
      <c r="URK880" s="28"/>
      <c r="URL880" s="28"/>
      <c r="URM880" s="28"/>
      <c r="URN880" s="28"/>
      <c r="URO880" s="28"/>
      <c r="URP880" s="28"/>
      <c r="URQ880" s="28"/>
      <c r="URR880" s="28"/>
      <c r="URS880" s="28"/>
      <c r="URT880" s="28"/>
      <c r="URU880" s="28"/>
      <c r="URV880" s="28"/>
      <c r="URW880" s="28"/>
      <c r="URX880" s="28"/>
      <c r="URY880" s="28"/>
      <c r="URZ880" s="28"/>
      <c r="USA880" s="28"/>
      <c r="USB880" s="28"/>
      <c r="USC880" s="28"/>
      <c r="USD880" s="28"/>
      <c r="USE880" s="28"/>
      <c r="USF880" s="28"/>
      <c r="USG880" s="28"/>
      <c r="USH880" s="28"/>
      <c r="USI880" s="28"/>
      <c r="USJ880" s="28"/>
      <c r="USK880" s="28"/>
      <c r="USL880" s="28"/>
      <c r="USM880" s="28"/>
      <c r="USN880" s="28"/>
      <c r="USO880" s="28"/>
      <c r="USP880" s="28"/>
      <c r="USQ880" s="28"/>
      <c r="USR880" s="28"/>
      <c r="USS880" s="28"/>
      <c r="UST880" s="28"/>
      <c r="USU880" s="28"/>
      <c r="USV880" s="28"/>
      <c r="USW880" s="28"/>
      <c r="USX880" s="28"/>
      <c r="USY880" s="28"/>
      <c r="USZ880" s="28"/>
      <c r="UTA880" s="28"/>
      <c r="UTB880" s="28"/>
      <c r="UTC880" s="28"/>
      <c r="UTD880" s="28"/>
      <c r="UTE880" s="28"/>
      <c r="UTF880" s="28"/>
      <c r="UTG880" s="28"/>
      <c r="UTH880" s="28"/>
      <c r="UTI880" s="28"/>
      <c r="UTJ880" s="28"/>
      <c r="UTK880" s="28"/>
      <c r="UTL880" s="28"/>
      <c r="UTM880" s="28"/>
      <c r="UTN880" s="28"/>
      <c r="UTO880" s="28"/>
      <c r="UTP880" s="28"/>
      <c r="UTQ880" s="28"/>
      <c r="UTR880" s="28"/>
      <c r="UTS880" s="28"/>
      <c r="UTT880" s="28"/>
      <c r="UTU880" s="28"/>
      <c r="UTV880" s="28"/>
      <c r="UTW880" s="28"/>
      <c r="UTX880" s="28"/>
      <c r="UTY880" s="28"/>
      <c r="UTZ880" s="28"/>
      <c r="UUA880" s="28"/>
      <c r="UUB880" s="28"/>
      <c r="UUC880" s="28"/>
      <c r="UUD880" s="28"/>
      <c r="UUE880" s="28"/>
      <c r="UUF880" s="28"/>
      <c r="UUG880" s="28"/>
      <c r="UUH880" s="28"/>
      <c r="UUI880" s="28"/>
      <c r="UUJ880" s="28"/>
      <c r="UUK880" s="28"/>
      <c r="UUL880" s="28"/>
      <c r="UUM880" s="28"/>
      <c r="UUN880" s="28"/>
      <c r="UUO880" s="28"/>
      <c r="UUP880" s="28"/>
      <c r="UUQ880" s="28"/>
      <c r="UUR880" s="28"/>
      <c r="UUS880" s="28"/>
      <c r="UUT880" s="28"/>
      <c r="UUU880" s="28"/>
      <c r="UUV880" s="28"/>
      <c r="UUW880" s="28"/>
      <c r="UUX880" s="28"/>
      <c r="UUY880" s="28"/>
      <c r="UUZ880" s="28"/>
      <c r="UVA880" s="28"/>
      <c r="UVB880" s="28"/>
      <c r="UVC880" s="28"/>
      <c r="UVD880" s="28"/>
      <c r="UVE880" s="28"/>
      <c r="UVF880" s="28"/>
      <c r="UVG880" s="28"/>
      <c r="UVH880" s="28"/>
      <c r="UVI880" s="28"/>
      <c r="UVJ880" s="28"/>
      <c r="UVK880" s="28"/>
      <c r="UVL880" s="28"/>
      <c r="UVM880" s="28"/>
      <c r="UVN880" s="28"/>
      <c r="UVO880" s="28"/>
      <c r="UVP880" s="28"/>
      <c r="UVQ880" s="28"/>
      <c r="UVR880" s="28"/>
      <c r="UVS880" s="28"/>
      <c r="UVT880" s="28"/>
      <c r="UVU880" s="28"/>
      <c r="UVV880" s="28"/>
      <c r="UVW880" s="28"/>
      <c r="UVX880" s="28"/>
      <c r="UVY880" s="28"/>
      <c r="UVZ880" s="28"/>
      <c r="UWA880" s="28"/>
      <c r="UWB880" s="28"/>
      <c r="UWC880" s="28"/>
      <c r="UWD880" s="28"/>
      <c r="UWE880" s="28"/>
      <c r="UWF880" s="28"/>
      <c r="UWG880" s="28"/>
      <c r="UWH880" s="28"/>
      <c r="UWI880" s="28"/>
      <c r="UWJ880" s="28"/>
      <c r="UWK880" s="28"/>
      <c r="UWL880" s="28"/>
      <c r="UWM880" s="28"/>
      <c r="UWN880" s="28"/>
      <c r="UWO880" s="28"/>
      <c r="UWP880" s="28"/>
      <c r="UWQ880" s="28"/>
      <c r="UWR880" s="28"/>
      <c r="UWS880" s="28"/>
      <c r="UWT880" s="28"/>
      <c r="UWU880" s="28"/>
      <c r="UWV880" s="28"/>
      <c r="UWW880" s="28"/>
      <c r="UWX880" s="28"/>
      <c r="UWY880" s="28"/>
      <c r="UWZ880" s="28"/>
      <c r="UXA880" s="28"/>
      <c r="UXB880" s="28"/>
      <c r="UXC880" s="28"/>
      <c r="UXD880" s="28"/>
      <c r="UXE880" s="28"/>
      <c r="UXF880" s="28"/>
      <c r="UXG880" s="28"/>
      <c r="UXH880" s="28"/>
      <c r="UXI880" s="28"/>
      <c r="UXJ880" s="28"/>
      <c r="UXK880" s="28"/>
      <c r="UXL880" s="28"/>
      <c r="UXM880" s="28"/>
      <c r="UXN880" s="28"/>
      <c r="UXO880" s="28"/>
      <c r="UXP880" s="28"/>
      <c r="UXQ880" s="28"/>
      <c r="UXR880" s="28"/>
      <c r="UXS880" s="28"/>
      <c r="UXT880" s="28"/>
      <c r="UXU880" s="28"/>
      <c r="UXV880" s="28"/>
      <c r="UXW880" s="28"/>
    </row>
    <row r="881" spans="1:14843" s="30" customFormat="1" ht="30" customHeight="1" x14ac:dyDescent="0.3">
      <c r="A881" s="32"/>
      <c r="B881" s="106">
        <v>876</v>
      </c>
      <c r="C881" s="55" t="s">
        <v>2549</v>
      </c>
      <c r="D881" s="51" t="s">
        <v>782</v>
      </c>
      <c r="E881" s="51" t="s">
        <v>2564</v>
      </c>
      <c r="F881" s="51">
        <v>5</v>
      </c>
      <c r="G881" s="51" t="s">
        <v>2</v>
      </c>
      <c r="H881" s="73">
        <v>4990000</v>
      </c>
      <c r="I881" s="51" t="s">
        <v>849</v>
      </c>
      <c r="J881" s="51" t="s">
        <v>850</v>
      </c>
      <c r="K881" s="51" t="s">
        <v>783</v>
      </c>
      <c r="L881" s="89" t="s">
        <v>784</v>
      </c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  <c r="BN881" s="28"/>
      <c r="BO881" s="28"/>
      <c r="BP881" s="28"/>
      <c r="BQ881" s="28"/>
      <c r="BR881" s="28"/>
      <c r="BS881" s="28"/>
      <c r="BT881" s="28"/>
      <c r="BU881" s="28"/>
      <c r="BV881" s="28"/>
      <c r="BW881" s="28"/>
      <c r="BX881" s="28"/>
      <c r="BY881" s="28"/>
      <c r="BZ881" s="28"/>
      <c r="CA881" s="28"/>
      <c r="CB881" s="28"/>
      <c r="CC881" s="28"/>
      <c r="CD881" s="28"/>
      <c r="CE881" s="28"/>
      <c r="CF881" s="28"/>
      <c r="CG881" s="28"/>
      <c r="CH881" s="28"/>
      <c r="CI881" s="28"/>
      <c r="CJ881" s="28"/>
      <c r="CK881" s="28"/>
      <c r="CL881" s="28"/>
      <c r="CM881" s="28"/>
      <c r="CN881" s="28"/>
      <c r="CO881" s="28"/>
      <c r="CP881" s="28"/>
      <c r="CQ881" s="28"/>
      <c r="CR881" s="28"/>
      <c r="CS881" s="28"/>
      <c r="CT881" s="28"/>
      <c r="CU881" s="28"/>
      <c r="CV881" s="28"/>
      <c r="CW881" s="28"/>
      <c r="CX881" s="28"/>
      <c r="CY881" s="28"/>
      <c r="CZ881" s="28"/>
      <c r="DA881" s="28"/>
      <c r="DB881" s="28"/>
      <c r="DC881" s="28"/>
      <c r="DD881" s="28"/>
      <c r="DE881" s="28"/>
      <c r="DF881" s="28"/>
      <c r="DG881" s="28"/>
      <c r="DH881" s="28"/>
      <c r="DI881" s="28"/>
      <c r="DJ881" s="28"/>
      <c r="DK881" s="28"/>
      <c r="DL881" s="28"/>
      <c r="DM881" s="28"/>
      <c r="DN881" s="28"/>
      <c r="DO881" s="28"/>
      <c r="DP881" s="28"/>
      <c r="DQ881" s="28"/>
      <c r="DR881" s="28"/>
      <c r="DS881" s="28"/>
      <c r="DT881" s="28"/>
      <c r="DU881" s="28"/>
      <c r="DV881" s="28"/>
      <c r="DW881" s="28"/>
      <c r="DX881" s="28"/>
      <c r="DY881" s="28"/>
      <c r="DZ881" s="28"/>
      <c r="EA881" s="28"/>
      <c r="EB881" s="28"/>
      <c r="EC881" s="28"/>
      <c r="ED881" s="28"/>
      <c r="EE881" s="28"/>
      <c r="EF881" s="28"/>
      <c r="EG881" s="28"/>
      <c r="EH881" s="28"/>
      <c r="EI881" s="28"/>
      <c r="EJ881" s="28"/>
      <c r="EK881" s="28"/>
      <c r="EL881" s="28"/>
      <c r="EM881" s="28"/>
      <c r="EN881" s="28"/>
      <c r="EO881" s="28"/>
      <c r="EP881" s="28"/>
      <c r="EQ881" s="28"/>
      <c r="ER881" s="28"/>
      <c r="ES881" s="28"/>
      <c r="ET881" s="28"/>
      <c r="EU881" s="28"/>
      <c r="EV881" s="28"/>
      <c r="EW881" s="28"/>
      <c r="EX881" s="28"/>
      <c r="EY881" s="28"/>
      <c r="EZ881" s="28"/>
      <c r="FA881" s="28"/>
      <c r="FB881" s="28"/>
      <c r="FC881" s="28"/>
      <c r="FD881" s="28"/>
      <c r="FE881" s="28"/>
      <c r="FF881" s="28"/>
      <c r="FG881" s="28"/>
      <c r="FH881" s="28"/>
      <c r="FI881" s="28"/>
      <c r="FJ881" s="28"/>
      <c r="FK881" s="28"/>
      <c r="FL881" s="28"/>
      <c r="FM881" s="28"/>
      <c r="FN881" s="28"/>
      <c r="FO881" s="28"/>
      <c r="FP881" s="28"/>
      <c r="FQ881" s="28"/>
      <c r="FR881" s="28"/>
      <c r="FS881" s="28"/>
      <c r="FT881" s="28"/>
      <c r="FU881" s="28"/>
      <c r="FV881" s="28"/>
      <c r="FW881" s="28"/>
      <c r="FX881" s="28"/>
      <c r="FY881" s="28"/>
      <c r="FZ881" s="28"/>
      <c r="GA881" s="28"/>
      <c r="GB881" s="28"/>
      <c r="GC881" s="28"/>
      <c r="GD881" s="28"/>
      <c r="GE881" s="28"/>
      <c r="GF881" s="28"/>
      <c r="GG881" s="28"/>
      <c r="GH881" s="28"/>
      <c r="GI881" s="28"/>
      <c r="GJ881" s="28"/>
      <c r="GK881" s="28"/>
      <c r="GL881" s="28"/>
      <c r="GM881" s="28"/>
      <c r="GN881" s="28"/>
      <c r="GO881" s="28"/>
      <c r="GP881" s="28"/>
      <c r="GQ881" s="28"/>
      <c r="GR881" s="28"/>
      <c r="GS881" s="28"/>
      <c r="GT881" s="28"/>
      <c r="GU881" s="28"/>
      <c r="GV881" s="28"/>
      <c r="GW881" s="28"/>
      <c r="GX881" s="28"/>
      <c r="GY881" s="28"/>
      <c r="GZ881" s="28"/>
      <c r="HA881" s="28"/>
      <c r="HB881" s="28"/>
      <c r="HC881" s="28"/>
      <c r="HD881" s="28"/>
      <c r="HE881" s="28"/>
      <c r="HF881" s="28"/>
      <c r="HG881" s="28"/>
      <c r="HH881" s="28"/>
      <c r="HI881" s="28"/>
      <c r="HJ881" s="28"/>
      <c r="HK881" s="28"/>
      <c r="HL881" s="28"/>
      <c r="HM881" s="28"/>
      <c r="HN881" s="28"/>
      <c r="HO881" s="28"/>
      <c r="HP881" s="28"/>
      <c r="HQ881" s="28"/>
      <c r="HR881" s="28"/>
      <c r="HS881" s="28"/>
      <c r="HT881" s="28"/>
      <c r="HU881" s="28"/>
      <c r="HV881" s="28"/>
      <c r="HW881" s="28"/>
      <c r="HX881" s="28"/>
      <c r="HY881" s="28"/>
      <c r="HZ881" s="28"/>
      <c r="IA881" s="28"/>
      <c r="IB881" s="28"/>
      <c r="IC881" s="28"/>
      <c r="ID881" s="28"/>
      <c r="IE881" s="28"/>
      <c r="IF881" s="28"/>
      <c r="IG881" s="28"/>
      <c r="IH881" s="28"/>
      <c r="II881" s="28"/>
      <c r="IJ881" s="28"/>
      <c r="IK881" s="28"/>
      <c r="IL881" s="28"/>
      <c r="IM881" s="28"/>
      <c r="IN881" s="28"/>
      <c r="IO881" s="28"/>
      <c r="IP881" s="28"/>
      <c r="IQ881" s="28"/>
      <c r="IR881" s="28"/>
      <c r="IS881" s="28"/>
      <c r="IT881" s="28"/>
      <c r="IU881" s="28"/>
      <c r="IV881" s="28"/>
      <c r="IW881" s="28"/>
      <c r="IX881" s="28"/>
      <c r="IY881" s="28"/>
      <c r="IZ881" s="28"/>
      <c r="JA881" s="28"/>
      <c r="JB881" s="28"/>
      <c r="JC881" s="28"/>
      <c r="JD881" s="28"/>
      <c r="JE881" s="28"/>
      <c r="JF881" s="28"/>
      <c r="JG881" s="28"/>
      <c r="JH881" s="28"/>
      <c r="JI881" s="28"/>
      <c r="JJ881" s="28"/>
      <c r="JK881" s="28"/>
      <c r="JL881" s="28"/>
      <c r="JM881" s="28"/>
      <c r="JN881" s="28"/>
      <c r="JO881" s="28"/>
      <c r="JP881" s="28"/>
      <c r="JQ881" s="28"/>
      <c r="JR881" s="28"/>
      <c r="JS881" s="28"/>
      <c r="JT881" s="28"/>
      <c r="JU881" s="28"/>
      <c r="JV881" s="28"/>
      <c r="JW881" s="28"/>
      <c r="JX881" s="28"/>
      <c r="JY881" s="28"/>
      <c r="JZ881" s="28"/>
      <c r="KA881" s="28"/>
      <c r="KB881" s="28"/>
      <c r="KC881" s="28"/>
      <c r="KD881" s="28"/>
      <c r="KE881" s="28"/>
      <c r="KF881" s="28"/>
      <c r="KG881" s="28"/>
      <c r="KH881" s="28"/>
      <c r="KI881" s="28"/>
      <c r="KJ881" s="28"/>
      <c r="KK881" s="28"/>
      <c r="KL881" s="28"/>
      <c r="KM881" s="28"/>
      <c r="KN881" s="28"/>
      <c r="KO881" s="28"/>
      <c r="KP881" s="28"/>
      <c r="KQ881" s="28"/>
      <c r="KR881" s="28"/>
      <c r="KS881" s="28"/>
      <c r="KT881" s="28"/>
      <c r="KU881" s="28"/>
      <c r="KV881" s="28"/>
      <c r="KW881" s="28"/>
      <c r="KX881" s="28"/>
      <c r="KY881" s="28"/>
      <c r="KZ881" s="28"/>
      <c r="LA881" s="28"/>
      <c r="LB881" s="28"/>
      <c r="LC881" s="28"/>
      <c r="LD881" s="28"/>
      <c r="LE881" s="28"/>
      <c r="LF881" s="28"/>
      <c r="LG881" s="28"/>
      <c r="LH881" s="28"/>
      <c r="LI881" s="28"/>
      <c r="LJ881" s="28"/>
      <c r="LK881" s="28"/>
      <c r="LL881" s="28"/>
      <c r="LM881" s="28"/>
      <c r="LN881" s="28"/>
      <c r="LO881" s="28"/>
      <c r="LP881" s="28"/>
      <c r="LQ881" s="28"/>
      <c r="LR881" s="28"/>
      <c r="LS881" s="28"/>
      <c r="LT881" s="28"/>
      <c r="LU881" s="28"/>
      <c r="LV881" s="28"/>
      <c r="LW881" s="28"/>
      <c r="LX881" s="28"/>
      <c r="LY881" s="28"/>
      <c r="LZ881" s="28"/>
      <c r="MA881" s="28"/>
      <c r="MB881" s="28"/>
      <c r="MC881" s="28"/>
      <c r="MD881" s="28"/>
      <c r="ME881" s="28"/>
      <c r="MF881" s="28"/>
      <c r="MG881" s="28"/>
      <c r="MH881" s="28"/>
      <c r="MI881" s="28"/>
      <c r="MJ881" s="28"/>
      <c r="MK881" s="28"/>
      <c r="ML881" s="28"/>
      <c r="MM881" s="28"/>
      <c r="MN881" s="28"/>
      <c r="MO881" s="28"/>
      <c r="MP881" s="28"/>
      <c r="MQ881" s="28"/>
      <c r="MR881" s="28"/>
      <c r="MS881" s="28"/>
      <c r="MT881" s="28"/>
      <c r="MU881" s="28"/>
      <c r="MV881" s="28"/>
      <c r="MW881" s="28"/>
      <c r="MX881" s="28"/>
      <c r="MY881" s="28"/>
      <c r="MZ881" s="28"/>
      <c r="NA881" s="28"/>
      <c r="NB881" s="28"/>
      <c r="NC881" s="28"/>
      <c r="ND881" s="28"/>
      <c r="NE881" s="28"/>
      <c r="NF881" s="28"/>
      <c r="NG881" s="28"/>
      <c r="NH881" s="28"/>
      <c r="NI881" s="28"/>
      <c r="NJ881" s="28"/>
      <c r="NK881" s="28"/>
      <c r="NL881" s="28"/>
      <c r="NM881" s="28"/>
      <c r="NN881" s="28"/>
      <c r="NO881" s="28"/>
      <c r="NP881" s="28"/>
      <c r="NQ881" s="28"/>
      <c r="NR881" s="28"/>
      <c r="NS881" s="28"/>
      <c r="NT881" s="28"/>
      <c r="NU881" s="28"/>
      <c r="NV881" s="28"/>
      <c r="NW881" s="28"/>
      <c r="NX881" s="28"/>
      <c r="NY881" s="28"/>
      <c r="NZ881" s="28"/>
      <c r="OA881" s="28"/>
      <c r="OB881" s="28"/>
      <c r="OC881" s="28"/>
      <c r="OD881" s="28"/>
      <c r="OE881" s="28"/>
      <c r="OF881" s="28"/>
      <c r="OG881" s="28"/>
      <c r="OH881" s="28"/>
      <c r="OI881" s="28"/>
      <c r="OJ881" s="28"/>
      <c r="OK881" s="28"/>
      <c r="OL881" s="28"/>
      <c r="OM881" s="28"/>
      <c r="ON881" s="28"/>
      <c r="OO881" s="28"/>
      <c r="OP881" s="28"/>
      <c r="OQ881" s="28"/>
      <c r="OR881" s="28"/>
      <c r="OS881" s="28"/>
      <c r="OT881" s="28"/>
      <c r="OU881" s="28"/>
      <c r="OV881" s="28"/>
      <c r="OW881" s="28"/>
      <c r="OX881" s="28"/>
      <c r="OY881" s="28"/>
      <c r="OZ881" s="28"/>
      <c r="PA881" s="28"/>
      <c r="PB881" s="28"/>
      <c r="PC881" s="28"/>
      <c r="PD881" s="28"/>
      <c r="PE881" s="28"/>
      <c r="PF881" s="28"/>
      <c r="PG881" s="28"/>
      <c r="PH881" s="28"/>
      <c r="PI881" s="28"/>
      <c r="PJ881" s="28"/>
      <c r="PK881" s="28"/>
      <c r="PL881" s="28"/>
      <c r="PM881" s="28"/>
      <c r="PN881" s="28"/>
      <c r="PO881" s="28"/>
      <c r="PP881" s="28"/>
      <c r="PQ881" s="28"/>
      <c r="PR881" s="28"/>
      <c r="PS881" s="28"/>
      <c r="PT881" s="28"/>
      <c r="PU881" s="28"/>
      <c r="PV881" s="28"/>
      <c r="PW881" s="28"/>
      <c r="PX881" s="28"/>
      <c r="PY881" s="28"/>
      <c r="PZ881" s="28"/>
      <c r="QA881" s="28"/>
      <c r="QB881" s="28"/>
      <c r="QC881" s="28"/>
      <c r="QD881" s="28"/>
      <c r="QE881" s="28"/>
      <c r="QF881" s="28"/>
      <c r="QG881" s="28"/>
      <c r="QH881" s="28"/>
      <c r="QI881" s="28"/>
      <c r="QJ881" s="28"/>
      <c r="QK881" s="28"/>
      <c r="QL881" s="28"/>
      <c r="QM881" s="28"/>
      <c r="QN881" s="28"/>
      <c r="QO881" s="28"/>
      <c r="QP881" s="28"/>
      <c r="QQ881" s="28"/>
      <c r="QR881" s="28"/>
      <c r="QS881" s="28"/>
      <c r="QT881" s="28"/>
      <c r="QU881" s="28"/>
      <c r="QV881" s="28"/>
      <c r="QW881" s="28"/>
      <c r="QX881" s="28"/>
      <c r="QY881" s="28"/>
      <c r="QZ881" s="28"/>
      <c r="RA881" s="28"/>
      <c r="RB881" s="28"/>
      <c r="RC881" s="28"/>
      <c r="RD881" s="28"/>
      <c r="RE881" s="28"/>
      <c r="RF881" s="28"/>
      <c r="RG881" s="28"/>
      <c r="RH881" s="28"/>
      <c r="RI881" s="28"/>
      <c r="RJ881" s="28"/>
      <c r="RK881" s="28"/>
      <c r="RL881" s="28"/>
      <c r="RM881" s="28"/>
      <c r="RN881" s="28"/>
      <c r="RO881" s="28"/>
      <c r="RP881" s="28"/>
      <c r="RQ881" s="28"/>
      <c r="RR881" s="28"/>
      <c r="RS881" s="28"/>
      <c r="RT881" s="28"/>
      <c r="RU881" s="28"/>
      <c r="RV881" s="28"/>
      <c r="RW881" s="28"/>
      <c r="RX881" s="28"/>
      <c r="RY881" s="28"/>
      <c r="RZ881" s="28"/>
      <c r="SA881" s="28"/>
      <c r="SB881" s="28"/>
      <c r="SC881" s="28"/>
      <c r="SD881" s="28"/>
      <c r="SE881" s="28"/>
      <c r="SF881" s="28"/>
      <c r="SG881" s="28"/>
      <c r="SH881" s="28"/>
      <c r="SI881" s="28"/>
      <c r="SJ881" s="28"/>
      <c r="SK881" s="28"/>
      <c r="SL881" s="28"/>
      <c r="SM881" s="28"/>
      <c r="SN881" s="28"/>
      <c r="SO881" s="28"/>
      <c r="SP881" s="28"/>
      <c r="SQ881" s="28"/>
      <c r="SR881" s="28"/>
      <c r="SS881" s="28"/>
      <c r="ST881" s="28"/>
      <c r="SU881" s="28"/>
      <c r="SV881" s="28"/>
      <c r="SW881" s="28"/>
      <c r="SX881" s="28"/>
      <c r="SY881" s="28"/>
      <c r="SZ881" s="28"/>
      <c r="TA881" s="28"/>
      <c r="TB881" s="28"/>
      <c r="TC881" s="28"/>
      <c r="TD881" s="28"/>
      <c r="TE881" s="28"/>
      <c r="TF881" s="28"/>
      <c r="TG881" s="28"/>
      <c r="TH881" s="28"/>
      <c r="TI881" s="28"/>
      <c r="TJ881" s="28"/>
      <c r="TK881" s="28"/>
      <c r="TL881" s="28"/>
      <c r="TM881" s="28"/>
      <c r="TN881" s="28"/>
      <c r="TO881" s="28"/>
      <c r="TP881" s="28"/>
      <c r="TQ881" s="28"/>
      <c r="TR881" s="28"/>
      <c r="TS881" s="28"/>
      <c r="TT881" s="28"/>
      <c r="TU881" s="28"/>
      <c r="TV881" s="28"/>
      <c r="TW881" s="28"/>
      <c r="TX881" s="28"/>
      <c r="TY881" s="28"/>
      <c r="TZ881" s="28"/>
      <c r="UA881" s="28"/>
      <c r="UB881" s="28"/>
      <c r="UC881" s="28"/>
      <c r="UD881" s="28"/>
      <c r="UE881" s="28"/>
      <c r="UF881" s="28"/>
      <c r="UG881" s="28"/>
      <c r="UH881" s="28"/>
      <c r="UI881" s="28"/>
      <c r="UJ881" s="28"/>
      <c r="UK881" s="28"/>
      <c r="UL881" s="28"/>
      <c r="UM881" s="28"/>
      <c r="UN881" s="28"/>
      <c r="UO881" s="28"/>
      <c r="UP881" s="28"/>
      <c r="UQ881" s="28"/>
      <c r="UR881" s="28"/>
      <c r="US881" s="28"/>
      <c r="UT881" s="28"/>
      <c r="UU881" s="28"/>
      <c r="UV881" s="28"/>
      <c r="UW881" s="28"/>
      <c r="UX881" s="28"/>
      <c r="UY881" s="28"/>
      <c r="UZ881" s="28"/>
      <c r="VA881" s="28"/>
      <c r="VB881" s="28"/>
      <c r="VC881" s="28"/>
      <c r="VD881" s="28"/>
      <c r="VE881" s="28"/>
      <c r="VF881" s="28"/>
      <c r="VG881" s="28"/>
      <c r="VH881" s="28"/>
      <c r="VI881" s="28"/>
      <c r="VJ881" s="28"/>
      <c r="VK881" s="28"/>
      <c r="VL881" s="28"/>
      <c r="VM881" s="28"/>
      <c r="VN881" s="28"/>
      <c r="VO881" s="28"/>
      <c r="VP881" s="28"/>
      <c r="VQ881" s="28"/>
      <c r="VR881" s="28"/>
      <c r="VS881" s="28"/>
      <c r="VT881" s="28"/>
      <c r="VU881" s="28"/>
      <c r="VV881" s="28"/>
      <c r="VW881" s="28"/>
      <c r="VX881" s="28"/>
      <c r="VY881" s="28"/>
      <c r="VZ881" s="28"/>
      <c r="WA881" s="28"/>
      <c r="WB881" s="28"/>
      <c r="WC881" s="28"/>
      <c r="WD881" s="28"/>
      <c r="WE881" s="28"/>
      <c r="WF881" s="28"/>
      <c r="WG881" s="28"/>
      <c r="WH881" s="28"/>
      <c r="WI881" s="28"/>
      <c r="WJ881" s="28"/>
      <c r="WK881" s="28"/>
      <c r="WL881" s="28"/>
      <c r="WM881" s="28"/>
      <c r="WN881" s="28"/>
      <c r="WO881" s="28"/>
      <c r="WP881" s="28"/>
      <c r="WQ881" s="28"/>
      <c r="WR881" s="28"/>
      <c r="WS881" s="28"/>
      <c r="WT881" s="28"/>
      <c r="WU881" s="28"/>
      <c r="WV881" s="28"/>
      <c r="WW881" s="28"/>
      <c r="WX881" s="28"/>
      <c r="WY881" s="28"/>
      <c r="WZ881" s="28"/>
      <c r="XA881" s="28"/>
      <c r="XB881" s="28"/>
      <c r="XC881" s="28"/>
      <c r="XD881" s="28"/>
      <c r="XE881" s="28"/>
      <c r="XF881" s="28"/>
      <c r="XG881" s="28"/>
      <c r="XH881" s="28"/>
      <c r="XI881" s="28"/>
      <c r="XJ881" s="28"/>
      <c r="XK881" s="28"/>
      <c r="XL881" s="28"/>
      <c r="XM881" s="28"/>
      <c r="XN881" s="28"/>
      <c r="XO881" s="28"/>
      <c r="XP881" s="28"/>
      <c r="XQ881" s="28"/>
      <c r="XR881" s="28"/>
      <c r="XS881" s="28"/>
      <c r="XT881" s="28"/>
      <c r="XU881" s="28"/>
      <c r="XV881" s="28"/>
      <c r="XW881" s="28"/>
      <c r="XX881" s="28"/>
      <c r="XY881" s="28"/>
      <c r="XZ881" s="28"/>
      <c r="YA881" s="28"/>
      <c r="YB881" s="28"/>
      <c r="YC881" s="28"/>
      <c r="YD881" s="28"/>
      <c r="YE881" s="28"/>
      <c r="YF881" s="28"/>
      <c r="YG881" s="28"/>
      <c r="YH881" s="28"/>
      <c r="YI881" s="28"/>
      <c r="YJ881" s="28"/>
      <c r="YK881" s="28"/>
      <c r="YL881" s="28"/>
      <c r="YM881" s="28"/>
      <c r="YN881" s="28"/>
      <c r="YO881" s="28"/>
      <c r="YP881" s="28"/>
      <c r="YQ881" s="28"/>
      <c r="YR881" s="28"/>
      <c r="YS881" s="28"/>
      <c r="YT881" s="28"/>
      <c r="YU881" s="28"/>
      <c r="YV881" s="28"/>
      <c r="YW881" s="28"/>
      <c r="YX881" s="28"/>
      <c r="YY881" s="28"/>
      <c r="YZ881" s="28"/>
      <c r="ZA881" s="28"/>
      <c r="ZB881" s="28"/>
      <c r="ZC881" s="28"/>
      <c r="ZD881" s="28"/>
      <c r="ZE881" s="28"/>
      <c r="ZF881" s="28"/>
      <c r="ZG881" s="28"/>
      <c r="ZH881" s="28"/>
      <c r="ZI881" s="28"/>
      <c r="ZJ881" s="28"/>
      <c r="ZK881" s="28"/>
      <c r="ZL881" s="28"/>
      <c r="ZM881" s="28"/>
      <c r="ZN881" s="28"/>
      <c r="ZO881" s="28"/>
      <c r="ZP881" s="28"/>
      <c r="ZQ881" s="28"/>
      <c r="ZR881" s="28"/>
      <c r="ZS881" s="28"/>
      <c r="ZT881" s="28"/>
      <c r="ZU881" s="28"/>
      <c r="ZV881" s="28"/>
      <c r="ZW881" s="28"/>
      <c r="ZX881" s="28"/>
      <c r="ZY881" s="28"/>
      <c r="ZZ881" s="28"/>
      <c r="AAA881" s="28"/>
      <c r="AAB881" s="28"/>
      <c r="AAC881" s="28"/>
      <c r="AAD881" s="28"/>
      <c r="AAE881" s="28"/>
      <c r="AAF881" s="28"/>
      <c r="AAG881" s="28"/>
      <c r="AAH881" s="28"/>
      <c r="AAI881" s="28"/>
      <c r="AAJ881" s="28"/>
      <c r="AAK881" s="28"/>
      <c r="AAL881" s="28"/>
      <c r="AAM881" s="28"/>
      <c r="AAN881" s="28"/>
      <c r="AAO881" s="28"/>
      <c r="AAP881" s="28"/>
      <c r="AAQ881" s="28"/>
      <c r="AAR881" s="28"/>
      <c r="AAS881" s="28"/>
      <c r="AAT881" s="28"/>
      <c r="AAU881" s="28"/>
      <c r="AAV881" s="28"/>
      <c r="AAW881" s="28"/>
      <c r="AAX881" s="28"/>
      <c r="AAY881" s="28"/>
      <c r="AAZ881" s="28"/>
      <c r="ABA881" s="28"/>
      <c r="ABB881" s="28"/>
      <c r="ABC881" s="28"/>
      <c r="ABD881" s="28"/>
      <c r="ABE881" s="28"/>
      <c r="ABF881" s="28"/>
      <c r="ABG881" s="28"/>
      <c r="ABH881" s="28"/>
      <c r="ABI881" s="28"/>
      <c r="ABJ881" s="28"/>
      <c r="ABK881" s="28"/>
      <c r="ABL881" s="28"/>
      <c r="ABM881" s="28"/>
      <c r="ABN881" s="28"/>
      <c r="ABO881" s="28"/>
      <c r="ABP881" s="28"/>
      <c r="ABQ881" s="28"/>
      <c r="ABR881" s="28"/>
      <c r="ABS881" s="28"/>
      <c r="ABT881" s="28"/>
      <c r="ABU881" s="28"/>
      <c r="ABV881" s="28"/>
      <c r="ABW881" s="28"/>
      <c r="ABX881" s="28"/>
      <c r="ABY881" s="28"/>
      <c r="ABZ881" s="28"/>
      <c r="ACA881" s="28"/>
      <c r="ACB881" s="28"/>
      <c r="ACC881" s="28"/>
      <c r="ACD881" s="28"/>
      <c r="ACE881" s="28"/>
      <c r="ACF881" s="28"/>
      <c r="ACG881" s="28"/>
      <c r="ACH881" s="28"/>
      <c r="ACI881" s="28"/>
      <c r="ACJ881" s="28"/>
      <c r="ACK881" s="28"/>
      <c r="ACL881" s="28"/>
      <c r="ACM881" s="28"/>
      <c r="ACN881" s="28"/>
      <c r="ACO881" s="28"/>
      <c r="ACP881" s="28"/>
      <c r="ACQ881" s="28"/>
      <c r="ACR881" s="28"/>
      <c r="ACS881" s="28"/>
      <c r="ACT881" s="28"/>
      <c r="ACU881" s="28"/>
      <c r="ACV881" s="28"/>
      <c r="ACW881" s="28"/>
      <c r="ACX881" s="28"/>
      <c r="ACY881" s="28"/>
      <c r="ACZ881" s="28"/>
      <c r="ADA881" s="28"/>
      <c r="ADB881" s="28"/>
      <c r="ADC881" s="28"/>
      <c r="ADD881" s="28"/>
      <c r="ADE881" s="28"/>
      <c r="ADF881" s="28"/>
      <c r="ADG881" s="28"/>
      <c r="ADH881" s="28"/>
      <c r="ADI881" s="28"/>
      <c r="ADJ881" s="28"/>
      <c r="ADK881" s="28"/>
      <c r="ADL881" s="28"/>
      <c r="ADM881" s="28"/>
      <c r="ADN881" s="28"/>
      <c r="ADO881" s="28"/>
      <c r="ADP881" s="28"/>
      <c r="ADQ881" s="28"/>
      <c r="ADR881" s="28"/>
      <c r="ADS881" s="28"/>
      <c r="ADT881" s="28"/>
      <c r="ADU881" s="28"/>
      <c r="ADV881" s="28"/>
      <c r="ADW881" s="28"/>
      <c r="ADX881" s="28"/>
      <c r="ADY881" s="28"/>
      <c r="ADZ881" s="28"/>
      <c r="AEA881" s="28"/>
      <c r="AEB881" s="28"/>
      <c r="AEC881" s="28"/>
      <c r="AED881" s="28"/>
      <c r="AEE881" s="28"/>
      <c r="AEF881" s="28"/>
      <c r="AEG881" s="28"/>
      <c r="AEH881" s="28"/>
      <c r="AEI881" s="28"/>
      <c r="AEJ881" s="28"/>
      <c r="AEK881" s="28"/>
      <c r="AEL881" s="28"/>
      <c r="AEM881" s="28"/>
      <c r="AEN881" s="28"/>
      <c r="AEO881" s="28"/>
      <c r="AEP881" s="28"/>
      <c r="AEQ881" s="28"/>
      <c r="AER881" s="28"/>
      <c r="AES881" s="28"/>
      <c r="AET881" s="28"/>
      <c r="AEU881" s="28"/>
      <c r="AEV881" s="28"/>
      <c r="AEW881" s="28"/>
      <c r="AEX881" s="28"/>
      <c r="AEY881" s="28"/>
      <c r="AEZ881" s="28"/>
      <c r="AFA881" s="28"/>
      <c r="AFB881" s="28"/>
      <c r="AFC881" s="28"/>
      <c r="AFD881" s="28"/>
      <c r="AFE881" s="28"/>
      <c r="AFF881" s="28"/>
      <c r="AFG881" s="28"/>
      <c r="AFH881" s="28"/>
      <c r="AFI881" s="28"/>
      <c r="AFJ881" s="28"/>
      <c r="AFK881" s="28"/>
      <c r="AFL881" s="28"/>
      <c r="AFM881" s="28"/>
      <c r="AFN881" s="28"/>
      <c r="AFO881" s="28"/>
      <c r="AFP881" s="28"/>
      <c r="AFQ881" s="28"/>
      <c r="AFR881" s="28"/>
      <c r="AFS881" s="28"/>
      <c r="AFT881" s="28"/>
      <c r="AFU881" s="28"/>
      <c r="AFV881" s="28"/>
      <c r="AFW881" s="28"/>
      <c r="AFX881" s="28"/>
      <c r="AFY881" s="28"/>
      <c r="AFZ881" s="28"/>
      <c r="AGA881" s="28"/>
      <c r="AGB881" s="28"/>
      <c r="AGC881" s="28"/>
      <c r="AGD881" s="28"/>
      <c r="AGE881" s="28"/>
      <c r="AGF881" s="28"/>
      <c r="AGG881" s="28"/>
      <c r="AGH881" s="28"/>
      <c r="AGI881" s="28"/>
      <c r="AGJ881" s="28"/>
      <c r="AGK881" s="28"/>
      <c r="AGL881" s="28"/>
      <c r="AGM881" s="28"/>
      <c r="AGN881" s="28"/>
      <c r="AGO881" s="28"/>
      <c r="AGP881" s="28"/>
      <c r="AGQ881" s="28"/>
      <c r="AGR881" s="28"/>
      <c r="AGS881" s="28"/>
      <c r="AGT881" s="28"/>
      <c r="AGU881" s="28"/>
      <c r="AGV881" s="28"/>
      <c r="AGW881" s="28"/>
      <c r="AGX881" s="28"/>
      <c r="AGY881" s="28"/>
      <c r="AGZ881" s="28"/>
      <c r="AHA881" s="28"/>
      <c r="AHB881" s="28"/>
      <c r="AHC881" s="28"/>
      <c r="AHD881" s="28"/>
      <c r="AHE881" s="28"/>
      <c r="AHF881" s="28"/>
      <c r="AHG881" s="28"/>
      <c r="AHH881" s="28"/>
      <c r="AHI881" s="28"/>
      <c r="AHJ881" s="28"/>
      <c r="AHK881" s="28"/>
      <c r="AHL881" s="28"/>
      <c r="AHM881" s="28"/>
      <c r="AHN881" s="28"/>
      <c r="AHO881" s="28"/>
      <c r="AHP881" s="28"/>
      <c r="AHQ881" s="28"/>
      <c r="AHR881" s="28"/>
      <c r="AHS881" s="28"/>
      <c r="AHT881" s="28"/>
      <c r="AHU881" s="28"/>
      <c r="AHV881" s="28"/>
      <c r="AHW881" s="28"/>
      <c r="AHX881" s="28"/>
      <c r="AHY881" s="28"/>
      <c r="AHZ881" s="28"/>
      <c r="AIA881" s="28"/>
      <c r="AIB881" s="28"/>
      <c r="AIC881" s="28"/>
      <c r="AID881" s="28"/>
      <c r="AIE881" s="28"/>
      <c r="AIF881" s="28"/>
      <c r="AIG881" s="28"/>
      <c r="AIH881" s="28"/>
      <c r="AII881" s="28"/>
      <c r="AIJ881" s="28"/>
      <c r="AIK881" s="28"/>
      <c r="AIL881" s="28"/>
      <c r="AIM881" s="28"/>
      <c r="AIN881" s="28"/>
      <c r="AIO881" s="28"/>
      <c r="AIP881" s="28"/>
      <c r="AIQ881" s="28"/>
      <c r="AIR881" s="28"/>
      <c r="AIS881" s="28"/>
      <c r="AIT881" s="28"/>
      <c r="AIU881" s="28"/>
      <c r="AIV881" s="28"/>
      <c r="AIW881" s="28"/>
      <c r="AIX881" s="28"/>
      <c r="AIY881" s="28"/>
      <c r="AIZ881" s="28"/>
      <c r="AJA881" s="28"/>
      <c r="AJB881" s="28"/>
      <c r="AJC881" s="28"/>
      <c r="AJD881" s="28"/>
      <c r="AJE881" s="28"/>
      <c r="AJF881" s="28"/>
      <c r="AJG881" s="28"/>
      <c r="AJH881" s="28"/>
      <c r="AJI881" s="28"/>
      <c r="AJJ881" s="28"/>
      <c r="AJK881" s="28"/>
      <c r="AJL881" s="28"/>
      <c r="AJM881" s="28"/>
      <c r="AJN881" s="28"/>
      <c r="AJO881" s="28"/>
      <c r="AJP881" s="28"/>
      <c r="AJQ881" s="28"/>
      <c r="AJR881" s="28"/>
      <c r="AJS881" s="28"/>
      <c r="AJT881" s="28"/>
      <c r="AJU881" s="28"/>
      <c r="AJV881" s="28"/>
      <c r="AJW881" s="28"/>
      <c r="AJX881" s="28"/>
      <c r="AJY881" s="28"/>
      <c r="AJZ881" s="28"/>
      <c r="AKA881" s="28"/>
      <c r="AKB881" s="28"/>
      <c r="AKC881" s="28"/>
      <c r="AKD881" s="28"/>
      <c r="AKE881" s="28"/>
      <c r="AKF881" s="28"/>
      <c r="AKG881" s="28"/>
      <c r="AKH881" s="28"/>
      <c r="AKI881" s="28"/>
      <c r="AKJ881" s="28"/>
      <c r="AKK881" s="28"/>
      <c r="AKL881" s="28"/>
      <c r="AKM881" s="28"/>
      <c r="AKN881" s="28"/>
      <c r="AKO881" s="28"/>
      <c r="AKP881" s="28"/>
      <c r="AKQ881" s="28"/>
      <c r="AKR881" s="28"/>
      <c r="AKS881" s="28"/>
      <c r="AKT881" s="28"/>
      <c r="AKU881" s="28"/>
      <c r="AKV881" s="28"/>
      <c r="AKW881" s="28"/>
      <c r="AKX881" s="28"/>
      <c r="AKY881" s="28"/>
      <c r="AKZ881" s="28"/>
      <c r="ALA881" s="28"/>
      <c r="ALB881" s="28"/>
      <c r="ALC881" s="28"/>
      <c r="ALD881" s="28"/>
      <c r="ALE881" s="28"/>
      <c r="ALF881" s="28"/>
      <c r="ALG881" s="28"/>
      <c r="ALH881" s="28"/>
      <c r="ALI881" s="28"/>
      <c r="ALJ881" s="28"/>
      <c r="ALK881" s="28"/>
      <c r="ALL881" s="28"/>
      <c r="ALM881" s="28"/>
      <c r="ALN881" s="28"/>
      <c r="ALO881" s="28"/>
      <c r="ALP881" s="28"/>
      <c r="ALQ881" s="28"/>
      <c r="ALR881" s="28"/>
      <c r="ALS881" s="28"/>
      <c r="ALT881" s="28"/>
      <c r="ALU881" s="28"/>
      <c r="ALV881" s="28"/>
      <c r="ALW881" s="28"/>
      <c r="ALX881" s="28"/>
      <c r="ALY881" s="28"/>
      <c r="ALZ881" s="28"/>
      <c r="AMA881" s="28"/>
      <c r="AMB881" s="28"/>
      <c r="AMC881" s="28"/>
      <c r="AMD881" s="28"/>
      <c r="AME881" s="28"/>
      <c r="AMF881" s="28"/>
      <c r="AMG881" s="28"/>
      <c r="AMH881" s="28"/>
      <c r="AMI881" s="28"/>
      <c r="AMJ881" s="28"/>
      <c r="AMK881" s="28"/>
      <c r="AML881" s="28"/>
      <c r="AMM881" s="28"/>
      <c r="AMN881" s="28"/>
      <c r="AMO881" s="28"/>
      <c r="AMP881" s="28"/>
      <c r="AMQ881" s="28"/>
      <c r="AMR881" s="28"/>
      <c r="AMS881" s="28"/>
      <c r="AMT881" s="28"/>
      <c r="AMU881" s="28"/>
      <c r="AMV881" s="28"/>
      <c r="AMW881" s="28"/>
      <c r="AMX881" s="28"/>
      <c r="AMY881" s="28"/>
      <c r="AMZ881" s="28"/>
      <c r="ANA881" s="28"/>
      <c r="ANB881" s="28"/>
      <c r="ANC881" s="28"/>
      <c r="AND881" s="28"/>
      <c r="ANE881" s="28"/>
      <c r="ANF881" s="28"/>
      <c r="ANG881" s="28"/>
      <c r="ANH881" s="28"/>
      <c r="ANI881" s="28"/>
      <c r="ANJ881" s="28"/>
      <c r="ANK881" s="28"/>
      <c r="ANL881" s="28"/>
      <c r="ANM881" s="28"/>
      <c r="ANN881" s="28"/>
      <c r="ANO881" s="28"/>
      <c r="ANP881" s="28"/>
      <c r="ANQ881" s="28"/>
      <c r="ANR881" s="28"/>
      <c r="ANS881" s="28"/>
      <c r="ANT881" s="28"/>
      <c r="ANU881" s="28"/>
      <c r="ANV881" s="28"/>
      <c r="ANW881" s="28"/>
      <c r="ANX881" s="28"/>
      <c r="ANY881" s="28"/>
      <c r="ANZ881" s="28"/>
      <c r="AOA881" s="28"/>
      <c r="AOB881" s="28"/>
      <c r="AOC881" s="28"/>
      <c r="AOD881" s="28"/>
      <c r="AOE881" s="28"/>
      <c r="AOF881" s="28"/>
      <c r="AOG881" s="28"/>
      <c r="AOH881" s="28"/>
      <c r="AOI881" s="28"/>
      <c r="AOJ881" s="28"/>
      <c r="AOK881" s="28"/>
      <c r="AOL881" s="28"/>
      <c r="AOM881" s="28"/>
      <c r="AON881" s="28"/>
      <c r="AOO881" s="28"/>
      <c r="AOP881" s="28"/>
      <c r="AOQ881" s="28"/>
      <c r="AOR881" s="28"/>
      <c r="AOS881" s="28"/>
      <c r="AOT881" s="28"/>
      <c r="AOU881" s="28"/>
      <c r="AOV881" s="28"/>
      <c r="AOW881" s="28"/>
      <c r="AOX881" s="28"/>
      <c r="AOY881" s="28"/>
      <c r="AOZ881" s="28"/>
      <c r="APA881" s="28"/>
      <c r="APB881" s="28"/>
      <c r="APC881" s="28"/>
      <c r="APD881" s="28"/>
      <c r="APE881" s="28"/>
      <c r="APF881" s="28"/>
      <c r="APG881" s="28"/>
      <c r="APH881" s="28"/>
      <c r="API881" s="28"/>
      <c r="APJ881" s="28"/>
      <c r="APK881" s="28"/>
      <c r="APL881" s="28"/>
      <c r="APM881" s="28"/>
      <c r="APN881" s="28"/>
      <c r="APO881" s="28"/>
      <c r="APP881" s="28"/>
      <c r="APQ881" s="28"/>
      <c r="APR881" s="28"/>
      <c r="APS881" s="28"/>
      <c r="APT881" s="28"/>
      <c r="APU881" s="28"/>
      <c r="APV881" s="28"/>
      <c r="APW881" s="28"/>
      <c r="APX881" s="28"/>
      <c r="APY881" s="28"/>
      <c r="APZ881" s="28"/>
      <c r="AQA881" s="28"/>
      <c r="AQB881" s="28"/>
      <c r="AQC881" s="28"/>
      <c r="AQD881" s="28"/>
      <c r="AQE881" s="28"/>
      <c r="AQF881" s="28"/>
      <c r="AQG881" s="28"/>
      <c r="AQH881" s="28"/>
      <c r="AQI881" s="28"/>
      <c r="AQJ881" s="28"/>
      <c r="AQK881" s="28"/>
      <c r="AQL881" s="28"/>
      <c r="AQM881" s="28"/>
      <c r="AQN881" s="28"/>
      <c r="AQO881" s="28"/>
      <c r="AQP881" s="28"/>
      <c r="AQQ881" s="28"/>
      <c r="AQR881" s="28"/>
      <c r="AQS881" s="28"/>
      <c r="AQT881" s="28"/>
      <c r="AQU881" s="28"/>
      <c r="AQV881" s="28"/>
      <c r="AQW881" s="28"/>
      <c r="AQX881" s="28"/>
      <c r="AQY881" s="28"/>
      <c r="AQZ881" s="28"/>
      <c r="ARA881" s="28"/>
      <c r="ARB881" s="28"/>
      <c r="ARC881" s="28"/>
      <c r="ARD881" s="28"/>
      <c r="ARE881" s="28"/>
      <c r="ARF881" s="28"/>
      <c r="ARG881" s="28"/>
      <c r="ARH881" s="28"/>
      <c r="ARI881" s="28"/>
      <c r="ARJ881" s="28"/>
      <c r="ARK881" s="28"/>
      <c r="ARL881" s="28"/>
      <c r="ARM881" s="28"/>
      <c r="ARN881" s="28"/>
      <c r="ARO881" s="28"/>
      <c r="ARP881" s="28"/>
      <c r="ARQ881" s="28"/>
      <c r="ARR881" s="28"/>
      <c r="ARS881" s="28"/>
      <c r="ART881" s="28"/>
      <c r="ARU881" s="28"/>
      <c r="ARV881" s="28"/>
      <c r="ARW881" s="28"/>
      <c r="ARX881" s="28"/>
      <c r="ARY881" s="28"/>
      <c r="ARZ881" s="28"/>
      <c r="ASA881" s="28"/>
      <c r="ASB881" s="28"/>
      <c r="ASC881" s="28"/>
      <c r="ASD881" s="28"/>
      <c r="ASE881" s="28"/>
      <c r="ASF881" s="28"/>
      <c r="ASG881" s="28"/>
      <c r="ASH881" s="28"/>
      <c r="ASI881" s="28"/>
      <c r="ASJ881" s="28"/>
      <c r="ASK881" s="28"/>
      <c r="ASL881" s="28"/>
      <c r="ASM881" s="28"/>
      <c r="ASN881" s="28"/>
      <c r="ASO881" s="28"/>
      <c r="ASP881" s="28"/>
      <c r="ASQ881" s="28"/>
      <c r="ASR881" s="28"/>
      <c r="ASS881" s="28"/>
      <c r="AST881" s="28"/>
      <c r="ASU881" s="28"/>
      <c r="ASV881" s="28"/>
      <c r="ASW881" s="28"/>
      <c r="ASX881" s="28"/>
      <c r="ASY881" s="28"/>
      <c r="ASZ881" s="28"/>
      <c r="ATA881" s="28"/>
      <c r="ATB881" s="28"/>
      <c r="ATC881" s="28"/>
      <c r="ATD881" s="28"/>
      <c r="ATE881" s="28"/>
      <c r="ATF881" s="28"/>
      <c r="ATG881" s="28"/>
      <c r="ATH881" s="28"/>
      <c r="ATI881" s="28"/>
      <c r="ATJ881" s="28"/>
      <c r="ATK881" s="28"/>
      <c r="ATL881" s="28"/>
      <c r="ATM881" s="28"/>
      <c r="ATN881" s="28"/>
      <c r="ATO881" s="28"/>
      <c r="ATP881" s="28"/>
      <c r="ATQ881" s="28"/>
      <c r="ATR881" s="28"/>
      <c r="ATS881" s="28"/>
      <c r="ATT881" s="28"/>
      <c r="ATU881" s="28"/>
      <c r="ATV881" s="28"/>
      <c r="ATW881" s="28"/>
      <c r="ATX881" s="28"/>
      <c r="ATY881" s="28"/>
      <c r="ATZ881" s="28"/>
      <c r="AUA881" s="28"/>
      <c r="AUB881" s="28"/>
      <c r="AUC881" s="28"/>
      <c r="AUD881" s="28"/>
      <c r="AUE881" s="28"/>
      <c r="AUF881" s="28"/>
      <c r="AUG881" s="28"/>
      <c r="AUH881" s="28"/>
      <c r="AUI881" s="28"/>
      <c r="AUJ881" s="28"/>
      <c r="AUK881" s="28"/>
      <c r="AUL881" s="28"/>
      <c r="AUM881" s="28"/>
      <c r="AUN881" s="28"/>
      <c r="AUO881" s="28"/>
      <c r="AUP881" s="28"/>
      <c r="AUQ881" s="28"/>
      <c r="AUR881" s="28"/>
      <c r="AUS881" s="28"/>
      <c r="AUT881" s="28"/>
      <c r="AUU881" s="28"/>
      <c r="AUV881" s="28"/>
      <c r="AUW881" s="28"/>
      <c r="AUX881" s="28"/>
      <c r="AUY881" s="28"/>
      <c r="AUZ881" s="28"/>
      <c r="AVA881" s="28"/>
      <c r="AVB881" s="28"/>
      <c r="AVC881" s="28"/>
      <c r="AVD881" s="28"/>
      <c r="AVE881" s="28"/>
      <c r="AVF881" s="28"/>
      <c r="AVG881" s="28"/>
      <c r="AVH881" s="28"/>
      <c r="AVI881" s="28"/>
      <c r="AVJ881" s="28"/>
      <c r="AVK881" s="28"/>
      <c r="AVL881" s="28"/>
      <c r="AVM881" s="28"/>
      <c r="AVN881" s="28"/>
      <c r="AVO881" s="28"/>
      <c r="AVP881" s="28"/>
      <c r="AVQ881" s="28"/>
      <c r="AVR881" s="28"/>
      <c r="AVS881" s="28"/>
      <c r="AVT881" s="28"/>
      <c r="AVU881" s="28"/>
      <c r="AVV881" s="28"/>
      <c r="AVW881" s="28"/>
      <c r="AVX881" s="28"/>
      <c r="AVY881" s="28"/>
      <c r="AVZ881" s="28"/>
      <c r="AWA881" s="28"/>
      <c r="AWB881" s="28"/>
      <c r="AWC881" s="28"/>
      <c r="AWD881" s="28"/>
      <c r="AWE881" s="28"/>
      <c r="AWF881" s="28"/>
      <c r="AWG881" s="28"/>
      <c r="AWH881" s="28"/>
      <c r="AWI881" s="28"/>
      <c r="AWJ881" s="28"/>
      <c r="AWK881" s="28"/>
      <c r="AWL881" s="28"/>
      <c r="AWM881" s="28"/>
      <c r="AWN881" s="28"/>
      <c r="AWO881" s="28"/>
      <c r="AWP881" s="28"/>
      <c r="AWQ881" s="28"/>
      <c r="AWR881" s="28"/>
      <c r="AWS881" s="28"/>
      <c r="AWT881" s="28"/>
      <c r="AWU881" s="28"/>
      <c r="AWV881" s="28"/>
      <c r="AWW881" s="28"/>
      <c r="AWX881" s="28"/>
      <c r="AWY881" s="28"/>
      <c r="AWZ881" s="28"/>
      <c r="AXA881" s="28"/>
      <c r="AXB881" s="28"/>
      <c r="AXC881" s="28"/>
      <c r="AXD881" s="28"/>
      <c r="AXE881" s="28"/>
      <c r="AXF881" s="28"/>
      <c r="AXG881" s="28"/>
      <c r="AXH881" s="28"/>
      <c r="AXI881" s="28"/>
      <c r="AXJ881" s="28"/>
      <c r="AXK881" s="28"/>
      <c r="AXL881" s="28"/>
      <c r="AXM881" s="28"/>
      <c r="AXN881" s="28"/>
      <c r="AXO881" s="28"/>
      <c r="AXP881" s="28"/>
      <c r="AXQ881" s="28"/>
      <c r="AXR881" s="28"/>
      <c r="AXS881" s="28"/>
      <c r="AXT881" s="28"/>
      <c r="AXU881" s="28"/>
      <c r="AXV881" s="28"/>
      <c r="AXW881" s="28"/>
      <c r="AXX881" s="28"/>
      <c r="AXY881" s="28"/>
      <c r="AXZ881" s="28"/>
      <c r="AYA881" s="28"/>
      <c r="AYB881" s="28"/>
      <c r="AYC881" s="28"/>
      <c r="AYD881" s="28"/>
      <c r="AYE881" s="28"/>
      <c r="AYF881" s="28"/>
      <c r="AYG881" s="28"/>
      <c r="AYH881" s="28"/>
      <c r="AYI881" s="28"/>
      <c r="AYJ881" s="28"/>
      <c r="AYK881" s="28"/>
      <c r="AYL881" s="28"/>
      <c r="AYM881" s="28"/>
      <c r="AYN881" s="28"/>
      <c r="AYO881" s="28"/>
      <c r="AYP881" s="28"/>
      <c r="AYQ881" s="28"/>
      <c r="AYR881" s="28"/>
      <c r="AYS881" s="28"/>
      <c r="AYT881" s="28"/>
      <c r="AYU881" s="28"/>
      <c r="AYV881" s="28"/>
      <c r="AYW881" s="28"/>
      <c r="AYX881" s="28"/>
      <c r="AYY881" s="28"/>
      <c r="AYZ881" s="28"/>
      <c r="AZA881" s="28"/>
      <c r="AZB881" s="28"/>
      <c r="AZC881" s="28"/>
      <c r="AZD881" s="28"/>
      <c r="AZE881" s="28"/>
      <c r="AZF881" s="28"/>
      <c r="AZG881" s="28"/>
      <c r="AZH881" s="28"/>
      <c r="AZI881" s="28"/>
      <c r="AZJ881" s="28"/>
      <c r="AZK881" s="28"/>
      <c r="AZL881" s="28"/>
      <c r="AZM881" s="28"/>
      <c r="AZN881" s="28"/>
      <c r="AZO881" s="28"/>
      <c r="AZP881" s="28"/>
      <c r="AZQ881" s="28"/>
      <c r="AZR881" s="28"/>
      <c r="AZS881" s="28"/>
      <c r="AZT881" s="28"/>
      <c r="AZU881" s="28"/>
      <c r="AZV881" s="28"/>
      <c r="AZW881" s="28"/>
      <c r="AZX881" s="28"/>
      <c r="AZY881" s="28"/>
      <c r="AZZ881" s="28"/>
      <c r="BAA881" s="28"/>
      <c r="BAB881" s="28"/>
      <c r="BAC881" s="28"/>
      <c r="BAD881" s="28"/>
      <c r="BAE881" s="28"/>
      <c r="BAF881" s="28"/>
      <c r="BAG881" s="28"/>
      <c r="BAH881" s="28"/>
      <c r="BAI881" s="28"/>
      <c r="BAJ881" s="28"/>
      <c r="BAK881" s="28"/>
      <c r="BAL881" s="28"/>
      <c r="BAM881" s="28"/>
      <c r="BAN881" s="28"/>
      <c r="BAO881" s="28"/>
      <c r="BAP881" s="28"/>
      <c r="BAQ881" s="28"/>
      <c r="BAR881" s="28"/>
      <c r="BAS881" s="28"/>
      <c r="BAT881" s="28"/>
      <c r="BAU881" s="28"/>
      <c r="BAV881" s="28"/>
      <c r="BAW881" s="28"/>
      <c r="BAX881" s="28"/>
      <c r="BAY881" s="28"/>
      <c r="BAZ881" s="28"/>
      <c r="BBA881" s="28"/>
      <c r="BBB881" s="28"/>
      <c r="BBC881" s="28"/>
      <c r="BBD881" s="28"/>
      <c r="BBE881" s="28"/>
      <c r="BBF881" s="28"/>
      <c r="BBG881" s="28"/>
      <c r="BBH881" s="28"/>
      <c r="BBI881" s="28"/>
      <c r="BBJ881" s="28"/>
      <c r="BBK881" s="28"/>
      <c r="BBL881" s="28"/>
      <c r="BBM881" s="28"/>
      <c r="BBN881" s="28"/>
      <c r="BBO881" s="28"/>
      <c r="BBP881" s="28"/>
      <c r="BBQ881" s="28"/>
      <c r="BBR881" s="28"/>
      <c r="BBS881" s="28"/>
      <c r="BBT881" s="28"/>
      <c r="BBU881" s="28"/>
      <c r="BBV881" s="28"/>
      <c r="BBW881" s="28"/>
      <c r="BBX881" s="28"/>
      <c r="BBY881" s="28"/>
      <c r="BBZ881" s="28"/>
      <c r="BCA881" s="28"/>
      <c r="BCB881" s="28"/>
      <c r="BCC881" s="28"/>
      <c r="BCD881" s="28"/>
      <c r="BCE881" s="28"/>
      <c r="BCF881" s="28"/>
      <c r="BCG881" s="28"/>
      <c r="BCH881" s="28"/>
      <c r="BCI881" s="28"/>
      <c r="BCJ881" s="28"/>
      <c r="BCK881" s="28"/>
      <c r="BCL881" s="28"/>
      <c r="BCM881" s="28"/>
      <c r="BCN881" s="28"/>
      <c r="BCO881" s="28"/>
      <c r="BCP881" s="28"/>
      <c r="BCQ881" s="28"/>
      <c r="BCR881" s="28"/>
      <c r="BCS881" s="28"/>
      <c r="BCT881" s="28"/>
      <c r="BCU881" s="28"/>
      <c r="BCV881" s="28"/>
      <c r="BCW881" s="28"/>
      <c r="BCX881" s="28"/>
      <c r="BCY881" s="28"/>
      <c r="BCZ881" s="28"/>
      <c r="BDA881" s="28"/>
      <c r="BDB881" s="28"/>
      <c r="BDC881" s="28"/>
      <c r="BDD881" s="28"/>
      <c r="BDE881" s="28"/>
      <c r="BDF881" s="28"/>
      <c r="BDG881" s="28"/>
      <c r="BDH881" s="28"/>
      <c r="BDI881" s="28"/>
      <c r="BDJ881" s="28"/>
      <c r="BDK881" s="28"/>
      <c r="BDL881" s="28"/>
      <c r="BDM881" s="28"/>
      <c r="BDN881" s="28"/>
      <c r="BDO881" s="28"/>
      <c r="BDP881" s="28"/>
      <c r="BDQ881" s="28"/>
      <c r="BDR881" s="28"/>
      <c r="BDS881" s="28"/>
      <c r="BDT881" s="28"/>
      <c r="BDU881" s="28"/>
      <c r="BDV881" s="28"/>
      <c r="BDW881" s="28"/>
      <c r="BDX881" s="28"/>
      <c r="BDY881" s="28"/>
      <c r="BDZ881" s="28"/>
      <c r="BEA881" s="28"/>
      <c r="BEB881" s="28"/>
      <c r="BEC881" s="28"/>
      <c r="BED881" s="28"/>
      <c r="BEE881" s="28"/>
      <c r="BEF881" s="28"/>
      <c r="BEG881" s="28"/>
      <c r="BEH881" s="28"/>
      <c r="BEI881" s="28"/>
      <c r="BEJ881" s="28"/>
      <c r="BEK881" s="28"/>
      <c r="BEL881" s="28"/>
      <c r="BEM881" s="28"/>
      <c r="BEN881" s="28"/>
      <c r="BEO881" s="28"/>
      <c r="BEP881" s="28"/>
      <c r="BEQ881" s="28"/>
      <c r="BER881" s="28"/>
      <c r="BES881" s="28"/>
      <c r="BET881" s="28"/>
      <c r="BEU881" s="28"/>
      <c r="BEV881" s="28"/>
      <c r="BEW881" s="28"/>
      <c r="BEX881" s="28"/>
      <c r="BEY881" s="28"/>
      <c r="BEZ881" s="28"/>
      <c r="BFA881" s="28"/>
      <c r="BFB881" s="28"/>
      <c r="BFC881" s="28"/>
      <c r="BFD881" s="28"/>
      <c r="BFE881" s="28"/>
      <c r="BFF881" s="28"/>
      <c r="BFG881" s="28"/>
      <c r="BFH881" s="28"/>
      <c r="BFI881" s="28"/>
      <c r="BFJ881" s="28"/>
      <c r="BFK881" s="28"/>
      <c r="BFL881" s="28"/>
      <c r="BFM881" s="28"/>
      <c r="BFN881" s="28"/>
      <c r="BFO881" s="28"/>
      <c r="BFP881" s="28"/>
      <c r="BFQ881" s="28"/>
      <c r="BFR881" s="28"/>
      <c r="BFS881" s="28"/>
      <c r="BFT881" s="28"/>
      <c r="BFU881" s="28"/>
      <c r="BFV881" s="28"/>
      <c r="BFW881" s="28"/>
      <c r="BFX881" s="28"/>
      <c r="BFY881" s="28"/>
      <c r="BFZ881" s="28"/>
      <c r="BGA881" s="28"/>
      <c r="BGB881" s="28"/>
      <c r="BGC881" s="28"/>
      <c r="BGD881" s="28"/>
      <c r="BGE881" s="28"/>
      <c r="BGF881" s="28"/>
      <c r="BGG881" s="28"/>
      <c r="BGH881" s="28"/>
      <c r="BGI881" s="28"/>
      <c r="BGJ881" s="28"/>
      <c r="BGK881" s="28"/>
      <c r="BGL881" s="28"/>
      <c r="BGM881" s="28"/>
      <c r="BGN881" s="28"/>
      <c r="BGO881" s="28"/>
      <c r="BGP881" s="28"/>
      <c r="BGQ881" s="28"/>
      <c r="BGR881" s="28"/>
      <c r="BGS881" s="28"/>
      <c r="BGT881" s="28"/>
      <c r="BGU881" s="28"/>
      <c r="BGV881" s="28"/>
      <c r="BGW881" s="28"/>
      <c r="BGX881" s="28"/>
      <c r="BGY881" s="28"/>
      <c r="BGZ881" s="28"/>
      <c r="BHA881" s="28"/>
      <c r="BHB881" s="28"/>
      <c r="BHC881" s="28"/>
      <c r="BHD881" s="28"/>
      <c r="BHE881" s="28"/>
      <c r="BHF881" s="28"/>
      <c r="BHG881" s="28"/>
      <c r="BHH881" s="28"/>
      <c r="BHI881" s="28"/>
      <c r="BHJ881" s="28"/>
      <c r="BHK881" s="28"/>
      <c r="BHL881" s="28"/>
      <c r="BHM881" s="28"/>
      <c r="BHN881" s="28"/>
      <c r="BHO881" s="28"/>
      <c r="BHP881" s="28"/>
      <c r="BHQ881" s="28"/>
      <c r="BHR881" s="28"/>
      <c r="BHS881" s="28"/>
      <c r="BHT881" s="28"/>
      <c r="BHU881" s="28"/>
      <c r="BHV881" s="28"/>
      <c r="BHW881" s="28"/>
      <c r="BHX881" s="28"/>
      <c r="BHY881" s="28"/>
      <c r="BHZ881" s="28"/>
      <c r="BIA881" s="28"/>
      <c r="BIB881" s="28"/>
      <c r="BIC881" s="28"/>
      <c r="BID881" s="28"/>
      <c r="BIE881" s="28"/>
      <c r="BIF881" s="28"/>
      <c r="BIG881" s="28"/>
      <c r="BIH881" s="28"/>
      <c r="BII881" s="28"/>
      <c r="BIJ881" s="28"/>
      <c r="BIK881" s="28"/>
      <c r="BIL881" s="28"/>
      <c r="BIM881" s="28"/>
      <c r="BIN881" s="28"/>
      <c r="BIO881" s="28"/>
      <c r="BIP881" s="28"/>
      <c r="BIQ881" s="28"/>
      <c r="BIR881" s="28"/>
      <c r="BIS881" s="28"/>
      <c r="BIT881" s="28"/>
      <c r="BIU881" s="28"/>
      <c r="BIV881" s="28"/>
      <c r="BIW881" s="28"/>
      <c r="BIX881" s="28"/>
      <c r="BIY881" s="28"/>
      <c r="BIZ881" s="28"/>
      <c r="BJA881" s="28"/>
      <c r="BJB881" s="28"/>
      <c r="BJC881" s="28"/>
      <c r="BJD881" s="28"/>
      <c r="BJE881" s="28"/>
      <c r="BJF881" s="28"/>
      <c r="BJG881" s="28"/>
      <c r="BJH881" s="28"/>
      <c r="BJI881" s="28"/>
      <c r="BJJ881" s="28"/>
      <c r="BJK881" s="28"/>
      <c r="BJL881" s="28"/>
      <c r="BJM881" s="28"/>
      <c r="BJN881" s="28"/>
      <c r="BJO881" s="28"/>
      <c r="BJP881" s="28"/>
      <c r="BJQ881" s="28"/>
      <c r="BJR881" s="28"/>
      <c r="BJS881" s="28"/>
      <c r="BJT881" s="28"/>
      <c r="BJU881" s="28"/>
      <c r="BJV881" s="28"/>
      <c r="BJW881" s="28"/>
      <c r="BJX881" s="28"/>
      <c r="BJY881" s="28"/>
      <c r="BJZ881" s="28"/>
      <c r="BKA881" s="28"/>
      <c r="BKB881" s="28"/>
      <c r="BKC881" s="28"/>
      <c r="BKD881" s="28"/>
      <c r="BKE881" s="28"/>
      <c r="BKF881" s="28"/>
      <c r="BKG881" s="28"/>
      <c r="BKH881" s="28"/>
      <c r="BKI881" s="28"/>
      <c r="BKJ881" s="28"/>
      <c r="BKK881" s="28"/>
      <c r="BKL881" s="28"/>
      <c r="BKM881" s="28"/>
      <c r="BKN881" s="28"/>
      <c r="BKO881" s="28"/>
      <c r="BKP881" s="28"/>
      <c r="BKQ881" s="28"/>
      <c r="BKR881" s="28"/>
      <c r="BKS881" s="28"/>
      <c r="BKT881" s="28"/>
      <c r="BKU881" s="28"/>
      <c r="BKV881" s="28"/>
      <c r="BKW881" s="28"/>
      <c r="BKX881" s="28"/>
      <c r="BKY881" s="28"/>
      <c r="BKZ881" s="28"/>
      <c r="BLA881" s="28"/>
      <c r="BLB881" s="28"/>
      <c r="BLC881" s="28"/>
      <c r="BLD881" s="28"/>
      <c r="BLE881" s="28"/>
      <c r="BLF881" s="28"/>
      <c r="BLG881" s="28"/>
      <c r="BLH881" s="28"/>
      <c r="BLI881" s="28"/>
      <c r="BLJ881" s="28"/>
      <c r="BLK881" s="28"/>
      <c r="BLL881" s="28"/>
      <c r="BLM881" s="28"/>
      <c r="BLN881" s="28"/>
      <c r="BLO881" s="28"/>
      <c r="BLP881" s="28"/>
      <c r="BLQ881" s="28"/>
      <c r="BLR881" s="28"/>
      <c r="BLS881" s="28"/>
      <c r="BLT881" s="28"/>
      <c r="BLU881" s="28"/>
      <c r="BLV881" s="28"/>
      <c r="BLW881" s="28"/>
      <c r="BLX881" s="28"/>
      <c r="BLY881" s="28"/>
      <c r="BLZ881" s="28"/>
      <c r="BMA881" s="28"/>
      <c r="BMB881" s="28"/>
      <c r="BMC881" s="28"/>
      <c r="BMD881" s="28"/>
      <c r="BME881" s="28"/>
      <c r="BMF881" s="28"/>
      <c r="BMG881" s="28"/>
      <c r="BMH881" s="28"/>
      <c r="BMI881" s="28"/>
      <c r="BMJ881" s="28"/>
      <c r="BMK881" s="28"/>
      <c r="BML881" s="28"/>
      <c r="BMM881" s="28"/>
      <c r="BMN881" s="28"/>
      <c r="BMO881" s="28"/>
      <c r="BMP881" s="28"/>
      <c r="BMQ881" s="28"/>
      <c r="BMR881" s="28"/>
      <c r="BMS881" s="28"/>
      <c r="BMT881" s="28"/>
      <c r="BMU881" s="28"/>
      <c r="BMV881" s="28"/>
      <c r="BMW881" s="28"/>
      <c r="BMX881" s="28"/>
      <c r="BMY881" s="28"/>
      <c r="BMZ881" s="28"/>
      <c r="BNA881" s="28"/>
      <c r="BNB881" s="28"/>
      <c r="BNC881" s="28"/>
      <c r="BND881" s="28"/>
      <c r="BNE881" s="28"/>
      <c r="BNF881" s="28"/>
      <c r="BNG881" s="28"/>
      <c r="BNH881" s="28"/>
      <c r="BNI881" s="28"/>
      <c r="BNJ881" s="28"/>
      <c r="BNK881" s="28"/>
      <c r="BNL881" s="28"/>
      <c r="BNM881" s="28"/>
      <c r="BNN881" s="28"/>
      <c r="BNO881" s="28"/>
      <c r="BNP881" s="28"/>
      <c r="BNQ881" s="28"/>
      <c r="BNR881" s="28"/>
      <c r="BNS881" s="28"/>
      <c r="BNT881" s="28"/>
      <c r="BNU881" s="28"/>
      <c r="BNV881" s="28"/>
      <c r="BNW881" s="28"/>
      <c r="BNX881" s="28"/>
      <c r="BNY881" s="28"/>
      <c r="BNZ881" s="28"/>
      <c r="BOA881" s="28"/>
      <c r="BOB881" s="28"/>
      <c r="BOC881" s="28"/>
      <c r="BOD881" s="28"/>
      <c r="BOE881" s="28"/>
      <c r="BOF881" s="28"/>
      <c r="BOG881" s="28"/>
      <c r="BOH881" s="28"/>
      <c r="BOI881" s="28"/>
      <c r="BOJ881" s="28"/>
      <c r="BOK881" s="28"/>
      <c r="BOL881" s="28"/>
      <c r="BOM881" s="28"/>
      <c r="BON881" s="28"/>
      <c r="BOO881" s="28"/>
      <c r="BOP881" s="28"/>
      <c r="BOQ881" s="28"/>
      <c r="BOR881" s="28"/>
      <c r="BOS881" s="28"/>
      <c r="BOT881" s="28"/>
      <c r="BOU881" s="28"/>
      <c r="BOV881" s="28"/>
      <c r="BOW881" s="28"/>
      <c r="BOX881" s="28"/>
      <c r="BOY881" s="28"/>
      <c r="BOZ881" s="28"/>
      <c r="BPA881" s="28"/>
      <c r="BPB881" s="28"/>
      <c r="BPC881" s="28"/>
      <c r="BPD881" s="28"/>
      <c r="BPE881" s="28"/>
      <c r="BPF881" s="28"/>
      <c r="BPG881" s="28"/>
      <c r="BPH881" s="28"/>
      <c r="BPI881" s="28"/>
      <c r="BPJ881" s="28"/>
      <c r="BPK881" s="28"/>
      <c r="BPL881" s="28"/>
      <c r="BPM881" s="28"/>
      <c r="BPN881" s="28"/>
      <c r="BPO881" s="28"/>
      <c r="BPP881" s="28"/>
      <c r="BPQ881" s="28"/>
      <c r="BPR881" s="28"/>
      <c r="BPS881" s="28"/>
      <c r="BPT881" s="28"/>
      <c r="BPU881" s="28"/>
      <c r="BPV881" s="28"/>
      <c r="BPW881" s="28"/>
      <c r="BPX881" s="28"/>
      <c r="BPY881" s="28"/>
      <c r="BPZ881" s="28"/>
      <c r="BQA881" s="28"/>
      <c r="BQB881" s="28"/>
      <c r="BQC881" s="28"/>
      <c r="BQD881" s="28"/>
      <c r="BQE881" s="28"/>
      <c r="BQF881" s="28"/>
      <c r="BQG881" s="28"/>
      <c r="BQH881" s="28"/>
      <c r="BQI881" s="28"/>
      <c r="BQJ881" s="28"/>
      <c r="BQK881" s="28"/>
      <c r="BQL881" s="28"/>
      <c r="BQM881" s="28"/>
      <c r="BQN881" s="28"/>
      <c r="BQO881" s="28"/>
      <c r="BQP881" s="28"/>
      <c r="BQQ881" s="28"/>
      <c r="BQR881" s="28"/>
      <c r="BQS881" s="28"/>
      <c r="BQT881" s="28"/>
      <c r="BQU881" s="28"/>
      <c r="BQV881" s="28"/>
      <c r="BQW881" s="28"/>
      <c r="BQX881" s="28"/>
      <c r="BQY881" s="28"/>
      <c r="BQZ881" s="28"/>
      <c r="BRA881" s="28"/>
      <c r="BRB881" s="28"/>
      <c r="BRC881" s="28"/>
      <c r="BRD881" s="28"/>
      <c r="BRE881" s="28"/>
      <c r="BRF881" s="28"/>
      <c r="BRG881" s="28"/>
      <c r="BRH881" s="28"/>
      <c r="BRI881" s="28"/>
      <c r="BRJ881" s="28"/>
      <c r="BRK881" s="28"/>
      <c r="BRL881" s="28"/>
      <c r="BRM881" s="28"/>
      <c r="BRN881" s="28"/>
      <c r="BRO881" s="28"/>
      <c r="BRP881" s="28"/>
      <c r="BRQ881" s="28"/>
      <c r="BRR881" s="28"/>
      <c r="BRS881" s="28"/>
      <c r="BRT881" s="28"/>
      <c r="BRU881" s="28"/>
      <c r="BRV881" s="28"/>
      <c r="BRW881" s="28"/>
      <c r="BRX881" s="28"/>
      <c r="BRY881" s="28"/>
      <c r="BRZ881" s="28"/>
      <c r="BSA881" s="28"/>
      <c r="BSB881" s="28"/>
      <c r="BSC881" s="28"/>
      <c r="BSD881" s="28"/>
      <c r="BSE881" s="28"/>
      <c r="BSF881" s="28"/>
      <c r="BSG881" s="28"/>
      <c r="BSH881" s="28"/>
      <c r="BSI881" s="28"/>
      <c r="BSJ881" s="28"/>
      <c r="BSK881" s="28"/>
      <c r="BSL881" s="28"/>
      <c r="BSM881" s="28"/>
      <c r="BSN881" s="28"/>
      <c r="BSO881" s="28"/>
      <c r="BSP881" s="28"/>
      <c r="BSQ881" s="28"/>
      <c r="BSR881" s="28"/>
      <c r="BSS881" s="28"/>
      <c r="BST881" s="28"/>
      <c r="BSU881" s="28"/>
      <c r="BSV881" s="28"/>
      <c r="BSW881" s="28"/>
      <c r="BSX881" s="28"/>
      <c r="BSY881" s="28"/>
      <c r="BSZ881" s="28"/>
      <c r="BTA881" s="28"/>
      <c r="BTB881" s="28"/>
      <c r="BTC881" s="28"/>
      <c r="BTD881" s="28"/>
      <c r="BTE881" s="28"/>
      <c r="BTF881" s="28"/>
      <c r="BTG881" s="28"/>
      <c r="BTH881" s="28"/>
      <c r="BTI881" s="28"/>
      <c r="BTJ881" s="28"/>
      <c r="BTK881" s="28"/>
      <c r="BTL881" s="28"/>
      <c r="BTM881" s="28"/>
      <c r="BTN881" s="28"/>
      <c r="BTO881" s="28"/>
      <c r="BTP881" s="28"/>
      <c r="BTQ881" s="28"/>
      <c r="BTR881" s="28"/>
      <c r="BTS881" s="28"/>
      <c r="BTT881" s="28"/>
      <c r="BTU881" s="28"/>
      <c r="BTV881" s="28"/>
      <c r="BTW881" s="28"/>
      <c r="BTX881" s="28"/>
      <c r="BTY881" s="28"/>
      <c r="BTZ881" s="28"/>
      <c r="BUA881" s="28"/>
      <c r="BUB881" s="28"/>
      <c r="BUC881" s="28"/>
      <c r="BUD881" s="28"/>
      <c r="BUE881" s="28"/>
      <c r="BUF881" s="28"/>
      <c r="BUG881" s="28"/>
      <c r="BUH881" s="28"/>
      <c r="BUI881" s="28"/>
      <c r="BUJ881" s="28"/>
      <c r="BUK881" s="28"/>
      <c r="BUL881" s="28"/>
      <c r="BUM881" s="28"/>
      <c r="BUN881" s="28"/>
      <c r="BUO881" s="28"/>
      <c r="BUP881" s="28"/>
      <c r="BUQ881" s="28"/>
      <c r="BUR881" s="28"/>
      <c r="BUS881" s="28"/>
      <c r="BUT881" s="28"/>
      <c r="BUU881" s="28"/>
      <c r="BUV881" s="28"/>
      <c r="BUW881" s="28"/>
      <c r="BUX881" s="28"/>
      <c r="BUY881" s="28"/>
      <c r="BUZ881" s="28"/>
      <c r="BVA881" s="28"/>
      <c r="BVB881" s="28"/>
      <c r="BVC881" s="28"/>
      <c r="BVD881" s="28"/>
      <c r="BVE881" s="28"/>
      <c r="BVF881" s="28"/>
      <c r="BVG881" s="28"/>
      <c r="BVH881" s="28"/>
      <c r="BVI881" s="28"/>
      <c r="BVJ881" s="28"/>
      <c r="BVK881" s="28"/>
      <c r="BVL881" s="28"/>
      <c r="BVM881" s="28"/>
      <c r="BVN881" s="28"/>
      <c r="BVO881" s="28"/>
      <c r="BVP881" s="28"/>
      <c r="BVQ881" s="28"/>
      <c r="BVR881" s="28"/>
      <c r="BVS881" s="28"/>
      <c r="BVT881" s="28"/>
      <c r="BVU881" s="28"/>
      <c r="BVV881" s="28"/>
      <c r="BVW881" s="28"/>
      <c r="BVX881" s="28"/>
      <c r="BVY881" s="28"/>
      <c r="BVZ881" s="28"/>
      <c r="BWA881" s="28"/>
      <c r="BWB881" s="28"/>
      <c r="BWC881" s="28"/>
      <c r="BWD881" s="28"/>
      <c r="BWE881" s="28"/>
      <c r="BWF881" s="28"/>
      <c r="BWG881" s="28"/>
      <c r="BWH881" s="28"/>
      <c r="BWI881" s="28"/>
      <c r="BWJ881" s="28"/>
      <c r="BWK881" s="28"/>
      <c r="BWL881" s="28"/>
      <c r="BWM881" s="28"/>
      <c r="BWN881" s="28"/>
      <c r="BWO881" s="28"/>
      <c r="BWP881" s="28"/>
      <c r="BWQ881" s="28"/>
      <c r="BWR881" s="28"/>
      <c r="BWS881" s="28"/>
      <c r="BWT881" s="28"/>
      <c r="BWU881" s="28"/>
      <c r="BWV881" s="28"/>
      <c r="BWW881" s="28"/>
      <c r="BWX881" s="28"/>
      <c r="BWY881" s="28"/>
      <c r="BWZ881" s="28"/>
      <c r="BXA881" s="28"/>
      <c r="BXB881" s="28"/>
      <c r="BXC881" s="28"/>
      <c r="BXD881" s="28"/>
      <c r="BXE881" s="28"/>
      <c r="BXF881" s="28"/>
      <c r="BXG881" s="28"/>
      <c r="BXH881" s="28"/>
      <c r="BXI881" s="28"/>
      <c r="BXJ881" s="28"/>
      <c r="BXK881" s="28"/>
      <c r="BXL881" s="28"/>
      <c r="BXM881" s="28"/>
      <c r="BXN881" s="28"/>
      <c r="BXO881" s="28"/>
      <c r="BXP881" s="28"/>
      <c r="BXQ881" s="28"/>
      <c r="BXR881" s="28"/>
      <c r="BXS881" s="28"/>
      <c r="BXT881" s="28"/>
      <c r="BXU881" s="28"/>
      <c r="BXV881" s="28"/>
      <c r="BXW881" s="28"/>
      <c r="BXX881" s="28"/>
      <c r="BXY881" s="28"/>
      <c r="BXZ881" s="28"/>
      <c r="BYA881" s="28"/>
      <c r="BYB881" s="28"/>
      <c r="BYC881" s="28"/>
      <c r="BYD881" s="28"/>
      <c r="BYE881" s="28"/>
      <c r="BYF881" s="28"/>
      <c r="BYG881" s="28"/>
      <c r="BYH881" s="28"/>
      <c r="BYI881" s="28"/>
      <c r="BYJ881" s="28"/>
      <c r="BYK881" s="28"/>
      <c r="BYL881" s="28"/>
      <c r="BYM881" s="28"/>
      <c r="BYN881" s="28"/>
      <c r="BYO881" s="28"/>
      <c r="BYP881" s="28"/>
      <c r="BYQ881" s="28"/>
      <c r="BYR881" s="28"/>
      <c r="BYS881" s="28"/>
      <c r="BYT881" s="28"/>
      <c r="BYU881" s="28"/>
      <c r="BYV881" s="28"/>
      <c r="BYW881" s="28"/>
      <c r="BYX881" s="28"/>
      <c r="BYY881" s="28"/>
      <c r="BYZ881" s="28"/>
      <c r="BZA881" s="28"/>
      <c r="BZB881" s="28"/>
      <c r="BZC881" s="28"/>
      <c r="BZD881" s="28"/>
      <c r="BZE881" s="28"/>
      <c r="BZF881" s="28"/>
      <c r="BZG881" s="28"/>
      <c r="BZH881" s="28"/>
      <c r="BZI881" s="28"/>
      <c r="BZJ881" s="28"/>
      <c r="BZK881" s="28"/>
      <c r="BZL881" s="28"/>
      <c r="BZM881" s="28"/>
      <c r="BZN881" s="28"/>
      <c r="BZO881" s="28"/>
      <c r="BZP881" s="28"/>
      <c r="BZQ881" s="28"/>
      <c r="BZR881" s="28"/>
      <c r="BZS881" s="28"/>
      <c r="BZT881" s="28"/>
      <c r="BZU881" s="28"/>
      <c r="BZV881" s="28"/>
      <c r="BZW881" s="28"/>
      <c r="BZX881" s="28"/>
      <c r="BZY881" s="28"/>
      <c r="BZZ881" s="28"/>
      <c r="CAA881" s="28"/>
      <c r="CAB881" s="28"/>
      <c r="CAC881" s="28"/>
      <c r="CAD881" s="28"/>
      <c r="CAE881" s="28"/>
      <c r="CAF881" s="28"/>
      <c r="CAG881" s="28"/>
      <c r="CAH881" s="28"/>
      <c r="CAI881" s="28"/>
      <c r="CAJ881" s="28"/>
      <c r="CAK881" s="28"/>
      <c r="CAL881" s="28"/>
      <c r="CAM881" s="28"/>
      <c r="CAN881" s="28"/>
      <c r="CAO881" s="28"/>
      <c r="CAP881" s="28"/>
      <c r="CAQ881" s="28"/>
      <c r="CAR881" s="28"/>
      <c r="CAS881" s="28"/>
      <c r="CAT881" s="28"/>
      <c r="CAU881" s="28"/>
      <c r="CAV881" s="28"/>
      <c r="CAW881" s="28"/>
      <c r="CAX881" s="28"/>
      <c r="CAY881" s="28"/>
      <c r="CAZ881" s="28"/>
      <c r="CBA881" s="28"/>
      <c r="CBB881" s="28"/>
      <c r="CBC881" s="28"/>
      <c r="CBD881" s="28"/>
      <c r="CBE881" s="28"/>
      <c r="CBF881" s="28"/>
      <c r="CBG881" s="28"/>
      <c r="CBH881" s="28"/>
      <c r="CBI881" s="28"/>
      <c r="CBJ881" s="28"/>
      <c r="CBK881" s="28"/>
      <c r="CBL881" s="28"/>
      <c r="CBM881" s="28"/>
      <c r="CBN881" s="28"/>
      <c r="CBO881" s="28"/>
      <c r="CBP881" s="28"/>
      <c r="CBQ881" s="28"/>
      <c r="CBR881" s="28"/>
      <c r="CBS881" s="28"/>
      <c r="CBT881" s="28"/>
      <c r="CBU881" s="28"/>
      <c r="CBV881" s="28"/>
      <c r="CBW881" s="28"/>
      <c r="CBX881" s="28"/>
      <c r="CBY881" s="28"/>
      <c r="CBZ881" s="28"/>
      <c r="CCA881" s="28"/>
      <c r="CCB881" s="28"/>
      <c r="CCC881" s="28"/>
      <c r="CCD881" s="28"/>
      <c r="CCE881" s="28"/>
      <c r="CCF881" s="28"/>
      <c r="CCG881" s="28"/>
      <c r="CCH881" s="28"/>
      <c r="CCI881" s="28"/>
      <c r="CCJ881" s="28"/>
      <c r="CCK881" s="28"/>
      <c r="CCL881" s="28"/>
      <c r="CCM881" s="28"/>
      <c r="CCN881" s="28"/>
      <c r="CCO881" s="28"/>
      <c r="CCP881" s="28"/>
      <c r="CCQ881" s="28"/>
      <c r="CCR881" s="28"/>
      <c r="CCS881" s="28"/>
      <c r="CCT881" s="28"/>
      <c r="CCU881" s="28"/>
      <c r="CCV881" s="28"/>
      <c r="CCW881" s="28"/>
      <c r="CCX881" s="28"/>
      <c r="CCY881" s="28"/>
      <c r="CCZ881" s="28"/>
      <c r="CDA881" s="28"/>
      <c r="CDB881" s="28"/>
      <c r="CDC881" s="28"/>
      <c r="CDD881" s="28"/>
      <c r="CDE881" s="28"/>
      <c r="CDF881" s="28"/>
      <c r="CDG881" s="28"/>
      <c r="CDH881" s="28"/>
      <c r="CDI881" s="28"/>
      <c r="CDJ881" s="28"/>
      <c r="CDK881" s="28"/>
      <c r="CDL881" s="28"/>
      <c r="CDM881" s="28"/>
      <c r="CDN881" s="28"/>
      <c r="CDO881" s="28"/>
      <c r="CDP881" s="28"/>
      <c r="CDQ881" s="28"/>
      <c r="CDR881" s="28"/>
      <c r="CDS881" s="28"/>
      <c r="CDT881" s="28"/>
      <c r="CDU881" s="28"/>
      <c r="CDV881" s="28"/>
      <c r="CDW881" s="28"/>
      <c r="CDX881" s="28"/>
      <c r="CDY881" s="28"/>
      <c r="CDZ881" s="28"/>
      <c r="CEA881" s="28"/>
      <c r="CEB881" s="28"/>
      <c r="CEC881" s="28"/>
      <c r="CED881" s="28"/>
      <c r="CEE881" s="28"/>
      <c r="CEF881" s="28"/>
      <c r="CEG881" s="28"/>
      <c r="CEH881" s="28"/>
      <c r="CEI881" s="28"/>
      <c r="CEJ881" s="28"/>
      <c r="CEK881" s="28"/>
      <c r="CEL881" s="28"/>
      <c r="CEM881" s="28"/>
      <c r="CEN881" s="28"/>
      <c r="CEO881" s="28"/>
      <c r="CEP881" s="28"/>
      <c r="CEQ881" s="28"/>
      <c r="CER881" s="28"/>
      <c r="CES881" s="28"/>
      <c r="CET881" s="28"/>
      <c r="CEU881" s="28"/>
      <c r="CEV881" s="28"/>
      <c r="CEW881" s="28"/>
      <c r="CEX881" s="28"/>
      <c r="CEY881" s="28"/>
      <c r="CEZ881" s="28"/>
      <c r="CFA881" s="28"/>
      <c r="CFB881" s="28"/>
      <c r="CFC881" s="28"/>
      <c r="CFD881" s="28"/>
      <c r="CFE881" s="28"/>
      <c r="CFF881" s="28"/>
      <c r="CFG881" s="28"/>
      <c r="CFH881" s="28"/>
      <c r="CFI881" s="28"/>
      <c r="CFJ881" s="28"/>
      <c r="CFK881" s="28"/>
      <c r="CFL881" s="28"/>
      <c r="CFM881" s="28"/>
      <c r="CFN881" s="28"/>
      <c r="CFO881" s="28"/>
      <c r="CFP881" s="28"/>
      <c r="CFQ881" s="28"/>
      <c r="CFR881" s="28"/>
      <c r="CFS881" s="28"/>
      <c r="CFT881" s="28"/>
      <c r="CFU881" s="28"/>
      <c r="CFV881" s="28"/>
      <c r="CFW881" s="28"/>
      <c r="CFX881" s="28"/>
      <c r="CFY881" s="28"/>
      <c r="CFZ881" s="28"/>
      <c r="CGA881" s="28"/>
      <c r="CGB881" s="28"/>
      <c r="CGC881" s="28"/>
      <c r="CGD881" s="28"/>
      <c r="CGE881" s="28"/>
      <c r="CGF881" s="28"/>
      <c r="CGG881" s="28"/>
      <c r="CGH881" s="28"/>
      <c r="CGI881" s="28"/>
      <c r="CGJ881" s="28"/>
      <c r="CGK881" s="28"/>
      <c r="CGL881" s="28"/>
      <c r="CGM881" s="28"/>
      <c r="CGN881" s="28"/>
      <c r="CGO881" s="28"/>
      <c r="CGP881" s="28"/>
      <c r="CGQ881" s="28"/>
      <c r="CGR881" s="28"/>
      <c r="CGS881" s="28"/>
      <c r="CGT881" s="28"/>
      <c r="CGU881" s="28"/>
      <c r="CGV881" s="28"/>
      <c r="CGW881" s="28"/>
      <c r="CGX881" s="28"/>
      <c r="CGY881" s="28"/>
      <c r="CGZ881" s="28"/>
      <c r="CHA881" s="28"/>
      <c r="CHB881" s="28"/>
      <c r="CHC881" s="28"/>
      <c r="CHD881" s="28"/>
      <c r="CHE881" s="28"/>
      <c r="CHF881" s="28"/>
      <c r="CHG881" s="28"/>
      <c r="CHH881" s="28"/>
      <c r="CHI881" s="28"/>
      <c r="CHJ881" s="28"/>
      <c r="CHK881" s="28"/>
      <c r="CHL881" s="28"/>
      <c r="CHM881" s="28"/>
      <c r="CHN881" s="28"/>
      <c r="CHO881" s="28"/>
      <c r="CHP881" s="28"/>
      <c r="CHQ881" s="28"/>
      <c r="CHR881" s="28"/>
      <c r="CHS881" s="28"/>
      <c r="CHT881" s="28"/>
      <c r="CHU881" s="28"/>
      <c r="CHV881" s="28"/>
      <c r="CHW881" s="28"/>
      <c r="CHX881" s="28"/>
      <c r="CHY881" s="28"/>
      <c r="CHZ881" s="28"/>
      <c r="CIA881" s="28"/>
      <c r="CIB881" s="28"/>
      <c r="CIC881" s="28"/>
      <c r="CID881" s="28"/>
      <c r="CIE881" s="28"/>
      <c r="CIF881" s="28"/>
      <c r="CIG881" s="28"/>
      <c r="CIH881" s="28"/>
      <c r="CII881" s="28"/>
      <c r="CIJ881" s="28"/>
      <c r="CIK881" s="28"/>
      <c r="CIL881" s="28"/>
      <c r="CIM881" s="28"/>
      <c r="CIN881" s="28"/>
      <c r="CIO881" s="28"/>
      <c r="CIP881" s="28"/>
      <c r="CIQ881" s="28"/>
      <c r="CIR881" s="28"/>
      <c r="CIS881" s="28"/>
      <c r="CIT881" s="28"/>
      <c r="CIU881" s="28"/>
      <c r="CIV881" s="28"/>
      <c r="CIW881" s="28"/>
      <c r="CIX881" s="28"/>
      <c r="CIY881" s="28"/>
      <c r="CIZ881" s="28"/>
      <c r="CJA881" s="28"/>
      <c r="CJB881" s="28"/>
      <c r="CJC881" s="28"/>
      <c r="CJD881" s="28"/>
      <c r="CJE881" s="28"/>
      <c r="CJF881" s="28"/>
      <c r="CJG881" s="28"/>
      <c r="CJH881" s="28"/>
      <c r="CJI881" s="28"/>
      <c r="CJJ881" s="28"/>
      <c r="CJK881" s="28"/>
      <c r="CJL881" s="28"/>
      <c r="CJM881" s="28"/>
      <c r="CJN881" s="28"/>
      <c r="CJO881" s="28"/>
      <c r="CJP881" s="28"/>
      <c r="CJQ881" s="28"/>
      <c r="CJR881" s="28"/>
      <c r="CJS881" s="28"/>
      <c r="CJT881" s="28"/>
      <c r="CJU881" s="28"/>
      <c r="CJV881" s="28"/>
      <c r="CJW881" s="28"/>
      <c r="CJX881" s="28"/>
      <c r="CJY881" s="28"/>
      <c r="CJZ881" s="28"/>
      <c r="CKA881" s="28"/>
      <c r="CKB881" s="28"/>
      <c r="CKC881" s="28"/>
      <c r="CKD881" s="28"/>
      <c r="CKE881" s="28"/>
      <c r="CKF881" s="28"/>
      <c r="CKG881" s="28"/>
      <c r="CKH881" s="28"/>
      <c r="CKI881" s="28"/>
      <c r="CKJ881" s="28"/>
      <c r="CKK881" s="28"/>
      <c r="CKL881" s="28"/>
      <c r="CKM881" s="28"/>
      <c r="CKN881" s="28"/>
      <c r="CKO881" s="28"/>
      <c r="CKP881" s="28"/>
      <c r="CKQ881" s="28"/>
      <c r="CKR881" s="28"/>
      <c r="CKS881" s="28"/>
      <c r="CKT881" s="28"/>
      <c r="CKU881" s="28"/>
      <c r="CKV881" s="28"/>
      <c r="CKW881" s="28"/>
      <c r="CKX881" s="28"/>
      <c r="CKY881" s="28"/>
      <c r="CKZ881" s="28"/>
      <c r="CLA881" s="28"/>
      <c r="CLB881" s="28"/>
      <c r="CLC881" s="28"/>
      <c r="CLD881" s="28"/>
      <c r="CLE881" s="28"/>
      <c r="CLF881" s="28"/>
      <c r="CLG881" s="28"/>
      <c r="CLH881" s="28"/>
      <c r="CLI881" s="28"/>
      <c r="CLJ881" s="28"/>
      <c r="CLK881" s="28"/>
      <c r="CLL881" s="28"/>
      <c r="CLM881" s="28"/>
      <c r="CLN881" s="28"/>
      <c r="CLO881" s="28"/>
      <c r="CLP881" s="28"/>
      <c r="CLQ881" s="28"/>
      <c r="CLR881" s="28"/>
      <c r="CLS881" s="28"/>
      <c r="CLT881" s="28"/>
      <c r="CLU881" s="28"/>
      <c r="CLV881" s="28"/>
      <c r="CLW881" s="28"/>
      <c r="CLX881" s="28"/>
      <c r="CLY881" s="28"/>
      <c r="CLZ881" s="28"/>
      <c r="CMA881" s="28"/>
      <c r="CMB881" s="28"/>
      <c r="CMC881" s="28"/>
      <c r="CMD881" s="28"/>
      <c r="CME881" s="28"/>
      <c r="CMF881" s="28"/>
      <c r="CMG881" s="28"/>
      <c r="CMH881" s="28"/>
      <c r="CMI881" s="28"/>
      <c r="CMJ881" s="28"/>
      <c r="CMK881" s="28"/>
      <c r="CML881" s="28"/>
      <c r="CMM881" s="28"/>
      <c r="CMN881" s="28"/>
      <c r="CMO881" s="28"/>
      <c r="CMP881" s="28"/>
      <c r="CMQ881" s="28"/>
      <c r="CMR881" s="28"/>
      <c r="CMS881" s="28"/>
      <c r="CMT881" s="28"/>
      <c r="CMU881" s="28"/>
      <c r="CMV881" s="28"/>
      <c r="CMW881" s="28"/>
      <c r="CMX881" s="28"/>
      <c r="CMY881" s="28"/>
      <c r="CMZ881" s="28"/>
      <c r="CNA881" s="28"/>
      <c r="CNB881" s="28"/>
      <c r="CNC881" s="28"/>
      <c r="CND881" s="28"/>
      <c r="CNE881" s="28"/>
      <c r="CNF881" s="28"/>
      <c r="CNG881" s="28"/>
      <c r="CNH881" s="28"/>
      <c r="CNI881" s="28"/>
      <c r="CNJ881" s="28"/>
      <c r="CNK881" s="28"/>
      <c r="CNL881" s="28"/>
      <c r="CNM881" s="28"/>
      <c r="CNN881" s="28"/>
      <c r="CNO881" s="28"/>
      <c r="CNP881" s="28"/>
      <c r="CNQ881" s="28"/>
      <c r="CNR881" s="28"/>
      <c r="CNS881" s="28"/>
      <c r="CNT881" s="28"/>
      <c r="CNU881" s="28"/>
      <c r="CNV881" s="28"/>
      <c r="CNW881" s="28"/>
      <c r="CNX881" s="28"/>
      <c r="CNY881" s="28"/>
      <c r="CNZ881" s="28"/>
      <c r="COA881" s="28"/>
      <c r="COB881" s="28"/>
      <c r="COC881" s="28"/>
      <c r="COD881" s="28"/>
      <c r="COE881" s="28"/>
      <c r="COF881" s="28"/>
      <c r="COG881" s="28"/>
      <c r="COH881" s="28"/>
      <c r="COI881" s="28"/>
      <c r="COJ881" s="28"/>
      <c r="COK881" s="28"/>
      <c r="COL881" s="28"/>
      <c r="COM881" s="28"/>
      <c r="CON881" s="28"/>
      <c r="COO881" s="28"/>
      <c r="COP881" s="28"/>
      <c r="COQ881" s="28"/>
      <c r="COR881" s="28"/>
      <c r="COS881" s="28"/>
      <c r="COT881" s="28"/>
      <c r="COU881" s="28"/>
      <c r="COV881" s="28"/>
      <c r="COW881" s="28"/>
      <c r="COX881" s="28"/>
      <c r="COY881" s="28"/>
      <c r="COZ881" s="28"/>
      <c r="CPA881" s="28"/>
      <c r="CPB881" s="28"/>
      <c r="CPC881" s="28"/>
      <c r="CPD881" s="28"/>
      <c r="CPE881" s="28"/>
      <c r="CPF881" s="28"/>
      <c r="CPG881" s="28"/>
      <c r="CPH881" s="28"/>
      <c r="CPI881" s="28"/>
      <c r="CPJ881" s="28"/>
      <c r="CPK881" s="28"/>
      <c r="CPL881" s="28"/>
      <c r="CPM881" s="28"/>
      <c r="CPN881" s="28"/>
      <c r="CPO881" s="28"/>
      <c r="CPP881" s="28"/>
      <c r="CPQ881" s="28"/>
      <c r="CPR881" s="28"/>
      <c r="CPS881" s="28"/>
      <c r="CPT881" s="28"/>
      <c r="CPU881" s="28"/>
      <c r="CPV881" s="28"/>
      <c r="CPW881" s="28"/>
      <c r="CPX881" s="28"/>
      <c r="CPY881" s="28"/>
      <c r="CPZ881" s="28"/>
      <c r="CQA881" s="28"/>
      <c r="CQB881" s="28"/>
      <c r="CQC881" s="28"/>
      <c r="CQD881" s="28"/>
      <c r="CQE881" s="28"/>
      <c r="CQF881" s="28"/>
      <c r="CQG881" s="28"/>
      <c r="CQH881" s="28"/>
      <c r="CQI881" s="28"/>
      <c r="CQJ881" s="28"/>
      <c r="CQK881" s="28"/>
      <c r="CQL881" s="28"/>
      <c r="CQM881" s="28"/>
      <c r="CQN881" s="28"/>
      <c r="CQO881" s="28"/>
      <c r="CQP881" s="28"/>
      <c r="CQQ881" s="28"/>
      <c r="CQR881" s="28"/>
      <c r="CQS881" s="28"/>
      <c r="CQT881" s="28"/>
      <c r="CQU881" s="28"/>
      <c r="CQV881" s="28"/>
      <c r="CQW881" s="28"/>
      <c r="CQX881" s="28"/>
      <c r="CQY881" s="28"/>
      <c r="CQZ881" s="28"/>
      <c r="CRA881" s="28"/>
      <c r="CRB881" s="28"/>
      <c r="CRC881" s="28"/>
      <c r="CRD881" s="28"/>
      <c r="CRE881" s="28"/>
      <c r="CRF881" s="28"/>
      <c r="CRG881" s="28"/>
      <c r="CRH881" s="28"/>
      <c r="CRI881" s="28"/>
      <c r="CRJ881" s="28"/>
      <c r="CRK881" s="28"/>
      <c r="CRL881" s="28"/>
      <c r="CRM881" s="28"/>
      <c r="CRN881" s="28"/>
      <c r="CRO881" s="28"/>
      <c r="CRP881" s="28"/>
      <c r="CRQ881" s="28"/>
      <c r="CRR881" s="28"/>
      <c r="CRS881" s="28"/>
      <c r="CRT881" s="28"/>
      <c r="CRU881" s="28"/>
      <c r="CRV881" s="28"/>
      <c r="CRW881" s="28"/>
      <c r="CRX881" s="28"/>
      <c r="CRY881" s="28"/>
      <c r="CRZ881" s="28"/>
      <c r="CSA881" s="28"/>
      <c r="CSB881" s="28"/>
      <c r="CSC881" s="28"/>
      <c r="CSD881" s="28"/>
      <c r="CSE881" s="28"/>
      <c r="CSF881" s="28"/>
      <c r="CSG881" s="28"/>
      <c r="CSH881" s="28"/>
      <c r="CSI881" s="28"/>
      <c r="CSJ881" s="28"/>
      <c r="CSK881" s="28"/>
      <c r="CSL881" s="28"/>
      <c r="CSM881" s="28"/>
      <c r="CSN881" s="28"/>
      <c r="CSO881" s="28"/>
      <c r="CSP881" s="28"/>
      <c r="CSQ881" s="28"/>
      <c r="CSR881" s="28"/>
      <c r="CSS881" s="28"/>
      <c r="CST881" s="28"/>
      <c r="CSU881" s="28"/>
      <c r="CSV881" s="28"/>
      <c r="CSW881" s="28"/>
      <c r="CSX881" s="28"/>
      <c r="CSY881" s="28"/>
      <c r="CSZ881" s="28"/>
      <c r="CTA881" s="28"/>
      <c r="CTB881" s="28"/>
      <c r="CTC881" s="28"/>
      <c r="CTD881" s="28"/>
      <c r="CTE881" s="28"/>
      <c r="CTF881" s="28"/>
      <c r="CTG881" s="28"/>
      <c r="CTH881" s="28"/>
      <c r="CTI881" s="28"/>
      <c r="CTJ881" s="28"/>
      <c r="CTK881" s="28"/>
      <c r="CTL881" s="28"/>
      <c r="CTM881" s="28"/>
      <c r="CTN881" s="28"/>
      <c r="CTO881" s="28"/>
      <c r="CTP881" s="28"/>
      <c r="CTQ881" s="28"/>
      <c r="CTR881" s="28"/>
      <c r="CTS881" s="28"/>
      <c r="CTT881" s="28"/>
      <c r="CTU881" s="28"/>
      <c r="CTV881" s="28"/>
      <c r="CTW881" s="28"/>
      <c r="CTX881" s="28"/>
      <c r="CTY881" s="28"/>
      <c r="CTZ881" s="28"/>
      <c r="CUA881" s="28"/>
      <c r="CUB881" s="28"/>
      <c r="CUC881" s="28"/>
      <c r="CUD881" s="28"/>
      <c r="CUE881" s="28"/>
      <c r="CUF881" s="28"/>
      <c r="CUG881" s="28"/>
      <c r="CUH881" s="28"/>
      <c r="CUI881" s="28"/>
      <c r="CUJ881" s="28"/>
      <c r="CUK881" s="28"/>
      <c r="CUL881" s="28"/>
      <c r="CUM881" s="28"/>
      <c r="CUN881" s="28"/>
      <c r="CUO881" s="28"/>
      <c r="CUP881" s="28"/>
      <c r="CUQ881" s="28"/>
      <c r="CUR881" s="28"/>
      <c r="CUS881" s="28"/>
      <c r="CUT881" s="28"/>
      <c r="CUU881" s="28"/>
      <c r="CUV881" s="28"/>
      <c r="CUW881" s="28"/>
      <c r="CUX881" s="28"/>
      <c r="CUY881" s="28"/>
      <c r="CUZ881" s="28"/>
      <c r="CVA881" s="28"/>
      <c r="CVB881" s="28"/>
      <c r="CVC881" s="28"/>
      <c r="CVD881" s="28"/>
      <c r="CVE881" s="28"/>
      <c r="CVF881" s="28"/>
      <c r="CVG881" s="28"/>
      <c r="CVH881" s="28"/>
      <c r="CVI881" s="28"/>
      <c r="CVJ881" s="28"/>
      <c r="CVK881" s="28"/>
      <c r="CVL881" s="28"/>
      <c r="CVM881" s="28"/>
      <c r="CVN881" s="28"/>
      <c r="CVO881" s="28"/>
      <c r="CVP881" s="28"/>
      <c r="CVQ881" s="28"/>
      <c r="CVR881" s="28"/>
      <c r="CVS881" s="28"/>
      <c r="CVT881" s="28"/>
      <c r="CVU881" s="28"/>
      <c r="CVV881" s="28"/>
      <c r="CVW881" s="28"/>
      <c r="CVX881" s="28"/>
      <c r="CVY881" s="28"/>
      <c r="CVZ881" s="28"/>
      <c r="CWA881" s="28"/>
      <c r="CWB881" s="28"/>
      <c r="CWC881" s="28"/>
      <c r="CWD881" s="28"/>
      <c r="CWE881" s="28"/>
      <c r="CWF881" s="28"/>
      <c r="CWG881" s="28"/>
      <c r="CWH881" s="28"/>
      <c r="CWI881" s="28"/>
      <c r="CWJ881" s="28"/>
      <c r="CWK881" s="28"/>
      <c r="CWL881" s="28"/>
      <c r="CWM881" s="28"/>
      <c r="CWN881" s="28"/>
      <c r="CWO881" s="28"/>
      <c r="CWP881" s="28"/>
      <c r="CWQ881" s="28"/>
      <c r="CWR881" s="28"/>
      <c r="CWS881" s="28"/>
      <c r="CWT881" s="28"/>
      <c r="CWU881" s="28"/>
      <c r="CWV881" s="28"/>
      <c r="CWW881" s="28"/>
      <c r="CWX881" s="28"/>
      <c r="CWY881" s="28"/>
      <c r="CWZ881" s="28"/>
      <c r="CXA881" s="28"/>
      <c r="CXB881" s="28"/>
      <c r="CXC881" s="28"/>
      <c r="CXD881" s="28"/>
      <c r="CXE881" s="28"/>
      <c r="CXF881" s="28"/>
      <c r="CXG881" s="28"/>
      <c r="CXH881" s="28"/>
      <c r="CXI881" s="28"/>
      <c r="CXJ881" s="28"/>
      <c r="CXK881" s="28"/>
      <c r="CXL881" s="28"/>
      <c r="CXM881" s="28"/>
      <c r="CXN881" s="28"/>
      <c r="CXO881" s="28"/>
      <c r="CXP881" s="28"/>
      <c r="CXQ881" s="28"/>
      <c r="CXR881" s="28"/>
      <c r="CXS881" s="28"/>
      <c r="CXT881" s="28"/>
      <c r="CXU881" s="28"/>
      <c r="CXV881" s="28"/>
      <c r="CXW881" s="28"/>
      <c r="CXX881" s="28"/>
      <c r="CXY881" s="28"/>
      <c r="CXZ881" s="28"/>
      <c r="CYA881" s="28"/>
      <c r="CYB881" s="28"/>
      <c r="CYC881" s="28"/>
      <c r="CYD881" s="28"/>
      <c r="CYE881" s="28"/>
      <c r="CYF881" s="28"/>
      <c r="CYG881" s="28"/>
      <c r="CYH881" s="28"/>
      <c r="CYI881" s="28"/>
      <c r="CYJ881" s="28"/>
      <c r="CYK881" s="28"/>
      <c r="CYL881" s="28"/>
      <c r="CYM881" s="28"/>
      <c r="CYN881" s="28"/>
      <c r="CYO881" s="28"/>
      <c r="CYP881" s="28"/>
      <c r="CYQ881" s="28"/>
      <c r="CYR881" s="28"/>
      <c r="CYS881" s="28"/>
      <c r="CYT881" s="28"/>
      <c r="CYU881" s="28"/>
      <c r="CYV881" s="28"/>
      <c r="CYW881" s="28"/>
      <c r="CYX881" s="28"/>
      <c r="CYY881" s="28"/>
      <c r="CYZ881" s="28"/>
      <c r="CZA881" s="28"/>
      <c r="CZB881" s="28"/>
      <c r="CZC881" s="28"/>
      <c r="CZD881" s="28"/>
      <c r="CZE881" s="28"/>
      <c r="CZF881" s="28"/>
      <c r="CZG881" s="28"/>
      <c r="CZH881" s="28"/>
      <c r="CZI881" s="28"/>
      <c r="CZJ881" s="28"/>
      <c r="CZK881" s="28"/>
      <c r="CZL881" s="28"/>
      <c r="CZM881" s="28"/>
      <c r="CZN881" s="28"/>
      <c r="CZO881" s="28"/>
      <c r="CZP881" s="28"/>
      <c r="CZQ881" s="28"/>
      <c r="CZR881" s="28"/>
      <c r="CZS881" s="28"/>
      <c r="CZT881" s="28"/>
      <c r="CZU881" s="28"/>
      <c r="CZV881" s="28"/>
      <c r="CZW881" s="28"/>
      <c r="CZX881" s="28"/>
      <c r="CZY881" s="28"/>
      <c r="CZZ881" s="28"/>
      <c r="DAA881" s="28"/>
      <c r="DAB881" s="28"/>
      <c r="DAC881" s="28"/>
      <c r="DAD881" s="28"/>
      <c r="DAE881" s="28"/>
      <c r="DAF881" s="28"/>
      <c r="DAG881" s="28"/>
      <c r="DAH881" s="28"/>
      <c r="DAI881" s="28"/>
      <c r="DAJ881" s="28"/>
      <c r="DAK881" s="28"/>
      <c r="DAL881" s="28"/>
      <c r="DAM881" s="28"/>
      <c r="DAN881" s="28"/>
      <c r="DAO881" s="28"/>
      <c r="DAP881" s="28"/>
      <c r="DAQ881" s="28"/>
      <c r="DAR881" s="28"/>
      <c r="DAS881" s="28"/>
      <c r="DAT881" s="28"/>
      <c r="DAU881" s="28"/>
      <c r="DAV881" s="28"/>
      <c r="DAW881" s="28"/>
      <c r="DAX881" s="28"/>
      <c r="DAY881" s="28"/>
      <c r="DAZ881" s="28"/>
      <c r="DBA881" s="28"/>
      <c r="DBB881" s="28"/>
      <c r="DBC881" s="28"/>
      <c r="DBD881" s="28"/>
      <c r="DBE881" s="28"/>
      <c r="DBF881" s="28"/>
      <c r="DBG881" s="28"/>
      <c r="DBH881" s="28"/>
      <c r="DBI881" s="28"/>
      <c r="DBJ881" s="28"/>
      <c r="DBK881" s="28"/>
      <c r="DBL881" s="28"/>
      <c r="DBM881" s="28"/>
      <c r="DBN881" s="28"/>
      <c r="DBO881" s="28"/>
      <c r="DBP881" s="28"/>
      <c r="DBQ881" s="28"/>
      <c r="DBR881" s="28"/>
      <c r="DBS881" s="28"/>
      <c r="DBT881" s="28"/>
      <c r="DBU881" s="28"/>
      <c r="DBV881" s="28"/>
      <c r="DBW881" s="28"/>
      <c r="DBX881" s="28"/>
      <c r="DBY881" s="28"/>
      <c r="DBZ881" s="28"/>
      <c r="DCA881" s="28"/>
      <c r="DCB881" s="28"/>
      <c r="DCC881" s="28"/>
      <c r="DCD881" s="28"/>
      <c r="DCE881" s="28"/>
      <c r="DCF881" s="28"/>
      <c r="DCG881" s="28"/>
      <c r="DCH881" s="28"/>
      <c r="DCI881" s="28"/>
      <c r="DCJ881" s="28"/>
      <c r="DCK881" s="28"/>
      <c r="DCL881" s="28"/>
      <c r="DCM881" s="28"/>
      <c r="DCN881" s="28"/>
      <c r="DCO881" s="28"/>
      <c r="DCP881" s="28"/>
      <c r="DCQ881" s="28"/>
      <c r="DCR881" s="28"/>
      <c r="DCS881" s="28"/>
      <c r="DCT881" s="28"/>
      <c r="DCU881" s="28"/>
      <c r="DCV881" s="28"/>
      <c r="DCW881" s="28"/>
      <c r="DCX881" s="28"/>
      <c r="DCY881" s="28"/>
      <c r="DCZ881" s="28"/>
      <c r="DDA881" s="28"/>
      <c r="DDB881" s="28"/>
      <c r="DDC881" s="28"/>
      <c r="DDD881" s="28"/>
      <c r="DDE881" s="28"/>
      <c r="DDF881" s="28"/>
      <c r="DDG881" s="28"/>
      <c r="DDH881" s="28"/>
      <c r="DDI881" s="28"/>
      <c r="DDJ881" s="28"/>
      <c r="DDK881" s="28"/>
      <c r="DDL881" s="28"/>
      <c r="DDM881" s="28"/>
      <c r="DDN881" s="28"/>
      <c r="DDO881" s="28"/>
      <c r="DDP881" s="28"/>
      <c r="DDQ881" s="28"/>
      <c r="DDR881" s="28"/>
      <c r="DDS881" s="28"/>
      <c r="DDT881" s="28"/>
      <c r="DDU881" s="28"/>
      <c r="DDV881" s="28"/>
      <c r="DDW881" s="28"/>
      <c r="DDX881" s="28"/>
      <c r="DDY881" s="28"/>
      <c r="DDZ881" s="28"/>
      <c r="DEA881" s="28"/>
      <c r="DEB881" s="28"/>
      <c r="DEC881" s="28"/>
      <c r="DED881" s="28"/>
      <c r="DEE881" s="28"/>
      <c r="DEF881" s="28"/>
      <c r="DEG881" s="28"/>
      <c r="DEH881" s="28"/>
      <c r="DEI881" s="28"/>
      <c r="DEJ881" s="28"/>
      <c r="DEK881" s="28"/>
      <c r="DEL881" s="28"/>
      <c r="DEM881" s="28"/>
      <c r="DEN881" s="28"/>
      <c r="DEO881" s="28"/>
      <c r="DEP881" s="28"/>
      <c r="DEQ881" s="28"/>
      <c r="DER881" s="28"/>
      <c r="DES881" s="28"/>
      <c r="DET881" s="28"/>
      <c r="DEU881" s="28"/>
      <c r="DEV881" s="28"/>
      <c r="DEW881" s="28"/>
      <c r="DEX881" s="28"/>
      <c r="DEY881" s="28"/>
      <c r="DEZ881" s="28"/>
      <c r="DFA881" s="28"/>
      <c r="DFB881" s="28"/>
      <c r="DFC881" s="28"/>
      <c r="DFD881" s="28"/>
      <c r="DFE881" s="28"/>
      <c r="DFF881" s="28"/>
      <c r="DFG881" s="28"/>
      <c r="DFH881" s="28"/>
      <c r="DFI881" s="28"/>
      <c r="DFJ881" s="28"/>
      <c r="DFK881" s="28"/>
      <c r="DFL881" s="28"/>
      <c r="DFM881" s="28"/>
      <c r="DFN881" s="28"/>
      <c r="DFO881" s="28"/>
      <c r="DFP881" s="28"/>
      <c r="DFQ881" s="28"/>
      <c r="DFR881" s="28"/>
      <c r="DFS881" s="28"/>
      <c r="DFT881" s="28"/>
      <c r="DFU881" s="28"/>
      <c r="DFV881" s="28"/>
      <c r="DFW881" s="28"/>
      <c r="DFX881" s="28"/>
      <c r="DFY881" s="28"/>
      <c r="DFZ881" s="28"/>
      <c r="DGA881" s="28"/>
      <c r="DGB881" s="28"/>
      <c r="DGC881" s="28"/>
      <c r="DGD881" s="28"/>
      <c r="DGE881" s="28"/>
      <c r="DGF881" s="28"/>
      <c r="DGG881" s="28"/>
      <c r="DGH881" s="28"/>
      <c r="DGI881" s="28"/>
      <c r="DGJ881" s="28"/>
      <c r="DGK881" s="28"/>
      <c r="DGL881" s="28"/>
      <c r="DGM881" s="28"/>
      <c r="DGN881" s="28"/>
      <c r="DGO881" s="28"/>
      <c r="DGP881" s="28"/>
      <c r="DGQ881" s="28"/>
      <c r="DGR881" s="28"/>
      <c r="DGS881" s="28"/>
      <c r="DGT881" s="28"/>
      <c r="DGU881" s="28"/>
      <c r="DGV881" s="28"/>
      <c r="DGW881" s="28"/>
      <c r="DGX881" s="28"/>
      <c r="DGY881" s="28"/>
      <c r="DGZ881" s="28"/>
      <c r="DHA881" s="28"/>
      <c r="DHB881" s="28"/>
      <c r="DHC881" s="28"/>
      <c r="DHD881" s="28"/>
      <c r="DHE881" s="28"/>
      <c r="DHF881" s="28"/>
      <c r="DHG881" s="28"/>
      <c r="DHH881" s="28"/>
      <c r="DHI881" s="28"/>
      <c r="DHJ881" s="28"/>
      <c r="DHK881" s="28"/>
      <c r="DHL881" s="28"/>
      <c r="DHM881" s="28"/>
      <c r="DHN881" s="28"/>
      <c r="DHO881" s="28"/>
      <c r="DHP881" s="28"/>
      <c r="DHQ881" s="28"/>
      <c r="DHR881" s="28"/>
      <c r="DHS881" s="28"/>
      <c r="DHT881" s="28"/>
      <c r="DHU881" s="28"/>
      <c r="DHV881" s="28"/>
      <c r="DHW881" s="28"/>
      <c r="DHX881" s="28"/>
      <c r="DHY881" s="28"/>
      <c r="DHZ881" s="28"/>
      <c r="DIA881" s="28"/>
      <c r="DIB881" s="28"/>
      <c r="DIC881" s="28"/>
      <c r="DID881" s="28"/>
      <c r="DIE881" s="28"/>
      <c r="DIF881" s="28"/>
      <c r="DIG881" s="28"/>
      <c r="DIH881" s="28"/>
      <c r="DII881" s="28"/>
      <c r="DIJ881" s="28"/>
      <c r="DIK881" s="28"/>
      <c r="DIL881" s="28"/>
      <c r="DIM881" s="28"/>
      <c r="DIN881" s="28"/>
      <c r="DIO881" s="28"/>
      <c r="DIP881" s="28"/>
      <c r="DIQ881" s="28"/>
      <c r="DIR881" s="28"/>
      <c r="DIS881" s="28"/>
      <c r="DIT881" s="28"/>
      <c r="DIU881" s="28"/>
      <c r="DIV881" s="28"/>
      <c r="DIW881" s="28"/>
      <c r="DIX881" s="28"/>
      <c r="DIY881" s="28"/>
      <c r="DIZ881" s="28"/>
      <c r="DJA881" s="28"/>
      <c r="DJB881" s="28"/>
      <c r="DJC881" s="28"/>
      <c r="DJD881" s="28"/>
      <c r="DJE881" s="28"/>
      <c r="DJF881" s="28"/>
      <c r="DJG881" s="28"/>
      <c r="DJH881" s="28"/>
      <c r="DJI881" s="28"/>
      <c r="DJJ881" s="28"/>
      <c r="DJK881" s="28"/>
      <c r="DJL881" s="28"/>
      <c r="DJM881" s="28"/>
      <c r="DJN881" s="28"/>
      <c r="DJO881" s="28"/>
      <c r="DJP881" s="28"/>
      <c r="DJQ881" s="28"/>
      <c r="DJR881" s="28"/>
      <c r="DJS881" s="28"/>
      <c r="DJT881" s="28"/>
      <c r="DJU881" s="28"/>
      <c r="DJV881" s="28"/>
      <c r="DJW881" s="28"/>
      <c r="DJX881" s="28"/>
      <c r="DJY881" s="28"/>
      <c r="DJZ881" s="28"/>
      <c r="DKA881" s="28"/>
      <c r="DKB881" s="28"/>
      <c r="DKC881" s="28"/>
      <c r="DKD881" s="28"/>
      <c r="DKE881" s="28"/>
      <c r="DKF881" s="28"/>
      <c r="DKG881" s="28"/>
      <c r="DKH881" s="28"/>
      <c r="DKI881" s="28"/>
      <c r="DKJ881" s="28"/>
      <c r="DKK881" s="28"/>
      <c r="DKL881" s="28"/>
      <c r="DKM881" s="28"/>
      <c r="DKN881" s="28"/>
      <c r="DKO881" s="28"/>
      <c r="DKP881" s="28"/>
      <c r="DKQ881" s="28"/>
      <c r="DKR881" s="28"/>
      <c r="DKS881" s="28"/>
      <c r="DKT881" s="28"/>
      <c r="DKU881" s="28"/>
      <c r="DKV881" s="28"/>
      <c r="DKW881" s="28"/>
      <c r="DKX881" s="28"/>
      <c r="DKY881" s="28"/>
      <c r="DKZ881" s="28"/>
      <c r="DLA881" s="28"/>
      <c r="DLB881" s="28"/>
      <c r="DLC881" s="28"/>
      <c r="DLD881" s="28"/>
      <c r="DLE881" s="28"/>
      <c r="DLF881" s="28"/>
      <c r="DLG881" s="28"/>
      <c r="DLH881" s="28"/>
      <c r="DLI881" s="28"/>
      <c r="DLJ881" s="28"/>
      <c r="DLK881" s="28"/>
      <c r="DLL881" s="28"/>
      <c r="DLM881" s="28"/>
      <c r="DLN881" s="28"/>
      <c r="DLO881" s="28"/>
      <c r="DLP881" s="28"/>
      <c r="DLQ881" s="28"/>
      <c r="DLR881" s="28"/>
      <c r="DLS881" s="28"/>
      <c r="DLT881" s="28"/>
      <c r="DLU881" s="28"/>
      <c r="DLV881" s="28"/>
      <c r="DLW881" s="28"/>
      <c r="DLX881" s="28"/>
      <c r="DLY881" s="28"/>
      <c r="DLZ881" s="28"/>
      <c r="DMA881" s="28"/>
      <c r="DMB881" s="28"/>
      <c r="DMC881" s="28"/>
      <c r="DMD881" s="28"/>
      <c r="DME881" s="28"/>
      <c r="DMF881" s="28"/>
      <c r="DMG881" s="28"/>
      <c r="DMH881" s="28"/>
      <c r="DMI881" s="28"/>
      <c r="DMJ881" s="28"/>
      <c r="DMK881" s="28"/>
      <c r="DML881" s="28"/>
      <c r="DMM881" s="28"/>
      <c r="DMN881" s="28"/>
      <c r="DMO881" s="28"/>
      <c r="DMP881" s="28"/>
      <c r="DMQ881" s="28"/>
      <c r="DMR881" s="28"/>
      <c r="DMS881" s="28"/>
      <c r="DMT881" s="28"/>
      <c r="DMU881" s="28"/>
      <c r="DMV881" s="28"/>
      <c r="DMW881" s="28"/>
      <c r="DMX881" s="28"/>
      <c r="DMY881" s="28"/>
      <c r="DMZ881" s="28"/>
      <c r="DNA881" s="28"/>
      <c r="DNB881" s="28"/>
      <c r="DNC881" s="28"/>
      <c r="DND881" s="28"/>
      <c r="DNE881" s="28"/>
      <c r="DNF881" s="28"/>
      <c r="DNG881" s="28"/>
      <c r="DNH881" s="28"/>
      <c r="DNI881" s="28"/>
      <c r="DNJ881" s="28"/>
      <c r="DNK881" s="28"/>
      <c r="DNL881" s="28"/>
      <c r="DNM881" s="28"/>
      <c r="DNN881" s="28"/>
      <c r="DNO881" s="28"/>
      <c r="DNP881" s="28"/>
      <c r="DNQ881" s="28"/>
      <c r="DNR881" s="28"/>
      <c r="DNS881" s="28"/>
      <c r="DNT881" s="28"/>
      <c r="DNU881" s="28"/>
      <c r="DNV881" s="28"/>
      <c r="DNW881" s="28"/>
      <c r="DNX881" s="28"/>
      <c r="DNY881" s="28"/>
      <c r="DNZ881" s="28"/>
      <c r="DOA881" s="28"/>
      <c r="DOB881" s="28"/>
      <c r="DOC881" s="28"/>
      <c r="DOD881" s="28"/>
      <c r="DOE881" s="28"/>
      <c r="DOF881" s="28"/>
      <c r="DOG881" s="28"/>
      <c r="DOH881" s="28"/>
      <c r="DOI881" s="28"/>
      <c r="DOJ881" s="28"/>
      <c r="DOK881" s="28"/>
      <c r="DOL881" s="28"/>
      <c r="DOM881" s="28"/>
      <c r="DON881" s="28"/>
      <c r="DOO881" s="28"/>
      <c r="DOP881" s="28"/>
      <c r="DOQ881" s="28"/>
      <c r="DOR881" s="28"/>
      <c r="DOS881" s="28"/>
      <c r="DOT881" s="28"/>
      <c r="DOU881" s="28"/>
      <c r="DOV881" s="28"/>
      <c r="DOW881" s="28"/>
      <c r="DOX881" s="28"/>
      <c r="DOY881" s="28"/>
      <c r="DOZ881" s="28"/>
      <c r="DPA881" s="28"/>
      <c r="DPB881" s="28"/>
      <c r="DPC881" s="28"/>
      <c r="DPD881" s="28"/>
      <c r="DPE881" s="28"/>
      <c r="DPF881" s="28"/>
      <c r="DPG881" s="28"/>
      <c r="DPH881" s="28"/>
      <c r="DPI881" s="28"/>
      <c r="DPJ881" s="28"/>
      <c r="DPK881" s="28"/>
      <c r="DPL881" s="28"/>
      <c r="DPM881" s="28"/>
      <c r="DPN881" s="28"/>
      <c r="DPO881" s="28"/>
      <c r="DPP881" s="28"/>
      <c r="DPQ881" s="28"/>
      <c r="DPR881" s="28"/>
      <c r="DPS881" s="28"/>
      <c r="DPT881" s="28"/>
      <c r="DPU881" s="28"/>
      <c r="DPV881" s="28"/>
      <c r="DPW881" s="28"/>
      <c r="DPX881" s="28"/>
      <c r="DPY881" s="28"/>
      <c r="DPZ881" s="28"/>
      <c r="DQA881" s="28"/>
      <c r="DQB881" s="28"/>
      <c r="DQC881" s="28"/>
      <c r="DQD881" s="28"/>
      <c r="DQE881" s="28"/>
      <c r="DQF881" s="28"/>
      <c r="DQG881" s="28"/>
      <c r="DQH881" s="28"/>
      <c r="DQI881" s="28"/>
      <c r="DQJ881" s="28"/>
      <c r="DQK881" s="28"/>
      <c r="DQL881" s="28"/>
      <c r="DQM881" s="28"/>
      <c r="DQN881" s="28"/>
      <c r="DQO881" s="28"/>
      <c r="DQP881" s="28"/>
      <c r="DQQ881" s="28"/>
      <c r="DQR881" s="28"/>
      <c r="DQS881" s="28"/>
      <c r="DQT881" s="28"/>
      <c r="DQU881" s="28"/>
      <c r="DQV881" s="28"/>
      <c r="DQW881" s="28"/>
      <c r="DQX881" s="28"/>
      <c r="DQY881" s="28"/>
      <c r="DQZ881" s="28"/>
      <c r="DRA881" s="28"/>
      <c r="DRB881" s="28"/>
      <c r="DRC881" s="28"/>
      <c r="DRD881" s="28"/>
      <c r="DRE881" s="28"/>
      <c r="DRF881" s="28"/>
      <c r="DRG881" s="28"/>
      <c r="DRH881" s="28"/>
      <c r="DRI881" s="28"/>
      <c r="DRJ881" s="28"/>
      <c r="DRK881" s="28"/>
      <c r="DRL881" s="28"/>
      <c r="DRM881" s="28"/>
      <c r="DRN881" s="28"/>
      <c r="DRO881" s="28"/>
      <c r="DRP881" s="28"/>
      <c r="DRQ881" s="28"/>
      <c r="DRR881" s="28"/>
      <c r="DRS881" s="28"/>
      <c r="DRT881" s="28"/>
      <c r="DRU881" s="28"/>
      <c r="DRV881" s="28"/>
      <c r="DRW881" s="28"/>
      <c r="DRX881" s="28"/>
      <c r="DRY881" s="28"/>
      <c r="DRZ881" s="28"/>
      <c r="DSA881" s="28"/>
      <c r="DSB881" s="28"/>
      <c r="DSC881" s="28"/>
      <c r="DSD881" s="28"/>
      <c r="DSE881" s="28"/>
      <c r="DSF881" s="28"/>
      <c r="DSG881" s="28"/>
      <c r="DSH881" s="28"/>
      <c r="DSI881" s="28"/>
      <c r="DSJ881" s="28"/>
      <c r="DSK881" s="28"/>
      <c r="DSL881" s="28"/>
      <c r="DSM881" s="28"/>
      <c r="DSN881" s="28"/>
      <c r="DSO881" s="28"/>
      <c r="DSP881" s="28"/>
      <c r="DSQ881" s="28"/>
      <c r="DSR881" s="28"/>
      <c r="DSS881" s="28"/>
      <c r="DST881" s="28"/>
      <c r="DSU881" s="28"/>
      <c r="DSV881" s="28"/>
      <c r="DSW881" s="28"/>
      <c r="DSX881" s="28"/>
      <c r="DSY881" s="28"/>
      <c r="DSZ881" s="28"/>
      <c r="DTA881" s="28"/>
      <c r="DTB881" s="28"/>
      <c r="DTC881" s="28"/>
      <c r="DTD881" s="28"/>
      <c r="DTE881" s="28"/>
      <c r="DTF881" s="28"/>
      <c r="DTG881" s="28"/>
      <c r="DTH881" s="28"/>
      <c r="DTI881" s="28"/>
      <c r="DTJ881" s="28"/>
      <c r="DTK881" s="28"/>
      <c r="DTL881" s="28"/>
      <c r="DTM881" s="28"/>
      <c r="DTN881" s="28"/>
      <c r="DTO881" s="28"/>
      <c r="DTP881" s="28"/>
      <c r="DTQ881" s="28"/>
      <c r="DTR881" s="28"/>
      <c r="DTS881" s="28"/>
      <c r="DTT881" s="28"/>
      <c r="DTU881" s="28"/>
      <c r="DTV881" s="28"/>
      <c r="DTW881" s="28"/>
      <c r="DTX881" s="28"/>
      <c r="DTY881" s="28"/>
      <c r="DTZ881" s="28"/>
      <c r="DUA881" s="28"/>
      <c r="DUB881" s="28"/>
      <c r="DUC881" s="28"/>
      <c r="DUD881" s="28"/>
      <c r="DUE881" s="28"/>
      <c r="DUF881" s="28"/>
      <c r="DUG881" s="28"/>
      <c r="DUH881" s="28"/>
      <c r="DUI881" s="28"/>
      <c r="DUJ881" s="28"/>
      <c r="DUK881" s="28"/>
      <c r="DUL881" s="28"/>
      <c r="DUM881" s="28"/>
      <c r="DUN881" s="28"/>
      <c r="DUO881" s="28"/>
      <c r="DUP881" s="28"/>
      <c r="DUQ881" s="28"/>
      <c r="DUR881" s="28"/>
      <c r="DUS881" s="28"/>
      <c r="DUT881" s="28"/>
      <c r="DUU881" s="28"/>
      <c r="DUV881" s="28"/>
      <c r="DUW881" s="28"/>
      <c r="DUX881" s="28"/>
      <c r="DUY881" s="28"/>
      <c r="DUZ881" s="28"/>
      <c r="DVA881" s="28"/>
      <c r="DVB881" s="28"/>
      <c r="DVC881" s="28"/>
      <c r="DVD881" s="28"/>
      <c r="DVE881" s="28"/>
      <c r="DVF881" s="28"/>
      <c r="DVG881" s="28"/>
      <c r="DVH881" s="28"/>
      <c r="DVI881" s="28"/>
      <c r="DVJ881" s="28"/>
      <c r="DVK881" s="28"/>
      <c r="DVL881" s="28"/>
      <c r="DVM881" s="28"/>
      <c r="DVN881" s="28"/>
      <c r="DVO881" s="28"/>
      <c r="DVP881" s="28"/>
      <c r="DVQ881" s="28"/>
      <c r="DVR881" s="28"/>
      <c r="DVS881" s="28"/>
      <c r="DVT881" s="28"/>
      <c r="DVU881" s="28"/>
      <c r="DVV881" s="28"/>
      <c r="DVW881" s="28"/>
      <c r="DVX881" s="28"/>
      <c r="DVY881" s="28"/>
      <c r="DVZ881" s="28"/>
      <c r="DWA881" s="28"/>
      <c r="DWB881" s="28"/>
      <c r="DWC881" s="28"/>
      <c r="DWD881" s="28"/>
      <c r="DWE881" s="28"/>
      <c r="DWF881" s="28"/>
      <c r="DWG881" s="28"/>
      <c r="DWH881" s="28"/>
      <c r="DWI881" s="28"/>
      <c r="DWJ881" s="28"/>
      <c r="DWK881" s="28"/>
      <c r="DWL881" s="28"/>
      <c r="DWM881" s="28"/>
      <c r="DWN881" s="28"/>
      <c r="DWO881" s="28"/>
      <c r="DWP881" s="28"/>
      <c r="DWQ881" s="28"/>
      <c r="DWR881" s="28"/>
      <c r="DWS881" s="28"/>
      <c r="DWT881" s="28"/>
      <c r="DWU881" s="28"/>
      <c r="DWV881" s="28"/>
      <c r="DWW881" s="28"/>
      <c r="DWX881" s="28"/>
      <c r="DWY881" s="28"/>
      <c r="DWZ881" s="28"/>
      <c r="DXA881" s="28"/>
      <c r="DXB881" s="28"/>
      <c r="DXC881" s="28"/>
      <c r="DXD881" s="28"/>
      <c r="DXE881" s="28"/>
      <c r="DXF881" s="28"/>
      <c r="DXG881" s="28"/>
      <c r="DXH881" s="28"/>
      <c r="DXI881" s="28"/>
      <c r="DXJ881" s="28"/>
      <c r="DXK881" s="28"/>
      <c r="DXL881" s="28"/>
      <c r="DXM881" s="28"/>
      <c r="DXN881" s="28"/>
      <c r="DXO881" s="28"/>
      <c r="DXP881" s="28"/>
      <c r="DXQ881" s="28"/>
      <c r="DXR881" s="28"/>
      <c r="DXS881" s="28"/>
      <c r="DXT881" s="28"/>
      <c r="DXU881" s="28"/>
      <c r="DXV881" s="28"/>
      <c r="DXW881" s="28"/>
      <c r="DXX881" s="28"/>
      <c r="DXY881" s="28"/>
      <c r="DXZ881" s="28"/>
      <c r="DYA881" s="28"/>
      <c r="DYB881" s="28"/>
      <c r="DYC881" s="28"/>
      <c r="DYD881" s="28"/>
      <c r="DYE881" s="28"/>
      <c r="DYF881" s="28"/>
      <c r="DYG881" s="28"/>
      <c r="DYH881" s="28"/>
      <c r="DYI881" s="28"/>
      <c r="DYJ881" s="28"/>
      <c r="DYK881" s="28"/>
      <c r="DYL881" s="28"/>
      <c r="DYM881" s="28"/>
      <c r="DYN881" s="28"/>
      <c r="DYO881" s="28"/>
      <c r="DYP881" s="28"/>
      <c r="DYQ881" s="28"/>
      <c r="DYR881" s="28"/>
      <c r="DYS881" s="28"/>
      <c r="DYT881" s="28"/>
      <c r="DYU881" s="28"/>
      <c r="DYV881" s="28"/>
      <c r="DYW881" s="28"/>
      <c r="DYX881" s="28"/>
      <c r="DYY881" s="28"/>
      <c r="DYZ881" s="28"/>
      <c r="DZA881" s="28"/>
      <c r="DZB881" s="28"/>
      <c r="DZC881" s="28"/>
      <c r="DZD881" s="28"/>
      <c r="DZE881" s="28"/>
      <c r="DZF881" s="28"/>
      <c r="DZG881" s="28"/>
      <c r="DZH881" s="28"/>
      <c r="DZI881" s="28"/>
      <c r="DZJ881" s="28"/>
      <c r="DZK881" s="28"/>
      <c r="DZL881" s="28"/>
      <c r="DZM881" s="28"/>
      <c r="DZN881" s="28"/>
      <c r="DZO881" s="28"/>
      <c r="DZP881" s="28"/>
      <c r="DZQ881" s="28"/>
      <c r="DZR881" s="28"/>
      <c r="DZS881" s="28"/>
      <c r="DZT881" s="28"/>
      <c r="DZU881" s="28"/>
      <c r="DZV881" s="28"/>
      <c r="DZW881" s="28"/>
      <c r="DZX881" s="28"/>
      <c r="DZY881" s="28"/>
      <c r="DZZ881" s="28"/>
      <c r="EAA881" s="28"/>
      <c r="EAB881" s="28"/>
      <c r="EAC881" s="28"/>
      <c r="EAD881" s="28"/>
      <c r="EAE881" s="28"/>
      <c r="EAF881" s="28"/>
      <c r="EAG881" s="28"/>
      <c r="EAH881" s="28"/>
      <c r="EAI881" s="28"/>
      <c r="EAJ881" s="28"/>
      <c r="EAK881" s="28"/>
      <c r="EAL881" s="28"/>
      <c r="EAM881" s="28"/>
      <c r="EAN881" s="28"/>
      <c r="EAO881" s="28"/>
      <c r="EAP881" s="28"/>
      <c r="EAQ881" s="28"/>
      <c r="EAR881" s="28"/>
      <c r="EAS881" s="28"/>
      <c r="EAT881" s="28"/>
      <c r="EAU881" s="28"/>
      <c r="EAV881" s="28"/>
      <c r="EAW881" s="28"/>
      <c r="EAX881" s="28"/>
      <c r="EAY881" s="28"/>
      <c r="EAZ881" s="28"/>
      <c r="EBA881" s="28"/>
      <c r="EBB881" s="28"/>
      <c r="EBC881" s="28"/>
      <c r="EBD881" s="28"/>
      <c r="EBE881" s="28"/>
      <c r="EBF881" s="28"/>
      <c r="EBG881" s="28"/>
      <c r="EBH881" s="28"/>
      <c r="EBI881" s="28"/>
      <c r="EBJ881" s="28"/>
      <c r="EBK881" s="28"/>
      <c r="EBL881" s="28"/>
      <c r="EBM881" s="28"/>
      <c r="EBN881" s="28"/>
      <c r="EBO881" s="28"/>
      <c r="EBP881" s="28"/>
      <c r="EBQ881" s="28"/>
      <c r="EBR881" s="28"/>
      <c r="EBS881" s="28"/>
      <c r="EBT881" s="28"/>
      <c r="EBU881" s="28"/>
      <c r="EBV881" s="28"/>
      <c r="EBW881" s="28"/>
      <c r="EBX881" s="28"/>
      <c r="EBY881" s="28"/>
      <c r="EBZ881" s="28"/>
      <c r="ECA881" s="28"/>
      <c r="ECB881" s="28"/>
      <c r="ECC881" s="28"/>
      <c r="ECD881" s="28"/>
      <c r="ECE881" s="28"/>
      <c r="ECF881" s="28"/>
      <c r="ECG881" s="28"/>
      <c r="ECH881" s="28"/>
      <c r="ECI881" s="28"/>
      <c r="ECJ881" s="28"/>
      <c r="ECK881" s="28"/>
      <c r="ECL881" s="28"/>
      <c r="ECM881" s="28"/>
      <c r="ECN881" s="28"/>
      <c r="ECO881" s="28"/>
      <c r="ECP881" s="28"/>
      <c r="ECQ881" s="28"/>
      <c r="ECR881" s="28"/>
      <c r="ECS881" s="28"/>
      <c r="ECT881" s="28"/>
      <c r="ECU881" s="28"/>
      <c r="ECV881" s="28"/>
      <c r="ECW881" s="28"/>
      <c r="ECX881" s="28"/>
      <c r="ECY881" s="28"/>
      <c r="ECZ881" s="28"/>
      <c r="EDA881" s="28"/>
      <c r="EDB881" s="28"/>
      <c r="EDC881" s="28"/>
      <c r="EDD881" s="28"/>
      <c r="EDE881" s="28"/>
      <c r="EDF881" s="28"/>
      <c r="EDG881" s="28"/>
      <c r="EDH881" s="28"/>
      <c r="EDI881" s="28"/>
      <c r="EDJ881" s="28"/>
      <c r="EDK881" s="28"/>
      <c r="EDL881" s="28"/>
      <c r="EDM881" s="28"/>
      <c r="EDN881" s="28"/>
      <c r="EDO881" s="28"/>
      <c r="EDP881" s="28"/>
      <c r="EDQ881" s="28"/>
      <c r="EDR881" s="28"/>
      <c r="EDS881" s="28"/>
      <c r="EDT881" s="28"/>
      <c r="EDU881" s="28"/>
      <c r="EDV881" s="28"/>
      <c r="EDW881" s="28"/>
      <c r="EDX881" s="28"/>
      <c r="EDY881" s="28"/>
      <c r="EDZ881" s="28"/>
      <c r="EEA881" s="28"/>
      <c r="EEB881" s="28"/>
      <c r="EEC881" s="28"/>
      <c r="EED881" s="28"/>
      <c r="EEE881" s="28"/>
      <c r="EEF881" s="28"/>
      <c r="EEG881" s="28"/>
      <c r="EEH881" s="28"/>
      <c r="EEI881" s="28"/>
      <c r="EEJ881" s="28"/>
      <c r="EEK881" s="28"/>
      <c r="EEL881" s="28"/>
      <c r="EEM881" s="28"/>
      <c r="EEN881" s="28"/>
      <c r="EEO881" s="28"/>
      <c r="EEP881" s="28"/>
      <c r="EEQ881" s="28"/>
      <c r="EER881" s="28"/>
      <c r="EES881" s="28"/>
      <c r="EET881" s="28"/>
      <c r="EEU881" s="28"/>
      <c r="EEV881" s="28"/>
      <c r="EEW881" s="28"/>
      <c r="EEX881" s="28"/>
      <c r="EEY881" s="28"/>
      <c r="EEZ881" s="28"/>
      <c r="EFA881" s="28"/>
      <c r="EFB881" s="28"/>
      <c r="EFC881" s="28"/>
      <c r="EFD881" s="28"/>
      <c r="EFE881" s="28"/>
      <c r="EFF881" s="28"/>
      <c r="EFG881" s="28"/>
      <c r="EFH881" s="28"/>
      <c r="EFI881" s="28"/>
      <c r="EFJ881" s="28"/>
      <c r="EFK881" s="28"/>
      <c r="EFL881" s="28"/>
      <c r="EFM881" s="28"/>
      <c r="EFN881" s="28"/>
      <c r="EFO881" s="28"/>
      <c r="EFP881" s="28"/>
      <c r="EFQ881" s="28"/>
      <c r="EFR881" s="28"/>
      <c r="EFS881" s="28"/>
      <c r="EFT881" s="28"/>
      <c r="EFU881" s="28"/>
      <c r="EFV881" s="28"/>
      <c r="EFW881" s="28"/>
      <c r="EFX881" s="28"/>
      <c r="EFY881" s="28"/>
      <c r="EFZ881" s="28"/>
      <c r="EGA881" s="28"/>
      <c r="EGB881" s="28"/>
      <c r="EGC881" s="28"/>
      <c r="EGD881" s="28"/>
      <c r="EGE881" s="28"/>
      <c r="EGF881" s="28"/>
      <c r="EGG881" s="28"/>
      <c r="EGH881" s="28"/>
      <c r="EGI881" s="28"/>
      <c r="EGJ881" s="28"/>
      <c r="EGK881" s="28"/>
      <c r="EGL881" s="28"/>
      <c r="EGM881" s="28"/>
      <c r="EGN881" s="28"/>
      <c r="EGO881" s="28"/>
      <c r="EGP881" s="28"/>
      <c r="EGQ881" s="28"/>
      <c r="EGR881" s="28"/>
      <c r="EGS881" s="28"/>
      <c r="EGT881" s="28"/>
      <c r="EGU881" s="28"/>
      <c r="EGV881" s="28"/>
      <c r="EGW881" s="28"/>
      <c r="EGX881" s="28"/>
      <c r="EGY881" s="28"/>
      <c r="EGZ881" s="28"/>
      <c r="EHA881" s="28"/>
      <c r="EHB881" s="28"/>
      <c r="EHC881" s="28"/>
      <c r="EHD881" s="28"/>
      <c r="EHE881" s="28"/>
      <c r="EHF881" s="28"/>
      <c r="EHG881" s="28"/>
      <c r="EHH881" s="28"/>
      <c r="EHI881" s="28"/>
      <c r="EHJ881" s="28"/>
      <c r="EHK881" s="28"/>
      <c r="EHL881" s="28"/>
      <c r="EHM881" s="28"/>
      <c r="EHN881" s="28"/>
      <c r="EHO881" s="28"/>
      <c r="EHP881" s="28"/>
      <c r="EHQ881" s="28"/>
      <c r="EHR881" s="28"/>
      <c r="EHS881" s="28"/>
      <c r="EHT881" s="28"/>
      <c r="EHU881" s="28"/>
      <c r="EHV881" s="28"/>
      <c r="EHW881" s="28"/>
      <c r="EHX881" s="28"/>
      <c r="EHY881" s="28"/>
      <c r="EHZ881" s="28"/>
      <c r="EIA881" s="28"/>
      <c r="EIB881" s="28"/>
      <c r="EIC881" s="28"/>
      <c r="EID881" s="28"/>
      <c r="EIE881" s="28"/>
      <c r="EIF881" s="28"/>
      <c r="EIG881" s="28"/>
      <c r="EIH881" s="28"/>
      <c r="EII881" s="28"/>
      <c r="EIJ881" s="28"/>
      <c r="EIK881" s="28"/>
      <c r="EIL881" s="28"/>
      <c r="EIM881" s="28"/>
      <c r="EIN881" s="28"/>
      <c r="EIO881" s="28"/>
      <c r="EIP881" s="28"/>
      <c r="EIQ881" s="28"/>
      <c r="EIR881" s="28"/>
      <c r="EIS881" s="28"/>
      <c r="EIT881" s="28"/>
      <c r="EIU881" s="28"/>
      <c r="EIV881" s="28"/>
      <c r="EIW881" s="28"/>
      <c r="EIX881" s="28"/>
      <c r="EIY881" s="28"/>
      <c r="EIZ881" s="28"/>
      <c r="EJA881" s="28"/>
      <c r="EJB881" s="28"/>
      <c r="EJC881" s="28"/>
      <c r="EJD881" s="28"/>
      <c r="EJE881" s="28"/>
      <c r="EJF881" s="28"/>
      <c r="EJG881" s="28"/>
      <c r="EJH881" s="28"/>
      <c r="EJI881" s="28"/>
      <c r="EJJ881" s="28"/>
      <c r="EJK881" s="28"/>
      <c r="EJL881" s="28"/>
      <c r="EJM881" s="28"/>
      <c r="EJN881" s="28"/>
      <c r="EJO881" s="28"/>
      <c r="EJP881" s="28"/>
      <c r="EJQ881" s="28"/>
      <c r="EJR881" s="28"/>
      <c r="EJS881" s="28"/>
      <c r="EJT881" s="28"/>
      <c r="EJU881" s="28"/>
      <c r="EJV881" s="28"/>
      <c r="EJW881" s="28"/>
      <c r="EJX881" s="28"/>
      <c r="EJY881" s="28"/>
      <c r="EJZ881" s="28"/>
      <c r="EKA881" s="28"/>
      <c r="EKB881" s="28"/>
      <c r="EKC881" s="28"/>
      <c r="EKD881" s="28"/>
      <c r="EKE881" s="28"/>
      <c r="EKF881" s="28"/>
      <c r="EKG881" s="28"/>
      <c r="EKH881" s="28"/>
      <c r="EKI881" s="28"/>
      <c r="EKJ881" s="28"/>
      <c r="EKK881" s="28"/>
      <c r="EKL881" s="28"/>
      <c r="EKM881" s="28"/>
      <c r="EKN881" s="28"/>
      <c r="EKO881" s="28"/>
      <c r="EKP881" s="28"/>
      <c r="EKQ881" s="28"/>
      <c r="EKR881" s="28"/>
      <c r="EKS881" s="28"/>
      <c r="EKT881" s="28"/>
      <c r="EKU881" s="28"/>
      <c r="EKV881" s="28"/>
      <c r="EKW881" s="28"/>
      <c r="EKX881" s="28"/>
      <c r="EKY881" s="28"/>
      <c r="EKZ881" s="28"/>
      <c r="ELA881" s="28"/>
      <c r="ELB881" s="28"/>
      <c r="ELC881" s="28"/>
      <c r="ELD881" s="28"/>
      <c r="ELE881" s="28"/>
      <c r="ELF881" s="28"/>
      <c r="ELG881" s="28"/>
      <c r="ELH881" s="28"/>
      <c r="ELI881" s="28"/>
      <c r="ELJ881" s="28"/>
      <c r="ELK881" s="28"/>
      <c r="ELL881" s="28"/>
      <c r="ELM881" s="28"/>
      <c r="ELN881" s="28"/>
      <c r="ELO881" s="28"/>
      <c r="ELP881" s="28"/>
      <c r="ELQ881" s="28"/>
      <c r="ELR881" s="28"/>
      <c r="ELS881" s="28"/>
      <c r="ELT881" s="28"/>
      <c r="ELU881" s="28"/>
      <c r="ELV881" s="28"/>
      <c r="ELW881" s="28"/>
      <c r="ELX881" s="28"/>
      <c r="ELY881" s="28"/>
      <c r="ELZ881" s="28"/>
      <c r="EMA881" s="28"/>
      <c r="EMB881" s="28"/>
      <c r="EMC881" s="28"/>
      <c r="EMD881" s="28"/>
      <c r="EME881" s="28"/>
      <c r="EMF881" s="28"/>
      <c r="EMG881" s="28"/>
      <c r="EMH881" s="28"/>
      <c r="EMI881" s="28"/>
      <c r="EMJ881" s="28"/>
      <c r="EMK881" s="28"/>
      <c r="EML881" s="28"/>
      <c r="EMM881" s="28"/>
      <c r="EMN881" s="28"/>
      <c r="EMO881" s="28"/>
      <c r="EMP881" s="28"/>
      <c r="EMQ881" s="28"/>
      <c r="EMR881" s="28"/>
      <c r="EMS881" s="28"/>
      <c r="EMT881" s="28"/>
      <c r="EMU881" s="28"/>
      <c r="EMV881" s="28"/>
      <c r="EMW881" s="28"/>
      <c r="EMX881" s="28"/>
      <c r="EMY881" s="28"/>
      <c r="EMZ881" s="28"/>
      <c r="ENA881" s="28"/>
      <c r="ENB881" s="28"/>
      <c r="ENC881" s="28"/>
      <c r="END881" s="28"/>
      <c r="ENE881" s="28"/>
      <c r="ENF881" s="28"/>
      <c r="ENG881" s="28"/>
      <c r="ENH881" s="28"/>
      <c r="ENI881" s="28"/>
      <c r="ENJ881" s="28"/>
      <c r="ENK881" s="28"/>
      <c r="ENL881" s="28"/>
      <c r="ENM881" s="28"/>
      <c r="ENN881" s="28"/>
      <c r="ENO881" s="28"/>
      <c r="ENP881" s="28"/>
      <c r="ENQ881" s="28"/>
      <c r="ENR881" s="28"/>
      <c r="ENS881" s="28"/>
      <c r="ENT881" s="28"/>
      <c r="ENU881" s="28"/>
      <c r="ENV881" s="28"/>
      <c r="ENW881" s="28"/>
      <c r="ENX881" s="28"/>
      <c r="ENY881" s="28"/>
      <c r="ENZ881" s="28"/>
      <c r="EOA881" s="28"/>
      <c r="EOB881" s="28"/>
      <c r="EOC881" s="28"/>
      <c r="EOD881" s="28"/>
      <c r="EOE881" s="28"/>
      <c r="EOF881" s="28"/>
      <c r="EOG881" s="28"/>
      <c r="EOH881" s="28"/>
      <c r="EOI881" s="28"/>
      <c r="EOJ881" s="28"/>
      <c r="EOK881" s="28"/>
      <c r="EOL881" s="28"/>
      <c r="EOM881" s="28"/>
      <c r="EON881" s="28"/>
      <c r="EOO881" s="28"/>
      <c r="EOP881" s="28"/>
      <c r="EOQ881" s="28"/>
      <c r="EOR881" s="28"/>
      <c r="EOS881" s="28"/>
      <c r="EOT881" s="28"/>
      <c r="EOU881" s="28"/>
      <c r="EOV881" s="28"/>
      <c r="EOW881" s="28"/>
      <c r="EOX881" s="28"/>
      <c r="EOY881" s="28"/>
      <c r="EOZ881" s="28"/>
      <c r="EPA881" s="28"/>
      <c r="EPB881" s="28"/>
      <c r="EPC881" s="28"/>
      <c r="EPD881" s="28"/>
      <c r="EPE881" s="28"/>
      <c r="EPF881" s="28"/>
      <c r="EPG881" s="28"/>
      <c r="EPH881" s="28"/>
      <c r="EPI881" s="28"/>
      <c r="EPJ881" s="28"/>
      <c r="EPK881" s="28"/>
      <c r="EPL881" s="28"/>
      <c r="EPM881" s="28"/>
      <c r="EPN881" s="28"/>
      <c r="EPO881" s="28"/>
      <c r="EPP881" s="28"/>
      <c r="EPQ881" s="28"/>
      <c r="EPR881" s="28"/>
      <c r="EPS881" s="28"/>
      <c r="EPT881" s="28"/>
      <c r="EPU881" s="28"/>
      <c r="EPV881" s="28"/>
      <c r="EPW881" s="28"/>
      <c r="EPX881" s="28"/>
      <c r="EPY881" s="28"/>
      <c r="EPZ881" s="28"/>
      <c r="EQA881" s="28"/>
      <c r="EQB881" s="28"/>
      <c r="EQC881" s="28"/>
      <c r="EQD881" s="28"/>
      <c r="EQE881" s="28"/>
      <c r="EQF881" s="28"/>
      <c r="EQG881" s="28"/>
      <c r="EQH881" s="28"/>
      <c r="EQI881" s="28"/>
      <c r="EQJ881" s="28"/>
      <c r="EQK881" s="28"/>
      <c r="EQL881" s="28"/>
      <c r="EQM881" s="28"/>
      <c r="EQN881" s="28"/>
      <c r="EQO881" s="28"/>
      <c r="EQP881" s="28"/>
      <c r="EQQ881" s="28"/>
      <c r="EQR881" s="28"/>
      <c r="EQS881" s="28"/>
      <c r="EQT881" s="28"/>
      <c r="EQU881" s="28"/>
      <c r="EQV881" s="28"/>
      <c r="EQW881" s="28"/>
      <c r="EQX881" s="28"/>
      <c r="EQY881" s="28"/>
      <c r="EQZ881" s="28"/>
      <c r="ERA881" s="28"/>
      <c r="ERB881" s="28"/>
      <c r="ERC881" s="28"/>
      <c r="ERD881" s="28"/>
      <c r="ERE881" s="28"/>
      <c r="ERF881" s="28"/>
      <c r="ERG881" s="28"/>
      <c r="ERH881" s="28"/>
      <c r="ERI881" s="28"/>
      <c r="ERJ881" s="28"/>
      <c r="ERK881" s="28"/>
      <c r="ERL881" s="28"/>
      <c r="ERM881" s="28"/>
      <c r="ERN881" s="28"/>
      <c r="ERO881" s="28"/>
      <c r="ERP881" s="28"/>
      <c r="ERQ881" s="28"/>
      <c r="ERR881" s="28"/>
      <c r="ERS881" s="28"/>
      <c r="ERT881" s="28"/>
      <c r="ERU881" s="28"/>
      <c r="ERV881" s="28"/>
      <c r="ERW881" s="28"/>
      <c r="ERX881" s="28"/>
      <c r="ERY881" s="28"/>
      <c r="ERZ881" s="28"/>
      <c r="ESA881" s="28"/>
      <c r="ESB881" s="28"/>
      <c r="ESC881" s="28"/>
      <c r="ESD881" s="28"/>
      <c r="ESE881" s="28"/>
      <c r="ESF881" s="28"/>
      <c r="ESG881" s="28"/>
      <c r="ESH881" s="28"/>
      <c r="ESI881" s="28"/>
      <c r="ESJ881" s="28"/>
      <c r="ESK881" s="28"/>
      <c r="ESL881" s="28"/>
      <c r="ESM881" s="28"/>
      <c r="ESN881" s="28"/>
      <c r="ESO881" s="28"/>
      <c r="ESP881" s="28"/>
      <c r="ESQ881" s="28"/>
      <c r="ESR881" s="28"/>
      <c r="ESS881" s="28"/>
      <c r="EST881" s="28"/>
      <c r="ESU881" s="28"/>
      <c r="ESV881" s="28"/>
      <c r="ESW881" s="28"/>
      <c r="ESX881" s="28"/>
      <c r="ESY881" s="28"/>
      <c r="ESZ881" s="28"/>
      <c r="ETA881" s="28"/>
      <c r="ETB881" s="28"/>
      <c r="ETC881" s="28"/>
      <c r="ETD881" s="28"/>
      <c r="ETE881" s="28"/>
      <c r="ETF881" s="28"/>
      <c r="ETG881" s="28"/>
      <c r="ETH881" s="28"/>
      <c r="ETI881" s="28"/>
      <c r="ETJ881" s="28"/>
      <c r="ETK881" s="28"/>
      <c r="ETL881" s="28"/>
      <c r="ETM881" s="28"/>
      <c r="ETN881" s="28"/>
      <c r="ETO881" s="28"/>
      <c r="ETP881" s="28"/>
      <c r="ETQ881" s="28"/>
      <c r="ETR881" s="28"/>
      <c r="ETS881" s="28"/>
      <c r="ETT881" s="28"/>
      <c r="ETU881" s="28"/>
      <c r="ETV881" s="28"/>
      <c r="ETW881" s="28"/>
      <c r="ETX881" s="28"/>
      <c r="ETY881" s="28"/>
      <c r="ETZ881" s="28"/>
      <c r="EUA881" s="28"/>
      <c r="EUB881" s="28"/>
      <c r="EUC881" s="28"/>
      <c r="EUD881" s="28"/>
      <c r="EUE881" s="28"/>
      <c r="EUF881" s="28"/>
      <c r="EUG881" s="28"/>
      <c r="EUH881" s="28"/>
      <c r="EUI881" s="28"/>
      <c r="EUJ881" s="28"/>
      <c r="EUK881" s="28"/>
      <c r="EUL881" s="28"/>
      <c r="EUM881" s="28"/>
      <c r="EUN881" s="28"/>
      <c r="EUO881" s="28"/>
      <c r="EUP881" s="28"/>
      <c r="EUQ881" s="28"/>
      <c r="EUR881" s="28"/>
      <c r="EUS881" s="28"/>
      <c r="EUT881" s="28"/>
      <c r="EUU881" s="28"/>
      <c r="EUV881" s="28"/>
      <c r="EUW881" s="28"/>
      <c r="EUX881" s="28"/>
      <c r="EUY881" s="28"/>
      <c r="EUZ881" s="28"/>
      <c r="EVA881" s="28"/>
      <c r="EVB881" s="28"/>
      <c r="EVC881" s="28"/>
      <c r="EVD881" s="28"/>
      <c r="EVE881" s="28"/>
      <c r="EVF881" s="28"/>
      <c r="EVG881" s="28"/>
      <c r="EVH881" s="28"/>
      <c r="EVI881" s="28"/>
      <c r="EVJ881" s="28"/>
      <c r="EVK881" s="28"/>
      <c r="EVL881" s="28"/>
      <c r="EVM881" s="28"/>
      <c r="EVN881" s="28"/>
      <c r="EVO881" s="28"/>
      <c r="EVP881" s="28"/>
      <c r="EVQ881" s="28"/>
      <c r="EVR881" s="28"/>
      <c r="EVS881" s="28"/>
      <c r="EVT881" s="28"/>
      <c r="EVU881" s="28"/>
      <c r="EVV881" s="28"/>
      <c r="EVW881" s="28"/>
      <c r="EVX881" s="28"/>
      <c r="EVY881" s="28"/>
      <c r="EVZ881" s="28"/>
      <c r="EWA881" s="28"/>
      <c r="EWB881" s="28"/>
      <c r="EWC881" s="28"/>
      <c r="EWD881" s="28"/>
      <c r="EWE881" s="28"/>
      <c r="EWF881" s="28"/>
      <c r="EWG881" s="28"/>
      <c r="EWH881" s="28"/>
      <c r="EWI881" s="28"/>
      <c r="EWJ881" s="28"/>
      <c r="EWK881" s="28"/>
      <c r="EWL881" s="28"/>
      <c r="EWM881" s="28"/>
      <c r="EWN881" s="28"/>
      <c r="EWO881" s="28"/>
      <c r="EWP881" s="28"/>
      <c r="EWQ881" s="28"/>
      <c r="EWR881" s="28"/>
      <c r="EWS881" s="28"/>
      <c r="EWT881" s="28"/>
      <c r="EWU881" s="28"/>
      <c r="EWV881" s="28"/>
      <c r="EWW881" s="28"/>
      <c r="EWX881" s="28"/>
      <c r="EWY881" s="28"/>
      <c r="EWZ881" s="28"/>
      <c r="EXA881" s="28"/>
      <c r="EXB881" s="28"/>
      <c r="EXC881" s="28"/>
      <c r="EXD881" s="28"/>
      <c r="EXE881" s="28"/>
      <c r="EXF881" s="28"/>
      <c r="EXG881" s="28"/>
      <c r="EXH881" s="28"/>
      <c r="EXI881" s="28"/>
      <c r="EXJ881" s="28"/>
      <c r="EXK881" s="28"/>
      <c r="EXL881" s="28"/>
      <c r="EXM881" s="28"/>
      <c r="EXN881" s="28"/>
      <c r="EXO881" s="28"/>
      <c r="EXP881" s="28"/>
      <c r="EXQ881" s="28"/>
      <c r="EXR881" s="28"/>
      <c r="EXS881" s="28"/>
      <c r="EXT881" s="28"/>
      <c r="EXU881" s="28"/>
      <c r="EXV881" s="28"/>
      <c r="EXW881" s="28"/>
      <c r="EXX881" s="28"/>
      <c r="EXY881" s="28"/>
      <c r="EXZ881" s="28"/>
      <c r="EYA881" s="28"/>
      <c r="EYB881" s="28"/>
      <c r="EYC881" s="28"/>
      <c r="EYD881" s="28"/>
      <c r="EYE881" s="28"/>
      <c r="EYF881" s="28"/>
      <c r="EYG881" s="28"/>
      <c r="EYH881" s="28"/>
      <c r="EYI881" s="28"/>
      <c r="EYJ881" s="28"/>
      <c r="EYK881" s="28"/>
      <c r="EYL881" s="28"/>
      <c r="EYM881" s="28"/>
      <c r="EYN881" s="28"/>
      <c r="EYO881" s="28"/>
      <c r="EYP881" s="28"/>
      <c r="EYQ881" s="28"/>
      <c r="EYR881" s="28"/>
      <c r="EYS881" s="28"/>
      <c r="EYT881" s="28"/>
      <c r="EYU881" s="28"/>
      <c r="EYV881" s="28"/>
      <c r="EYW881" s="28"/>
      <c r="EYX881" s="28"/>
      <c r="EYY881" s="28"/>
      <c r="EYZ881" s="28"/>
      <c r="EZA881" s="28"/>
      <c r="EZB881" s="28"/>
      <c r="EZC881" s="28"/>
      <c r="EZD881" s="28"/>
      <c r="EZE881" s="28"/>
      <c r="EZF881" s="28"/>
      <c r="EZG881" s="28"/>
      <c r="EZH881" s="28"/>
      <c r="EZI881" s="28"/>
      <c r="EZJ881" s="28"/>
      <c r="EZK881" s="28"/>
      <c r="EZL881" s="28"/>
      <c r="EZM881" s="28"/>
      <c r="EZN881" s="28"/>
      <c r="EZO881" s="28"/>
      <c r="EZP881" s="28"/>
      <c r="EZQ881" s="28"/>
      <c r="EZR881" s="28"/>
      <c r="EZS881" s="28"/>
      <c r="EZT881" s="28"/>
      <c r="EZU881" s="28"/>
      <c r="EZV881" s="28"/>
      <c r="EZW881" s="28"/>
      <c r="EZX881" s="28"/>
      <c r="EZY881" s="28"/>
      <c r="EZZ881" s="28"/>
      <c r="FAA881" s="28"/>
      <c r="FAB881" s="28"/>
      <c r="FAC881" s="28"/>
      <c r="FAD881" s="28"/>
      <c r="FAE881" s="28"/>
      <c r="FAF881" s="28"/>
      <c r="FAG881" s="28"/>
      <c r="FAH881" s="28"/>
      <c r="FAI881" s="28"/>
      <c r="FAJ881" s="28"/>
      <c r="FAK881" s="28"/>
      <c r="FAL881" s="28"/>
      <c r="FAM881" s="28"/>
      <c r="FAN881" s="28"/>
      <c r="FAO881" s="28"/>
      <c r="FAP881" s="28"/>
      <c r="FAQ881" s="28"/>
      <c r="FAR881" s="28"/>
      <c r="FAS881" s="28"/>
      <c r="FAT881" s="28"/>
      <c r="FAU881" s="28"/>
      <c r="FAV881" s="28"/>
      <c r="FAW881" s="28"/>
      <c r="FAX881" s="28"/>
      <c r="FAY881" s="28"/>
      <c r="FAZ881" s="28"/>
      <c r="FBA881" s="28"/>
      <c r="FBB881" s="28"/>
      <c r="FBC881" s="28"/>
      <c r="FBD881" s="28"/>
      <c r="FBE881" s="28"/>
      <c r="FBF881" s="28"/>
      <c r="FBG881" s="28"/>
      <c r="FBH881" s="28"/>
      <c r="FBI881" s="28"/>
      <c r="FBJ881" s="28"/>
      <c r="FBK881" s="28"/>
      <c r="FBL881" s="28"/>
      <c r="FBM881" s="28"/>
      <c r="FBN881" s="28"/>
      <c r="FBO881" s="28"/>
      <c r="FBP881" s="28"/>
      <c r="FBQ881" s="28"/>
      <c r="FBR881" s="28"/>
      <c r="FBS881" s="28"/>
      <c r="FBT881" s="28"/>
      <c r="FBU881" s="28"/>
      <c r="FBV881" s="28"/>
      <c r="FBW881" s="28"/>
      <c r="FBX881" s="28"/>
      <c r="FBY881" s="28"/>
      <c r="FBZ881" s="28"/>
      <c r="FCA881" s="28"/>
      <c r="FCB881" s="28"/>
      <c r="FCC881" s="28"/>
      <c r="FCD881" s="28"/>
      <c r="FCE881" s="28"/>
      <c r="FCF881" s="28"/>
      <c r="FCG881" s="28"/>
      <c r="FCH881" s="28"/>
      <c r="FCI881" s="28"/>
      <c r="FCJ881" s="28"/>
      <c r="FCK881" s="28"/>
      <c r="FCL881" s="28"/>
      <c r="FCM881" s="28"/>
      <c r="FCN881" s="28"/>
      <c r="FCO881" s="28"/>
      <c r="FCP881" s="28"/>
      <c r="FCQ881" s="28"/>
      <c r="FCR881" s="28"/>
      <c r="FCS881" s="28"/>
      <c r="FCT881" s="28"/>
      <c r="FCU881" s="28"/>
      <c r="FCV881" s="28"/>
      <c r="FCW881" s="28"/>
      <c r="FCX881" s="28"/>
      <c r="FCY881" s="28"/>
      <c r="FCZ881" s="28"/>
      <c r="FDA881" s="28"/>
      <c r="FDB881" s="28"/>
      <c r="FDC881" s="28"/>
      <c r="FDD881" s="28"/>
      <c r="FDE881" s="28"/>
      <c r="FDF881" s="28"/>
      <c r="FDG881" s="28"/>
      <c r="FDH881" s="28"/>
      <c r="FDI881" s="28"/>
      <c r="FDJ881" s="28"/>
      <c r="FDK881" s="28"/>
      <c r="FDL881" s="28"/>
      <c r="FDM881" s="28"/>
      <c r="FDN881" s="28"/>
      <c r="FDO881" s="28"/>
      <c r="FDP881" s="28"/>
      <c r="FDQ881" s="28"/>
      <c r="FDR881" s="28"/>
      <c r="FDS881" s="28"/>
      <c r="FDT881" s="28"/>
      <c r="FDU881" s="28"/>
      <c r="FDV881" s="28"/>
      <c r="FDW881" s="28"/>
      <c r="FDX881" s="28"/>
      <c r="FDY881" s="28"/>
      <c r="FDZ881" s="28"/>
      <c r="FEA881" s="28"/>
      <c r="FEB881" s="28"/>
      <c r="FEC881" s="28"/>
      <c r="FED881" s="28"/>
      <c r="FEE881" s="28"/>
      <c r="FEF881" s="28"/>
      <c r="FEG881" s="28"/>
      <c r="FEH881" s="28"/>
      <c r="FEI881" s="28"/>
      <c r="FEJ881" s="28"/>
      <c r="FEK881" s="28"/>
      <c r="FEL881" s="28"/>
      <c r="FEM881" s="28"/>
      <c r="FEN881" s="28"/>
      <c r="FEO881" s="28"/>
      <c r="FEP881" s="28"/>
      <c r="FEQ881" s="28"/>
      <c r="FER881" s="28"/>
      <c r="FES881" s="28"/>
      <c r="FET881" s="28"/>
      <c r="FEU881" s="28"/>
      <c r="FEV881" s="28"/>
      <c r="FEW881" s="28"/>
      <c r="FEX881" s="28"/>
      <c r="FEY881" s="28"/>
      <c r="FEZ881" s="28"/>
      <c r="FFA881" s="28"/>
      <c r="FFB881" s="28"/>
      <c r="FFC881" s="28"/>
      <c r="FFD881" s="28"/>
      <c r="FFE881" s="28"/>
      <c r="FFF881" s="28"/>
      <c r="FFG881" s="28"/>
      <c r="FFH881" s="28"/>
      <c r="FFI881" s="28"/>
      <c r="FFJ881" s="28"/>
      <c r="FFK881" s="28"/>
      <c r="FFL881" s="28"/>
      <c r="FFM881" s="28"/>
      <c r="FFN881" s="28"/>
      <c r="FFO881" s="28"/>
      <c r="FFP881" s="28"/>
      <c r="FFQ881" s="28"/>
      <c r="FFR881" s="28"/>
      <c r="FFS881" s="28"/>
      <c r="FFT881" s="28"/>
      <c r="FFU881" s="28"/>
      <c r="FFV881" s="28"/>
      <c r="FFW881" s="28"/>
      <c r="FFX881" s="28"/>
      <c r="FFY881" s="28"/>
      <c r="FFZ881" s="28"/>
      <c r="FGA881" s="28"/>
      <c r="FGB881" s="28"/>
      <c r="FGC881" s="28"/>
      <c r="FGD881" s="28"/>
      <c r="FGE881" s="28"/>
      <c r="FGF881" s="28"/>
      <c r="FGG881" s="28"/>
      <c r="FGH881" s="28"/>
      <c r="FGI881" s="28"/>
      <c r="FGJ881" s="28"/>
      <c r="FGK881" s="28"/>
      <c r="FGL881" s="28"/>
      <c r="FGM881" s="28"/>
      <c r="FGN881" s="28"/>
      <c r="FGO881" s="28"/>
      <c r="FGP881" s="28"/>
      <c r="FGQ881" s="28"/>
      <c r="FGR881" s="28"/>
      <c r="FGS881" s="28"/>
      <c r="FGT881" s="28"/>
      <c r="FGU881" s="28"/>
      <c r="FGV881" s="28"/>
      <c r="FGW881" s="28"/>
      <c r="FGX881" s="28"/>
      <c r="FGY881" s="28"/>
      <c r="FGZ881" s="28"/>
      <c r="FHA881" s="28"/>
      <c r="FHB881" s="28"/>
      <c r="FHC881" s="28"/>
      <c r="FHD881" s="28"/>
      <c r="FHE881" s="28"/>
      <c r="FHF881" s="28"/>
      <c r="FHG881" s="28"/>
      <c r="FHH881" s="28"/>
      <c r="FHI881" s="28"/>
      <c r="FHJ881" s="28"/>
      <c r="FHK881" s="28"/>
      <c r="FHL881" s="28"/>
      <c r="FHM881" s="28"/>
      <c r="FHN881" s="28"/>
      <c r="FHO881" s="28"/>
      <c r="FHP881" s="28"/>
      <c r="FHQ881" s="28"/>
      <c r="FHR881" s="28"/>
      <c r="FHS881" s="28"/>
      <c r="FHT881" s="28"/>
      <c r="FHU881" s="28"/>
      <c r="FHV881" s="28"/>
      <c r="FHW881" s="28"/>
      <c r="FHX881" s="28"/>
      <c r="FHY881" s="28"/>
      <c r="FHZ881" s="28"/>
      <c r="FIA881" s="28"/>
      <c r="FIB881" s="28"/>
      <c r="FIC881" s="28"/>
      <c r="FID881" s="28"/>
      <c r="FIE881" s="28"/>
      <c r="FIF881" s="28"/>
      <c r="FIG881" s="28"/>
      <c r="FIH881" s="28"/>
      <c r="FII881" s="28"/>
      <c r="FIJ881" s="28"/>
      <c r="FIK881" s="28"/>
      <c r="FIL881" s="28"/>
      <c r="FIM881" s="28"/>
      <c r="FIN881" s="28"/>
      <c r="FIO881" s="28"/>
      <c r="FIP881" s="28"/>
      <c r="FIQ881" s="28"/>
      <c r="FIR881" s="28"/>
      <c r="FIS881" s="28"/>
      <c r="FIT881" s="28"/>
      <c r="FIU881" s="28"/>
      <c r="FIV881" s="28"/>
      <c r="FIW881" s="28"/>
      <c r="FIX881" s="28"/>
      <c r="FIY881" s="28"/>
      <c r="FIZ881" s="28"/>
      <c r="FJA881" s="28"/>
      <c r="FJB881" s="28"/>
      <c r="FJC881" s="28"/>
      <c r="FJD881" s="28"/>
      <c r="FJE881" s="28"/>
      <c r="FJF881" s="28"/>
      <c r="FJG881" s="28"/>
      <c r="FJH881" s="28"/>
      <c r="FJI881" s="28"/>
      <c r="FJJ881" s="28"/>
      <c r="FJK881" s="28"/>
      <c r="FJL881" s="28"/>
      <c r="FJM881" s="28"/>
      <c r="FJN881" s="28"/>
      <c r="FJO881" s="28"/>
      <c r="FJP881" s="28"/>
      <c r="FJQ881" s="28"/>
      <c r="FJR881" s="28"/>
      <c r="FJS881" s="28"/>
      <c r="FJT881" s="28"/>
      <c r="FJU881" s="28"/>
      <c r="FJV881" s="28"/>
      <c r="FJW881" s="28"/>
      <c r="FJX881" s="28"/>
      <c r="FJY881" s="28"/>
      <c r="FJZ881" s="28"/>
      <c r="FKA881" s="28"/>
      <c r="FKB881" s="28"/>
      <c r="FKC881" s="28"/>
      <c r="FKD881" s="28"/>
      <c r="FKE881" s="28"/>
      <c r="FKF881" s="28"/>
      <c r="FKG881" s="28"/>
      <c r="FKH881" s="28"/>
      <c r="FKI881" s="28"/>
      <c r="FKJ881" s="28"/>
      <c r="FKK881" s="28"/>
      <c r="FKL881" s="28"/>
      <c r="FKM881" s="28"/>
      <c r="FKN881" s="28"/>
      <c r="FKO881" s="28"/>
      <c r="FKP881" s="28"/>
      <c r="FKQ881" s="28"/>
      <c r="FKR881" s="28"/>
      <c r="FKS881" s="28"/>
      <c r="FKT881" s="28"/>
      <c r="FKU881" s="28"/>
      <c r="FKV881" s="28"/>
      <c r="FKW881" s="28"/>
      <c r="FKX881" s="28"/>
      <c r="FKY881" s="28"/>
      <c r="FKZ881" s="28"/>
      <c r="FLA881" s="28"/>
      <c r="FLB881" s="28"/>
      <c r="FLC881" s="28"/>
      <c r="FLD881" s="28"/>
      <c r="FLE881" s="28"/>
      <c r="FLF881" s="28"/>
      <c r="FLG881" s="28"/>
      <c r="FLH881" s="28"/>
      <c r="FLI881" s="28"/>
      <c r="FLJ881" s="28"/>
      <c r="FLK881" s="28"/>
      <c r="FLL881" s="28"/>
      <c r="FLM881" s="28"/>
      <c r="FLN881" s="28"/>
      <c r="FLO881" s="28"/>
      <c r="FLP881" s="28"/>
      <c r="FLQ881" s="28"/>
      <c r="FLR881" s="28"/>
      <c r="FLS881" s="28"/>
      <c r="FLT881" s="28"/>
      <c r="FLU881" s="28"/>
      <c r="FLV881" s="28"/>
      <c r="FLW881" s="28"/>
      <c r="FLX881" s="28"/>
      <c r="FLY881" s="28"/>
      <c r="FLZ881" s="28"/>
      <c r="FMA881" s="28"/>
      <c r="FMB881" s="28"/>
      <c r="FMC881" s="28"/>
      <c r="FMD881" s="28"/>
      <c r="FME881" s="28"/>
      <c r="FMF881" s="28"/>
      <c r="FMG881" s="28"/>
      <c r="FMH881" s="28"/>
      <c r="FMI881" s="28"/>
      <c r="FMJ881" s="28"/>
      <c r="FMK881" s="28"/>
      <c r="FML881" s="28"/>
      <c r="FMM881" s="28"/>
      <c r="FMN881" s="28"/>
      <c r="FMO881" s="28"/>
      <c r="FMP881" s="28"/>
      <c r="FMQ881" s="28"/>
      <c r="FMR881" s="28"/>
      <c r="FMS881" s="28"/>
      <c r="FMT881" s="28"/>
      <c r="FMU881" s="28"/>
      <c r="FMV881" s="28"/>
      <c r="FMW881" s="28"/>
      <c r="FMX881" s="28"/>
      <c r="FMY881" s="28"/>
      <c r="FMZ881" s="28"/>
      <c r="FNA881" s="28"/>
      <c r="FNB881" s="28"/>
      <c r="FNC881" s="28"/>
      <c r="FND881" s="28"/>
      <c r="FNE881" s="28"/>
      <c r="FNF881" s="28"/>
      <c r="FNG881" s="28"/>
      <c r="FNH881" s="28"/>
      <c r="FNI881" s="28"/>
      <c r="FNJ881" s="28"/>
      <c r="FNK881" s="28"/>
      <c r="FNL881" s="28"/>
      <c r="FNM881" s="28"/>
      <c r="FNN881" s="28"/>
      <c r="FNO881" s="28"/>
      <c r="FNP881" s="28"/>
      <c r="FNQ881" s="28"/>
      <c r="FNR881" s="28"/>
      <c r="FNS881" s="28"/>
      <c r="FNT881" s="28"/>
      <c r="FNU881" s="28"/>
      <c r="FNV881" s="28"/>
      <c r="FNW881" s="28"/>
      <c r="FNX881" s="28"/>
      <c r="FNY881" s="28"/>
      <c r="FNZ881" s="28"/>
      <c r="FOA881" s="28"/>
      <c r="FOB881" s="28"/>
      <c r="FOC881" s="28"/>
      <c r="FOD881" s="28"/>
      <c r="FOE881" s="28"/>
      <c r="FOF881" s="28"/>
      <c r="FOG881" s="28"/>
      <c r="FOH881" s="28"/>
      <c r="FOI881" s="28"/>
      <c r="FOJ881" s="28"/>
      <c r="FOK881" s="28"/>
      <c r="FOL881" s="28"/>
      <c r="FOM881" s="28"/>
      <c r="FON881" s="28"/>
      <c r="FOO881" s="28"/>
      <c r="FOP881" s="28"/>
      <c r="FOQ881" s="28"/>
      <c r="FOR881" s="28"/>
      <c r="FOS881" s="28"/>
      <c r="FOT881" s="28"/>
      <c r="FOU881" s="28"/>
      <c r="FOV881" s="28"/>
      <c r="FOW881" s="28"/>
      <c r="FOX881" s="28"/>
      <c r="FOY881" s="28"/>
      <c r="FOZ881" s="28"/>
      <c r="FPA881" s="28"/>
      <c r="FPB881" s="28"/>
      <c r="FPC881" s="28"/>
      <c r="FPD881" s="28"/>
      <c r="FPE881" s="28"/>
      <c r="FPF881" s="28"/>
      <c r="FPG881" s="28"/>
      <c r="FPH881" s="28"/>
      <c r="FPI881" s="28"/>
      <c r="FPJ881" s="28"/>
      <c r="FPK881" s="28"/>
      <c r="FPL881" s="28"/>
      <c r="FPM881" s="28"/>
      <c r="FPN881" s="28"/>
      <c r="FPO881" s="28"/>
      <c r="FPP881" s="28"/>
      <c r="FPQ881" s="28"/>
      <c r="FPR881" s="28"/>
      <c r="FPS881" s="28"/>
      <c r="FPT881" s="28"/>
      <c r="FPU881" s="28"/>
      <c r="FPV881" s="28"/>
      <c r="FPW881" s="28"/>
      <c r="FPX881" s="28"/>
      <c r="FPY881" s="28"/>
      <c r="FPZ881" s="28"/>
      <c r="FQA881" s="28"/>
      <c r="FQB881" s="28"/>
      <c r="FQC881" s="28"/>
      <c r="FQD881" s="28"/>
      <c r="FQE881" s="28"/>
      <c r="FQF881" s="28"/>
      <c r="FQG881" s="28"/>
      <c r="FQH881" s="28"/>
      <c r="FQI881" s="28"/>
      <c r="FQJ881" s="28"/>
      <c r="FQK881" s="28"/>
      <c r="FQL881" s="28"/>
      <c r="FQM881" s="28"/>
      <c r="FQN881" s="28"/>
      <c r="FQO881" s="28"/>
      <c r="FQP881" s="28"/>
      <c r="FQQ881" s="28"/>
      <c r="FQR881" s="28"/>
      <c r="FQS881" s="28"/>
      <c r="FQT881" s="28"/>
      <c r="FQU881" s="28"/>
      <c r="FQV881" s="28"/>
      <c r="FQW881" s="28"/>
      <c r="FQX881" s="28"/>
      <c r="FQY881" s="28"/>
      <c r="FQZ881" s="28"/>
      <c r="FRA881" s="28"/>
      <c r="FRB881" s="28"/>
      <c r="FRC881" s="28"/>
      <c r="FRD881" s="28"/>
      <c r="FRE881" s="28"/>
      <c r="FRF881" s="28"/>
      <c r="FRG881" s="28"/>
      <c r="FRH881" s="28"/>
      <c r="FRI881" s="28"/>
      <c r="FRJ881" s="28"/>
      <c r="FRK881" s="28"/>
      <c r="FRL881" s="28"/>
      <c r="FRM881" s="28"/>
      <c r="FRN881" s="28"/>
      <c r="FRO881" s="28"/>
      <c r="FRP881" s="28"/>
      <c r="FRQ881" s="28"/>
      <c r="FRR881" s="28"/>
      <c r="FRS881" s="28"/>
      <c r="FRT881" s="28"/>
      <c r="FRU881" s="28"/>
      <c r="FRV881" s="28"/>
      <c r="FRW881" s="28"/>
      <c r="FRX881" s="28"/>
      <c r="FRY881" s="28"/>
      <c r="FRZ881" s="28"/>
      <c r="FSA881" s="28"/>
      <c r="FSB881" s="28"/>
      <c r="FSC881" s="28"/>
      <c r="FSD881" s="28"/>
      <c r="FSE881" s="28"/>
      <c r="FSF881" s="28"/>
      <c r="FSG881" s="28"/>
      <c r="FSH881" s="28"/>
      <c r="FSI881" s="28"/>
      <c r="FSJ881" s="28"/>
      <c r="FSK881" s="28"/>
      <c r="FSL881" s="28"/>
      <c r="FSM881" s="28"/>
      <c r="FSN881" s="28"/>
      <c r="FSO881" s="28"/>
      <c r="FSP881" s="28"/>
      <c r="FSQ881" s="28"/>
      <c r="FSR881" s="28"/>
      <c r="FSS881" s="28"/>
      <c r="FST881" s="28"/>
      <c r="FSU881" s="28"/>
      <c r="FSV881" s="28"/>
      <c r="FSW881" s="28"/>
      <c r="FSX881" s="28"/>
      <c r="FSY881" s="28"/>
      <c r="FSZ881" s="28"/>
      <c r="FTA881" s="28"/>
      <c r="FTB881" s="28"/>
      <c r="FTC881" s="28"/>
      <c r="FTD881" s="28"/>
      <c r="FTE881" s="28"/>
      <c r="FTF881" s="28"/>
      <c r="FTG881" s="28"/>
      <c r="FTH881" s="28"/>
      <c r="FTI881" s="28"/>
      <c r="FTJ881" s="28"/>
      <c r="FTK881" s="28"/>
      <c r="FTL881" s="28"/>
      <c r="FTM881" s="28"/>
      <c r="FTN881" s="28"/>
      <c r="FTO881" s="28"/>
      <c r="FTP881" s="28"/>
      <c r="FTQ881" s="28"/>
      <c r="FTR881" s="28"/>
      <c r="FTS881" s="28"/>
      <c r="FTT881" s="28"/>
      <c r="FTU881" s="28"/>
      <c r="FTV881" s="28"/>
      <c r="FTW881" s="28"/>
      <c r="FTX881" s="28"/>
      <c r="FTY881" s="28"/>
      <c r="FTZ881" s="28"/>
      <c r="FUA881" s="28"/>
      <c r="FUB881" s="28"/>
      <c r="FUC881" s="28"/>
      <c r="FUD881" s="28"/>
      <c r="FUE881" s="28"/>
      <c r="FUF881" s="28"/>
      <c r="FUG881" s="28"/>
      <c r="FUH881" s="28"/>
      <c r="FUI881" s="28"/>
      <c r="FUJ881" s="28"/>
      <c r="FUK881" s="28"/>
      <c r="FUL881" s="28"/>
      <c r="FUM881" s="28"/>
      <c r="FUN881" s="28"/>
      <c r="FUO881" s="28"/>
      <c r="FUP881" s="28"/>
      <c r="FUQ881" s="28"/>
      <c r="FUR881" s="28"/>
      <c r="FUS881" s="28"/>
      <c r="FUT881" s="28"/>
      <c r="FUU881" s="28"/>
      <c r="FUV881" s="28"/>
      <c r="FUW881" s="28"/>
      <c r="FUX881" s="28"/>
      <c r="FUY881" s="28"/>
      <c r="FUZ881" s="28"/>
      <c r="FVA881" s="28"/>
      <c r="FVB881" s="28"/>
      <c r="FVC881" s="28"/>
      <c r="FVD881" s="28"/>
      <c r="FVE881" s="28"/>
      <c r="FVF881" s="28"/>
      <c r="FVG881" s="28"/>
      <c r="FVH881" s="28"/>
      <c r="FVI881" s="28"/>
      <c r="FVJ881" s="28"/>
      <c r="FVK881" s="28"/>
      <c r="FVL881" s="28"/>
      <c r="FVM881" s="28"/>
      <c r="FVN881" s="28"/>
      <c r="FVO881" s="28"/>
      <c r="FVP881" s="28"/>
      <c r="FVQ881" s="28"/>
      <c r="FVR881" s="28"/>
      <c r="FVS881" s="28"/>
      <c r="FVT881" s="28"/>
      <c r="FVU881" s="28"/>
      <c r="FVV881" s="28"/>
      <c r="FVW881" s="28"/>
      <c r="FVX881" s="28"/>
      <c r="FVY881" s="28"/>
      <c r="FVZ881" s="28"/>
      <c r="FWA881" s="28"/>
      <c r="FWB881" s="28"/>
      <c r="FWC881" s="28"/>
      <c r="FWD881" s="28"/>
      <c r="FWE881" s="28"/>
      <c r="FWF881" s="28"/>
      <c r="FWG881" s="28"/>
      <c r="FWH881" s="28"/>
      <c r="FWI881" s="28"/>
      <c r="FWJ881" s="28"/>
      <c r="FWK881" s="28"/>
      <c r="FWL881" s="28"/>
      <c r="FWM881" s="28"/>
      <c r="FWN881" s="28"/>
      <c r="FWO881" s="28"/>
      <c r="FWP881" s="28"/>
      <c r="FWQ881" s="28"/>
      <c r="FWR881" s="28"/>
      <c r="FWS881" s="28"/>
      <c r="FWT881" s="28"/>
      <c r="FWU881" s="28"/>
      <c r="FWV881" s="28"/>
      <c r="FWW881" s="28"/>
      <c r="FWX881" s="28"/>
      <c r="FWY881" s="28"/>
      <c r="FWZ881" s="28"/>
      <c r="FXA881" s="28"/>
      <c r="FXB881" s="28"/>
      <c r="FXC881" s="28"/>
      <c r="FXD881" s="28"/>
      <c r="FXE881" s="28"/>
      <c r="FXF881" s="28"/>
      <c r="FXG881" s="28"/>
      <c r="FXH881" s="28"/>
      <c r="FXI881" s="28"/>
      <c r="FXJ881" s="28"/>
      <c r="FXK881" s="28"/>
      <c r="FXL881" s="28"/>
      <c r="FXM881" s="28"/>
      <c r="FXN881" s="28"/>
      <c r="FXO881" s="28"/>
      <c r="FXP881" s="28"/>
      <c r="FXQ881" s="28"/>
      <c r="FXR881" s="28"/>
      <c r="FXS881" s="28"/>
      <c r="FXT881" s="28"/>
      <c r="FXU881" s="28"/>
      <c r="FXV881" s="28"/>
      <c r="FXW881" s="28"/>
      <c r="FXX881" s="28"/>
      <c r="FXY881" s="28"/>
      <c r="FXZ881" s="28"/>
      <c r="FYA881" s="28"/>
      <c r="FYB881" s="28"/>
      <c r="FYC881" s="28"/>
      <c r="FYD881" s="28"/>
      <c r="FYE881" s="28"/>
      <c r="FYF881" s="28"/>
      <c r="FYG881" s="28"/>
      <c r="FYH881" s="28"/>
      <c r="FYI881" s="28"/>
      <c r="FYJ881" s="28"/>
      <c r="FYK881" s="28"/>
      <c r="FYL881" s="28"/>
      <c r="FYM881" s="28"/>
      <c r="FYN881" s="28"/>
      <c r="FYO881" s="28"/>
      <c r="FYP881" s="28"/>
      <c r="FYQ881" s="28"/>
      <c r="FYR881" s="28"/>
      <c r="FYS881" s="28"/>
      <c r="FYT881" s="28"/>
      <c r="FYU881" s="28"/>
      <c r="FYV881" s="28"/>
      <c r="FYW881" s="28"/>
      <c r="FYX881" s="28"/>
      <c r="FYY881" s="28"/>
      <c r="FYZ881" s="28"/>
      <c r="FZA881" s="28"/>
      <c r="FZB881" s="28"/>
      <c r="FZC881" s="28"/>
      <c r="FZD881" s="28"/>
      <c r="FZE881" s="28"/>
      <c r="FZF881" s="28"/>
      <c r="FZG881" s="28"/>
      <c r="FZH881" s="28"/>
      <c r="FZI881" s="28"/>
      <c r="FZJ881" s="28"/>
      <c r="FZK881" s="28"/>
      <c r="FZL881" s="28"/>
      <c r="FZM881" s="28"/>
      <c r="FZN881" s="28"/>
      <c r="FZO881" s="28"/>
      <c r="FZP881" s="28"/>
      <c r="FZQ881" s="28"/>
      <c r="FZR881" s="28"/>
      <c r="FZS881" s="28"/>
      <c r="FZT881" s="28"/>
      <c r="FZU881" s="28"/>
      <c r="FZV881" s="28"/>
      <c r="FZW881" s="28"/>
      <c r="FZX881" s="28"/>
      <c r="FZY881" s="28"/>
      <c r="FZZ881" s="28"/>
      <c r="GAA881" s="28"/>
      <c r="GAB881" s="28"/>
      <c r="GAC881" s="28"/>
      <c r="GAD881" s="28"/>
      <c r="GAE881" s="28"/>
      <c r="GAF881" s="28"/>
      <c r="GAG881" s="28"/>
      <c r="GAH881" s="28"/>
      <c r="GAI881" s="28"/>
      <c r="GAJ881" s="28"/>
      <c r="GAK881" s="28"/>
      <c r="GAL881" s="28"/>
      <c r="GAM881" s="28"/>
      <c r="GAN881" s="28"/>
      <c r="GAO881" s="28"/>
      <c r="GAP881" s="28"/>
      <c r="GAQ881" s="28"/>
      <c r="GAR881" s="28"/>
      <c r="GAS881" s="28"/>
      <c r="GAT881" s="28"/>
      <c r="GAU881" s="28"/>
      <c r="GAV881" s="28"/>
      <c r="GAW881" s="28"/>
      <c r="GAX881" s="28"/>
      <c r="GAY881" s="28"/>
      <c r="GAZ881" s="28"/>
      <c r="GBA881" s="28"/>
      <c r="GBB881" s="28"/>
      <c r="GBC881" s="28"/>
      <c r="GBD881" s="28"/>
      <c r="GBE881" s="28"/>
      <c r="GBF881" s="28"/>
      <c r="GBG881" s="28"/>
      <c r="GBH881" s="28"/>
      <c r="GBI881" s="28"/>
      <c r="GBJ881" s="28"/>
      <c r="GBK881" s="28"/>
      <c r="GBL881" s="28"/>
      <c r="GBM881" s="28"/>
      <c r="GBN881" s="28"/>
      <c r="GBO881" s="28"/>
      <c r="GBP881" s="28"/>
      <c r="GBQ881" s="28"/>
      <c r="GBR881" s="28"/>
      <c r="GBS881" s="28"/>
      <c r="GBT881" s="28"/>
      <c r="GBU881" s="28"/>
      <c r="GBV881" s="28"/>
      <c r="GBW881" s="28"/>
      <c r="GBX881" s="28"/>
      <c r="GBY881" s="28"/>
      <c r="GBZ881" s="28"/>
      <c r="GCA881" s="28"/>
      <c r="GCB881" s="28"/>
      <c r="GCC881" s="28"/>
      <c r="GCD881" s="28"/>
      <c r="GCE881" s="28"/>
      <c r="GCF881" s="28"/>
      <c r="GCG881" s="28"/>
      <c r="GCH881" s="28"/>
      <c r="GCI881" s="28"/>
      <c r="GCJ881" s="28"/>
      <c r="GCK881" s="28"/>
      <c r="GCL881" s="28"/>
      <c r="GCM881" s="28"/>
      <c r="GCN881" s="28"/>
      <c r="GCO881" s="28"/>
      <c r="GCP881" s="28"/>
      <c r="GCQ881" s="28"/>
      <c r="GCR881" s="28"/>
      <c r="GCS881" s="28"/>
      <c r="GCT881" s="28"/>
      <c r="GCU881" s="28"/>
      <c r="GCV881" s="28"/>
      <c r="GCW881" s="28"/>
      <c r="GCX881" s="28"/>
      <c r="GCY881" s="28"/>
      <c r="GCZ881" s="28"/>
      <c r="GDA881" s="28"/>
      <c r="GDB881" s="28"/>
      <c r="GDC881" s="28"/>
      <c r="GDD881" s="28"/>
      <c r="GDE881" s="28"/>
      <c r="GDF881" s="28"/>
      <c r="GDG881" s="28"/>
      <c r="GDH881" s="28"/>
      <c r="GDI881" s="28"/>
      <c r="GDJ881" s="28"/>
      <c r="GDK881" s="28"/>
      <c r="GDL881" s="28"/>
      <c r="GDM881" s="28"/>
      <c r="GDN881" s="28"/>
      <c r="GDO881" s="28"/>
      <c r="GDP881" s="28"/>
      <c r="GDQ881" s="28"/>
      <c r="GDR881" s="28"/>
      <c r="GDS881" s="28"/>
      <c r="GDT881" s="28"/>
      <c r="GDU881" s="28"/>
      <c r="GDV881" s="28"/>
      <c r="GDW881" s="28"/>
      <c r="GDX881" s="28"/>
      <c r="GDY881" s="28"/>
      <c r="GDZ881" s="28"/>
      <c r="GEA881" s="28"/>
      <c r="GEB881" s="28"/>
      <c r="GEC881" s="28"/>
      <c r="GED881" s="28"/>
      <c r="GEE881" s="28"/>
      <c r="GEF881" s="28"/>
      <c r="GEG881" s="28"/>
      <c r="GEH881" s="28"/>
      <c r="GEI881" s="28"/>
      <c r="GEJ881" s="28"/>
      <c r="GEK881" s="28"/>
      <c r="GEL881" s="28"/>
      <c r="GEM881" s="28"/>
      <c r="GEN881" s="28"/>
      <c r="GEO881" s="28"/>
      <c r="GEP881" s="28"/>
      <c r="GEQ881" s="28"/>
      <c r="GER881" s="28"/>
      <c r="GES881" s="28"/>
      <c r="GET881" s="28"/>
      <c r="GEU881" s="28"/>
      <c r="GEV881" s="28"/>
      <c r="GEW881" s="28"/>
      <c r="GEX881" s="28"/>
      <c r="GEY881" s="28"/>
      <c r="GEZ881" s="28"/>
      <c r="GFA881" s="28"/>
      <c r="GFB881" s="28"/>
      <c r="GFC881" s="28"/>
      <c r="GFD881" s="28"/>
      <c r="GFE881" s="28"/>
      <c r="GFF881" s="28"/>
      <c r="GFG881" s="28"/>
      <c r="GFH881" s="28"/>
      <c r="GFI881" s="28"/>
      <c r="GFJ881" s="28"/>
      <c r="GFK881" s="28"/>
      <c r="GFL881" s="28"/>
      <c r="GFM881" s="28"/>
      <c r="GFN881" s="28"/>
      <c r="GFO881" s="28"/>
      <c r="GFP881" s="28"/>
      <c r="GFQ881" s="28"/>
      <c r="GFR881" s="28"/>
      <c r="GFS881" s="28"/>
      <c r="GFT881" s="28"/>
      <c r="GFU881" s="28"/>
      <c r="GFV881" s="28"/>
      <c r="GFW881" s="28"/>
      <c r="GFX881" s="28"/>
      <c r="GFY881" s="28"/>
      <c r="GFZ881" s="28"/>
      <c r="GGA881" s="28"/>
      <c r="GGB881" s="28"/>
      <c r="GGC881" s="28"/>
      <c r="GGD881" s="28"/>
      <c r="GGE881" s="28"/>
      <c r="GGF881" s="28"/>
      <c r="GGG881" s="28"/>
      <c r="GGH881" s="28"/>
      <c r="GGI881" s="28"/>
      <c r="GGJ881" s="28"/>
      <c r="GGK881" s="28"/>
      <c r="GGL881" s="28"/>
      <c r="GGM881" s="28"/>
      <c r="GGN881" s="28"/>
      <c r="GGO881" s="28"/>
      <c r="GGP881" s="28"/>
      <c r="GGQ881" s="28"/>
      <c r="GGR881" s="28"/>
      <c r="GGS881" s="28"/>
      <c r="GGT881" s="28"/>
      <c r="GGU881" s="28"/>
      <c r="GGV881" s="28"/>
      <c r="GGW881" s="28"/>
      <c r="GGX881" s="28"/>
      <c r="GGY881" s="28"/>
      <c r="GGZ881" s="28"/>
      <c r="GHA881" s="28"/>
      <c r="GHB881" s="28"/>
      <c r="GHC881" s="28"/>
      <c r="GHD881" s="28"/>
      <c r="GHE881" s="28"/>
      <c r="GHF881" s="28"/>
      <c r="GHG881" s="28"/>
      <c r="GHH881" s="28"/>
      <c r="GHI881" s="28"/>
      <c r="GHJ881" s="28"/>
      <c r="GHK881" s="28"/>
      <c r="GHL881" s="28"/>
      <c r="GHM881" s="28"/>
      <c r="GHN881" s="28"/>
      <c r="GHO881" s="28"/>
      <c r="GHP881" s="28"/>
      <c r="GHQ881" s="28"/>
      <c r="GHR881" s="28"/>
      <c r="GHS881" s="28"/>
      <c r="GHT881" s="28"/>
      <c r="GHU881" s="28"/>
      <c r="GHV881" s="28"/>
      <c r="GHW881" s="28"/>
      <c r="GHX881" s="28"/>
      <c r="GHY881" s="28"/>
      <c r="GHZ881" s="28"/>
      <c r="GIA881" s="28"/>
      <c r="GIB881" s="28"/>
      <c r="GIC881" s="28"/>
      <c r="GID881" s="28"/>
      <c r="GIE881" s="28"/>
      <c r="GIF881" s="28"/>
      <c r="GIG881" s="28"/>
      <c r="GIH881" s="28"/>
      <c r="GII881" s="28"/>
      <c r="GIJ881" s="28"/>
      <c r="GIK881" s="28"/>
      <c r="GIL881" s="28"/>
      <c r="GIM881" s="28"/>
      <c r="GIN881" s="28"/>
      <c r="GIO881" s="28"/>
      <c r="GIP881" s="28"/>
      <c r="GIQ881" s="28"/>
      <c r="GIR881" s="28"/>
      <c r="GIS881" s="28"/>
      <c r="GIT881" s="28"/>
      <c r="GIU881" s="28"/>
      <c r="GIV881" s="28"/>
      <c r="GIW881" s="28"/>
      <c r="GIX881" s="28"/>
      <c r="GIY881" s="28"/>
      <c r="GIZ881" s="28"/>
      <c r="GJA881" s="28"/>
      <c r="GJB881" s="28"/>
      <c r="GJC881" s="28"/>
      <c r="GJD881" s="28"/>
      <c r="GJE881" s="28"/>
      <c r="GJF881" s="28"/>
      <c r="GJG881" s="28"/>
      <c r="GJH881" s="28"/>
      <c r="GJI881" s="28"/>
      <c r="GJJ881" s="28"/>
      <c r="GJK881" s="28"/>
      <c r="GJL881" s="28"/>
      <c r="GJM881" s="28"/>
      <c r="GJN881" s="28"/>
      <c r="GJO881" s="28"/>
      <c r="GJP881" s="28"/>
      <c r="GJQ881" s="28"/>
      <c r="GJR881" s="28"/>
      <c r="GJS881" s="28"/>
      <c r="GJT881" s="28"/>
      <c r="GJU881" s="28"/>
      <c r="GJV881" s="28"/>
      <c r="GJW881" s="28"/>
      <c r="GJX881" s="28"/>
      <c r="GJY881" s="28"/>
      <c r="GJZ881" s="28"/>
      <c r="GKA881" s="28"/>
      <c r="GKB881" s="28"/>
      <c r="GKC881" s="28"/>
      <c r="GKD881" s="28"/>
      <c r="GKE881" s="28"/>
      <c r="GKF881" s="28"/>
      <c r="GKG881" s="28"/>
      <c r="GKH881" s="28"/>
      <c r="GKI881" s="28"/>
      <c r="GKJ881" s="28"/>
      <c r="GKK881" s="28"/>
      <c r="GKL881" s="28"/>
      <c r="GKM881" s="28"/>
      <c r="GKN881" s="28"/>
      <c r="GKO881" s="28"/>
      <c r="GKP881" s="28"/>
      <c r="GKQ881" s="28"/>
      <c r="GKR881" s="28"/>
      <c r="GKS881" s="28"/>
      <c r="GKT881" s="28"/>
      <c r="GKU881" s="28"/>
      <c r="GKV881" s="28"/>
      <c r="GKW881" s="28"/>
      <c r="GKX881" s="28"/>
      <c r="GKY881" s="28"/>
      <c r="GKZ881" s="28"/>
      <c r="GLA881" s="28"/>
      <c r="GLB881" s="28"/>
      <c r="GLC881" s="28"/>
      <c r="GLD881" s="28"/>
      <c r="GLE881" s="28"/>
      <c r="GLF881" s="28"/>
      <c r="GLG881" s="28"/>
      <c r="GLH881" s="28"/>
      <c r="GLI881" s="28"/>
      <c r="GLJ881" s="28"/>
      <c r="GLK881" s="28"/>
      <c r="GLL881" s="28"/>
      <c r="GLM881" s="28"/>
      <c r="GLN881" s="28"/>
      <c r="GLO881" s="28"/>
      <c r="GLP881" s="28"/>
      <c r="GLQ881" s="28"/>
      <c r="GLR881" s="28"/>
      <c r="GLS881" s="28"/>
      <c r="GLT881" s="28"/>
      <c r="GLU881" s="28"/>
      <c r="GLV881" s="28"/>
      <c r="GLW881" s="28"/>
      <c r="GLX881" s="28"/>
      <c r="GLY881" s="28"/>
      <c r="GLZ881" s="28"/>
      <c r="GMA881" s="28"/>
      <c r="GMB881" s="28"/>
      <c r="GMC881" s="28"/>
      <c r="GMD881" s="28"/>
      <c r="GME881" s="28"/>
      <c r="GMF881" s="28"/>
      <c r="GMG881" s="28"/>
      <c r="GMH881" s="28"/>
      <c r="GMI881" s="28"/>
      <c r="GMJ881" s="28"/>
      <c r="GMK881" s="28"/>
      <c r="GML881" s="28"/>
      <c r="GMM881" s="28"/>
      <c r="GMN881" s="28"/>
      <c r="GMO881" s="28"/>
      <c r="GMP881" s="28"/>
      <c r="GMQ881" s="28"/>
      <c r="GMR881" s="28"/>
      <c r="GMS881" s="28"/>
      <c r="GMT881" s="28"/>
      <c r="GMU881" s="28"/>
      <c r="GMV881" s="28"/>
      <c r="GMW881" s="28"/>
      <c r="GMX881" s="28"/>
      <c r="GMY881" s="28"/>
      <c r="GMZ881" s="28"/>
      <c r="GNA881" s="28"/>
      <c r="GNB881" s="28"/>
      <c r="GNC881" s="28"/>
      <c r="GND881" s="28"/>
      <c r="GNE881" s="28"/>
      <c r="GNF881" s="28"/>
      <c r="GNG881" s="28"/>
      <c r="GNH881" s="28"/>
      <c r="GNI881" s="28"/>
      <c r="GNJ881" s="28"/>
      <c r="GNK881" s="28"/>
      <c r="GNL881" s="28"/>
      <c r="GNM881" s="28"/>
      <c r="GNN881" s="28"/>
      <c r="GNO881" s="28"/>
      <c r="GNP881" s="28"/>
      <c r="GNQ881" s="28"/>
      <c r="GNR881" s="28"/>
      <c r="GNS881" s="28"/>
      <c r="GNT881" s="28"/>
      <c r="GNU881" s="28"/>
      <c r="GNV881" s="28"/>
      <c r="GNW881" s="28"/>
      <c r="GNX881" s="28"/>
      <c r="GNY881" s="28"/>
      <c r="GNZ881" s="28"/>
      <c r="GOA881" s="28"/>
      <c r="GOB881" s="28"/>
      <c r="GOC881" s="28"/>
      <c r="GOD881" s="28"/>
      <c r="GOE881" s="28"/>
      <c r="GOF881" s="28"/>
      <c r="GOG881" s="28"/>
      <c r="GOH881" s="28"/>
      <c r="GOI881" s="28"/>
      <c r="GOJ881" s="28"/>
      <c r="GOK881" s="28"/>
      <c r="GOL881" s="28"/>
      <c r="GOM881" s="28"/>
      <c r="GON881" s="28"/>
      <c r="GOO881" s="28"/>
      <c r="GOP881" s="28"/>
      <c r="GOQ881" s="28"/>
      <c r="GOR881" s="28"/>
      <c r="GOS881" s="28"/>
      <c r="GOT881" s="28"/>
      <c r="GOU881" s="28"/>
      <c r="GOV881" s="28"/>
      <c r="GOW881" s="28"/>
      <c r="GOX881" s="28"/>
      <c r="GOY881" s="28"/>
      <c r="GOZ881" s="28"/>
      <c r="GPA881" s="28"/>
      <c r="GPB881" s="28"/>
      <c r="GPC881" s="28"/>
      <c r="GPD881" s="28"/>
      <c r="GPE881" s="28"/>
      <c r="GPF881" s="28"/>
      <c r="GPG881" s="28"/>
      <c r="GPH881" s="28"/>
      <c r="GPI881" s="28"/>
      <c r="GPJ881" s="28"/>
      <c r="GPK881" s="28"/>
      <c r="GPL881" s="28"/>
      <c r="GPM881" s="28"/>
      <c r="GPN881" s="28"/>
      <c r="GPO881" s="28"/>
      <c r="GPP881" s="28"/>
      <c r="GPQ881" s="28"/>
      <c r="GPR881" s="28"/>
      <c r="GPS881" s="28"/>
      <c r="GPT881" s="28"/>
      <c r="GPU881" s="28"/>
      <c r="GPV881" s="28"/>
      <c r="GPW881" s="28"/>
      <c r="GPX881" s="28"/>
      <c r="GPY881" s="28"/>
      <c r="GPZ881" s="28"/>
      <c r="GQA881" s="28"/>
      <c r="GQB881" s="28"/>
      <c r="GQC881" s="28"/>
      <c r="GQD881" s="28"/>
      <c r="GQE881" s="28"/>
      <c r="GQF881" s="28"/>
      <c r="GQG881" s="28"/>
      <c r="GQH881" s="28"/>
      <c r="GQI881" s="28"/>
      <c r="GQJ881" s="28"/>
      <c r="GQK881" s="28"/>
      <c r="GQL881" s="28"/>
      <c r="GQM881" s="28"/>
      <c r="GQN881" s="28"/>
      <c r="GQO881" s="28"/>
      <c r="GQP881" s="28"/>
      <c r="GQQ881" s="28"/>
      <c r="GQR881" s="28"/>
      <c r="GQS881" s="28"/>
      <c r="GQT881" s="28"/>
      <c r="GQU881" s="28"/>
      <c r="GQV881" s="28"/>
      <c r="GQW881" s="28"/>
      <c r="GQX881" s="28"/>
      <c r="GQY881" s="28"/>
      <c r="GQZ881" s="28"/>
      <c r="GRA881" s="28"/>
      <c r="GRB881" s="28"/>
      <c r="GRC881" s="28"/>
      <c r="GRD881" s="28"/>
      <c r="GRE881" s="28"/>
      <c r="GRF881" s="28"/>
      <c r="GRG881" s="28"/>
      <c r="GRH881" s="28"/>
      <c r="GRI881" s="28"/>
      <c r="GRJ881" s="28"/>
      <c r="GRK881" s="28"/>
      <c r="GRL881" s="28"/>
      <c r="GRM881" s="28"/>
      <c r="GRN881" s="28"/>
      <c r="GRO881" s="28"/>
      <c r="GRP881" s="28"/>
      <c r="GRQ881" s="28"/>
      <c r="GRR881" s="28"/>
      <c r="GRS881" s="28"/>
      <c r="GRT881" s="28"/>
      <c r="GRU881" s="28"/>
      <c r="GRV881" s="28"/>
      <c r="GRW881" s="28"/>
      <c r="GRX881" s="28"/>
      <c r="GRY881" s="28"/>
      <c r="GRZ881" s="28"/>
      <c r="GSA881" s="28"/>
      <c r="GSB881" s="28"/>
      <c r="GSC881" s="28"/>
      <c r="GSD881" s="28"/>
      <c r="GSE881" s="28"/>
      <c r="GSF881" s="28"/>
      <c r="GSG881" s="28"/>
      <c r="GSH881" s="28"/>
      <c r="GSI881" s="28"/>
      <c r="GSJ881" s="28"/>
      <c r="GSK881" s="28"/>
      <c r="GSL881" s="28"/>
      <c r="GSM881" s="28"/>
      <c r="GSN881" s="28"/>
      <c r="GSO881" s="28"/>
      <c r="GSP881" s="28"/>
      <c r="GSQ881" s="28"/>
      <c r="GSR881" s="28"/>
      <c r="GSS881" s="28"/>
      <c r="GST881" s="28"/>
      <c r="GSU881" s="28"/>
      <c r="GSV881" s="28"/>
      <c r="GSW881" s="28"/>
      <c r="GSX881" s="28"/>
      <c r="GSY881" s="28"/>
      <c r="GSZ881" s="28"/>
      <c r="GTA881" s="28"/>
      <c r="GTB881" s="28"/>
      <c r="GTC881" s="28"/>
      <c r="GTD881" s="28"/>
      <c r="GTE881" s="28"/>
      <c r="GTF881" s="28"/>
      <c r="GTG881" s="28"/>
      <c r="GTH881" s="28"/>
      <c r="GTI881" s="28"/>
      <c r="GTJ881" s="28"/>
      <c r="GTK881" s="28"/>
      <c r="GTL881" s="28"/>
      <c r="GTM881" s="28"/>
      <c r="GTN881" s="28"/>
      <c r="GTO881" s="28"/>
      <c r="GTP881" s="28"/>
      <c r="GTQ881" s="28"/>
      <c r="GTR881" s="28"/>
      <c r="GTS881" s="28"/>
      <c r="GTT881" s="28"/>
      <c r="GTU881" s="28"/>
      <c r="GTV881" s="28"/>
      <c r="GTW881" s="28"/>
      <c r="GTX881" s="28"/>
      <c r="GTY881" s="28"/>
      <c r="GTZ881" s="28"/>
      <c r="GUA881" s="28"/>
      <c r="GUB881" s="28"/>
      <c r="GUC881" s="28"/>
      <c r="GUD881" s="28"/>
      <c r="GUE881" s="28"/>
      <c r="GUF881" s="28"/>
      <c r="GUG881" s="28"/>
      <c r="GUH881" s="28"/>
      <c r="GUI881" s="28"/>
      <c r="GUJ881" s="28"/>
      <c r="GUK881" s="28"/>
      <c r="GUL881" s="28"/>
      <c r="GUM881" s="28"/>
      <c r="GUN881" s="28"/>
      <c r="GUO881" s="28"/>
      <c r="GUP881" s="28"/>
      <c r="GUQ881" s="28"/>
      <c r="GUR881" s="28"/>
      <c r="GUS881" s="28"/>
      <c r="GUT881" s="28"/>
      <c r="GUU881" s="28"/>
      <c r="GUV881" s="28"/>
      <c r="GUW881" s="28"/>
      <c r="GUX881" s="28"/>
      <c r="GUY881" s="28"/>
      <c r="GUZ881" s="28"/>
      <c r="GVA881" s="28"/>
      <c r="GVB881" s="28"/>
      <c r="GVC881" s="28"/>
      <c r="GVD881" s="28"/>
      <c r="GVE881" s="28"/>
      <c r="GVF881" s="28"/>
      <c r="GVG881" s="28"/>
      <c r="GVH881" s="28"/>
      <c r="GVI881" s="28"/>
      <c r="GVJ881" s="28"/>
      <c r="GVK881" s="28"/>
      <c r="GVL881" s="28"/>
      <c r="GVM881" s="28"/>
      <c r="GVN881" s="28"/>
      <c r="GVO881" s="28"/>
      <c r="GVP881" s="28"/>
      <c r="GVQ881" s="28"/>
      <c r="GVR881" s="28"/>
      <c r="GVS881" s="28"/>
      <c r="GVT881" s="28"/>
      <c r="GVU881" s="28"/>
      <c r="GVV881" s="28"/>
      <c r="GVW881" s="28"/>
      <c r="GVX881" s="28"/>
      <c r="GVY881" s="28"/>
      <c r="GVZ881" s="28"/>
      <c r="GWA881" s="28"/>
      <c r="GWB881" s="28"/>
      <c r="GWC881" s="28"/>
      <c r="GWD881" s="28"/>
      <c r="GWE881" s="28"/>
      <c r="GWF881" s="28"/>
      <c r="GWG881" s="28"/>
      <c r="GWH881" s="28"/>
      <c r="GWI881" s="28"/>
      <c r="GWJ881" s="28"/>
      <c r="GWK881" s="28"/>
      <c r="GWL881" s="28"/>
      <c r="GWM881" s="28"/>
      <c r="GWN881" s="28"/>
      <c r="GWO881" s="28"/>
      <c r="GWP881" s="28"/>
      <c r="GWQ881" s="28"/>
      <c r="GWR881" s="28"/>
      <c r="GWS881" s="28"/>
      <c r="GWT881" s="28"/>
      <c r="GWU881" s="28"/>
      <c r="GWV881" s="28"/>
      <c r="GWW881" s="28"/>
      <c r="GWX881" s="28"/>
      <c r="GWY881" s="28"/>
      <c r="GWZ881" s="28"/>
      <c r="GXA881" s="28"/>
      <c r="GXB881" s="28"/>
      <c r="GXC881" s="28"/>
      <c r="GXD881" s="28"/>
      <c r="GXE881" s="28"/>
      <c r="GXF881" s="28"/>
      <c r="GXG881" s="28"/>
      <c r="GXH881" s="28"/>
      <c r="GXI881" s="28"/>
      <c r="GXJ881" s="28"/>
      <c r="GXK881" s="28"/>
      <c r="GXL881" s="28"/>
      <c r="GXM881" s="28"/>
      <c r="GXN881" s="28"/>
      <c r="GXO881" s="28"/>
      <c r="GXP881" s="28"/>
      <c r="GXQ881" s="28"/>
      <c r="GXR881" s="28"/>
      <c r="GXS881" s="28"/>
      <c r="GXT881" s="28"/>
      <c r="GXU881" s="28"/>
      <c r="GXV881" s="28"/>
      <c r="GXW881" s="28"/>
      <c r="GXX881" s="28"/>
      <c r="GXY881" s="28"/>
      <c r="GXZ881" s="28"/>
      <c r="GYA881" s="28"/>
      <c r="GYB881" s="28"/>
      <c r="GYC881" s="28"/>
      <c r="GYD881" s="28"/>
      <c r="GYE881" s="28"/>
      <c r="GYF881" s="28"/>
      <c r="GYG881" s="28"/>
      <c r="GYH881" s="28"/>
      <c r="GYI881" s="28"/>
      <c r="GYJ881" s="28"/>
      <c r="GYK881" s="28"/>
      <c r="GYL881" s="28"/>
      <c r="GYM881" s="28"/>
      <c r="GYN881" s="28"/>
      <c r="GYO881" s="28"/>
      <c r="GYP881" s="28"/>
      <c r="GYQ881" s="28"/>
      <c r="GYR881" s="28"/>
      <c r="GYS881" s="28"/>
      <c r="GYT881" s="28"/>
      <c r="GYU881" s="28"/>
      <c r="GYV881" s="28"/>
      <c r="GYW881" s="28"/>
      <c r="GYX881" s="28"/>
      <c r="GYY881" s="28"/>
      <c r="GYZ881" s="28"/>
      <c r="GZA881" s="28"/>
      <c r="GZB881" s="28"/>
      <c r="GZC881" s="28"/>
      <c r="GZD881" s="28"/>
      <c r="GZE881" s="28"/>
      <c r="GZF881" s="28"/>
      <c r="GZG881" s="28"/>
      <c r="GZH881" s="28"/>
      <c r="GZI881" s="28"/>
      <c r="GZJ881" s="28"/>
      <c r="GZK881" s="28"/>
      <c r="GZL881" s="28"/>
      <c r="GZM881" s="28"/>
      <c r="GZN881" s="28"/>
      <c r="GZO881" s="28"/>
      <c r="GZP881" s="28"/>
      <c r="GZQ881" s="28"/>
      <c r="GZR881" s="28"/>
      <c r="GZS881" s="28"/>
      <c r="GZT881" s="28"/>
      <c r="GZU881" s="28"/>
      <c r="GZV881" s="28"/>
      <c r="GZW881" s="28"/>
      <c r="GZX881" s="28"/>
      <c r="GZY881" s="28"/>
      <c r="GZZ881" s="28"/>
      <c r="HAA881" s="28"/>
      <c r="HAB881" s="28"/>
      <c r="HAC881" s="28"/>
      <c r="HAD881" s="28"/>
      <c r="HAE881" s="28"/>
      <c r="HAF881" s="28"/>
      <c r="HAG881" s="28"/>
      <c r="HAH881" s="28"/>
      <c r="HAI881" s="28"/>
      <c r="HAJ881" s="28"/>
      <c r="HAK881" s="28"/>
      <c r="HAL881" s="28"/>
      <c r="HAM881" s="28"/>
      <c r="HAN881" s="28"/>
      <c r="HAO881" s="28"/>
      <c r="HAP881" s="28"/>
      <c r="HAQ881" s="28"/>
      <c r="HAR881" s="28"/>
      <c r="HAS881" s="28"/>
      <c r="HAT881" s="28"/>
      <c r="HAU881" s="28"/>
      <c r="HAV881" s="28"/>
      <c r="HAW881" s="28"/>
      <c r="HAX881" s="28"/>
      <c r="HAY881" s="28"/>
      <c r="HAZ881" s="28"/>
      <c r="HBA881" s="28"/>
      <c r="HBB881" s="28"/>
      <c r="HBC881" s="28"/>
      <c r="HBD881" s="28"/>
      <c r="HBE881" s="28"/>
      <c r="HBF881" s="28"/>
      <c r="HBG881" s="28"/>
      <c r="HBH881" s="28"/>
      <c r="HBI881" s="28"/>
      <c r="HBJ881" s="28"/>
      <c r="HBK881" s="28"/>
      <c r="HBL881" s="28"/>
      <c r="HBM881" s="28"/>
      <c r="HBN881" s="28"/>
      <c r="HBO881" s="28"/>
      <c r="HBP881" s="28"/>
      <c r="HBQ881" s="28"/>
      <c r="HBR881" s="28"/>
      <c r="HBS881" s="28"/>
      <c r="HBT881" s="28"/>
      <c r="HBU881" s="28"/>
      <c r="HBV881" s="28"/>
      <c r="HBW881" s="28"/>
      <c r="HBX881" s="28"/>
      <c r="HBY881" s="28"/>
      <c r="HBZ881" s="28"/>
      <c r="HCA881" s="28"/>
      <c r="HCB881" s="28"/>
      <c r="HCC881" s="28"/>
      <c r="HCD881" s="28"/>
      <c r="HCE881" s="28"/>
      <c r="HCF881" s="28"/>
      <c r="HCG881" s="28"/>
      <c r="HCH881" s="28"/>
      <c r="HCI881" s="28"/>
      <c r="HCJ881" s="28"/>
      <c r="HCK881" s="28"/>
      <c r="HCL881" s="28"/>
      <c r="HCM881" s="28"/>
      <c r="HCN881" s="28"/>
      <c r="HCO881" s="28"/>
      <c r="HCP881" s="28"/>
      <c r="HCQ881" s="28"/>
      <c r="HCR881" s="28"/>
      <c r="HCS881" s="28"/>
      <c r="HCT881" s="28"/>
      <c r="HCU881" s="28"/>
      <c r="HCV881" s="28"/>
      <c r="HCW881" s="28"/>
      <c r="HCX881" s="28"/>
      <c r="HCY881" s="28"/>
      <c r="HCZ881" s="28"/>
      <c r="HDA881" s="28"/>
      <c r="HDB881" s="28"/>
      <c r="HDC881" s="28"/>
      <c r="HDD881" s="28"/>
      <c r="HDE881" s="28"/>
      <c r="HDF881" s="28"/>
      <c r="HDG881" s="28"/>
      <c r="HDH881" s="28"/>
      <c r="HDI881" s="28"/>
      <c r="HDJ881" s="28"/>
      <c r="HDK881" s="28"/>
      <c r="HDL881" s="28"/>
      <c r="HDM881" s="28"/>
      <c r="HDN881" s="28"/>
      <c r="HDO881" s="28"/>
      <c r="HDP881" s="28"/>
      <c r="HDQ881" s="28"/>
      <c r="HDR881" s="28"/>
      <c r="HDS881" s="28"/>
      <c r="HDT881" s="28"/>
      <c r="HDU881" s="28"/>
      <c r="HDV881" s="28"/>
      <c r="HDW881" s="28"/>
      <c r="HDX881" s="28"/>
      <c r="HDY881" s="28"/>
      <c r="HDZ881" s="28"/>
      <c r="HEA881" s="28"/>
      <c r="HEB881" s="28"/>
      <c r="HEC881" s="28"/>
      <c r="HED881" s="28"/>
      <c r="HEE881" s="28"/>
      <c r="HEF881" s="28"/>
      <c r="HEG881" s="28"/>
      <c r="HEH881" s="28"/>
      <c r="HEI881" s="28"/>
      <c r="HEJ881" s="28"/>
      <c r="HEK881" s="28"/>
      <c r="HEL881" s="28"/>
      <c r="HEM881" s="28"/>
      <c r="HEN881" s="28"/>
      <c r="HEO881" s="28"/>
      <c r="HEP881" s="28"/>
      <c r="HEQ881" s="28"/>
      <c r="HER881" s="28"/>
      <c r="HES881" s="28"/>
      <c r="HET881" s="28"/>
      <c r="HEU881" s="28"/>
      <c r="HEV881" s="28"/>
      <c r="HEW881" s="28"/>
      <c r="HEX881" s="28"/>
      <c r="HEY881" s="28"/>
      <c r="HEZ881" s="28"/>
      <c r="HFA881" s="28"/>
      <c r="HFB881" s="28"/>
      <c r="HFC881" s="28"/>
      <c r="HFD881" s="28"/>
      <c r="HFE881" s="28"/>
      <c r="HFF881" s="28"/>
      <c r="HFG881" s="28"/>
      <c r="HFH881" s="28"/>
      <c r="HFI881" s="28"/>
      <c r="HFJ881" s="28"/>
      <c r="HFK881" s="28"/>
      <c r="HFL881" s="28"/>
      <c r="HFM881" s="28"/>
      <c r="HFN881" s="28"/>
      <c r="HFO881" s="28"/>
      <c r="HFP881" s="28"/>
      <c r="HFQ881" s="28"/>
      <c r="HFR881" s="28"/>
      <c r="HFS881" s="28"/>
      <c r="HFT881" s="28"/>
      <c r="HFU881" s="28"/>
      <c r="HFV881" s="28"/>
      <c r="HFW881" s="28"/>
      <c r="HFX881" s="28"/>
      <c r="HFY881" s="28"/>
      <c r="HFZ881" s="28"/>
      <c r="HGA881" s="28"/>
      <c r="HGB881" s="28"/>
      <c r="HGC881" s="28"/>
      <c r="HGD881" s="28"/>
      <c r="HGE881" s="28"/>
      <c r="HGF881" s="28"/>
      <c r="HGG881" s="28"/>
      <c r="HGH881" s="28"/>
      <c r="HGI881" s="28"/>
      <c r="HGJ881" s="28"/>
      <c r="HGK881" s="28"/>
      <c r="HGL881" s="28"/>
      <c r="HGM881" s="28"/>
      <c r="HGN881" s="28"/>
      <c r="HGO881" s="28"/>
      <c r="HGP881" s="28"/>
      <c r="HGQ881" s="28"/>
      <c r="HGR881" s="28"/>
      <c r="HGS881" s="28"/>
      <c r="HGT881" s="28"/>
      <c r="HGU881" s="28"/>
      <c r="HGV881" s="28"/>
      <c r="HGW881" s="28"/>
      <c r="HGX881" s="28"/>
      <c r="HGY881" s="28"/>
      <c r="HGZ881" s="28"/>
      <c r="HHA881" s="28"/>
      <c r="HHB881" s="28"/>
      <c r="HHC881" s="28"/>
      <c r="HHD881" s="28"/>
      <c r="HHE881" s="28"/>
      <c r="HHF881" s="28"/>
      <c r="HHG881" s="28"/>
      <c r="HHH881" s="28"/>
      <c r="HHI881" s="28"/>
      <c r="HHJ881" s="28"/>
      <c r="HHK881" s="28"/>
      <c r="HHL881" s="28"/>
      <c r="HHM881" s="28"/>
      <c r="HHN881" s="28"/>
      <c r="HHO881" s="28"/>
      <c r="HHP881" s="28"/>
      <c r="HHQ881" s="28"/>
      <c r="HHR881" s="28"/>
      <c r="HHS881" s="28"/>
      <c r="HHT881" s="28"/>
      <c r="HHU881" s="28"/>
      <c r="HHV881" s="28"/>
      <c r="HHW881" s="28"/>
      <c r="HHX881" s="28"/>
      <c r="HHY881" s="28"/>
      <c r="HHZ881" s="28"/>
      <c r="HIA881" s="28"/>
      <c r="HIB881" s="28"/>
      <c r="HIC881" s="28"/>
      <c r="HID881" s="28"/>
      <c r="HIE881" s="28"/>
      <c r="HIF881" s="28"/>
      <c r="HIG881" s="28"/>
      <c r="HIH881" s="28"/>
      <c r="HII881" s="28"/>
      <c r="HIJ881" s="28"/>
      <c r="HIK881" s="28"/>
      <c r="HIL881" s="28"/>
      <c r="HIM881" s="28"/>
      <c r="HIN881" s="28"/>
      <c r="HIO881" s="28"/>
      <c r="HIP881" s="28"/>
      <c r="HIQ881" s="28"/>
      <c r="HIR881" s="28"/>
      <c r="HIS881" s="28"/>
      <c r="HIT881" s="28"/>
      <c r="HIU881" s="28"/>
      <c r="HIV881" s="28"/>
      <c r="HIW881" s="28"/>
      <c r="HIX881" s="28"/>
      <c r="HIY881" s="28"/>
      <c r="HIZ881" s="28"/>
      <c r="HJA881" s="28"/>
      <c r="HJB881" s="28"/>
      <c r="HJC881" s="28"/>
      <c r="HJD881" s="28"/>
      <c r="HJE881" s="28"/>
      <c r="HJF881" s="28"/>
      <c r="HJG881" s="28"/>
      <c r="HJH881" s="28"/>
      <c r="HJI881" s="28"/>
      <c r="HJJ881" s="28"/>
      <c r="HJK881" s="28"/>
      <c r="HJL881" s="28"/>
      <c r="HJM881" s="28"/>
      <c r="HJN881" s="28"/>
      <c r="HJO881" s="28"/>
      <c r="HJP881" s="28"/>
      <c r="HJQ881" s="28"/>
      <c r="HJR881" s="28"/>
      <c r="HJS881" s="28"/>
      <c r="HJT881" s="28"/>
      <c r="HJU881" s="28"/>
      <c r="HJV881" s="28"/>
      <c r="HJW881" s="28"/>
      <c r="HJX881" s="28"/>
      <c r="HJY881" s="28"/>
      <c r="HJZ881" s="28"/>
      <c r="HKA881" s="28"/>
      <c r="HKB881" s="28"/>
      <c r="HKC881" s="28"/>
      <c r="HKD881" s="28"/>
      <c r="HKE881" s="28"/>
      <c r="HKF881" s="28"/>
      <c r="HKG881" s="28"/>
      <c r="HKH881" s="28"/>
      <c r="HKI881" s="28"/>
      <c r="HKJ881" s="28"/>
      <c r="HKK881" s="28"/>
      <c r="HKL881" s="28"/>
      <c r="HKM881" s="28"/>
      <c r="HKN881" s="28"/>
      <c r="HKO881" s="28"/>
      <c r="HKP881" s="28"/>
      <c r="HKQ881" s="28"/>
      <c r="HKR881" s="28"/>
      <c r="HKS881" s="28"/>
      <c r="HKT881" s="28"/>
      <c r="HKU881" s="28"/>
      <c r="HKV881" s="28"/>
      <c r="HKW881" s="28"/>
      <c r="HKX881" s="28"/>
      <c r="HKY881" s="28"/>
      <c r="HKZ881" s="28"/>
      <c r="HLA881" s="28"/>
      <c r="HLB881" s="28"/>
      <c r="HLC881" s="28"/>
      <c r="HLD881" s="28"/>
      <c r="HLE881" s="28"/>
      <c r="HLF881" s="28"/>
      <c r="HLG881" s="28"/>
      <c r="HLH881" s="28"/>
      <c r="HLI881" s="28"/>
      <c r="HLJ881" s="28"/>
      <c r="HLK881" s="28"/>
      <c r="HLL881" s="28"/>
      <c r="HLM881" s="28"/>
      <c r="HLN881" s="28"/>
      <c r="HLO881" s="28"/>
      <c r="HLP881" s="28"/>
      <c r="HLQ881" s="28"/>
      <c r="HLR881" s="28"/>
      <c r="HLS881" s="28"/>
      <c r="HLT881" s="28"/>
      <c r="HLU881" s="28"/>
      <c r="HLV881" s="28"/>
      <c r="HLW881" s="28"/>
      <c r="HLX881" s="28"/>
      <c r="HLY881" s="28"/>
      <c r="HLZ881" s="28"/>
      <c r="HMA881" s="28"/>
      <c r="HMB881" s="28"/>
      <c r="HMC881" s="28"/>
      <c r="HMD881" s="28"/>
      <c r="HME881" s="28"/>
      <c r="HMF881" s="28"/>
      <c r="HMG881" s="28"/>
      <c r="HMH881" s="28"/>
      <c r="HMI881" s="28"/>
      <c r="HMJ881" s="28"/>
      <c r="HMK881" s="28"/>
      <c r="HML881" s="28"/>
      <c r="HMM881" s="28"/>
      <c r="HMN881" s="28"/>
      <c r="HMO881" s="28"/>
      <c r="HMP881" s="28"/>
      <c r="HMQ881" s="28"/>
      <c r="HMR881" s="28"/>
      <c r="HMS881" s="28"/>
      <c r="HMT881" s="28"/>
      <c r="HMU881" s="28"/>
      <c r="HMV881" s="28"/>
      <c r="HMW881" s="28"/>
      <c r="HMX881" s="28"/>
      <c r="HMY881" s="28"/>
      <c r="HMZ881" s="28"/>
      <c r="HNA881" s="28"/>
      <c r="HNB881" s="28"/>
      <c r="HNC881" s="28"/>
      <c r="HND881" s="28"/>
      <c r="HNE881" s="28"/>
      <c r="HNF881" s="28"/>
      <c r="HNG881" s="28"/>
      <c r="HNH881" s="28"/>
      <c r="HNI881" s="28"/>
      <c r="HNJ881" s="28"/>
      <c r="HNK881" s="28"/>
      <c r="HNL881" s="28"/>
      <c r="HNM881" s="28"/>
      <c r="HNN881" s="28"/>
      <c r="HNO881" s="28"/>
      <c r="HNP881" s="28"/>
      <c r="HNQ881" s="28"/>
      <c r="HNR881" s="28"/>
      <c r="HNS881" s="28"/>
      <c r="HNT881" s="28"/>
      <c r="HNU881" s="28"/>
      <c r="HNV881" s="28"/>
      <c r="HNW881" s="28"/>
      <c r="HNX881" s="28"/>
      <c r="HNY881" s="28"/>
      <c r="HNZ881" s="28"/>
      <c r="HOA881" s="28"/>
      <c r="HOB881" s="28"/>
      <c r="HOC881" s="28"/>
      <c r="HOD881" s="28"/>
      <c r="HOE881" s="28"/>
      <c r="HOF881" s="28"/>
      <c r="HOG881" s="28"/>
      <c r="HOH881" s="28"/>
      <c r="HOI881" s="28"/>
      <c r="HOJ881" s="28"/>
      <c r="HOK881" s="28"/>
      <c r="HOL881" s="28"/>
      <c r="HOM881" s="28"/>
      <c r="HON881" s="28"/>
      <c r="HOO881" s="28"/>
      <c r="HOP881" s="28"/>
      <c r="HOQ881" s="28"/>
      <c r="HOR881" s="28"/>
      <c r="HOS881" s="28"/>
      <c r="HOT881" s="28"/>
      <c r="HOU881" s="28"/>
      <c r="HOV881" s="28"/>
      <c r="HOW881" s="28"/>
      <c r="HOX881" s="28"/>
      <c r="HOY881" s="28"/>
      <c r="HOZ881" s="28"/>
      <c r="HPA881" s="28"/>
      <c r="HPB881" s="28"/>
      <c r="HPC881" s="28"/>
      <c r="HPD881" s="28"/>
      <c r="HPE881" s="28"/>
      <c r="HPF881" s="28"/>
      <c r="HPG881" s="28"/>
      <c r="HPH881" s="28"/>
      <c r="HPI881" s="28"/>
      <c r="HPJ881" s="28"/>
      <c r="HPK881" s="28"/>
      <c r="HPL881" s="28"/>
      <c r="HPM881" s="28"/>
      <c r="HPN881" s="28"/>
      <c r="HPO881" s="28"/>
      <c r="HPP881" s="28"/>
      <c r="HPQ881" s="28"/>
      <c r="HPR881" s="28"/>
      <c r="HPS881" s="28"/>
      <c r="HPT881" s="28"/>
      <c r="HPU881" s="28"/>
      <c r="HPV881" s="28"/>
      <c r="HPW881" s="28"/>
      <c r="HPX881" s="28"/>
      <c r="HPY881" s="28"/>
      <c r="HPZ881" s="28"/>
      <c r="HQA881" s="28"/>
      <c r="HQB881" s="28"/>
      <c r="HQC881" s="28"/>
      <c r="HQD881" s="28"/>
      <c r="HQE881" s="28"/>
      <c r="HQF881" s="28"/>
      <c r="HQG881" s="28"/>
      <c r="HQH881" s="28"/>
      <c r="HQI881" s="28"/>
      <c r="HQJ881" s="28"/>
      <c r="HQK881" s="28"/>
      <c r="HQL881" s="28"/>
      <c r="HQM881" s="28"/>
      <c r="HQN881" s="28"/>
      <c r="HQO881" s="28"/>
      <c r="HQP881" s="28"/>
      <c r="HQQ881" s="28"/>
      <c r="HQR881" s="28"/>
      <c r="HQS881" s="28"/>
      <c r="HQT881" s="28"/>
      <c r="HQU881" s="28"/>
      <c r="HQV881" s="28"/>
      <c r="HQW881" s="28"/>
      <c r="HQX881" s="28"/>
      <c r="HQY881" s="28"/>
      <c r="HQZ881" s="28"/>
      <c r="HRA881" s="28"/>
      <c r="HRB881" s="28"/>
      <c r="HRC881" s="28"/>
      <c r="HRD881" s="28"/>
      <c r="HRE881" s="28"/>
      <c r="HRF881" s="28"/>
      <c r="HRG881" s="28"/>
      <c r="HRH881" s="28"/>
      <c r="HRI881" s="28"/>
      <c r="HRJ881" s="28"/>
      <c r="HRK881" s="28"/>
      <c r="HRL881" s="28"/>
      <c r="HRM881" s="28"/>
      <c r="HRN881" s="28"/>
      <c r="HRO881" s="28"/>
      <c r="HRP881" s="28"/>
      <c r="HRQ881" s="28"/>
      <c r="HRR881" s="28"/>
      <c r="HRS881" s="28"/>
      <c r="HRT881" s="28"/>
      <c r="HRU881" s="28"/>
      <c r="HRV881" s="28"/>
      <c r="HRW881" s="28"/>
      <c r="HRX881" s="28"/>
      <c r="HRY881" s="28"/>
      <c r="HRZ881" s="28"/>
      <c r="HSA881" s="28"/>
      <c r="HSB881" s="28"/>
      <c r="HSC881" s="28"/>
      <c r="HSD881" s="28"/>
      <c r="HSE881" s="28"/>
      <c r="HSF881" s="28"/>
      <c r="HSG881" s="28"/>
      <c r="HSH881" s="28"/>
      <c r="HSI881" s="28"/>
      <c r="HSJ881" s="28"/>
      <c r="HSK881" s="28"/>
      <c r="HSL881" s="28"/>
      <c r="HSM881" s="28"/>
      <c r="HSN881" s="28"/>
      <c r="HSO881" s="28"/>
      <c r="HSP881" s="28"/>
      <c r="HSQ881" s="28"/>
      <c r="HSR881" s="28"/>
      <c r="HSS881" s="28"/>
      <c r="HST881" s="28"/>
      <c r="HSU881" s="28"/>
      <c r="HSV881" s="28"/>
      <c r="HSW881" s="28"/>
      <c r="HSX881" s="28"/>
      <c r="HSY881" s="28"/>
      <c r="HSZ881" s="28"/>
      <c r="HTA881" s="28"/>
      <c r="HTB881" s="28"/>
      <c r="HTC881" s="28"/>
      <c r="HTD881" s="28"/>
      <c r="HTE881" s="28"/>
      <c r="HTF881" s="28"/>
      <c r="HTG881" s="28"/>
      <c r="HTH881" s="28"/>
      <c r="HTI881" s="28"/>
      <c r="HTJ881" s="28"/>
      <c r="HTK881" s="28"/>
      <c r="HTL881" s="28"/>
      <c r="HTM881" s="28"/>
      <c r="HTN881" s="28"/>
      <c r="HTO881" s="28"/>
      <c r="HTP881" s="28"/>
      <c r="HTQ881" s="28"/>
      <c r="HTR881" s="28"/>
      <c r="HTS881" s="28"/>
      <c r="HTT881" s="28"/>
      <c r="HTU881" s="28"/>
      <c r="HTV881" s="28"/>
      <c r="HTW881" s="28"/>
      <c r="HTX881" s="28"/>
      <c r="HTY881" s="28"/>
      <c r="HTZ881" s="28"/>
      <c r="HUA881" s="28"/>
      <c r="HUB881" s="28"/>
      <c r="HUC881" s="28"/>
      <c r="HUD881" s="28"/>
      <c r="HUE881" s="28"/>
      <c r="HUF881" s="28"/>
      <c r="HUG881" s="28"/>
      <c r="HUH881" s="28"/>
      <c r="HUI881" s="28"/>
      <c r="HUJ881" s="28"/>
      <c r="HUK881" s="28"/>
      <c r="HUL881" s="28"/>
      <c r="HUM881" s="28"/>
      <c r="HUN881" s="28"/>
      <c r="HUO881" s="28"/>
      <c r="HUP881" s="28"/>
      <c r="HUQ881" s="28"/>
      <c r="HUR881" s="28"/>
      <c r="HUS881" s="28"/>
      <c r="HUT881" s="28"/>
      <c r="HUU881" s="28"/>
      <c r="HUV881" s="28"/>
      <c r="HUW881" s="28"/>
      <c r="HUX881" s="28"/>
      <c r="HUY881" s="28"/>
      <c r="HUZ881" s="28"/>
      <c r="HVA881" s="28"/>
      <c r="HVB881" s="28"/>
      <c r="HVC881" s="28"/>
      <c r="HVD881" s="28"/>
      <c r="HVE881" s="28"/>
      <c r="HVF881" s="28"/>
      <c r="HVG881" s="28"/>
      <c r="HVH881" s="28"/>
      <c r="HVI881" s="28"/>
      <c r="HVJ881" s="28"/>
      <c r="HVK881" s="28"/>
      <c r="HVL881" s="28"/>
      <c r="HVM881" s="28"/>
      <c r="HVN881" s="28"/>
      <c r="HVO881" s="28"/>
      <c r="HVP881" s="28"/>
      <c r="HVQ881" s="28"/>
      <c r="HVR881" s="28"/>
      <c r="HVS881" s="28"/>
      <c r="HVT881" s="28"/>
      <c r="HVU881" s="28"/>
      <c r="HVV881" s="28"/>
      <c r="HVW881" s="28"/>
      <c r="HVX881" s="28"/>
      <c r="HVY881" s="28"/>
      <c r="HVZ881" s="28"/>
      <c r="HWA881" s="28"/>
      <c r="HWB881" s="28"/>
      <c r="HWC881" s="28"/>
      <c r="HWD881" s="28"/>
      <c r="HWE881" s="28"/>
      <c r="HWF881" s="28"/>
      <c r="HWG881" s="28"/>
      <c r="HWH881" s="28"/>
      <c r="HWI881" s="28"/>
      <c r="HWJ881" s="28"/>
      <c r="HWK881" s="28"/>
      <c r="HWL881" s="28"/>
      <c r="HWM881" s="28"/>
      <c r="HWN881" s="28"/>
      <c r="HWO881" s="28"/>
      <c r="HWP881" s="28"/>
      <c r="HWQ881" s="28"/>
      <c r="HWR881" s="28"/>
      <c r="HWS881" s="28"/>
      <c r="HWT881" s="28"/>
      <c r="HWU881" s="28"/>
      <c r="HWV881" s="28"/>
      <c r="HWW881" s="28"/>
      <c r="HWX881" s="28"/>
      <c r="HWY881" s="28"/>
      <c r="HWZ881" s="28"/>
      <c r="HXA881" s="28"/>
      <c r="HXB881" s="28"/>
      <c r="HXC881" s="28"/>
      <c r="HXD881" s="28"/>
      <c r="HXE881" s="28"/>
      <c r="HXF881" s="28"/>
      <c r="HXG881" s="28"/>
      <c r="HXH881" s="28"/>
      <c r="HXI881" s="28"/>
      <c r="HXJ881" s="28"/>
      <c r="HXK881" s="28"/>
      <c r="HXL881" s="28"/>
      <c r="HXM881" s="28"/>
      <c r="HXN881" s="28"/>
      <c r="HXO881" s="28"/>
      <c r="HXP881" s="28"/>
      <c r="HXQ881" s="28"/>
      <c r="HXR881" s="28"/>
      <c r="HXS881" s="28"/>
      <c r="HXT881" s="28"/>
      <c r="HXU881" s="28"/>
      <c r="HXV881" s="28"/>
      <c r="HXW881" s="28"/>
      <c r="HXX881" s="28"/>
      <c r="HXY881" s="28"/>
      <c r="HXZ881" s="28"/>
      <c r="HYA881" s="28"/>
      <c r="HYB881" s="28"/>
      <c r="HYC881" s="28"/>
      <c r="HYD881" s="28"/>
      <c r="HYE881" s="28"/>
      <c r="HYF881" s="28"/>
      <c r="HYG881" s="28"/>
      <c r="HYH881" s="28"/>
      <c r="HYI881" s="28"/>
      <c r="HYJ881" s="28"/>
      <c r="HYK881" s="28"/>
      <c r="HYL881" s="28"/>
      <c r="HYM881" s="28"/>
      <c r="HYN881" s="28"/>
      <c r="HYO881" s="28"/>
      <c r="HYP881" s="28"/>
      <c r="HYQ881" s="28"/>
      <c r="HYR881" s="28"/>
      <c r="HYS881" s="28"/>
      <c r="HYT881" s="28"/>
      <c r="HYU881" s="28"/>
      <c r="HYV881" s="28"/>
      <c r="HYW881" s="28"/>
      <c r="HYX881" s="28"/>
      <c r="HYY881" s="28"/>
      <c r="HYZ881" s="28"/>
      <c r="HZA881" s="28"/>
      <c r="HZB881" s="28"/>
      <c r="HZC881" s="28"/>
      <c r="HZD881" s="28"/>
      <c r="HZE881" s="28"/>
      <c r="HZF881" s="28"/>
      <c r="HZG881" s="28"/>
      <c r="HZH881" s="28"/>
      <c r="HZI881" s="28"/>
      <c r="HZJ881" s="28"/>
      <c r="HZK881" s="28"/>
      <c r="HZL881" s="28"/>
      <c r="HZM881" s="28"/>
      <c r="HZN881" s="28"/>
      <c r="HZO881" s="28"/>
      <c r="HZP881" s="28"/>
      <c r="HZQ881" s="28"/>
      <c r="HZR881" s="28"/>
      <c r="HZS881" s="28"/>
      <c r="HZT881" s="28"/>
      <c r="HZU881" s="28"/>
      <c r="HZV881" s="28"/>
      <c r="HZW881" s="28"/>
      <c r="HZX881" s="28"/>
      <c r="HZY881" s="28"/>
      <c r="HZZ881" s="28"/>
      <c r="IAA881" s="28"/>
      <c r="IAB881" s="28"/>
      <c r="IAC881" s="28"/>
      <c r="IAD881" s="28"/>
      <c r="IAE881" s="28"/>
      <c r="IAF881" s="28"/>
      <c r="IAG881" s="28"/>
      <c r="IAH881" s="28"/>
      <c r="IAI881" s="28"/>
      <c r="IAJ881" s="28"/>
      <c r="IAK881" s="28"/>
      <c r="IAL881" s="28"/>
      <c r="IAM881" s="28"/>
      <c r="IAN881" s="28"/>
      <c r="IAO881" s="28"/>
      <c r="IAP881" s="28"/>
      <c r="IAQ881" s="28"/>
      <c r="IAR881" s="28"/>
      <c r="IAS881" s="28"/>
      <c r="IAT881" s="28"/>
      <c r="IAU881" s="28"/>
      <c r="IAV881" s="28"/>
      <c r="IAW881" s="28"/>
      <c r="IAX881" s="28"/>
      <c r="IAY881" s="28"/>
      <c r="IAZ881" s="28"/>
      <c r="IBA881" s="28"/>
      <c r="IBB881" s="28"/>
      <c r="IBC881" s="28"/>
      <c r="IBD881" s="28"/>
      <c r="IBE881" s="28"/>
      <c r="IBF881" s="28"/>
      <c r="IBG881" s="28"/>
      <c r="IBH881" s="28"/>
      <c r="IBI881" s="28"/>
      <c r="IBJ881" s="28"/>
      <c r="IBK881" s="28"/>
      <c r="IBL881" s="28"/>
      <c r="IBM881" s="28"/>
      <c r="IBN881" s="28"/>
      <c r="IBO881" s="28"/>
      <c r="IBP881" s="28"/>
      <c r="IBQ881" s="28"/>
      <c r="IBR881" s="28"/>
      <c r="IBS881" s="28"/>
      <c r="IBT881" s="28"/>
      <c r="IBU881" s="28"/>
      <c r="IBV881" s="28"/>
      <c r="IBW881" s="28"/>
      <c r="IBX881" s="28"/>
      <c r="IBY881" s="28"/>
      <c r="IBZ881" s="28"/>
      <c r="ICA881" s="28"/>
      <c r="ICB881" s="28"/>
      <c r="ICC881" s="28"/>
      <c r="ICD881" s="28"/>
      <c r="ICE881" s="28"/>
      <c r="ICF881" s="28"/>
      <c r="ICG881" s="28"/>
      <c r="ICH881" s="28"/>
      <c r="ICI881" s="28"/>
      <c r="ICJ881" s="28"/>
      <c r="ICK881" s="28"/>
      <c r="ICL881" s="28"/>
      <c r="ICM881" s="28"/>
      <c r="ICN881" s="28"/>
      <c r="ICO881" s="28"/>
      <c r="ICP881" s="28"/>
      <c r="ICQ881" s="28"/>
      <c r="ICR881" s="28"/>
      <c r="ICS881" s="28"/>
      <c r="ICT881" s="28"/>
      <c r="ICU881" s="28"/>
      <c r="ICV881" s="28"/>
      <c r="ICW881" s="28"/>
      <c r="ICX881" s="28"/>
      <c r="ICY881" s="28"/>
      <c r="ICZ881" s="28"/>
      <c r="IDA881" s="28"/>
      <c r="IDB881" s="28"/>
      <c r="IDC881" s="28"/>
      <c r="IDD881" s="28"/>
      <c r="IDE881" s="28"/>
      <c r="IDF881" s="28"/>
      <c r="IDG881" s="28"/>
      <c r="IDH881" s="28"/>
      <c r="IDI881" s="28"/>
      <c r="IDJ881" s="28"/>
      <c r="IDK881" s="28"/>
      <c r="IDL881" s="28"/>
      <c r="IDM881" s="28"/>
      <c r="IDN881" s="28"/>
      <c r="IDO881" s="28"/>
      <c r="IDP881" s="28"/>
      <c r="IDQ881" s="28"/>
      <c r="IDR881" s="28"/>
      <c r="IDS881" s="28"/>
      <c r="IDT881" s="28"/>
      <c r="IDU881" s="28"/>
      <c r="IDV881" s="28"/>
      <c r="IDW881" s="28"/>
      <c r="IDX881" s="28"/>
      <c r="IDY881" s="28"/>
      <c r="IDZ881" s="28"/>
      <c r="IEA881" s="28"/>
      <c r="IEB881" s="28"/>
      <c r="IEC881" s="28"/>
      <c r="IED881" s="28"/>
      <c r="IEE881" s="28"/>
      <c r="IEF881" s="28"/>
      <c r="IEG881" s="28"/>
      <c r="IEH881" s="28"/>
      <c r="IEI881" s="28"/>
      <c r="IEJ881" s="28"/>
      <c r="IEK881" s="28"/>
      <c r="IEL881" s="28"/>
      <c r="IEM881" s="28"/>
      <c r="IEN881" s="28"/>
      <c r="IEO881" s="28"/>
      <c r="IEP881" s="28"/>
      <c r="IEQ881" s="28"/>
      <c r="IER881" s="28"/>
      <c r="IES881" s="28"/>
      <c r="IET881" s="28"/>
      <c r="IEU881" s="28"/>
      <c r="IEV881" s="28"/>
      <c r="IEW881" s="28"/>
      <c r="IEX881" s="28"/>
      <c r="IEY881" s="28"/>
      <c r="IEZ881" s="28"/>
      <c r="IFA881" s="28"/>
      <c r="IFB881" s="28"/>
      <c r="IFC881" s="28"/>
      <c r="IFD881" s="28"/>
      <c r="IFE881" s="28"/>
      <c r="IFF881" s="28"/>
      <c r="IFG881" s="28"/>
      <c r="IFH881" s="28"/>
      <c r="IFI881" s="28"/>
      <c r="IFJ881" s="28"/>
      <c r="IFK881" s="28"/>
      <c r="IFL881" s="28"/>
      <c r="IFM881" s="28"/>
      <c r="IFN881" s="28"/>
      <c r="IFO881" s="28"/>
      <c r="IFP881" s="28"/>
      <c r="IFQ881" s="28"/>
      <c r="IFR881" s="28"/>
      <c r="IFS881" s="28"/>
      <c r="IFT881" s="28"/>
      <c r="IFU881" s="28"/>
      <c r="IFV881" s="28"/>
      <c r="IFW881" s="28"/>
      <c r="IFX881" s="28"/>
      <c r="IFY881" s="28"/>
      <c r="IFZ881" s="28"/>
      <c r="IGA881" s="28"/>
      <c r="IGB881" s="28"/>
      <c r="IGC881" s="28"/>
      <c r="IGD881" s="28"/>
      <c r="IGE881" s="28"/>
      <c r="IGF881" s="28"/>
      <c r="IGG881" s="28"/>
      <c r="IGH881" s="28"/>
      <c r="IGI881" s="28"/>
      <c r="IGJ881" s="28"/>
      <c r="IGK881" s="28"/>
      <c r="IGL881" s="28"/>
      <c r="IGM881" s="28"/>
      <c r="IGN881" s="28"/>
      <c r="IGO881" s="28"/>
      <c r="IGP881" s="28"/>
      <c r="IGQ881" s="28"/>
      <c r="IGR881" s="28"/>
      <c r="IGS881" s="28"/>
      <c r="IGT881" s="28"/>
      <c r="IGU881" s="28"/>
      <c r="IGV881" s="28"/>
      <c r="IGW881" s="28"/>
      <c r="IGX881" s="28"/>
      <c r="IGY881" s="28"/>
      <c r="IGZ881" s="28"/>
      <c r="IHA881" s="28"/>
      <c r="IHB881" s="28"/>
      <c r="IHC881" s="28"/>
      <c r="IHD881" s="28"/>
      <c r="IHE881" s="28"/>
      <c r="IHF881" s="28"/>
      <c r="IHG881" s="28"/>
      <c r="IHH881" s="28"/>
      <c r="IHI881" s="28"/>
      <c r="IHJ881" s="28"/>
      <c r="IHK881" s="28"/>
      <c r="IHL881" s="28"/>
      <c r="IHM881" s="28"/>
      <c r="IHN881" s="28"/>
      <c r="IHO881" s="28"/>
      <c r="IHP881" s="28"/>
      <c r="IHQ881" s="28"/>
      <c r="IHR881" s="28"/>
      <c r="IHS881" s="28"/>
      <c r="IHT881" s="28"/>
      <c r="IHU881" s="28"/>
      <c r="IHV881" s="28"/>
      <c r="IHW881" s="28"/>
      <c r="IHX881" s="28"/>
      <c r="IHY881" s="28"/>
      <c r="IHZ881" s="28"/>
      <c r="IIA881" s="28"/>
      <c r="IIB881" s="28"/>
      <c r="IIC881" s="28"/>
      <c r="IID881" s="28"/>
      <c r="IIE881" s="28"/>
      <c r="IIF881" s="28"/>
      <c r="IIG881" s="28"/>
      <c r="IIH881" s="28"/>
      <c r="III881" s="28"/>
      <c r="IIJ881" s="28"/>
      <c r="IIK881" s="28"/>
      <c r="IIL881" s="28"/>
      <c r="IIM881" s="28"/>
      <c r="IIN881" s="28"/>
      <c r="IIO881" s="28"/>
      <c r="IIP881" s="28"/>
      <c r="IIQ881" s="28"/>
      <c r="IIR881" s="28"/>
      <c r="IIS881" s="28"/>
      <c r="IIT881" s="28"/>
      <c r="IIU881" s="28"/>
      <c r="IIV881" s="28"/>
      <c r="IIW881" s="28"/>
      <c r="IIX881" s="28"/>
      <c r="IIY881" s="28"/>
      <c r="IIZ881" s="28"/>
      <c r="IJA881" s="28"/>
      <c r="IJB881" s="28"/>
      <c r="IJC881" s="28"/>
      <c r="IJD881" s="28"/>
      <c r="IJE881" s="28"/>
      <c r="IJF881" s="28"/>
      <c r="IJG881" s="28"/>
      <c r="IJH881" s="28"/>
      <c r="IJI881" s="28"/>
      <c r="IJJ881" s="28"/>
      <c r="IJK881" s="28"/>
      <c r="IJL881" s="28"/>
      <c r="IJM881" s="28"/>
      <c r="IJN881" s="28"/>
      <c r="IJO881" s="28"/>
      <c r="IJP881" s="28"/>
      <c r="IJQ881" s="28"/>
      <c r="IJR881" s="28"/>
      <c r="IJS881" s="28"/>
      <c r="IJT881" s="28"/>
      <c r="IJU881" s="28"/>
      <c r="IJV881" s="28"/>
      <c r="IJW881" s="28"/>
      <c r="IJX881" s="28"/>
      <c r="IJY881" s="28"/>
      <c r="IJZ881" s="28"/>
      <c r="IKA881" s="28"/>
      <c r="IKB881" s="28"/>
      <c r="IKC881" s="28"/>
      <c r="IKD881" s="28"/>
      <c r="IKE881" s="28"/>
      <c r="IKF881" s="28"/>
      <c r="IKG881" s="28"/>
      <c r="IKH881" s="28"/>
      <c r="IKI881" s="28"/>
      <c r="IKJ881" s="28"/>
      <c r="IKK881" s="28"/>
      <c r="IKL881" s="28"/>
      <c r="IKM881" s="28"/>
      <c r="IKN881" s="28"/>
      <c r="IKO881" s="28"/>
      <c r="IKP881" s="28"/>
      <c r="IKQ881" s="28"/>
      <c r="IKR881" s="28"/>
      <c r="IKS881" s="28"/>
      <c r="IKT881" s="28"/>
      <c r="IKU881" s="28"/>
      <c r="IKV881" s="28"/>
      <c r="IKW881" s="28"/>
      <c r="IKX881" s="28"/>
      <c r="IKY881" s="28"/>
      <c r="IKZ881" s="28"/>
      <c r="ILA881" s="28"/>
      <c r="ILB881" s="28"/>
      <c r="ILC881" s="28"/>
      <c r="ILD881" s="28"/>
      <c r="ILE881" s="28"/>
      <c r="ILF881" s="28"/>
      <c r="ILG881" s="28"/>
      <c r="ILH881" s="28"/>
      <c r="ILI881" s="28"/>
      <c r="ILJ881" s="28"/>
      <c r="ILK881" s="28"/>
      <c r="ILL881" s="28"/>
      <c r="ILM881" s="28"/>
      <c r="ILN881" s="28"/>
      <c r="ILO881" s="28"/>
      <c r="ILP881" s="28"/>
      <c r="ILQ881" s="28"/>
      <c r="ILR881" s="28"/>
      <c r="ILS881" s="28"/>
      <c r="ILT881" s="28"/>
      <c r="ILU881" s="28"/>
      <c r="ILV881" s="28"/>
      <c r="ILW881" s="28"/>
      <c r="ILX881" s="28"/>
      <c r="ILY881" s="28"/>
      <c r="ILZ881" s="28"/>
      <c r="IMA881" s="28"/>
      <c r="IMB881" s="28"/>
      <c r="IMC881" s="28"/>
      <c r="IMD881" s="28"/>
      <c r="IME881" s="28"/>
      <c r="IMF881" s="28"/>
      <c r="IMG881" s="28"/>
      <c r="IMH881" s="28"/>
      <c r="IMI881" s="28"/>
      <c r="IMJ881" s="28"/>
      <c r="IMK881" s="28"/>
      <c r="IML881" s="28"/>
      <c r="IMM881" s="28"/>
      <c r="IMN881" s="28"/>
      <c r="IMO881" s="28"/>
      <c r="IMP881" s="28"/>
      <c r="IMQ881" s="28"/>
      <c r="IMR881" s="28"/>
      <c r="IMS881" s="28"/>
      <c r="IMT881" s="28"/>
      <c r="IMU881" s="28"/>
      <c r="IMV881" s="28"/>
      <c r="IMW881" s="28"/>
      <c r="IMX881" s="28"/>
      <c r="IMY881" s="28"/>
      <c r="IMZ881" s="28"/>
      <c r="INA881" s="28"/>
      <c r="INB881" s="28"/>
      <c r="INC881" s="28"/>
      <c r="IND881" s="28"/>
      <c r="INE881" s="28"/>
      <c r="INF881" s="28"/>
      <c r="ING881" s="28"/>
      <c r="INH881" s="28"/>
      <c r="INI881" s="28"/>
      <c r="INJ881" s="28"/>
      <c r="INK881" s="28"/>
      <c r="INL881" s="28"/>
      <c r="INM881" s="28"/>
      <c r="INN881" s="28"/>
      <c r="INO881" s="28"/>
      <c r="INP881" s="28"/>
      <c r="INQ881" s="28"/>
      <c r="INR881" s="28"/>
      <c r="INS881" s="28"/>
      <c r="INT881" s="28"/>
      <c r="INU881" s="28"/>
      <c r="INV881" s="28"/>
      <c r="INW881" s="28"/>
      <c r="INX881" s="28"/>
      <c r="INY881" s="28"/>
      <c r="INZ881" s="28"/>
      <c r="IOA881" s="28"/>
      <c r="IOB881" s="28"/>
      <c r="IOC881" s="28"/>
      <c r="IOD881" s="28"/>
      <c r="IOE881" s="28"/>
      <c r="IOF881" s="28"/>
      <c r="IOG881" s="28"/>
      <c r="IOH881" s="28"/>
      <c r="IOI881" s="28"/>
      <c r="IOJ881" s="28"/>
      <c r="IOK881" s="28"/>
      <c r="IOL881" s="28"/>
      <c r="IOM881" s="28"/>
      <c r="ION881" s="28"/>
      <c r="IOO881" s="28"/>
      <c r="IOP881" s="28"/>
      <c r="IOQ881" s="28"/>
      <c r="IOR881" s="28"/>
      <c r="IOS881" s="28"/>
      <c r="IOT881" s="28"/>
      <c r="IOU881" s="28"/>
      <c r="IOV881" s="28"/>
      <c r="IOW881" s="28"/>
      <c r="IOX881" s="28"/>
      <c r="IOY881" s="28"/>
      <c r="IOZ881" s="28"/>
      <c r="IPA881" s="28"/>
      <c r="IPB881" s="28"/>
      <c r="IPC881" s="28"/>
      <c r="IPD881" s="28"/>
      <c r="IPE881" s="28"/>
      <c r="IPF881" s="28"/>
      <c r="IPG881" s="28"/>
      <c r="IPH881" s="28"/>
      <c r="IPI881" s="28"/>
      <c r="IPJ881" s="28"/>
      <c r="IPK881" s="28"/>
      <c r="IPL881" s="28"/>
      <c r="IPM881" s="28"/>
      <c r="IPN881" s="28"/>
      <c r="IPO881" s="28"/>
      <c r="IPP881" s="28"/>
      <c r="IPQ881" s="28"/>
      <c r="IPR881" s="28"/>
      <c r="IPS881" s="28"/>
      <c r="IPT881" s="28"/>
      <c r="IPU881" s="28"/>
      <c r="IPV881" s="28"/>
      <c r="IPW881" s="28"/>
      <c r="IPX881" s="28"/>
      <c r="IPY881" s="28"/>
      <c r="IPZ881" s="28"/>
      <c r="IQA881" s="28"/>
      <c r="IQB881" s="28"/>
      <c r="IQC881" s="28"/>
      <c r="IQD881" s="28"/>
      <c r="IQE881" s="28"/>
      <c r="IQF881" s="28"/>
      <c r="IQG881" s="28"/>
      <c r="IQH881" s="28"/>
      <c r="IQI881" s="28"/>
      <c r="IQJ881" s="28"/>
      <c r="IQK881" s="28"/>
      <c r="IQL881" s="28"/>
      <c r="IQM881" s="28"/>
      <c r="IQN881" s="28"/>
      <c r="IQO881" s="28"/>
      <c r="IQP881" s="28"/>
      <c r="IQQ881" s="28"/>
      <c r="IQR881" s="28"/>
      <c r="IQS881" s="28"/>
      <c r="IQT881" s="28"/>
      <c r="IQU881" s="28"/>
      <c r="IQV881" s="28"/>
      <c r="IQW881" s="28"/>
      <c r="IQX881" s="28"/>
      <c r="IQY881" s="28"/>
      <c r="IQZ881" s="28"/>
      <c r="IRA881" s="28"/>
      <c r="IRB881" s="28"/>
      <c r="IRC881" s="28"/>
      <c r="IRD881" s="28"/>
      <c r="IRE881" s="28"/>
      <c r="IRF881" s="28"/>
      <c r="IRG881" s="28"/>
      <c r="IRH881" s="28"/>
      <c r="IRI881" s="28"/>
      <c r="IRJ881" s="28"/>
      <c r="IRK881" s="28"/>
      <c r="IRL881" s="28"/>
      <c r="IRM881" s="28"/>
      <c r="IRN881" s="28"/>
      <c r="IRO881" s="28"/>
      <c r="IRP881" s="28"/>
      <c r="IRQ881" s="28"/>
      <c r="IRR881" s="28"/>
      <c r="IRS881" s="28"/>
      <c r="IRT881" s="28"/>
      <c r="IRU881" s="28"/>
      <c r="IRV881" s="28"/>
      <c r="IRW881" s="28"/>
      <c r="IRX881" s="28"/>
      <c r="IRY881" s="28"/>
      <c r="IRZ881" s="28"/>
      <c r="ISA881" s="28"/>
      <c r="ISB881" s="28"/>
      <c r="ISC881" s="28"/>
      <c r="ISD881" s="28"/>
      <c r="ISE881" s="28"/>
      <c r="ISF881" s="28"/>
      <c r="ISG881" s="28"/>
      <c r="ISH881" s="28"/>
      <c r="ISI881" s="28"/>
      <c r="ISJ881" s="28"/>
      <c r="ISK881" s="28"/>
      <c r="ISL881" s="28"/>
      <c r="ISM881" s="28"/>
      <c r="ISN881" s="28"/>
      <c r="ISO881" s="28"/>
      <c r="ISP881" s="28"/>
      <c r="ISQ881" s="28"/>
      <c r="ISR881" s="28"/>
      <c r="ISS881" s="28"/>
      <c r="IST881" s="28"/>
      <c r="ISU881" s="28"/>
      <c r="ISV881" s="28"/>
      <c r="ISW881" s="28"/>
      <c r="ISX881" s="28"/>
      <c r="ISY881" s="28"/>
      <c r="ISZ881" s="28"/>
      <c r="ITA881" s="28"/>
      <c r="ITB881" s="28"/>
      <c r="ITC881" s="28"/>
      <c r="ITD881" s="28"/>
      <c r="ITE881" s="28"/>
      <c r="ITF881" s="28"/>
      <c r="ITG881" s="28"/>
      <c r="ITH881" s="28"/>
      <c r="ITI881" s="28"/>
      <c r="ITJ881" s="28"/>
      <c r="ITK881" s="28"/>
      <c r="ITL881" s="28"/>
      <c r="ITM881" s="28"/>
      <c r="ITN881" s="28"/>
      <c r="ITO881" s="28"/>
      <c r="ITP881" s="28"/>
      <c r="ITQ881" s="28"/>
      <c r="ITR881" s="28"/>
      <c r="ITS881" s="28"/>
      <c r="ITT881" s="28"/>
      <c r="ITU881" s="28"/>
      <c r="ITV881" s="28"/>
      <c r="ITW881" s="28"/>
      <c r="ITX881" s="28"/>
      <c r="ITY881" s="28"/>
      <c r="ITZ881" s="28"/>
      <c r="IUA881" s="28"/>
      <c r="IUB881" s="28"/>
      <c r="IUC881" s="28"/>
      <c r="IUD881" s="28"/>
      <c r="IUE881" s="28"/>
      <c r="IUF881" s="28"/>
      <c r="IUG881" s="28"/>
      <c r="IUH881" s="28"/>
      <c r="IUI881" s="28"/>
      <c r="IUJ881" s="28"/>
      <c r="IUK881" s="28"/>
      <c r="IUL881" s="28"/>
      <c r="IUM881" s="28"/>
      <c r="IUN881" s="28"/>
      <c r="IUO881" s="28"/>
      <c r="IUP881" s="28"/>
      <c r="IUQ881" s="28"/>
      <c r="IUR881" s="28"/>
      <c r="IUS881" s="28"/>
      <c r="IUT881" s="28"/>
      <c r="IUU881" s="28"/>
      <c r="IUV881" s="28"/>
      <c r="IUW881" s="28"/>
      <c r="IUX881" s="28"/>
      <c r="IUY881" s="28"/>
      <c r="IUZ881" s="28"/>
      <c r="IVA881" s="28"/>
      <c r="IVB881" s="28"/>
      <c r="IVC881" s="28"/>
      <c r="IVD881" s="28"/>
      <c r="IVE881" s="28"/>
      <c r="IVF881" s="28"/>
      <c r="IVG881" s="28"/>
      <c r="IVH881" s="28"/>
      <c r="IVI881" s="28"/>
      <c r="IVJ881" s="28"/>
      <c r="IVK881" s="28"/>
      <c r="IVL881" s="28"/>
      <c r="IVM881" s="28"/>
      <c r="IVN881" s="28"/>
      <c r="IVO881" s="28"/>
      <c r="IVP881" s="28"/>
      <c r="IVQ881" s="28"/>
      <c r="IVR881" s="28"/>
      <c r="IVS881" s="28"/>
      <c r="IVT881" s="28"/>
      <c r="IVU881" s="28"/>
      <c r="IVV881" s="28"/>
      <c r="IVW881" s="28"/>
      <c r="IVX881" s="28"/>
      <c r="IVY881" s="28"/>
      <c r="IVZ881" s="28"/>
      <c r="IWA881" s="28"/>
      <c r="IWB881" s="28"/>
      <c r="IWC881" s="28"/>
      <c r="IWD881" s="28"/>
      <c r="IWE881" s="28"/>
      <c r="IWF881" s="28"/>
      <c r="IWG881" s="28"/>
      <c r="IWH881" s="28"/>
      <c r="IWI881" s="28"/>
      <c r="IWJ881" s="28"/>
      <c r="IWK881" s="28"/>
      <c r="IWL881" s="28"/>
      <c r="IWM881" s="28"/>
      <c r="IWN881" s="28"/>
      <c r="IWO881" s="28"/>
      <c r="IWP881" s="28"/>
      <c r="IWQ881" s="28"/>
      <c r="IWR881" s="28"/>
      <c r="IWS881" s="28"/>
      <c r="IWT881" s="28"/>
      <c r="IWU881" s="28"/>
      <c r="IWV881" s="28"/>
      <c r="IWW881" s="28"/>
      <c r="IWX881" s="28"/>
      <c r="IWY881" s="28"/>
      <c r="IWZ881" s="28"/>
      <c r="IXA881" s="28"/>
      <c r="IXB881" s="28"/>
      <c r="IXC881" s="28"/>
      <c r="IXD881" s="28"/>
      <c r="IXE881" s="28"/>
      <c r="IXF881" s="28"/>
      <c r="IXG881" s="28"/>
      <c r="IXH881" s="28"/>
      <c r="IXI881" s="28"/>
      <c r="IXJ881" s="28"/>
      <c r="IXK881" s="28"/>
      <c r="IXL881" s="28"/>
      <c r="IXM881" s="28"/>
      <c r="IXN881" s="28"/>
      <c r="IXO881" s="28"/>
      <c r="IXP881" s="28"/>
      <c r="IXQ881" s="28"/>
      <c r="IXR881" s="28"/>
      <c r="IXS881" s="28"/>
      <c r="IXT881" s="28"/>
      <c r="IXU881" s="28"/>
      <c r="IXV881" s="28"/>
      <c r="IXW881" s="28"/>
      <c r="IXX881" s="28"/>
      <c r="IXY881" s="28"/>
      <c r="IXZ881" s="28"/>
      <c r="IYA881" s="28"/>
      <c r="IYB881" s="28"/>
      <c r="IYC881" s="28"/>
      <c r="IYD881" s="28"/>
      <c r="IYE881" s="28"/>
      <c r="IYF881" s="28"/>
      <c r="IYG881" s="28"/>
      <c r="IYH881" s="28"/>
      <c r="IYI881" s="28"/>
      <c r="IYJ881" s="28"/>
      <c r="IYK881" s="28"/>
      <c r="IYL881" s="28"/>
      <c r="IYM881" s="28"/>
      <c r="IYN881" s="28"/>
      <c r="IYO881" s="28"/>
      <c r="IYP881" s="28"/>
      <c r="IYQ881" s="28"/>
      <c r="IYR881" s="28"/>
      <c r="IYS881" s="28"/>
      <c r="IYT881" s="28"/>
      <c r="IYU881" s="28"/>
      <c r="IYV881" s="28"/>
      <c r="IYW881" s="28"/>
      <c r="IYX881" s="28"/>
      <c r="IYY881" s="28"/>
      <c r="IYZ881" s="28"/>
      <c r="IZA881" s="28"/>
      <c r="IZB881" s="28"/>
      <c r="IZC881" s="28"/>
      <c r="IZD881" s="28"/>
      <c r="IZE881" s="28"/>
      <c r="IZF881" s="28"/>
      <c r="IZG881" s="28"/>
      <c r="IZH881" s="28"/>
      <c r="IZI881" s="28"/>
      <c r="IZJ881" s="28"/>
      <c r="IZK881" s="28"/>
      <c r="IZL881" s="28"/>
      <c r="IZM881" s="28"/>
      <c r="IZN881" s="28"/>
      <c r="IZO881" s="28"/>
      <c r="IZP881" s="28"/>
      <c r="IZQ881" s="28"/>
      <c r="IZR881" s="28"/>
      <c r="IZS881" s="28"/>
      <c r="IZT881" s="28"/>
      <c r="IZU881" s="28"/>
      <c r="IZV881" s="28"/>
      <c r="IZW881" s="28"/>
      <c r="IZX881" s="28"/>
      <c r="IZY881" s="28"/>
      <c r="IZZ881" s="28"/>
      <c r="JAA881" s="28"/>
      <c r="JAB881" s="28"/>
      <c r="JAC881" s="28"/>
      <c r="JAD881" s="28"/>
      <c r="JAE881" s="28"/>
      <c r="JAF881" s="28"/>
      <c r="JAG881" s="28"/>
      <c r="JAH881" s="28"/>
      <c r="JAI881" s="28"/>
      <c r="JAJ881" s="28"/>
      <c r="JAK881" s="28"/>
      <c r="JAL881" s="28"/>
      <c r="JAM881" s="28"/>
      <c r="JAN881" s="28"/>
      <c r="JAO881" s="28"/>
      <c r="JAP881" s="28"/>
      <c r="JAQ881" s="28"/>
      <c r="JAR881" s="28"/>
      <c r="JAS881" s="28"/>
      <c r="JAT881" s="28"/>
      <c r="JAU881" s="28"/>
      <c r="JAV881" s="28"/>
      <c r="JAW881" s="28"/>
      <c r="JAX881" s="28"/>
      <c r="JAY881" s="28"/>
      <c r="JAZ881" s="28"/>
      <c r="JBA881" s="28"/>
      <c r="JBB881" s="28"/>
      <c r="JBC881" s="28"/>
      <c r="JBD881" s="28"/>
      <c r="JBE881" s="28"/>
      <c r="JBF881" s="28"/>
      <c r="JBG881" s="28"/>
      <c r="JBH881" s="28"/>
      <c r="JBI881" s="28"/>
      <c r="JBJ881" s="28"/>
      <c r="JBK881" s="28"/>
      <c r="JBL881" s="28"/>
      <c r="JBM881" s="28"/>
      <c r="JBN881" s="28"/>
      <c r="JBO881" s="28"/>
      <c r="JBP881" s="28"/>
      <c r="JBQ881" s="28"/>
      <c r="JBR881" s="28"/>
      <c r="JBS881" s="28"/>
      <c r="JBT881" s="28"/>
      <c r="JBU881" s="28"/>
      <c r="JBV881" s="28"/>
      <c r="JBW881" s="28"/>
      <c r="JBX881" s="28"/>
      <c r="JBY881" s="28"/>
      <c r="JBZ881" s="28"/>
      <c r="JCA881" s="28"/>
      <c r="JCB881" s="28"/>
      <c r="JCC881" s="28"/>
      <c r="JCD881" s="28"/>
      <c r="JCE881" s="28"/>
      <c r="JCF881" s="28"/>
      <c r="JCG881" s="28"/>
      <c r="JCH881" s="28"/>
      <c r="JCI881" s="28"/>
      <c r="JCJ881" s="28"/>
      <c r="JCK881" s="28"/>
      <c r="JCL881" s="28"/>
      <c r="JCM881" s="28"/>
      <c r="JCN881" s="28"/>
      <c r="JCO881" s="28"/>
      <c r="JCP881" s="28"/>
      <c r="JCQ881" s="28"/>
      <c r="JCR881" s="28"/>
      <c r="JCS881" s="28"/>
      <c r="JCT881" s="28"/>
      <c r="JCU881" s="28"/>
      <c r="JCV881" s="28"/>
      <c r="JCW881" s="28"/>
      <c r="JCX881" s="28"/>
      <c r="JCY881" s="28"/>
      <c r="JCZ881" s="28"/>
      <c r="JDA881" s="28"/>
      <c r="JDB881" s="28"/>
      <c r="JDC881" s="28"/>
      <c r="JDD881" s="28"/>
      <c r="JDE881" s="28"/>
      <c r="JDF881" s="28"/>
      <c r="JDG881" s="28"/>
      <c r="JDH881" s="28"/>
      <c r="JDI881" s="28"/>
      <c r="JDJ881" s="28"/>
      <c r="JDK881" s="28"/>
      <c r="JDL881" s="28"/>
      <c r="JDM881" s="28"/>
      <c r="JDN881" s="28"/>
      <c r="JDO881" s="28"/>
      <c r="JDP881" s="28"/>
      <c r="JDQ881" s="28"/>
      <c r="JDR881" s="28"/>
      <c r="JDS881" s="28"/>
      <c r="JDT881" s="28"/>
      <c r="JDU881" s="28"/>
      <c r="JDV881" s="28"/>
      <c r="JDW881" s="28"/>
      <c r="JDX881" s="28"/>
      <c r="JDY881" s="28"/>
      <c r="JDZ881" s="28"/>
      <c r="JEA881" s="28"/>
      <c r="JEB881" s="28"/>
      <c r="JEC881" s="28"/>
      <c r="JED881" s="28"/>
      <c r="JEE881" s="28"/>
      <c r="JEF881" s="28"/>
      <c r="JEG881" s="28"/>
      <c r="JEH881" s="28"/>
      <c r="JEI881" s="28"/>
      <c r="JEJ881" s="28"/>
      <c r="JEK881" s="28"/>
      <c r="JEL881" s="28"/>
      <c r="JEM881" s="28"/>
      <c r="JEN881" s="28"/>
      <c r="JEO881" s="28"/>
      <c r="JEP881" s="28"/>
      <c r="JEQ881" s="28"/>
      <c r="JER881" s="28"/>
      <c r="JES881" s="28"/>
      <c r="JET881" s="28"/>
      <c r="JEU881" s="28"/>
      <c r="JEV881" s="28"/>
      <c r="JEW881" s="28"/>
      <c r="JEX881" s="28"/>
      <c r="JEY881" s="28"/>
      <c r="JEZ881" s="28"/>
      <c r="JFA881" s="28"/>
      <c r="JFB881" s="28"/>
      <c r="JFC881" s="28"/>
      <c r="JFD881" s="28"/>
      <c r="JFE881" s="28"/>
      <c r="JFF881" s="28"/>
      <c r="JFG881" s="28"/>
      <c r="JFH881" s="28"/>
      <c r="JFI881" s="28"/>
      <c r="JFJ881" s="28"/>
      <c r="JFK881" s="28"/>
      <c r="JFL881" s="28"/>
      <c r="JFM881" s="28"/>
      <c r="JFN881" s="28"/>
      <c r="JFO881" s="28"/>
      <c r="JFP881" s="28"/>
      <c r="JFQ881" s="28"/>
      <c r="JFR881" s="28"/>
      <c r="JFS881" s="28"/>
      <c r="JFT881" s="28"/>
      <c r="JFU881" s="28"/>
      <c r="JFV881" s="28"/>
      <c r="JFW881" s="28"/>
      <c r="JFX881" s="28"/>
      <c r="JFY881" s="28"/>
      <c r="JFZ881" s="28"/>
      <c r="JGA881" s="28"/>
      <c r="JGB881" s="28"/>
      <c r="JGC881" s="28"/>
      <c r="JGD881" s="28"/>
      <c r="JGE881" s="28"/>
      <c r="JGF881" s="28"/>
      <c r="JGG881" s="28"/>
      <c r="JGH881" s="28"/>
      <c r="JGI881" s="28"/>
      <c r="JGJ881" s="28"/>
      <c r="JGK881" s="28"/>
      <c r="JGL881" s="28"/>
      <c r="JGM881" s="28"/>
      <c r="JGN881" s="28"/>
      <c r="JGO881" s="28"/>
      <c r="JGP881" s="28"/>
      <c r="JGQ881" s="28"/>
      <c r="JGR881" s="28"/>
      <c r="JGS881" s="28"/>
      <c r="JGT881" s="28"/>
      <c r="JGU881" s="28"/>
      <c r="JGV881" s="28"/>
      <c r="JGW881" s="28"/>
      <c r="JGX881" s="28"/>
      <c r="JGY881" s="28"/>
      <c r="JGZ881" s="28"/>
      <c r="JHA881" s="28"/>
      <c r="JHB881" s="28"/>
      <c r="JHC881" s="28"/>
      <c r="JHD881" s="28"/>
      <c r="JHE881" s="28"/>
      <c r="JHF881" s="28"/>
      <c r="JHG881" s="28"/>
      <c r="JHH881" s="28"/>
      <c r="JHI881" s="28"/>
      <c r="JHJ881" s="28"/>
      <c r="JHK881" s="28"/>
      <c r="JHL881" s="28"/>
      <c r="JHM881" s="28"/>
      <c r="JHN881" s="28"/>
      <c r="JHO881" s="28"/>
      <c r="JHP881" s="28"/>
      <c r="JHQ881" s="28"/>
      <c r="JHR881" s="28"/>
      <c r="JHS881" s="28"/>
      <c r="JHT881" s="28"/>
      <c r="JHU881" s="28"/>
      <c r="JHV881" s="28"/>
      <c r="JHW881" s="28"/>
      <c r="JHX881" s="28"/>
      <c r="JHY881" s="28"/>
      <c r="JHZ881" s="28"/>
      <c r="JIA881" s="28"/>
      <c r="JIB881" s="28"/>
      <c r="JIC881" s="28"/>
      <c r="JID881" s="28"/>
      <c r="JIE881" s="28"/>
      <c r="JIF881" s="28"/>
      <c r="JIG881" s="28"/>
      <c r="JIH881" s="28"/>
      <c r="JII881" s="28"/>
      <c r="JIJ881" s="28"/>
      <c r="JIK881" s="28"/>
      <c r="JIL881" s="28"/>
      <c r="JIM881" s="28"/>
      <c r="JIN881" s="28"/>
      <c r="JIO881" s="28"/>
      <c r="JIP881" s="28"/>
      <c r="JIQ881" s="28"/>
      <c r="JIR881" s="28"/>
      <c r="JIS881" s="28"/>
      <c r="JIT881" s="28"/>
      <c r="JIU881" s="28"/>
      <c r="JIV881" s="28"/>
      <c r="JIW881" s="28"/>
      <c r="JIX881" s="28"/>
      <c r="JIY881" s="28"/>
      <c r="JIZ881" s="28"/>
      <c r="JJA881" s="28"/>
      <c r="JJB881" s="28"/>
      <c r="JJC881" s="28"/>
      <c r="JJD881" s="28"/>
      <c r="JJE881" s="28"/>
      <c r="JJF881" s="28"/>
      <c r="JJG881" s="28"/>
      <c r="JJH881" s="28"/>
      <c r="JJI881" s="28"/>
      <c r="JJJ881" s="28"/>
      <c r="JJK881" s="28"/>
      <c r="JJL881" s="28"/>
      <c r="JJM881" s="28"/>
      <c r="JJN881" s="28"/>
      <c r="JJO881" s="28"/>
      <c r="JJP881" s="28"/>
      <c r="JJQ881" s="28"/>
      <c r="JJR881" s="28"/>
      <c r="JJS881" s="28"/>
      <c r="JJT881" s="28"/>
      <c r="JJU881" s="28"/>
      <c r="JJV881" s="28"/>
      <c r="JJW881" s="28"/>
      <c r="JJX881" s="28"/>
      <c r="JJY881" s="28"/>
      <c r="JJZ881" s="28"/>
      <c r="JKA881" s="28"/>
      <c r="JKB881" s="28"/>
      <c r="JKC881" s="28"/>
      <c r="JKD881" s="28"/>
      <c r="JKE881" s="28"/>
      <c r="JKF881" s="28"/>
      <c r="JKG881" s="28"/>
      <c r="JKH881" s="28"/>
      <c r="JKI881" s="28"/>
      <c r="JKJ881" s="28"/>
      <c r="JKK881" s="28"/>
      <c r="JKL881" s="28"/>
      <c r="JKM881" s="28"/>
      <c r="JKN881" s="28"/>
      <c r="JKO881" s="28"/>
      <c r="JKP881" s="28"/>
      <c r="JKQ881" s="28"/>
      <c r="JKR881" s="28"/>
      <c r="JKS881" s="28"/>
      <c r="JKT881" s="28"/>
      <c r="JKU881" s="28"/>
      <c r="JKV881" s="28"/>
      <c r="JKW881" s="28"/>
      <c r="JKX881" s="28"/>
      <c r="JKY881" s="28"/>
      <c r="JKZ881" s="28"/>
      <c r="JLA881" s="28"/>
      <c r="JLB881" s="28"/>
      <c r="JLC881" s="28"/>
      <c r="JLD881" s="28"/>
      <c r="JLE881" s="28"/>
      <c r="JLF881" s="28"/>
      <c r="JLG881" s="28"/>
      <c r="JLH881" s="28"/>
      <c r="JLI881" s="28"/>
      <c r="JLJ881" s="28"/>
      <c r="JLK881" s="28"/>
      <c r="JLL881" s="28"/>
      <c r="JLM881" s="28"/>
      <c r="JLN881" s="28"/>
      <c r="JLO881" s="28"/>
      <c r="JLP881" s="28"/>
      <c r="JLQ881" s="28"/>
      <c r="JLR881" s="28"/>
      <c r="JLS881" s="28"/>
      <c r="JLT881" s="28"/>
      <c r="JLU881" s="28"/>
      <c r="JLV881" s="28"/>
      <c r="JLW881" s="28"/>
      <c r="JLX881" s="28"/>
      <c r="JLY881" s="28"/>
      <c r="JLZ881" s="28"/>
      <c r="JMA881" s="28"/>
      <c r="JMB881" s="28"/>
      <c r="JMC881" s="28"/>
      <c r="JMD881" s="28"/>
      <c r="JME881" s="28"/>
      <c r="JMF881" s="28"/>
      <c r="JMG881" s="28"/>
      <c r="JMH881" s="28"/>
      <c r="JMI881" s="28"/>
      <c r="JMJ881" s="28"/>
      <c r="JMK881" s="28"/>
      <c r="JML881" s="28"/>
      <c r="JMM881" s="28"/>
      <c r="JMN881" s="28"/>
      <c r="JMO881" s="28"/>
      <c r="JMP881" s="28"/>
      <c r="JMQ881" s="28"/>
      <c r="JMR881" s="28"/>
      <c r="JMS881" s="28"/>
      <c r="JMT881" s="28"/>
      <c r="JMU881" s="28"/>
      <c r="JMV881" s="28"/>
      <c r="JMW881" s="28"/>
      <c r="JMX881" s="28"/>
      <c r="JMY881" s="28"/>
      <c r="JMZ881" s="28"/>
      <c r="JNA881" s="28"/>
      <c r="JNB881" s="28"/>
      <c r="JNC881" s="28"/>
      <c r="JND881" s="28"/>
      <c r="JNE881" s="28"/>
      <c r="JNF881" s="28"/>
      <c r="JNG881" s="28"/>
      <c r="JNH881" s="28"/>
      <c r="JNI881" s="28"/>
      <c r="JNJ881" s="28"/>
      <c r="JNK881" s="28"/>
      <c r="JNL881" s="28"/>
      <c r="JNM881" s="28"/>
      <c r="JNN881" s="28"/>
      <c r="JNO881" s="28"/>
      <c r="JNP881" s="28"/>
      <c r="JNQ881" s="28"/>
      <c r="JNR881" s="28"/>
      <c r="JNS881" s="28"/>
      <c r="JNT881" s="28"/>
      <c r="JNU881" s="28"/>
      <c r="JNV881" s="28"/>
      <c r="JNW881" s="28"/>
      <c r="JNX881" s="28"/>
      <c r="JNY881" s="28"/>
      <c r="JNZ881" s="28"/>
      <c r="JOA881" s="28"/>
      <c r="JOB881" s="28"/>
      <c r="JOC881" s="28"/>
      <c r="JOD881" s="28"/>
      <c r="JOE881" s="28"/>
      <c r="JOF881" s="28"/>
      <c r="JOG881" s="28"/>
      <c r="JOH881" s="28"/>
      <c r="JOI881" s="28"/>
      <c r="JOJ881" s="28"/>
      <c r="JOK881" s="28"/>
      <c r="JOL881" s="28"/>
      <c r="JOM881" s="28"/>
      <c r="JON881" s="28"/>
      <c r="JOO881" s="28"/>
      <c r="JOP881" s="28"/>
      <c r="JOQ881" s="28"/>
      <c r="JOR881" s="28"/>
      <c r="JOS881" s="28"/>
      <c r="JOT881" s="28"/>
      <c r="JOU881" s="28"/>
      <c r="JOV881" s="28"/>
      <c r="JOW881" s="28"/>
      <c r="JOX881" s="28"/>
      <c r="JOY881" s="28"/>
      <c r="JOZ881" s="28"/>
      <c r="JPA881" s="28"/>
      <c r="JPB881" s="28"/>
      <c r="JPC881" s="28"/>
      <c r="JPD881" s="28"/>
      <c r="JPE881" s="28"/>
      <c r="JPF881" s="28"/>
      <c r="JPG881" s="28"/>
      <c r="JPH881" s="28"/>
      <c r="JPI881" s="28"/>
      <c r="JPJ881" s="28"/>
      <c r="JPK881" s="28"/>
      <c r="JPL881" s="28"/>
      <c r="JPM881" s="28"/>
      <c r="JPN881" s="28"/>
      <c r="JPO881" s="28"/>
      <c r="JPP881" s="28"/>
      <c r="JPQ881" s="28"/>
      <c r="JPR881" s="28"/>
      <c r="JPS881" s="28"/>
      <c r="JPT881" s="28"/>
      <c r="JPU881" s="28"/>
      <c r="JPV881" s="28"/>
      <c r="JPW881" s="28"/>
      <c r="JPX881" s="28"/>
      <c r="JPY881" s="28"/>
      <c r="JPZ881" s="28"/>
      <c r="JQA881" s="28"/>
      <c r="JQB881" s="28"/>
      <c r="JQC881" s="28"/>
      <c r="JQD881" s="28"/>
      <c r="JQE881" s="28"/>
      <c r="JQF881" s="28"/>
      <c r="JQG881" s="28"/>
      <c r="JQH881" s="28"/>
      <c r="JQI881" s="28"/>
      <c r="JQJ881" s="28"/>
      <c r="JQK881" s="28"/>
      <c r="JQL881" s="28"/>
      <c r="JQM881" s="28"/>
      <c r="JQN881" s="28"/>
      <c r="JQO881" s="28"/>
      <c r="JQP881" s="28"/>
      <c r="JQQ881" s="28"/>
      <c r="JQR881" s="28"/>
      <c r="JQS881" s="28"/>
      <c r="JQT881" s="28"/>
      <c r="JQU881" s="28"/>
      <c r="JQV881" s="28"/>
      <c r="JQW881" s="28"/>
      <c r="JQX881" s="28"/>
      <c r="JQY881" s="28"/>
      <c r="JQZ881" s="28"/>
      <c r="JRA881" s="28"/>
      <c r="JRB881" s="28"/>
      <c r="JRC881" s="28"/>
      <c r="JRD881" s="28"/>
      <c r="JRE881" s="28"/>
      <c r="JRF881" s="28"/>
      <c r="JRG881" s="28"/>
      <c r="JRH881" s="28"/>
      <c r="JRI881" s="28"/>
      <c r="JRJ881" s="28"/>
      <c r="JRK881" s="28"/>
      <c r="JRL881" s="28"/>
      <c r="JRM881" s="28"/>
      <c r="JRN881" s="28"/>
      <c r="JRO881" s="28"/>
      <c r="JRP881" s="28"/>
      <c r="JRQ881" s="28"/>
      <c r="JRR881" s="28"/>
      <c r="JRS881" s="28"/>
      <c r="JRT881" s="28"/>
      <c r="JRU881" s="28"/>
      <c r="JRV881" s="28"/>
      <c r="JRW881" s="28"/>
      <c r="JRX881" s="28"/>
      <c r="JRY881" s="28"/>
      <c r="JRZ881" s="28"/>
      <c r="JSA881" s="28"/>
      <c r="JSB881" s="28"/>
      <c r="JSC881" s="28"/>
      <c r="JSD881" s="28"/>
      <c r="JSE881" s="28"/>
      <c r="JSF881" s="28"/>
      <c r="JSG881" s="28"/>
      <c r="JSH881" s="28"/>
      <c r="JSI881" s="28"/>
      <c r="JSJ881" s="28"/>
      <c r="JSK881" s="28"/>
      <c r="JSL881" s="28"/>
      <c r="JSM881" s="28"/>
      <c r="JSN881" s="28"/>
      <c r="JSO881" s="28"/>
      <c r="JSP881" s="28"/>
      <c r="JSQ881" s="28"/>
      <c r="JSR881" s="28"/>
      <c r="JSS881" s="28"/>
      <c r="JST881" s="28"/>
      <c r="JSU881" s="28"/>
      <c r="JSV881" s="28"/>
      <c r="JSW881" s="28"/>
      <c r="JSX881" s="28"/>
      <c r="JSY881" s="28"/>
      <c r="JSZ881" s="28"/>
      <c r="JTA881" s="28"/>
      <c r="JTB881" s="28"/>
      <c r="JTC881" s="28"/>
      <c r="JTD881" s="28"/>
      <c r="JTE881" s="28"/>
      <c r="JTF881" s="28"/>
      <c r="JTG881" s="28"/>
      <c r="JTH881" s="28"/>
      <c r="JTI881" s="28"/>
      <c r="JTJ881" s="28"/>
      <c r="JTK881" s="28"/>
      <c r="JTL881" s="28"/>
      <c r="JTM881" s="28"/>
      <c r="JTN881" s="28"/>
      <c r="JTO881" s="28"/>
      <c r="JTP881" s="28"/>
      <c r="JTQ881" s="28"/>
      <c r="JTR881" s="28"/>
      <c r="JTS881" s="28"/>
      <c r="JTT881" s="28"/>
      <c r="JTU881" s="28"/>
      <c r="JTV881" s="28"/>
      <c r="JTW881" s="28"/>
      <c r="JTX881" s="28"/>
      <c r="JTY881" s="28"/>
      <c r="JTZ881" s="28"/>
      <c r="JUA881" s="28"/>
      <c r="JUB881" s="28"/>
      <c r="JUC881" s="28"/>
      <c r="JUD881" s="28"/>
      <c r="JUE881" s="28"/>
      <c r="JUF881" s="28"/>
      <c r="JUG881" s="28"/>
      <c r="JUH881" s="28"/>
      <c r="JUI881" s="28"/>
      <c r="JUJ881" s="28"/>
      <c r="JUK881" s="28"/>
      <c r="JUL881" s="28"/>
      <c r="JUM881" s="28"/>
      <c r="JUN881" s="28"/>
      <c r="JUO881" s="28"/>
      <c r="JUP881" s="28"/>
      <c r="JUQ881" s="28"/>
      <c r="JUR881" s="28"/>
      <c r="JUS881" s="28"/>
      <c r="JUT881" s="28"/>
      <c r="JUU881" s="28"/>
      <c r="JUV881" s="28"/>
      <c r="JUW881" s="28"/>
      <c r="JUX881" s="28"/>
      <c r="JUY881" s="28"/>
      <c r="JUZ881" s="28"/>
      <c r="JVA881" s="28"/>
      <c r="JVB881" s="28"/>
      <c r="JVC881" s="28"/>
      <c r="JVD881" s="28"/>
      <c r="JVE881" s="28"/>
      <c r="JVF881" s="28"/>
      <c r="JVG881" s="28"/>
      <c r="JVH881" s="28"/>
      <c r="JVI881" s="28"/>
      <c r="JVJ881" s="28"/>
      <c r="JVK881" s="28"/>
      <c r="JVL881" s="28"/>
      <c r="JVM881" s="28"/>
      <c r="JVN881" s="28"/>
      <c r="JVO881" s="28"/>
      <c r="JVP881" s="28"/>
      <c r="JVQ881" s="28"/>
      <c r="JVR881" s="28"/>
      <c r="JVS881" s="28"/>
      <c r="JVT881" s="28"/>
      <c r="JVU881" s="28"/>
      <c r="JVV881" s="28"/>
      <c r="JVW881" s="28"/>
      <c r="JVX881" s="28"/>
      <c r="JVY881" s="28"/>
      <c r="JVZ881" s="28"/>
      <c r="JWA881" s="28"/>
      <c r="JWB881" s="28"/>
      <c r="JWC881" s="28"/>
      <c r="JWD881" s="28"/>
      <c r="JWE881" s="28"/>
      <c r="JWF881" s="28"/>
      <c r="JWG881" s="28"/>
      <c r="JWH881" s="28"/>
      <c r="JWI881" s="28"/>
      <c r="JWJ881" s="28"/>
      <c r="JWK881" s="28"/>
      <c r="JWL881" s="28"/>
      <c r="JWM881" s="28"/>
      <c r="JWN881" s="28"/>
      <c r="JWO881" s="28"/>
      <c r="JWP881" s="28"/>
      <c r="JWQ881" s="28"/>
      <c r="JWR881" s="28"/>
      <c r="JWS881" s="28"/>
      <c r="JWT881" s="28"/>
      <c r="JWU881" s="28"/>
      <c r="JWV881" s="28"/>
      <c r="JWW881" s="28"/>
      <c r="JWX881" s="28"/>
      <c r="JWY881" s="28"/>
      <c r="JWZ881" s="28"/>
      <c r="JXA881" s="28"/>
      <c r="JXB881" s="28"/>
      <c r="JXC881" s="28"/>
      <c r="JXD881" s="28"/>
      <c r="JXE881" s="28"/>
      <c r="JXF881" s="28"/>
      <c r="JXG881" s="28"/>
      <c r="JXH881" s="28"/>
      <c r="JXI881" s="28"/>
      <c r="JXJ881" s="28"/>
      <c r="JXK881" s="28"/>
      <c r="JXL881" s="28"/>
      <c r="JXM881" s="28"/>
      <c r="JXN881" s="28"/>
      <c r="JXO881" s="28"/>
      <c r="JXP881" s="28"/>
      <c r="JXQ881" s="28"/>
      <c r="JXR881" s="28"/>
      <c r="JXS881" s="28"/>
      <c r="JXT881" s="28"/>
      <c r="JXU881" s="28"/>
      <c r="JXV881" s="28"/>
      <c r="JXW881" s="28"/>
      <c r="JXX881" s="28"/>
      <c r="JXY881" s="28"/>
      <c r="JXZ881" s="28"/>
      <c r="JYA881" s="28"/>
      <c r="JYB881" s="28"/>
      <c r="JYC881" s="28"/>
      <c r="JYD881" s="28"/>
      <c r="JYE881" s="28"/>
      <c r="JYF881" s="28"/>
      <c r="JYG881" s="28"/>
      <c r="JYH881" s="28"/>
      <c r="JYI881" s="28"/>
      <c r="JYJ881" s="28"/>
      <c r="JYK881" s="28"/>
      <c r="JYL881" s="28"/>
      <c r="JYM881" s="28"/>
      <c r="JYN881" s="28"/>
      <c r="JYO881" s="28"/>
      <c r="JYP881" s="28"/>
      <c r="JYQ881" s="28"/>
      <c r="JYR881" s="28"/>
      <c r="JYS881" s="28"/>
      <c r="JYT881" s="28"/>
      <c r="JYU881" s="28"/>
      <c r="JYV881" s="28"/>
      <c r="JYW881" s="28"/>
      <c r="JYX881" s="28"/>
      <c r="JYY881" s="28"/>
      <c r="JYZ881" s="28"/>
      <c r="JZA881" s="28"/>
      <c r="JZB881" s="28"/>
      <c r="JZC881" s="28"/>
      <c r="JZD881" s="28"/>
      <c r="JZE881" s="28"/>
      <c r="JZF881" s="28"/>
      <c r="JZG881" s="28"/>
      <c r="JZH881" s="28"/>
      <c r="JZI881" s="28"/>
      <c r="JZJ881" s="28"/>
      <c r="JZK881" s="28"/>
      <c r="JZL881" s="28"/>
      <c r="JZM881" s="28"/>
      <c r="JZN881" s="28"/>
      <c r="JZO881" s="28"/>
      <c r="JZP881" s="28"/>
      <c r="JZQ881" s="28"/>
      <c r="JZR881" s="28"/>
      <c r="JZS881" s="28"/>
      <c r="JZT881" s="28"/>
      <c r="JZU881" s="28"/>
      <c r="JZV881" s="28"/>
      <c r="JZW881" s="28"/>
      <c r="JZX881" s="28"/>
      <c r="JZY881" s="28"/>
      <c r="JZZ881" s="28"/>
      <c r="KAA881" s="28"/>
      <c r="KAB881" s="28"/>
      <c r="KAC881" s="28"/>
      <c r="KAD881" s="28"/>
      <c r="KAE881" s="28"/>
      <c r="KAF881" s="28"/>
      <c r="KAG881" s="28"/>
      <c r="KAH881" s="28"/>
      <c r="KAI881" s="28"/>
      <c r="KAJ881" s="28"/>
      <c r="KAK881" s="28"/>
      <c r="KAL881" s="28"/>
      <c r="KAM881" s="28"/>
      <c r="KAN881" s="28"/>
      <c r="KAO881" s="28"/>
      <c r="KAP881" s="28"/>
      <c r="KAQ881" s="28"/>
      <c r="KAR881" s="28"/>
      <c r="KAS881" s="28"/>
      <c r="KAT881" s="28"/>
      <c r="KAU881" s="28"/>
      <c r="KAV881" s="28"/>
      <c r="KAW881" s="28"/>
      <c r="KAX881" s="28"/>
      <c r="KAY881" s="28"/>
      <c r="KAZ881" s="28"/>
      <c r="KBA881" s="28"/>
      <c r="KBB881" s="28"/>
      <c r="KBC881" s="28"/>
      <c r="KBD881" s="28"/>
      <c r="KBE881" s="28"/>
      <c r="KBF881" s="28"/>
      <c r="KBG881" s="28"/>
      <c r="KBH881" s="28"/>
      <c r="KBI881" s="28"/>
      <c r="KBJ881" s="28"/>
      <c r="KBK881" s="28"/>
      <c r="KBL881" s="28"/>
      <c r="KBM881" s="28"/>
      <c r="KBN881" s="28"/>
      <c r="KBO881" s="28"/>
      <c r="KBP881" s="28"/>
      <c r="KBQ881" s="28"/>
      <c r="KBR881" s="28"/>
      <c r="KBS881" s="28"/>
      <c r="KBT881" s="28"/>
      <c r="KBU881" s="28"/>
      <c r="KBV881" s="28"/>
      <c r="KBW881" s="28"/>
      <c r="KBX881" s="28"/>
      <c r="KBY881" s="28"/>
      <c r="KBZ881" s="28"/>
      <c r="KCA881" s="28"/>
      <c r="KCB881" s="28"/>
      <c r="KCC881" s="28"/>
      <c r="KCD881" s="28"/>
      <c r="KCE881" s="28"/>
      <c r="KCF881" s="28"/>
      <c r="KCG881" s="28"/>
      <c r="KCH881" s="28"/>
      <c r="KCI881" s="28"/>
      <c r="KCJ881" s="28"/>
      <c r="KCK881" s="28"/>
      <c r="KCL881" s="28"/>
      <c r="KCM881" s="28"/>
      <c r="KCN881" s="28"/>
      <c r="KCO881" s="28"/>
      <c r="KCP881" s="28"/>
      <c r="KCQ881" s="28"/>
      <c r="KCR881" s="28"/>
      <c r="KCS881" s="28"/>
      <c r="KCT881" s="28"/>
      <c r="KCU881" s="28"/>
      <c r="KCV881" s="28"/>
      <c r="KCW881" s="28"/>
      <c r="KCX881" s="28"/>
      <c r="KCY881" s="28"/>
      <c r="KCZ881" s="28"/>
      <c r="KDA881" s="28"/>
      <c r="KDB881" s="28"/>
      <c r="KDC881" s="28"/>
      <c r="KDD881" s="28"/>
      <c r="KDE881" s="28"/>
      <c r="KDF881" s="28"/>
      <c r="KDG881" s="28"/>
      <c r="KDH881" s="28"/>
      <c r="KDI881" s="28"/>
      <c r="KDJ881" s="28"/>
      <c r="KDK881" s="28"/>
      <c r="KDL881" s="28"/>
      <c r="KDM881" s="28"/>
      <c r="KDN881" s="28"/>
      <c r="KDO881" s="28"/>
      <c r="KDP881" s="28"/>
      <c r="KDQ881" s="28"/>
      <c r="KDR881" s="28"/>
      <c r="KDS881" s="28"/>
      <c r="KDT881" s="28"/>
      <c r="KDU881" s="28"/>
      <c r="KDV881" s="28"/>
      <c r="KDW881" s="28"/>
      <c r="KDX881" s="28"/>
      <c r="KDY881" s="28"/>
      <c r="KDZ881" s="28"/>
      <c r="KEA881" s="28"/>
      <c r="KEB881" s="28"/>
      <c r="KEC881" s="28"/>
      <c r="KED881" s="28"/>
      <c r="KEE881" s="28"/>
      <c r="KEF881" s="28"/>
      <c r="KEG881" s="28"/>
      <c r="KEH881" s="28"/>
      <c r="KEI881" s="28"/>
      <c r="KEJ881" s="28"/>
      <c r="KEK881" s="28"/>
      <c r="KEL881" s="28"/>
      <c r="KEM881" s="28"/>
      <c r="KEN881" s="28"/>
      <c r="KEO881" s="28"/>
      <c r="KEP881" s="28"/>
      <c r="KEQ881" s="28"/>
      <c r="KER881" s="28"/>
      <c r="KES881" s="28"/>
      <c r="KET881" s="28"/>
      <c r="KEU881" s="28"/>
      <c r="KEV881" s="28"/>
      <c r="KEW881" s="28"/>
      <c r="KEX881" s="28"/>
      <c r="KEY881" s="28"/>
      <c r="KEZ881" s="28"/>
      <c r="KFA881" s="28"/>
      <c r="KFB881" s="28"/>
      <c r="KFC881" s="28"/>
      <c r="KFD881" s="28"/>
      <c r="KFE881" s="28"/>
      <c r="KFF881" s="28"/>
      <c r="KFG881" s="28"/>
      <c r="KFH881" s="28"/>
      <c r="KFI881" s="28"/>
      <c r="KFJ881" s="28"/>
      <c r="KFK881" s="28"/>
      <c r="KFL881" s="28"/>
      <c r="KFM881" s="28"/>
      <c r="KFN881" s="28"/>
      <c r="KFO881" s="28"/>
      <c r="KFP881" s="28"/>
      <c r="KFQ881" s="28"/>
      <c r="KFR881" s="28"/>
      <c r="KFS881" s="28"/>
      <c r="KFT881" s="28"/>
      <c r="KFU881" s="28"/>
      <c r="KFV881" s="28"/>
      <c r="KFW881" s="28"/>
      <c r="KFX881" s="28"/>
      <c r="KFY881" s="28"/>
      <c r="KFZ881" s="28"/>
      <c r="KGA881" s="28"/>
      <c r="KGB881" s="28"/>
      <c r="KGC881" s="28"/>
      <c r="KGD881" s="28"/>
      <c r="KGE881" s="28"/>
      <c r="KGF881" s="28"/>
      <c r="KGG881" s="28"/>
      <c r="KGH881" s="28"/>
      <c r="KGI881" s="28"/>
      <c r="KGJ881" s="28"/>
      <c r="KGK881" s="28"/>
      <c r="KGL881" s="28"/>
      <c r="KGM881" s="28"/>
      <c r="KGN881" s="28"/>
      <c r="KGO881" s="28"/>
      <c r="KGP881" s="28"/>
      <c r="KGQ881" s="28"/>
      <c r="KGR881" s="28"/>
      <c r="KGS881" s="28"/>
      <c r="KGT881" s="28"/>
      <c r="KGU881" s="28"/>
      <c r="KGV881" s="28"/>
      <c r="KGW881" s="28"/>
      <c r="KGX881" s="28"/>
      <c r="KGY881" s="28"/>
      <c r="KGZ881" s="28"/>
      <c r="KHA881" s="28"/>
      <c r="KHB881" s="28"/>
      <c r="KHC881" s="28"/>
      <c r="KHD881" s="28"/>
      <c r="KHE881" s="28"/>
      <c r="KHF881" s="28"/>
      <c r="KHG881" s="28"/>
      <c r="KHH881" s="28"/>
      <c r="KHI881" s="28"/>
      <c r="KHJ881" s="28"/>
      <c r="KHK881" s="28"/>
      <c r="KHL881" s="28"/>
      <c r="KHM881" s="28"/>
      <c r="KHN881" s="28"/>
      <c r="KHO881" s="28"/>
      <c r="KHP881" s="28"/>
      <c r="KHQ881" s="28"/>
      <c r="KHR881" s="28"/>
      <c r="KHS881" s="28"/>
      <c r="KHT881" s="28"/>
      <c r="KHU881" s="28"/>
      <c r="KHV881" s="28"/>
      <c r="KHW881" s="28"/>
      <c r="KHX881" s="28"/>
      <c r="KHY881" s="28"/>
      <c r="KHZ881" s="28"/>
      <c r="KIA881" s="28"/>
      <c r="KIB881" s="28"/>
      <c r="KIC881" s="28"/>
      <c r="KID881" s="28"/>
      <c r="KIE881" s="28"/>
      <c r="KIF881" s="28"/>
      <c r="KIG881" s="28"/>
      <c r="KIH881" s="28"/>
      <c r="KII881" s="28"/>
      <c r="KIJ881" s="28"/>
      <c r="KIK881" s="28"/>
      <c r="KIL881" s="28"/>
      <c r="KIM881" s="28"/>
      <c r="KIN881" s="28"/>
      <c r="KIO881" s="28"/>
      <c r="KIP881" s="28"/>
      <c r="KIQ881" s="28"/>
      <c r="KIR881" s="28"/>
      <c r="KIS881" s="28"/>
      <c r="KIT881" s="28"/>
      <c r="KIU881" s="28"/>
      <c r="KIV881" s="28"/>
      <c r="KIW881" s="28"/>
      <c r="KIX881" s="28"/>
      <c r="KIY881" s="28"/>
      <c r="KIZ881" s="28"/>
      <c r="KJA881" s="28"/>
      <c r="KJB881" s="28"/>
      <c r="KJC881" s="28"/>
      <c r="KJD881" s="28"/>
      <c r="KJE881" s="28"/>
      <c r="KJF881" s="28"/>
      <c r="KJG881" s="28"/>
      <c r="KJH881" s="28"/>
      <c r="KJI881" s="28"/>
      <c r="KJJ881" s="28"/>
      <c r="KJK881" s="28"/>
      <c r="KJL881" s="28"/>
      <c r="KJM881" s="28"/>
      <c r="KJN881" s="28"/>
      <c r="KJO881" s="28"/>
      <c r="KJP881" s="28"/>
      <c r="KJQ881" s="28"/>
      <c r="KJR881" s="28"/>
      <c r="KJS881" s="28"/>
      <c r="KJT881" s="28"/>
      <c r="KJU881" s="28"/>
      <c r="KJV881" s="28"/>
      <c r="KJW881" s="28"/>
      <c r="KJX881" s="28"/>
      <c r="KJY881" s="28"/>
      <c r="KJZ881" s="28"/>
      <c r="KKA881" s="28"/>
      <c r="KKB881" s="28"/>
      <c r="KKC881" s="28"/>
      <c r="KKD881" s="28"/>
      <c r="KKE881" s="28"/>
      <c r="KKF881" s="28"/>
      <c r="KKG881" s="28"/>
      <c r="KKH881" s="28"/>
      <c r="KKI881" s="28"/>
      <c r="KKJ881" s="28"/>
      <c r="KKK881" s="28"/>
      <c r="KKL881" s="28"/>
      <c r="KKM881" s="28"/>
      <c r="KKN881" s="28"/>
      <c r="KKO881" s="28"/>
      <c r="KKP881" s="28"/>
      <c r="KKQ881" s="28"/>
      <c r="KKR881" s="28"/>
      <c r="KKS881" s="28"/>
      <c r="KKT881" s="28"/>
      <c r="KKU881" s="28"/>
      <c r="KKV881" s="28"/>
      <c r="KKW881" s="28"/>
      <c r="KKX881" s="28"/>
      <c r="KKY881" s="28"/>
      <c r="KKZ881" s="28"/>
      <c r="KLA881" s="28"/>
      <c r="KLB881" s="28"/>
      <c r="KLC881" s="28"/>
      <c r="KLD881" s="28"/>
      <c r="KLE881" s="28"/>
      <c r="KLF881" s="28"/>
      <c r="KLG881" s="28"/>
      <c r="KLH881" s="28"/>
      <c r="KLI881" s="28"/>
      <c r="KLJ881" s="28"/>
      <c r="KLK881" s="28"/>
      <c r="KLL881" s="28"/>
      <c r="KLM881" s="28"/>
      <c r="KLN881" s="28"/>
      <c r="KLO881" s="28"/>
      <c r="KLP881" s="28"/>
      <c r="KLQ881" s="28"/>
      <c r="KLR881" s="28"/>
      <c r="KLS881" s="28"/>
      <c r="KLT881" s="28"/>
      <c r="KLU881" s="28"/>
      <c r="KLV881" s="28"/>
      <c r="KLW881" s="28"/>
      <c r="KLX881" s="28"/>
      <c r="KLY881" s="28"/>
      <c r="KLZ881" s="28"/>
      <c r="KMA881" s="28"/>
      <c r="KMB881" s="28"/>
      <c r="KMC881" s="28"/>
      <c r="KMD881" s="28"/>
      <c r="KME881" s="28"/>
      <c r="KMF881" s="28"/>
      <c r="KMG881" s="28"/>
      <c r="KMH881" s="28"/>
      <c r="KMI881" s="28"/>
      <c r="KMJ881" s="28"/>
      <c r="KMK881" s="28"/>
      <c r="KML881" s="28"/>
      <c r="KMM881" s="28"/>
      <c r="KMN881" s="28"/>
      <c r="KMO881" s="28"/>
      <c r="KMP881" s="28"/>
      <c r="KMQ881" s="28"/>
      <c r="KMR881" s="28"/>
      <c r="KMS881" s="28"/>
      <c r="KMT881" s="28"/>
      <c r="KMU881" s="28"/>
      <c r="KMV881" s="28"/>
      <c r="KMW881" s="28"/>
      <c r="KMX881" s="28"/>
      <c r="KMY881" s="28"/>
      <c r="KMZ881" s="28"/>
      <c r="KNA881" s="28"/>
      <c r="KNB881" s="28"/>
      <c r="KNC881" s="28"/>
      <c r="KND881" s="28"/>
      <c r="KNE881" s="28"/>
      <c r="KNF881" s="28"/>
      <c r="KNG881" s="28"/>
      <c r="KNH881" s="28"/>
      <c r="KNI881" s="28"/>
      <c r="KNJ881" s="28"/>
      <c r="KNK881" s="28"/>
      <c r="KNL881" s="28"/>
      <c r="KNM881" s="28"/>
      <c r="KNN881" s="28"/>
      <c r="KNO881" s="28"/>
      <c r="KNP881" s="28"/>
      <c r="KNQ881" s="28"/>
      <c r="KNR881" s="28"/>
      <c r="KNS881" s="28"/>
      <c r="KNT881" s="28"/>
      <c r="KNU881" s="28"/>
      <c r="KNV881" s="28"/>
      <c r="KNW881" s="28"/>
      <c r="KNX881" s="28"/>
      <c r="KNY881" s="28"/>
      <c r="KNZ881" s="28"/>
      <c r="KOA881" s="28"/>
      <c r="KOB881" s="28"/>
      <c r="KOC881" s="28"/>
      <c r="KOD881" s="28"/>
      <c r="KOE881" s="28"/>
      <c r="KOF881" s="28"/>
      <c r="KOG881" s="28"/>
      <c r="KOH881" s="28"/>
      <c r="KOI881" s="28"/>
      <c r="KOJ881" s="28"/>
      <c r="KOK881" s="28"/>
      <c r="KOL881" s="28"/>
      <c r="KOM881" s="28"/>
      <c r="KON881" s="28"/>
      <c r="KOO881" s="28"/>
      <c r="KOP881" s="28"/>
      <c r="KOQ881" s="28"/>
      <c r="KOR881" s="28"/>
      <c r="KOS881" s="28"/>
      <c r="KOT881" s="28"/>
      <c r="KOU881" s="28"/>
      <c r="KOV881" s="28"/>
      <c r="KOW881" s="28"/>
      <c r="KOX881" s="28"/>
      <c r="KOY881" s="28"/>
      <c r="KOZ881" s="28"/>
      <c r="KPA881" s="28"/>
      <c r="KPB881" s="28"/>
      <c r="KPC881" s="28"/>
      <c r="KPD881" s="28"/>
      <c r="KPE881" s="28"/>
      <c r="KPF881" s="28"/>
      <c r="KPG881" s="28"/>
      <c r="KPH881" s="28"/>
      <c r="KPI881" s="28"/>
      <c r="KPJ881" s="28"/>
      <c r="KPK881" s="28"/>
      <c r="KPL881" s="28"/>
      <c r="KPM881" s="28"/>
      <c r="KPN881" s="28"/>
      <c r="KPO881" s="28"/>
      <c r="KPP881" s="28"/>
      <c r="KPQ881" s="28"/>
      <c r="KPR881" s="28"/>
      <c r="KPS881" s="28"/>
      <c r="KPT881" s="28"/>
      <c r="KPU881" s="28"/>
      <c r="KPV881" s="28"/>
      <c r="KPW881" s="28"/>
      <c r="KPX881" s="28"/>
      <c r="KPY881" s="28"/>
      <c r="KPZ881" s="28"/>
      <c r="KQA881" s="28"/>
      <c r="KQB881" s="28"/>
      <c r="KQC881" s="28"/>
      <c r="KQD881" s="28"/>
      <c r="KQE881" s="28"/>
      <c r="KQF881" s="28"/>
      <c r="KQG881" s="28"/>
      <c r="KQH881" s="28"/>
      <c r="KQI881" s="28"/>
      <c r="KQJ881" s="28"/>
      <c r="KQK881" s="28"/>
      <c r="KQL881" s="28"/>
      <c r="KQM881" s="28"/>
      <c r="KQN881" s="28"/>
      <c r="KQO881" s="28"/>
      <c r="KQP881" s="28"/>
      <c r="KQQ881" s="28"/>
      <c r="KQR881" s="28"/>
      <c r="KQS881" s="28"/>
      <c r="KQT881" s="28"/>
      <c r="KQU881" s="28"/>
      <c r="KQV881" s="28"/>
      <c r="KQW881" s="28"/>
      <c r="KQX881" s="28"/>
      <c r="KQY881" s="28"/>
      <c r="KQZ881" s="28"/>
      <c r="KRA881" s="28"/>
      <c r="KRB881" s="28"/>
      <c r="KRC881" s="28"/>
      <c r="KRD881" s="28"/>
      <c r="KRE881" s="28"/>
      <c r="KRF881" s="28"/>
      <c r="KRG881" s="28"/>
      <c r="KRH881" s="28"/>
      <c r="KRI881" s="28"/>
      <c r="KRJ881" s="28"/>
      <c r="KRK881" s="28"/>
      <c r="KRL881" s="28"/>
      <c r="KRM881" s="28"/>
      <c r="KRN881" s="28"/>
      <c r="KRO881" s="28"/>
      <c r="KRP881" s="28"/>
      <c r="KRQ881" s="28"/>
      <c r="KRR881" s="28"/>
      <c r="KRS881" s="28"/>
      <c r="KRT881" s="28"/>
      <c r="KRU881" s="28"/>
      <c r="KRV881" s="28"/>
      <c r="KRW881" s="28"/>
      <c r="KRX881" s="28"/>
      <c r="KRY881" s="28"/>
      <c r="KRZ881" s="28"/>
      <c r="KSA881" s="28"/>
      <c r="KSB881" s="28"/>
      <c r="KSC881" s="28"/>
      <c r="KSD881" s="28"/>
      <c r="KSE881" s="28"/>
      <c r="KSF881" s="28"/>
      <c r="KSG881" s="28"/>
      <c r="KSH881" s="28"/>
      <c r="KSI881" s="28"/>
      <c r="KSJ881" s="28"/>
      <c r="KSK881" s="28"/>
      <c r="KSL881" s="28"/>
      <c r="KSM881" s="28"/>
      <c r="KSN881" s="28"/>
      <c r="KSO881" s="28"/>
      <c r="KSP881" s="28"/>
      <c r="KSQ881" s="28"/>
      <c r="KSR881" s="28"/>
      <c r="KSS881" s="28"/>
      <c r="KST881" s="28"/>
      <c r="KSU881" s="28"/>
      <c r="KSV881" s="28"/>
      <c r="KSW881" s="28"/>
      <c r="KSX881" s="28"/>
      <c r="KSY881" s="28"/>
      <c r="KSZ881" s="28"/>
      <c r="KTA881" s="28"/>
      <c r="KTB881" s="28"/>
      <c r="KTC881" s="28"/>
      <c r="KTD881" s="28"/>
      <c r="KTE881" s="28"/>
      <c r="KTF881" s="28"/>
      <c r="KTG881" s="28"/>
      <c r="KTH881" s="28"/>
      <c r="KTI881" s="28"/>
      <c r="KTJ881" s="28"/>
      <c r="KTK881" s="28"/>
      <c r="KTL881" s="28"/>
      <c r="KTM881" s="28"/>
      <c r="KTN881" s="28"/>
      <c r="KTO881" s="28"/>
      <c r="KTP881" s="28"/>
      <c r="KTQ881" s="28"/>
      <c r="KTR881" s="28"/>
      <c r="KTS881" s="28"/>
      <c r="KTT881" s="28"/>
      <c r="KTU881" s="28"/>
      <c r="KTV881" s="28"/>
      <c r="KTW881" s="28"/>
      <c r="KTX881" s="28"/>
      <c r="KTY881" s="28"/>
      <c r="KTZ881" s="28"/>
      <c r="KUA881" s="28"/>
      <c r="KUB881" s="28"/>
      <c r="KUC881" s="28"/>
      <c r="KUD881" s="28"/>
      <c r="KUE881" s="28"/>
      <c r="KUF881" s="28"/>
      <c r="KUG881" s="28"/>
      <c r="KUH881" s="28"/>
      <c r="KUI881" s="28"/>
      <c r="KUJ881" s="28"/>
      <c r="KUK881" s="28"/>
      <c r="KUL881" s="28"/>
      <c r="KUM881" s="28"/>
      <c r="KUN881" s="28"/>
      <c r="KUO881" s="28"/>
      <c r="KUP881" s="28"/>
      <c r="KUQ881" s="28"/>
      <c r="KUR881" s="28"/>
      <c r="KUS881" s="28"/>
      <c r="KUT881" s="28"/>
      <c r="KUU881" s="28"/>
      <c r="KUV881" s="28"/>
      <c r="KUW881" s="28"/>
      <c r="KUX881" s="28"/>
      <c r="KUY881" s="28"/>
      <c r="KUZ881" s="28"/>
      <c r="KVA881" s="28"/>
      <c r="KVB881" s="28"/>
      <c r="KVC881" s="28"/>
      <c r="KVD881" s="28"/>
      <c r="KVE881" s="28"/>
      <c r="KVF881" s="28"/>
      <c r="KVG881" s="28"/>
      <c r="KVH881" s="28"/>
      <c r="KVI881" s="28"/>
      <c r="KVJ881" s="28"/>
      <c r="KVK881" s="28"/>
      <c r="KVL881" s="28"/>
      <c r="KVM881" s="28"/>
      <c r="KVN881" s="28"/>
      <c r="KVO881" s="28"/>
      <c r="KVP881" s="28"/>
      <c r="KVQ881" s="28"/>
      <c r="KVR881" s="28"/>
      <c r="KVS881" s="28"/>
      <c r="KVT881" s="28"/>
      <c r="KVU881" s="28"/>
      <c r="KVV881" s="28"/>
      <c r="KVW881" s="28"/>
      <c r="KVX881" s="28"/>
      <c r="KVY881" s="28"/>
      <c r="KVZ881" s="28"/>
      <c r="KWA881" s="28"/>
      <c r="KWB881" s="28"/>
      <c r="KWC881" s="28"/>
      <c r="KWD881" s="28"/>
      <c r="KWE881" s="28"/>
      <c r="KWF881" s="28"/>
      <c r="KWG881" s="28"/>
      <c r="KWH881" s="28"/>
      <c r="KWI881" s="28"/>
      <c r="KWJ881" s="28"/>
      <c r="KWK881" s="28"/>
      <c r="KWL881" s="28"/>
      <c r="KWM881" s="28"/>
      <c r="KWN881" s="28"/>
      <c r="KWO881" s="28"/>
      <c r="KWP881" s="28"/>
      <c r="KWQ881" s="28"/>
      <c r="KWR881" s="28"/>
      <c r="KWS881" s="28"/>
      <c r="KWT881" s="28"/>
      <c r="KWU881" s="28"/>
      <c r="KWV881" s="28"/>
      <c r="KWW881" s="28"/>
      <c r="KWX881" s="28"/>
      <c r="KWY881" s="28"/>
      <c r="KWZ881" s="28"/>
      <c r="KXA881" s="28"/>
      <c r="KXB881" s="28"/>
      <c r="KXC881" s="28"/>
      <c r="KXD881" s="28"/>
      <c r="KXE881" s="28"/>
      <c r="KXF881" s="28"/>
      <c r="KXG881" s="28"/>
      <c r="KXH881" s="28"/>
      <c r="KXI881" s="28"/>
      <c r="KXJ881" s="28"/>
      <c r="KXK881" s="28"/>
      <c r="KXL881" s="28"/>
      <c r="KXM881" s="28"/>
      <c r="KXN881" s="28"/>
      <c r="KXO881" s="28"/>
      <c r="KXP881" s="28"/>
      <c r="KXQ881" s="28"/>
      <c r="KXR881" s="28"/>
      <c r="KXS881" s="28"/>
      <c r="KXT881" s="28"/>
      <c r="KXU881" s="28"/>
      <c r="KXV881" s="28"/>
      <c r="KXW881" s="28"/>
      <c r="KXX881" s="28"/>
      <c r="KXY881" s="28"/>
      <c r="KXZ881" s="28"/>
      <c r="KYA881" s="28"/>
      <c r="KYB881" s="28"/>
      <c r="KYC881" s="28"/>
      <c r="KYD881" s="28"/>
      <c r="KYE881" s="28"/>
      <c r="KYF881" s="28"/>
      <c r="KYG881" s="28"/>
      <c r="KYH881" s="28"/>
      <c r="KYI881" s="28"/>
      <c r="KYJ881" s="28"/>
      <c r="KYK881" s="28"/>
      <c r="KYL881" s="28"/>
      <c r="KYM881" s="28"/>
      <c r="KYN881" s="28"/>
      <c r="KYO881" s="28"/>
      <c r="KYP881" s="28"/>
      <c r="KYQ881" s="28"/>
      <c r="KYR881" s="28"/>
      <c r="KYS881" s="28"/>
      <c r="KYT881" s="28"/>
      <c r="KYU881" s="28"/>
      <c r="KYV881" s="28"/>
      <c r="KYW881" s="28"/>
      <c r="KYX881" s="28"/>
      <c r="KYY881" s="28"/>
      <c r="KYZ881" s="28"/>
      <c r="KZA881" s="28"/>
      <c r="KZB881" s="28"/>
      <c r="KZC881" s="28"/>
      <c r="KZD881" s="28"/>
      <c r="KZE881" s="28"/>
      <c r="KZF881" s="28"/>
      <c r="KZG881" s="28"/>
      <c r="KZH881" s="28"/>
      <c r="KZI881" s="28"/>
      <c r="KZJ881" s="28"/>
      <c r="KZK881" s="28"/>
      <c r="KZL881" s="28"/>
      <c r="KZM881" s="28"/>
      <c r="KZN881" s="28"/>
      <c r="KZO881" s="28"/>
      <c r="KZP881" s="28"/>
      <c r="KZQ881" s="28"/>
      <c r="KZR881" s="28"/>
      <c r="KZS881" s="28"/>
      <c r="KZT881" s="28"/>
      <c r="KZU881" s="28"/>
      <c r="KZV881" s="28"/>
      <c r="KZW881" s="28"/>
      <c r="KZX881" s="28"/>
      <c r="KZY881" s="28"/>
      <c r="KZZ881" s="28"/>
      <c r="LAA881" s="28"/>
      <c r="LAB881" s="28"/>
      <c r="LAC881" s="28"/>
      <c r="LAD881" s="28"/>
      <c r="LAE881" s="28"/>
      <c r="LAF881" s="28"/>
      <c r="LAG881" s="28"/>
      <c r="LAH881" s="28"/>
      <c r="LAI881" s="28"/>
      <c r="LAJ881" s="28"/>
      <c r="LAK881" s="28"/>
      <c r="LAL881" s="28"/>
      <c r="LAM881" s="28"/>
      <c r="LAN881" s="28"/>
      <c r="LAO881" s="28"/>
      <c r="LAP881" s="28"/>
      <c r="LAQ881" s="28"/>
      <c r="LAR881" s="28"/>
      <c r="LAS881" s="28"/>
      <c r="LAT881" s="28"/>
      <c r="LAU881" s="28"/>
      <c r="LAV881" s="28"/>
      <c r="LAW881" s="28"/>
      <c r="LAX881" s="28"/>
      <c r="LAY881" s="28"/>
      <c r="LAZ881" s="28"/>
      <c r="LBA881" s="28"/>
      <c r="LBB881" s="28"/>
      <c r="LBC881" s="28"/>
      <c r="LBD881" s="28"/>
      <c r="LBE881" s="28"/>
      <c r="LBF881" s="28"/>
      <c r="LBG881" s="28"/>
      <c r="LBH881" s="28"/>
      <c r="LBI881" s="28"/>
      <c r="LBJ881" s="28"/>
      <c r="LBK881" s="28"/>
      <c r="LBL881" s="28"/>
      <c r="LBM881" s="28"/>
      <c r="LBN881" s="28"/>
      <c r="LBO881" s="28"/>
      <c r="LBP881" s="28"/>
      <c r="LBQ881" s="28"/>
      <c r="LBR881" s="28"/>
      <c r="LBS881" s="28"/>
      <c r="LBT881" s="28"/>
      <c r="LBU881" s="28"/>
      <c r="LBV881" s="28"/>
      <c r="LBW881" s="28"/>
      <c r="LBX881" s="28"/>
      <c r="LBY881" s="28"/>
      <c r="LBZ881" s="28"/>
      <c r="LCA881" s="28"/>
      <c r="LCB881" s="28"/>
      <c r="LCC881" s="28"/>
      <c r="LCD881" s="28"/>
      <c r="LCE881" s="28"/>
      <c r="LCF881" s="28"/>
      <c r="LCG881" s="28"/>
      <c r="LCH881" s="28"/>
      <c r="LCI881" s="28"/>
      <c r="LCJ881" s="28"/>
      <c r="LCK881" s="28"/>
      <c r="LCL881" s="28"/>
      <c r="LCM881" s="28"/>
      <c r="LCN881" s="28"/>
      <c r="LCO881" s="28"/>
      <c r="LCP881" s="28"/>
      <c r="LCQ881" s="28"/>
      <c r="LCR881" s="28"/>
      <c r="LCS881" s="28"/>
      <c r="LCT881" s="28"/>
      <c r="LCU881" s="28"/>
      <c r="LCV881" s="28"/>
      <c r="LCW881" s="28"/>
      <c r="LCX881" s="28"/>
      <c r="LCY881" s="28"/>
      <c r="LCZ881" s="28"/>
      <c r="LDA881" s="28"/>
      <c r="LDB881" s="28"/>
      <c r="LDC881" s="28"/>
      <c r="LDD881" s="28"/>
      <c r="LDE881" s="28"/>
      <c r="LDF881" s="28"/>
      <c r="LDG881" s="28"/>
      <c r="LDH881" s="28"/>
      <c r="LDI881" s="28"/>
      <c r="LDJ881" s="28"/>
      <c r="LDK881" s="28"/>
      <c r="LDL881" s="28"/>
      <c r="LDM881" s="28"/>
      <c r="LDN881" s="28"/>
      <c r="LDO881" s="28"/>
      <c r="LDP881" s="28"/>
      <c r="LDQ881" s="28"/>
      <c r="LDR881" s="28"/>
      <c r="LDS881" s="28"/>
      <c r="LDT881" s="28"/>
      <c r="LDU881" s="28"/>
      <c r="LDV881" s="28"/>
      <c r="LDW881" s="28"/>
      <c r="LDX881" s="28"/>
      <c r="LDY881" s="28"/>
      <c r="LDZ881" s="28"/>
      <c r="LEA881" s="28"/>
      <c r="LEB881" s="28"/>
      <c r="LEC881" s="28"/>
      <c r="LED881" s="28"/>
      <c r="LEE881" s="28"/>
      <c r="LEF881" s="28"/>
      <c r="LEG881" s="28"/>
      <c r="LEH881" s="28"/>
      <c r="LEI881" s="28"/>
      <c r="LEJ881" s="28"/>
      <c r="LEK881" s="28"/>
      <c r="LEL881" s="28"/>
      <c r="LEM881" s="28"/>
      <c r="LEN881" s="28"/>
      <c r="LEO881" s="28"/>
      <c r="LEP881" s="28"/>
      <c r="LEQ881" s="28"/>
      <c r="LER881" s="28"/>
      <c r="LES881" s="28"/>
      <c r="LET881" s="28"/>
      <c r="LEU881" s="28"/>
      <c r="LEV881" s="28"/>
      <c r="LEW881" s="28"/>
      <c r="LEX881" s="28"/>
      <c r="LEY881" s="28"/>
      <c r="LEZ881" s="28"/>
      <c r="LFA881" s="28"/>
      <c r="LFB881" s="28"/>
      <c r="LFC881" s="28"/>
      <c r="LFD881" s="28"/>
      <c r="LFE881" s="28"/>
      <c r="LFF881" s="28"/>
      <c r="LFG881" s="28"/>
      <c r="LFH881" s="28"/>
      <c r="LFI881" s="28"/>
      <c r="LFJ881" s="28"/>
      <c r="LFK881" s="28"/>
      <c r="LFL881" s="28"/>
      <c r="LFM881" s="28"/>
      <c r="LFN881" s="28"/>
      <c r="LFO881" s="28"/>
      <c r="LFP881" s="28"/>
      <c r="LFQ881" s="28"/>
      <c r="LFR881" s="28"/>
      <c r="LFS881" s="28"/>
      <c r="LFT881" s="28"/>
      <c r="LFU881" s="28"/>
      <c r="LFV881" s="28"/>
      <c r="LFW881" s="28"/>
      <c r="LFX881" s="28"/>
      <c r="LFY881" s="28"/>
      <c r="LFZ881" s="28"/>
      <c r="LGA881" s="28"/>
      <c r="LGB881" s="28"/>
      <c r="LGC881" s="28"/>
      <c r="LGD881" s="28"/>
      <c r="LGE881" s="28"/>
      <c r="LGF881" s="28"/>
      <c r="LGG881" s="28"/>
      <c r="LGH881" s="28"/>
      <c r="LGI881" s="28"/>
      <c r="LGJ881" s="28"/>
      <c r="LGK881" s="28"/>
      <c r="LGL881" s="28"/>
      <c r="LGM881" s="28"/>
      <c r="LGN881" s="28"/>
      <c r="LGO881" s="28"/>
      <c r="LGP881" s="28"/>
      <c r="LGQ881" s="28"/>
      <c r="LGR881" s="28"/>
      <c r="LGS881" s="28"/>
      <c r="LGT881" s="28"/>
      <c r="LGU881" s="28"/>
      <c r="LGV881" s="28"/>
      <c r="LGW881" s="28"/>
      <c r="LGX881" s="28"/>
      <c r="LGY881" s="28"/>
      <c r="LGZ881" s="28"/>
      <c r="LHA881" s="28"/>
      <c r="LHB881" s="28"/>
      <c r="LHC881" s="28"/>
      <c r="LHD881" s="28"/>
      <c r="LHE881" s="28"/>
      <c r="LHF881" s="28"/>
      <c r="LHG881" s="28"/>
      <c r="LHH881" s="28"/>
      <c r="LHI881" s="28"/>
      <c r="LHJ881" s="28"/>
      <c r="LHK881" s="28"/>
      <c r="LHL881" s="28"/>
      <c r="LHM881" s="28"/>
      <c r="LHN881" s="28"/>
      <c r="LHO881" s="28"/>
      <c r="LHP881" s="28"/>
      <c r="LHQ881" s="28"/>
      <c r="LHR881" s="28"/>
      <c r="LHS881" s="28"/>
      <c r="LHT881" s="28"/>
      <c r="LHU881" s="28"/>
      <c r="LHV881" s="28"/>
      <c r="LHW881" s="28"/>
      <c r="LHX881" s="28"/>
      <c r="LHY881" s="28"/>
      <c r="LHZ881" s="28"/>
      <c r="LIA881" s="28"/>
      <c r="LIB881" s="28"/>
      <c r="LIC881" s="28"/>
      <c r="LID881" s="28"/>
      <c r="LIE881" s="28"/>
      <c r="LIF881" s="28"/>
      <c r="LIG881" s="28"/>
      <c r="LIH881" s="28"/>
      <c r="LII881" s="28"/>
      <c r="LIJ881" s="28"/>
      <c r="LIK881" s="28"/>
      <c r="LIL881" s="28"/>
      <c r="LIM881" s="28"/>
      <c r="LIN881" s="28"/>
      <c r="LIO881" s="28"/>
      <c r="LIP881" s="28"/>
      <c r="LIQ881" s="28"/>
      <c r="LIR881" s="28"/>
      <c r="LIS881" s="28"/>
      <c r="LIT881" s="28"/>
      <c r="LIU881" s="28"/>
      <c r="LIV881" s="28"/>
      <c r="LIW881" s="28"/>
      <c r="LIX881" s="28"/>
      <c r="LIY881" s="28"/>
      <c r="LIZ881" s="28"/>
      <c r="LJA881" s="28"/>
      <c r="LJB881" s="28"/>
      <c r="LJC881" s="28"/>
      <c r="LJD881" s="28"/>
      <c r="LJE881" s="28"/>
      <c r="LJF881" s="28"/>
      <c r="LJG881" s="28"/>
      <c r="LJH881" s="28"/>
      <c r="LJI881" s="28"/>
      <c r="LJJ881" s="28"/>
      <c r="LJK881" s="28"/>
      <c r="LJL881" s="28"/>
      <c r="LJM881" s="28"/>
      <c r="LJN881" s="28"/>
      <c r="LJO881" s="28"/>
      <c r="LJP881" s="28"/>
      <c r="LJQ881" s="28"/>
      <c r="LJR881" s="28"/>
      <c r="LJS881" s="28"/>
      <c r="LJT881" s="28"/>
      <c r="LJU881" s="28"/>
      <c r="LJV881" s="28"/>
      <c r="LJW881" s="28"/>
      <c r="LJX881" s="28"/>
      <c r="LJY881" s="28"/>
      <c r="LJZ881" s="28"/>
      <c r="LKA881" s="28"/>
      <c r="LKB881" s="28"/>
      <c r="LKC881" s="28"/>
      <c r="LKD881" s="28"/>
      <c r="LKE881" s="28"/>
      <c r="LKF881" s="28"/>
      <c r="LKG881" s="28"/>
      <c r="LKH881" s="28"/>
      <c r="LKI881" s="28"/>
      <c r="LKJ881" s="28"/>
      <c r="LKK881" s="28"/>
      <c r="LKL881" s="28"/>
      <c r="LKM881" s="28"/>
      <c r="LKN881" s="28"/>
      <c r="LKO881" s="28"/>
      <c r="LKP881" s="28"/>
      <c r="LKQ881" s="28"/>
      <c r="LKR881" s="28"/>
      <c r="LKS881" s="28"/>
      <c r="LKT881" s="28"/>
      <c r="LKU881" s="28"/>
      <c r="LKV881" s="28"/>
      <c r="LKW881" s="28"/>
      <c r="LKX881" s="28"/>
      <c r="LKY881" s="28"/>
      <c r="LKZ881" s="28"/>
      <c r="LLA881" s="28"/>
      <c r="LLB881" s="28"/>
      <c r="LLC881" s="28"/>
      <c r="LLD881" s="28"/>
      <c r="LLE881" s="28"/>
      <c r="LLF881" s="28"/>
      <c r="LLG881" s="28"/>
      <c r="LLH881" s="28"/>
      <c r="LLI881" s="28"/>
      <c r="LLJ881" s="28"/>
      <c r="LLK881" s="28"/>
      <c r="LLL881" s="28"/>
      <c r="LLM881" s="28"/>
      <c r="LLN881" s="28"/>
      <c r="LLO881" s="28"/>
      <c r="LLP881" s="28"/>
      <c r="LLQ881" s="28"/>
      <c r="LLR881" s="28"/>
      <c r="LLS881" s="28"/>
      <c r="LLT881" s="28"/>
      <c r="LLU881" s="28"/>
      <c r="LLV881" s="28"/>
      <c r="LLW881" s="28"/>
      <c r="LLX881" s="28"/>
      <c r="LLY881" s="28"/>
      <c r="LLZ881" s="28"/>
      <c r="LMA881" s="28"/>
      <c r="LMB881" s="28"/>
      <c r="LMC881" s="28"/>
      <c r="LMD881" s="28"/>
      <c r="LME881" s="28"/>
      <c r="LMF881" s="28"/>
      <c r="LMG881" s="28"/>
      <c r="LMH881" s="28"/>
      <c r="LMI881" s="28"/>
      <c r="LMJ881" s="28"/>
      <c r="LMK881" s="28"/>
      <c r="LML881" s="28"/>
      <c r="LMM881" s="28"/>
      <c r="LMN881" s="28"/>
      <c r="LMO881" s="28"/>
      <c r="LMP881" s="28"/>
      <c r="LMQ881" s="28"/>
      <c r="LMR881" s="28"/>
      <c r="LMS881" s="28"/>
      <c r="LMT881" s="28"/>
      <c r="LMU881" s="28"/>
      <c r="LMV881" s="28"/>
      <c r="LMW881" s="28"/>
      <c r="LMX881" s="28"/>
      <c r="LMY881" s="28"/>
      <c r="LMZ881" s="28"/>
      <c r="LNA881" s="28"/>
      <c r="LNB881" s="28"/>
      <c r="LNC881" s="28"/>
      <c r="LND881" s="28"/>
      <c r="LNE881" s="28"/>
      <c r="LNF881" s="28"/>
      <c r="LNG881" s="28"/>
      <c r="LNH881" s="28"/>
      <c r="LNI881" s="28"/>
      <c r="LNJ881" s="28"/>
      <c r="LNK881" s="28"/>
      <c r="LNL881" s="28"/>
      <c r="LNM881" s="28"/>
      <c r="LNN881" s="28"/>
      <c r="LNO881" s="28"/>
      <c r="LNP881" s="28"/>
      <c r="LNQ881" s="28"/>
      <c r="LNR881" s="28"/>
      <c r="LNS881" s="28"/>
      <c r="LNT881" s="28"/>
      <c r="LNU881" s="28"/>
      <c r="LNV881" s="28"/>
      <c r="LNW881" s="28"/>
      <c r="LNX881" s="28"/>
      <c r="LNY881" s="28"/>
      <c r="LNZ881" s="28"/>
      <c r="LOA881" s="28"/>
      <c r="LOB881" s="28"/>
      <c r="LOC881" s="28"/>
      <c r="LOD881" s="28"/>
      <c r="LOE881" s="28"/>
      <c r="LOF881" s="28"/>
      <c r="LOG881" s="28"/>
      <c r="LOH881" s="28"/>
      <c r="LOI881" s="28"/>
      <c r="LOJ881" s="28"/>
      <c r="LOK881" s="28"/>
      <c r="LOL881" s="28"/>
      <c r="LOM881" s="28"/>
      <c r="LON881" s="28"/>
      <c r="LOO881" s="28"/>
      <c r="LOP881" s="28"/>
      <c r="LOQ881" s="28"/>
      <c r="LOR881" s="28"/>
      <c r="LOS881" s="28"/>
      <c r="LOT881" s="28"/>
      <c r="LOU881" s="28"/>
      <c r="LOV881" s="28"/>
      <c r="LOW881" s="28"/>
      <c r="LOX881" s="28"/>
      <c r="LOY881" s="28"/>
      <c r="LOZ881" s="28"/>
      <c r="LPA881" s="28"/>
      <c r="LPB881" s="28"/>
      <c r="LPC881" s="28"/>
      <c r="LPD881" s="28"/>
      <c r="LPE881" s="28"/>
      <c r="LPF881" s="28"/>
      <c r="LPG881" s="28"/>
      <c r="LPH881" s="28"/>
      <c r="LPI881" s="28"/>
      <c r="LPJ881" s="28"/>
      <c r="LPK881" s="28"/>
      <c r="LPL881" s="28"/>
      <c r="LPM881" s="28"/>
      <c r="LPN881" s="28"/>
      <c r="LPO881" s="28"/>
      <c r="LPP881" s="28"/>
      <c r="LPQ881" s="28"/>
      <c r="LPR881" s="28"/>
      <c r="LPS881" s="28"/>
      <c r="LPT881" s="28"/>
      <c r="LPU881" s="28"/>
      <c r="LPV881" s="28"/>
      <c r="LPW881" s="28"/>
      <c r="LPX881" s="28"/>
      <c r="LPY881" s="28"/>
      <c r="LPZ881" s="28"/>
      <c r="LQA881" s="28"/>
      <c r="LQB881" s="28"/>
      <c r="LQC881" s="28"/>
      <c r="LQD881" s="28"/>
      <c r="LQE881" s="28"/>
      <c r="LQF881" s="28"/>
      <c r="LQG881" s="28"/>
      <c r="LQH881" s="28"/>
      <c r="LQI881" s="28"/>
      <c r="LQJ881" s="28"/>
      <c r="LQK881" s="28"/>
      <c r="LQL881" s="28"/>
      <c r="LQM881" s="28"/>
      <c r="LQN881" s="28"/>
      <c r="LQO881" s="28"/>
      <c r="LQP881" s="28"/>
      <c r="LQQ881" s="28"/>
      <c r="LQR881" s="28"/>
      <c r="LQS881" s="28"/>
      <c r="LQT881" s="28"/>
      <c r="LQU881" s="28"/>
      <c r="LQV881" s="28"/>
      <c r="LQW881" s="28"/>
      <c r="LQX881" s="28"/>
      <c r="LQY881" s="28"/>
      <c r="LQZ881" s="28"/>
      <c r="LRA881" s="28"/>
      <c r="LRB881" s="28"/>
      <c r="LRC881" s="28"/>
      <c r="LRD881" s="28"/>
      <c r="LRE881" s="28"/>
      <c r="LRF881" s="28"/>
      <c r="LRG881" s="28"/>
      <c r="LRH881" s="28"/>
      <c r="LRI881" s="28"/>
      <c r="LRJ881" s="28"/>
      <c r="LRK881" s="28"/>
      <c r="LRL881" s="28"/>
      <c r="LRM881" s="28"/>
      <c r="LRN881" s="28"/>
      <c r="LRO881" s="28"/>
      <c r="LRP881" s="28"/>
      <c r="LRQ881" s="28"/>
      <c r="LRR881" s="28"/>
      <c r="LRS881" s="28"/>
      <c r="LRT881" s="28"/>
      <c r="LRU881" s="28"/>
      <c r="LRV881" s="28"/>
      <c r="LRW881" s="28"/>
      <c r="LRX881" s="28"/>
      <c r="LRY881" s="28"/>
      <c r="LRZ881" s="28"/>
      <c r="LSA881" s="28"/>
      <c r="LSB881" s="28"/>
      <c r="LSC881" s="28"/>
      <c r="LSD881" s="28"/>
      <c r="LSE881" s="28"/>
      <c r="LSF881" s="28"/>
      <c r="LSG881" s="28"/>
      <c r="LSH881" s="28"/>
      <c r="LSI881" s="28"/>
      <c r="LSJ881" s="28"/>
      <c r="LSK881" s="28"/>
      <c r="LSL881" s="28"/>
      <c r="LSM881" s="28"/>
      <c r="LSN881" s="28"/>
      <c r="LSO881" s="28"/>
      <c r="LSP881" s="28"/>
      <c r="LSQ881" s="28"/>
      <c r="LSR881" s="28"/>
      <c r="LSS881" s="28"/>
      <c r="LST881" s="28"/>
      <c r="LSU881" s="28"/>
      <c r="LSV881" s="28"/>
      <c r="LSW881" s="28"/>
      <c r="LSX881" s="28"/>
      <c r="LSY881" s="28"/>
      <c r="LSZ881" s="28"/>
      <c r="LTA881" s="28"/>
      <c r="LTB881" s="28"/>
      <c r="LTC881" s="28"/>
      <c r="LTD881" s="28"/>
      <c r="LTE881" s="28"/>
      <c r="LTF881" s="28"/>
      <c r="LTG881" s="28"/>
      <c r="LTH881" s="28"/>
      <c r="LTI881" s="28"/>
      <c r="LTJ881" s="28"/>
      <c r="LTK881" s="28"/>
      <c r="LTL881" s="28"/>
      <c r="LTM881" s="28"/>
      <c r="LTN881" s="28"/>
      <c r="LTO881" s="28"/>
      <c r="LTP881" s="28"/>
      <c r="LTQ881" s="28"/>
      <c r="LTR881" s="28"/>
      <c r="LTS881" s="28"/>
      <c r="LTT881" s="28"/>
      <c r="LTU881" s="28"/>
      <c r="LTV881" s="28"/>
      <c r="LTW881" s="28"/>
      <c r="LTX881" s="28"/>
      <c r="LTY881" s="28"/>
      <c r="LTZ881" s="28"/>
      <c r="LUA881" s="28"/>
      <c r="LUB881" s="28"/>
      <c r="LUC881" s="28"/>
      <c r="LUD881" s="28"/>
      <c r="LUE881" s="28"/>
      <c r="LUF881" s="28"/>
      <c r="LUG881" s="28"/>
      <c r="LUH881" s="28"/>
      <c r="LUI881" s="28"/>
      <c r="LUJ881" s="28"/>
      <c r="LUK881" s="28"/>
      <c r="LUL881" s="28"/>
      <c r="LUM881" s="28"/>
      <c r="LUN881" s="28"/>
      <c r="LUO881" s="28"/>
      <c r="LUP881" s="28"/>
      <c r="LUQ881" s="28"/>
      <c r="LUR881" s="28"/>
      <c r="LUS881" s="28"/>
      <c r="LUT881" s="28"/>
      <c r="LUU881" s="28"/>
      <c r="LUV881" s="28"/>
      <c r="LUW881" s="28"/>
      <c r="LUX881" s="28"/>
      <c r="LUY881" s="28"/>
      <c r="LUZ881" s="28"/>
      <c r="LVA881" s="28"/>
      <c r="LVB881" s="28"/>
      <c r="LVC881" s="28"/>
      <c r="LVD881" s="28"/>
      <c r="LVE881" s="28"/>
      <c r="LVF881" s="28"/>
      <c r="LVG881" s="28"/>
      <c r="LVH881" s="28"/>
      <c r="LVI881" s="28"/>
      <c r="LVJ881" s="28"/>
      <c r="LVK881" s="28"/>
      <c r="LVL881" s="28"/>
      <c r="LVM881" s="28"/>
      <c r="LVN881" s="28"/>
      <c r="LVO881" s="28"/>
      <c r="LVP881" s="28"/>
      <c r="LVQ881" s="28"/>
      <c r="LVR881" s="28"/>
      <c r="LVS881" s="28"/>
      <c r="LVT881" s="28"/>
      <c r="LVU881" s="28"/>
      <c r="LVV881" s="28"/>
      <c r="LVW881" s="28"/>
      <c r="LVX881" s="28"/>
      <c r="LVY881" s="28"/>
      <c r="LVZ881" s="28"/>
      <c r="LWA881" s="28"/>
      <c r="LWB881" s="28"/>
      <c r="LWC881" s="28"/>
      <c r="LWD881" s="28"/>
      <c r="LWE881" s="28"/>
      <c r="LWF881" s="28"/>
      <c r="LWG881" s="28"/>
      <c r="LWH881" s="28"/>
      <c r="LWI881" s="28"/>
      <c r="LWJ881" s="28"/>
      <c r="LWK881" s="28"/>
      <c r="LWL881" s="28"/>
      <c r="LWM881" s="28"/>
      <c r="LWN881" s="28"/>
      <c r="LWO881" s="28"/>
      <c r="LWP881" s="28"/>
      <c r="LWQ881" s="28"/>
      <c r="LWR881" s="28"/>
      <c r="LWS881" s="28"/>
      <c r="LWT881" s="28"/>
      <c r="LWU881" s="28"/>
      <c r="LWV881" s="28"/>
      <c r="LWW881" s="28"/>
      <c r="LWX881" s="28"/>
      <c r="LWY881" s="28"/>
      <c r="LWZ881" s="28"/>
      <c r="LXA881" s="28"/>
      <c r="LXB881" s="28"/>
      <c r="LXC881" s="28"/>
      <c r="LXD881" s="28"/>
      <c r="LXE881" s="28"/>
      <c r="LXF881" s="28"/>
      <c r="LXG881" s="28"/>
      <c r="LXH881" s="28"/>
      <c r="LXI881" s="28"/>
      <c r="LXJ881" s="28"/>
      <c r="LXK881" s="28"/>
      <c r="LXL881" s="28"/>
      <c r="LXM881" s="28"/>
      <c r="LXN881" s="28"/>
      <c r="LXO881" s="28"/>
      <c r="LXP881" s="28"/>
      <c r="LXQ881" s="28"/>
      <c r="LXR881" s="28"/>
      <c r="LXS881" s="28"/>
      <c r="LXT881" s="28"/>
      <c r="LXU881" s="28"/>
      <c r="LXV881" s="28"/>
      <c r="LXW881" s="28"/>
      <c r="LXX881" s="28"/>
      <c r="LXY881" s="28"/>
      <c r="LXZ881" s="28"/>
      <c r="LYA881" s="28"/>
      <c r="LYB881" s="28"/>
      <c r="LYC881" s="28"/>
      <c r="LYD881" s="28"/>
      <c r="LYE881" s="28"/>
      <c r="LYF881" s="28"/>
      <c r="LYG881" s="28"/>
      <c r="LYH881" s="28"/>
      <c r="LYI881" s="28"/>
      <c r="LYJ881" s="28"/>
      <c r="LYK881" s="28"/>
      <c r="LYL881" s="28"/>
      <c r="LYM881" s="28"/>
      <c r="LYN881" s="28"/>
      <c r="LYO881" s="28"/>
      <c r="LYP881" s="28"/>
      <c r="LYQ881" s="28"/>
      <c r="LYR881" s="28"/>
      <c r="LYS881" s="28"/>
      <c r="LYT881" s="28"/>
      <c r="LYU881" s="28"/>
      <c r="LYV881" s="28"/>
      <c r="LYW881" s="28"/>
      <c r="LYX881" s="28"/>
      <c r="LYY881" s="28"/>
      <c r="LYZ881" s="28"/>
      <c r="LZA881" s="28"/>
      <c r="LZB881" s="28"/>
      <c r="LZC881" s="28"/>
      <c r="LZD881" s="28"/>
      <c r="LZE881" s="28"/>
      <c r="LZF881" s="28"/>
      <c r="LZG881" s="28"/>
      <c r="LZH881" s="28"/>
      <c r="LZI881" s="28"/>
      <c r="LZJ881" s="28"/>
      <c r="LZK881" s="28"/>
      <c r="LZL881" s="28"/>
      <c r="LZM881" s="28"/>
      <c r="LZN881" s="28"/>
      <c r="LZO881" s="28"/>
      <c r="LZP881" s="28"/>
      <c r="LZQ881" s="28"/>
      <c r="LZR881" s="28"/>
      <c r="LZS881" s="28"/>
      <c r="LZT881" s="28"/>
      <c r="LZU881" s="28"/>
      <c r="LZV881" s="28"/>
      <c r="LZW881" s="28"/>
      <c r="LZX881" s="28"/>
      <c r="LZY881" s="28"/>
      <c r="LZZ881" s="28"/>
      <c r="MAA881" s="28"/>
      <c r="MAB881" s="28"/>
      <c r="MAC881" s="28"/>
      <c r="MAD881" s="28"/>
      <c r="MAE881" s="28"/>
      <c r="MAF881" s="28"/>
      <c r="MAG881" s="28"/>
      <c r="MAH881" s="28"/>
      <c r="MAI881" s="28"/>
      <c r="MAJ881" s="28"/>
      <c r="MAK881" s="28"/>
      <c r="MAL881" s="28"/>
      <c r="MAM881" s="28"/>
      <c r="MAN881" s="28"/>
      <c r="MAO881" s="28"/>
      <c r="MAP881" s="28"/>
      <c r="MAQ881" s="28"/>
      <c r="MAR881" s="28"/>
      <c r="MAS881" s="28"/>
      <c r="MAT881" s="28"/>
      <c r="MAU881" s="28"/>
      <c r="MAV881" s="28"/>
      <c r="MAW881" s="28"/>
      <c r="MAX881" s="28"/>
      <c r="MAY881" s="28"/>
      <c r="MAZ881" s="28"/>
      <c r="MBA881" s="28"/>
      <c r="MBB881" s="28"/>
      <c r="MBC881" s="28"/>
      <c r="MBD881" s="28"/>
      <c r="MBE881" s="28"/>
      <c r="MBF881" s="28"/>
      <c r="MBG881" s="28"/>
      <c r="MBH881" s="28"/>
      <c r="MBI881" s="28"/>
      <c r="MBJ881" s="28"/>
      <c r="MBK881" s="28"/>
      <c r="MBL881" s="28"/>
      <c r="MBM881" s="28"/>
      <c r="MBN881" s="28"/>
      <c r="MBO881" s="28"/>
      <c r="MBP881" s="28"/>
      <c r="MBQ881" s="28"/>
      <c r="MBR881" s="28"/>
      <c r="MBS881" s="28"/>
      <c r="MBT881" s="28"/>
      <c r="MBU881" s="28"/>
      <c r="MBV881" s="28"/>
      <c r="MBW881" s="28"/>
      <c r="MBX881" s="28"/>
      <c r="MBY881" s="28"/>
      <c r="MBZ881" s="28"/>
      <c r="MCA881" s="28"/>
      <c r="MCB881" s="28"/>
      <c r="MCC881" s="28"/>
      <c r="MCD881" s="28"/>
      <c r="MCE881" s="28"/>
      <c r="MCF881" s="28"/>
      <c r="MCG881" s="28"/>
      <c r="MCH881" s="28"/>
      <c r="MCI881" s="28"/>
      <c r="MCJ881" s="28"/>
      <c r="MCK881" s="28"/>
      <c r="MCL881" s="28"/>
      <c r="MCM881" s="28"/>
      <c r="MCN881" s="28"/>
      <c r="MCO881" s="28"/>
      <c r="MCP881" s="28"/>
      <c r="MCQ881" s="28"/>
      <c r="MCR881" s="28"/>
      <c r="MCS881" s="28"/>
      <c r="MCT881" s="28"/>
      <c r="MCU881" s="28"/>
      <c r="MCV881" s="28"/>
      <c r="MCW881" s="28"/>
      <c r="MCX881" s="28"/>
      <c r="MCY881" s="28"/>
      <c r="MCZ881" s="28"/>
      <c r="MDA881" s="28"/>
      <c r="MDB881" s="28"/>
      <c r="MDC881" s="28"/>
      <c r="MDD881" s="28"/>
      <c r="MDE881" s="28"/>
      <c r="MDF881" s="28"/>
      <c r="MDG881" s="28"/>
      <c r="MDH881" s="28"/>
      <c r="MDI881" s="28"/>
      <c r="MDJ881" s="28"/>
      <c r="MDK881" s="28"/>
      <c r="MDL881" s="28"/>
      <c r="MDM881" s="28"/>
      <c r="MDN881" s="28"/>
      <c r="MDO881" s="28"/>
      <c r="MDP881" s="28"/>
      <c r="MDQ881" s="28"/>
      <c r="MDR881" s="28"/>
      <c r="MDS881" s="28"/>
      <c r="MDT881" s="28"/>
      <c r="MDU881" s="28"/>
      <c r="MDV881" s="28"/>
      <c r="MDW881" s="28"/>
      <c r="MDX881" s="28"/>
      <c r="MDY881" s="28"/>
      <c r="MDZ881" s="28"/>
      <c r="MEA881" s="28"/>
      <c r="MEB881" s="28"/>
      <c r="MEC881" s="28"/>
      <c r="MED881" s="28"/>
      <c r="MEE881" s="28"/>
      <c r="MEF881" s="28"/>
      <c r="MEG881" s="28"/>
      <c r="MEH881" s="28"/>
      <c r="MEI881" s="28"/>
      <c r="MEJ881" s="28"/>
      <c r="MEK881" s="28"/>
      <c r="MEL881" s="28"/>
      <c r="MEM881" s="28"/>
      <c r="MEN881" s="28"/>
      <c r="MEO881" s="28"/>
      <c r="MEP881" s="28"/>
      <c r="MEQ881" s="28"/>
      <c r="MER881" s="28"/>
      <c r="MES881" s="28"/>
      <c r="MET881" s="28"/>
      <c r="MEU881" s="28"/>
      <c r="MEV881" s="28"/>
      <c r="MEW881" s="28"/>
      <c r="MEX881" s="28"/>
      <c r="MEY881" s="28"/>
      <c r="MEZ881" s="28"/>
      <c r="MFA881" s="28"/>
      <c r="MFB881" s="28"/>
      <c r="MFC881" s="28"/>
      <c r="MFD881" s="28"/>
      <c r="MFE881" s="28"/>
      <c r="MFF881" s="28"/>
      <c r="MFG881" s="28"/>
      <c r="MFH881" s="28"/>
      <c r="MFI881" s="28"/>
      <c r="MFJ881" s="28"/>
      <c r="MFK881" s="28"/>
      <c r="MFL881" s="28"/>
      <c r="MFM881" s="28"/>
      <c r="MFN881" s="28"/>
      <c r="MFO881" s="28"/>
      <c r="MFP881" s="28"/>
      <c r="MFQ881" s="28"/>
      <c r="MFR881" s="28"/>
      <c r="MFS881" s="28"/>
      <c r="MFT881" s="28"/>
      <c r="MFU881" s="28"/>
      <c r="MFV881" s="28"/>
      <c r="MFW881" s="28"/>
      <c r="MFX881" s="28"/>
      <c r="MFY881" s="28"/>
      <c r="MFZ881" s="28"/>
      <c r="MGA881" s="28"/>
      <c r="MGB881" s="28"/>
      <c r="MGC881" s="28"/>
      <c r="MGD881" s="28"/>
      <c r="MGE881" s="28"/>
      <c r="MGF881" s="28"/>
      <c r="MGG881" s="28"/>
      <c r="MGH881" s="28"/>
      <c r="MGI881" s="28"/>
      <c r="MGJ881" s="28"/>
      <c r="MGK881" s="28"/>
      <c r="MGL881" s="28"/>
      <c r="MGM881" s="28"/>
      <c r="MGN881" s="28"/>
      <c r="MGO881" s="28"/>
      <c r="MGP881" s="28"/>
      <c r="MGQ881" s="28"/>
      <c r="MGR881" s="28"/>
      <c r="MGS881" s="28"/>
      <c r="MGT881" s="28"/>
      <c r="MGU881" s="28"/>
      <c r="MGV881" s="28"/>
      <c r="MGW881" s="28"/>
      <c r="MGX881" s="28"/>
      <c r="MGY881" s="28"/>
      <c r="MGZ881" s="28"/>
      <c r="MHA881" s="28"/>
      <c r="MHB881" s="28"/>
      <c r="MHC881" s="28"/>
      <c r="MHD881" s="28"/>
      <c r="MHE881" s="28"/>
      <c r="MHF881" s="28"/>
      <c r="MHG881" s="28"/>
      <c r="MHH881" s="28"/>
      <c r="MHI881" s="28"/>
      <c r="MHJ881" s="28"/>
      <c r="MHK881" s="28"/>
      <c r="MHL881" s="28"/>
      <c r="MHM881" s="28"/>
      <c r="MHN881" s="28"/>
      <c r="MHO881" s="28"/>
      <c r="MHP881" s="28"/>
      <c r="MHQ881" s="28"/>
      <c r="MHR881" s="28"/>
      <c r="MHS881" s="28"/>
      <c r="MHT881" s="28"/>
      <c r="MHU881" s="28"/>
      <c r="MHV881" s="28"/>
      <c r="MHW881" s="28"/>
      <c r="MHX881" s="28"/>
      <c r="MHY881" s="28"/>
      <c r="MHZ881" s="28"/>
      <c r="MIA881" s="28"/>
      <c r="MIB881" s="28"/>
      <c r="MIC881" s="28"/>
      <c r="MID881" s="28"/>
      <c r="MIE881" s="28"/>
      <c r="MIF881" s="28"/>
      <c r="MIG881" s="28"/>
      <c r="MIH881" s="28"/>
      <c r="MII881" s="28"/>
      <c r="MIJ881" s="28"/>
      <c r="MIK881" s="28"/>
      <c r="MIL881" s="28"/>
      <c r="MIM881" s="28"/>
      <c r="MIN881" s="28"/>
      <c r="MIO881" s="28"/>
      <c r="MIP881" s="28"/>
      <c r="MIQ881" s="28"/>
      <c r="MIR881" s="28"/>
      <c r="MIS881" s="28"/>
      <c r="MIT881" s="28"/>
      <c r="MIU881" s="28"/>
      <c r="MIV881" s="28"/>
      <c r="MIW881" s="28"/>
      <c r="MIX881" s="28"/>
      <c r="MIY881" s="28"/>
      <c r="MIZ881" s="28"/>
      <c r="MJA881" s="28"/>
      <c r="MJB881" s="28"/>
      <c r="MJC881" s="28"/>
      <c r="MJD881" s="28"/>
      <c r="MJE881" s="28"/>
      <c r="MJF881" s="28"/>
      <c r="MJG881" s="28"/>
      <c r="MJH881" s="28"/>
      <c r="MJI881" s="28"/>
      <c r="MJJ881" s="28"/>
      <c r="MJK881" s="28"/>
      <c r="MJL881" s="28"/>
      <c r="MJM881" s="28"/>
      <c r="MJN881" s="28"/>
      <c r="MJO881" s="28"/>
      <c r="MJP881" s="28"/>
      <c r="MJQ881" s="28"/>
      <c r="MJR881" s="28"/>
      <c r="MJS881" s="28"/>
      <c r="MJT881" s="28"/>
      <c r="MJU881" s="28"/>
      <c r="MJV881" s="28"/>
      <c r="MJW881" s="28"/>
      <c r="MJX881" s="28"/>
      <c r="MJY881" s="28"/>
      <c r="MJZ881" s="28"/>
      <c r="MKA881" s="28"/>
      <c r="MKB881" s="28"/>
      <c r="MKC881" s="28"/>
      <c r="MKD881" s="28"/>
      <c r="MKE881" s="28"/>
      <c r="MKF881" s="28"/>
      <c r="MKG881" s="28"/>
      <c r="MKH881" s="28"/>
      <c r="MKI881" s="28"/>
      <c r="MKJ881" s="28"/>
      <c r="MKK881" s="28"/>
      <c r="MKL881" s="28"/>
      <c r="MKM881" s="28"/>
      <c r="MKN881" s="28"/>
      <c r="MKO881" s="28"/>
      <c r="MKP881" s="28"/>
      <c r="MKQ881" s="28"/>
      <c r="MKR881" s="28"/>
      <c r="MKS881" s="28"/>
      <c r="MKT881" s="28"/>
      <c r="MKU881" s="28"/>
      <c r="MKV881" s="28"/>
      <c r="MKW881" s="28"/>
      <c r="MKX881" s="28"/>
      <c r="MKY881" s="28"/>
      <c r="MKZ881" s="28"/>
      <c r="MLA881" s="28"/>
      <c r="MLB881" s="28"/>
      <c r="MLC881" s="28"/>
      <c r="MLD881" s="28"/>
      <c r="MLE881" s="28"/>
      <c r="MLF881" s="28"/>
      <c r="MLG881" s="28"/>
      <c r="MLH881" s="28"/>
      <c r="MLI881" s="28"/>
      <c r="MLJ881" s="28"/>
      <c r="MLK881" s="28"/>
      <c r="MLL881" s="28"/>
      <c r="MLM881" s="28"/>
      <c r="MLN881" s="28"/>
      <c r="MLO881" s="28"/>
      <c r="MLP881" s="28"/>
      <c r="MLQ881" s="28"/>
      <c r="MLR881" s="28"/>
      <c r="MLS881" s="28"/>
      <c r="MLT881" s="28"/>
      <c r="MLU881" s="28"/>
      <c r="MLV881" s="28"/>
      <c r="MLW881" s="28"/>
      <c r="MLX881" s="28"/>
      <c r="MLY881" s="28"/>
      <c r="MLZ881" s="28"/>
      <c r="MMA881" s="28"/>
      <c r="MMB881" s="28"/>
      <c r="MMC881" s="28"/>
      <c r="MMD881" s="28"/>
      <c r="MME881" s="28"/>
      <c r="MMF881" s="28"/>
      <c r="MMG881" s="28"/>
      <c r="MMH881" s="28"/>
      <c r="MMI881" s="28"/>
      <c r="MMJ881" s="28"/>
      <c r="MMK881" s="28"/>
      <c r="MML881" s="28"/>
      <c r="MMM881" s="28"/>
      <c r="MMN881" s="28"/>
      <c r="MMO881" s="28"/>
      <c r="MMP881" s="28"/>
      <c r="MMQ881" s="28"/>
      <c r="MMR881" s="28"/>
      <c r="MMS881" s="28"/>
      <c r="MMT881" s="28"/>
      <c r="MMU881" s="28"/>
      <c r="MMV881" s="28"/>
      <c r="MMW881" s="28"/>
      <c r="MMX881" s="28"/>
      <c r="MMY881" s="28"/>
      <c r="MMZ881" s="28"/>
      <c r="MNA881" s="28"/>
      <c r="MNB881" s="28"/>
      <c r="MNC881" s="28"/>
      <c r="MND881" s="28"/>
      <c r="MNE881" s="28"/>
      <c r="MNF881" s="28"/>
      <c r="MNG881" s="28"/>
      <c r="MNH881" s="28"/>
      <c r="MNI881" s="28"/>
      <c r="MNJ881" s="28"/>
      <c r="MNK881" s="28"/>
      <c r="MNL881" s="28"/>
      <c r="MNM881" s="28"/>
      <c r="MNN881" s="28"/>
      <c r="MNO881" s="28"/>
      <c r="MNP881" s="28"/>
      <c r="MNQ881" s="28"/>
      <c r="MNR881" s="28"/>
      <c r="MNS881" s="28"/>
      <c r="MNT881" s="28"/>
      <c r="MNU881" s="28"/>
      <c r="MNV881" s="28"/>
      <c r="MNW881" s="28"/>
      <c r="MNX881" s="28"/>
      <c r="MNY881" s="28"/>
      <c r="MNZ881" s="28"/>
      <c r="MOA881" s="28"/>
      <c r="MOB881" s="28"/>
      <c r="MOC881" s="28"/>
      <c r="MOD881" s="28"/>
      <c r="MOE881" s="28"/>
      <c r="MOF881" s="28"/>
      <c r="MOG881" s="28"/>
      <c r="MOH881" s="28"/>
      <c r="MOI881" s="28"/>
      <c r="MOJ881" s="28"/>
      <c r="MOK881" s="28"/>
      <c r="MOL881" s="28"/>
      <c r="MOM881" s="28"/>
      <c r="MON881" s="28"/>
      <c r="MOO881" s="28"/>
      <c r="MOP881" s="28"/>
      <c r="MOQ881" s="28"/>
      <c r="MOR881" s="28"/>
      <c r="MOS881" s="28"/>
      <c r="MOT881" s="28"/>
      <c r="MOU881" s="28"/>
      <c r="MOV881" s="28"/>
      <c r="MOW881" s="28"/>
      <c r="MOX881" s="28"/>
      <c r="MOY881" s="28"/>
      <c r="MOZ881" s="28"/>
      <c r="MPA881" s="28"/>
      <c r="MPB881" s="28"/>
      <c r="MPC881" s="28"/>
      <c r="MPD881" s="28"/>
      <c r="MPE881" s="28"/>
      <c r="MPF881" s="28"/>
      <c r="MPG881" s="28"/>
      <c r="MPH881" s="28"/>
      <c r="MPI881" s="28"/>
      <c r="MPJ881" s="28"/>
      <c r="MPK881" s="28"/>
      <c r="MPL881" s="28"/>
      <c r="MPM881" s="28"/>
      <c r="MPN881" s="28"/>
      <c r="MPO881" s="28"/>
      <c r="MPP881" s="28"/>
      <c r="MPQ881" s="28"/>
      <c r="MPR881" s="28"/>
      <c r="MPS881" s="28"/>
      <c r="MPT881" s="28"/>
      <c r="MPU881" s="28"/>
      <c r="MPV881" s="28"/>
      <c r="MPW881" s="28"/>
      <c r="MPX881" s="28"/>
      <c r="MPY881" s="28"/>
      <c r="MPZ881" s="28"/>
      <c r="MQA881" s="28"/>
      <c r="MQB881" s="28"/>
      <c r="MQC881" s="28"/>
      <c r="MQD881" s="28"/>
      <c r="MQE881" s="28"/>
      <c r="MQF881" s="28"/>
      <c r="MQG881" s="28"/>
      <c r="MQH881" s="28"/>
      <c r="MQI881" s="28"/>
      <c r="MQJ881" s="28"/>
      <c r="MQK881" s="28"/>
      <c r="MQL881" s="28"/>
      <c r="MQM881" s="28"/>
      <c r="MQN881" s="28"/>
      <c r="MQO881" s="28"/>
      <c r="MQP881" s="28"/>
      <c r="MQQ881" s="28"/>
      <c r="MQR881" s="28"/>
      <c r="MQS881" s="28"/>
      <c r="MQT881" s="28"/>
      <c r="MQU881" s="28"/>
      <c r="MQV881" s="28"/>
      <c r="MQW881" s="28"/>
      <c r="MQX881" s="28"/>
      <c r="MQY881" s="28"/>
      <c r="MQZ881" s="28"/>
      <c r="MRA881" s="28"/>
      <c r="MRB881" s="28"/>
      <c r="MRC881" s="28"/>
      <c r="MRD881" s="28"/>
      <c r="MRE881" s="28"/>
      <c r="MRF881" s="28"/>
      <c r="MRG881" s="28"/>
      <c r="MRH881" s="28"/>
      <c r="MRI881" s="28"/>
      <c r="MRJ881" s="28"/>
      <c r="MRK881" s="28"/>
      <c r="MRL881" s="28"/>
      <c r="MRM881" s="28"/>
      <c r="MRN881" s="28"/>
      <c r="MRO881" s="28"/>
      <c r="MRP881" s="28"/>
      <c r="MRQ881" s="28"/>
      <c r="MRR881" s="28"/>
      <c r="MRS881" s="28"/>
      <c r="MRT881" s="28"/>
      <c r="MRU881" s="28"/>
      <c r="MRV881" s="28"/>
      <c r="MRW881" s="28"/>
      <c r="MRX881" s="28"/>
      <c r="MRY881" s="28"/>
      <c r="MRZ881" s="28"/>
      <c r="MSA881" s="28"/>
      <c r="MSB881" s="28"/>
      <c r="MSC881" s="28"/>
      <c r="MSD881" s="28"/>
      <c r="MSE881" s="28"/>
      <c r="MSF881" s="28"/>
      <c r="MSG881" s="28"/>
      <c r="MSH881" s="28"/>
      <c r="MSI881" s="28"/>
      <c r="MSJ881" s="28"/>
      <c r="MSK881" s="28"/>
      <c r="MSL881" s="28"/>
      <c r="MSM881" s="28"/>
      <c r="MSN881" s="28"/>
      <c r="MSO881" s="28"/>
      <c r="MSP881" s="28"/>
      <c r="MSQ881" s="28"/>
      <c r="MSR881" s="28"/>
      <c r="MSS881" s="28"/>
      <c r="MST881" s="28"/>
      <c r="MSU881" s="28"/>
      <c r="MSV881" s="28"/>
      <c r="MSW881" s="28"/>
      <c r="MSX881" s="28"/>
      <c r="MSY881" s="28"/>
      <c r="MSZ881" s="28"/>
      <c r="MTA881" s="28"/>
      <c r="MTB881" s="28"/>
      <c r="MTC881" s="28"/>
      <c r="MTD881" s="28"/>
      <c r="MTE881" s="28"/>
      <c r="MTF881" s="28"/>
      <c r="MTG881" s="28"/>
      <c r="MTH881" s="28"/>
      <c r="MTI881" s="28"/>
      <c r="MTJ881" s="28"/>
      <c r="MTK881" s="28"/>
      <c r="MTL881" s="28"/>
      <c r="MTM881" s="28"/>
      <c r="MTN881" s="28"/>
      <c r="MTO881" s="28"/>
      <c r="MTP881" s="28"/>
      <c r="MTQ881" s="28"/>
      <c r="MTR881" s="28"/>
      <c r="MTS881" s="28"/>
      <c r="MTT881" s="28"/>
      <c r="MTU881" s="28"/>
      <c r="MTV881" s="28"/>
      <c r="MTW881" s="28"/>
      <c r="MTX881" s="28"/>
      <c r="MTY881" s="28"/>
      <c r="MTZ881" s="28"/>
      <c r="MUA881" s="28"/>
      <c r="MUB881" s="28"/>
      <c r="MUC881" s="28"/>
      <c r="MUD881" s="28"/>
      <c r="MUE881" s="28"/>
      <c r="MUF881" s="28"/>
      <c r="MUG881" s="28"/>
      <c r="MUH881" s="28"/>
      <c r="MUI881" s="28"/>
      <c r="MUJ881" s="28"/>
      <c r="MUK881" s="28"/>
      <c r="MUL881" s="28"/>
      <c r="MUM881" s="28"/>
      <c r="MUN881" s="28"/>
      <c r="MUO881" s="28"/>
      <c r="MUP881" s="28"/>
      <c r="MUQ881" s="28"/>
      <c r="MUR881" s="28"/>
      <c r="MUS881" s="28"/>
      <c r="MUT881" s="28"/>
      <c r="MUU881" s="28"/>
      <c r="MUV881" s="28"/>
      <c r="MUW881" s="28"/>
      <c r="MUX881" s="28"/>
      <c r="MUY881" s="28"/>
      <c r="MUZ881" s="28"/>
      <c r="MVA881" s="28"/>
      <c r="MVB881" s="28"/>
      <c r="MVC881" s="28"/>
      <c r="MVD881" s="28"/>
      <c r="MVE881" s="28"/>
      <c r="MVF881" s="28"/>
      <c r="MVG881" s="28"/>
      <c r="MVH881" s="28"/>
      <c r="MVI881" s="28"/>
      <c r="MVJ881" s="28"/>
      <c r="MVK881" s="28"/>
      <c r="MVL881" s="28"/>
      <c r="MVM881" s="28"/>
      <c r="MVN881" s="28"/>
      <c r="MVO881" s="28"/>
      <c r="MVP881" s="28"/>
      <c r="MVQ881" s="28"/>
      <c r="MVR881" s="28"/>
      <c r="MVS881" s="28"/>
      <c r="MVT881" s="28"/>
      <c r="MVU881" s="28"/>
      <c r="MVV881" s="28"/>
      <c r="MVW881" s="28"/>
      <c r="MVX881" s="28"/>
      <c r="MVY881" s="28"/>
      <c r="MVZ881" s="28"/>
      <c r="MWA881" s="28"/>
      <c r="MWB881" s="28"/>
      <c r="MWC881" s="28"/>
      <c r="MWD881" s="28"/>
      <c r="MWE881" s="28"/>
      <c r="MWF881" s="28"/>
      <c r="MWG881" s="28"/>
      <c r="MWH881" s="28"/>
      <c r="MWI881" s="28"/>
      <c r="MWJ881" s="28"/>
      <c r="MWK881" s="28"/>
      <c r="MWL881" s="28"/>
      <c r="MWM881" s="28"/>
      <c r="MWN881" s="28"/>
      <c r="MWO881" s="28"/>
      <c r="MWP881" s="28"/>
      <c r="MWQ881" s="28"/>
      <c r="MWR881" s="28"/>
      <c r="MWS881" s="28"/>
      <c r="MWT881" s="28"/>
      <c r="MWU881" s="28"/>
      <c r="MWV881" s="28"/>
      <c r="MWW881" s="28"/>
      <c r="MWX881" s="28"/>
      <c r="MWY881" s="28"/>
      <c r="MWZ881" s="28"/>
      <c r="MXA881" s="28"/>
      <c r="MXB881" s="28"/>
      <c r="MXC881" s="28"/>
      <c r="MXD881" s="28"/>
      <c r="MXE881" s="28"/>
      <c r="MXF881" s="28"/>
      <c r="MXG881" s="28"/>
      <c r="MXH881" s="28"/>
      <c r="MXI881" s="28"/>
      <c r="MXJ881" s="28"/>
      <c r="MXK881" s="28"/>
      <c r="MXL881" s="28"/>
      <c r="MXM881" s="28"/>
      <c r="MXN881" s="28"/>
      <c r="MXO881" s="28"/>
      <c r="MXP881" s="28"/>
      <c r="MXQ881" s="28"/>
      <c r="MXR881" s="28"/>
      <c r="MXS881" s="28"/>
      <c r="MXT881" s="28"/>
      <c r="MXU881" s="28"/>
      <c r="MXV881" s="28"/>
      <c r="MXW881" s="28"/>
      <c r="MXX881" s="28"/>
      <c r="MXY881" s="28"/>
      <c r="MXZ881" s="28"/>
      <c r="MYA881" s="28"/>
      <c r="MYB881" s="28"/>
      <c r="MYC881" s="28"/>
      <c r="MYD881" s="28"/>
      <c r="MYE881" s="28"/>
      <c r="MYF881" s="28"/>
      <c r="MYG881" s="28"/>
      <c r="MYH881" s="28"/>
      <c r="MYI881" s="28"/>
      <c r="MYJ881" s="28"/>
      <c r="MYK881" s="28"/>
      <c r="MYL881" s="28"/>
      <c r="MYM881" s="28"/>
      <c r="MYN881" s="28"/>
      <c r="MYO881" s="28"/>
      <c r="MYP881" s="28"/>
      <c r="MYQ881" s="28"/>
      <c r="MYR881" s="28"/>
      <c r="MYS881" s="28"/>
      <c r="MYT881" s="28"/>
      <c r="MYU881" s="28"/>
      <c r="MYV881" s="28"/>
      <c r="MYW881" s="28"/>
      <c r="MYX881" s="28"/>
      <c r="MYY881" s="28"/>
      <c r="MYZ881" s="28"/>
      <c r="MZA881" s="28"/>
      <c r="MZB881" s="28"/>
      <c r="MZC881" s="28"/>
      <c r="MZD881" s="28"/>
      <c r="MZE881" s="28"/>
      <c r="MZF881" s="28"/>
      <c r="MZG881" s="28"/>
      <c r="MZH881" s="28"/>
      <c r="MZI881" s="28"/>
      <c r="MZJ881" s="28"/>
      <c r="MZK881" s="28"/>
      <c r="MZL881" s="28"/>
      <c r="MZM881" s="28"/>
      <c r="MZN881" s="28"/>
      <c r="MZO881" s="28"/>
      <c r="MZP881" s="28"/>
      <c r="MZQ881" s="28"/>
      <c r="MZR881" s="28"/>
      <c r="MZS881" s="28"/>
      <c r="MZT881" s="28"/>
      <c r="MZU881" s="28"/>
      <c r="MZV881" s="28"/>
      <c r="MZW881" s="28"/>
      <c r="MZX881" s="28"/>
      <c r="MZY881" s="28"/>
      <c r="MZZ881" s="28"/>
      <c r="NAA881" s="28"/>
      <c r="NAB881" s="28"/>
      <c r="NAC881" s="28"/>
      <c r="NAD881" s="28"/>
      <c r="NAE881" s="28"/>
      <c r="NAF881" s="28"/>
      <c r="NAG881" s="28"/>
      <c r="NAH881" s="28"/>
      <c r="NAI881" s="28"/>
      <c r="NAJ881" s="28"/>
      <c r="NAK881" s="28"/>
      <c r="NAL881" s="28"/>
      <c r="NAM881" s="28"/>
      <c r="NAN881" s="28"/>
      <c r="NAO881" s="28"/>
      <c r="NAP881" s="28"/>
      <c r="NAQ881" s="28"/>
      <c r="NAR881" s="28"/>
      <c r="NAS881" s="28"/>
      <c r="NAT881" s="28"/>
      <c r="NAU881" s="28"/>
      <c r="NAV881" s="28"/>
      <c r="NAW881" s="28"/>
      <c r="NAX881" s="28"/>
      <c r="NAY881" s="28"/>
      <c r="NAZ881" s="28"/>
      <c r="NBA881" s="28"/>
      <c r="NBB881" s="28"/>
      <c r="NBC881" s="28"/>
      <c r="NBD881" s="28"/>
      <c r="NBE881" s="28"/>
      <c r="NBF881" s="28"/>
      <c r="NBG881" s="28"/>
      <c r="NBH881" s="28"/>
      <c r="NBI881" s="28"/>
      <c r="NBJ881" s="28"/>
      <c r="NBK881" s="28"/>
      <c r="NBL881" s="28"/>
      <c r="NBM881" s="28"/>
      <c r="NBN881" s="28"/>
      <c r="NBO881" s="28"/>
      <c r="NBP881" s="28"/>
      <c r="NBQ881" s="28"/>
      <c r="NBR881" s="28"/>
      <c r="NBS881" s="28"/>
      <c r="NBT881" s="28"/>
      <c r="NBU881" s="28"/>
      <c r="NBV881" s="28"/>
      <c r="NBW881" s="28"/>
      <c r="NBX881" s="28"/>
      <c r="NBY881" s="28"/>
      <c r="NBZ881" s="28"/>
      <c r="NCA881" s="28"/>
      <c r="NCB881" s="28"/>
      <c r="NCC881" s="28"/>
      <c r="NCD881" s="28"/>
      <c r="NCE881" s="28"/>
      <c r="NCF881" s="28"/>
      <c r="NCG881" s="28"/>
      <c r="NCH881" s="28"/>
      <c r="NCI881" s="28"/>
      <c r="NCJ881" s="28"/>
      <c r="NCK881" s="28"/>
      <c r="NCL881" s="28"/>
      <c r="NCM881" s="28"/>
      <c r="NCN881" s="28"/>
      <c r="NCO881" s="28"/>
      <c r="NCP881" s="28"/>
      <c r="NCQ881" s="28"/>
      <c r="NCR881" s="28"/>
      <c r="NCS881" s="28"/>
      <c r="NCT881" s="28"/>
      <c r="NCU881" s="28"/>
      <c r="NCV881" s="28"/>
      <c r="NCW881" s="28"/>
      <c r="NCX881" s="28"/>
      <c r="NCY881" s="28"/>
      <c r="NCZ881" s="28"/>
      <c r="NDA881" s="28"/>
      <c r="NDB881" s="28"/>
      <c r="NDC881" s="28"/>
      <c r="NDD881" s="28"/>
      <c r="NDE881" s="28"/>
      <c r="NDF881" s="28"/>
      <c r="NDG881" s="28"/>
      <c r="NDH881" s="28"/>
      <c r="NDI881" s="28"/>
      <c r="NDJ881" s="28"/>
      <c r="NDK881" s="28"/>
      <c r="NDL881" s="28"/>
      <c r="NDM881" s="28"/>
      <c r="NDN881" s="28"/>
      <c r="NDO881" s="28"/>
      <c r="NDP881" s="28"/>
      <c r="NDQ881" s="28"/>
      <c r="NDR881" s="28"/>
      <c r="NDS881" s="28"/>
      <c r="NDT881" s="28"/>
      <c r="NDU881" s="28"/>
      <c r="NDV881" s="28"/>
      <c r="NDW881" s="28"/>
      <c r="NDX881" s="28"/>
      <c r="NDY881" s="28"/>
      <c r="NDZ881" s="28"/>
      <c r="NEA881" s="28"/>
      <c r="NEB881" s="28"/>
      <c r="NEC881" s="28"/>
      <c r="NED881" s="28"/>
      <c r="NEE881" s="28"/>
      <c r="NEF881" s="28"/>
      <c r="NEG881" s="28"/>
      <c r="NEH881" s="28"/>
      <c r="NEI881" s="28"/>
      <c r="NEJ881" s="28"/>
      <c r="NEK881" s="28"/>
      <c r="NEL881" s="28"/>
      <c r="NEM881" s="28"/>
      <c r="NEN881" s="28"/>
      <c r="NEO881" s="28"/>
      <c r="NEP881" s="28"/>
      <c r="NEQ881" s="28"/>
      <c r="NER881" s="28"/>
      <c r="NES881" s="28"/>
      <c r="NET881" s="28"/>
      <c r="NEU881" s="28"/>
      <c r="NEV881" s="28"/>
      <c r="NEW881" s="28"/>
      <c r="NEX881" s="28"/>
      <c r="NEY881" s="28"/>
      <c r="NEZ881" s="28"/>
      <c r="NFA881" s="28"/>
      <c r="NFB881" s="28"/>
      <c r="NFC881" s="28"/>
      <c r="NFD881" s="28"/>
      <c r="NFE881" s="28"/>
      <c r="NFF881" s="28"/>
      <c r="NFG881" s="28"/>
      <c r="NFH881" s="28"/>
      <c r="NFI881" s="28"/>
      <c r="NFJ881" s="28"/>
      <c r="NFK881" s="28"/>
      <c r="NFL881" s="28"/>
      <c r="NFM881" s="28"/>
      <c r="NFN881" s="28"/>
      <c r="NFO881" s="28"/>
      <c r="NFP881" s="28"/>
      <c r="NFQ881" s="28"/>
      <c r="NFR881" s="28"/>
      <c r="NFS881" s="28"/>
      <c r="NFT881" s="28"/>
      <c r="NFU881" s="28"/>
      <c r="NFV881" s="28"/>
      <c r="NFW881" s="28"/>
      <c r="NFX881" s="28"/>
      <c r="NFY881" s="28"/>
      <c r="NFZ881" s="28"/>
      <c r="NGA881" s="28"/>
      <c r="NGB881" s="28"/>
      <c r="NGC881" s="28"/>
      <c r="NGD881" s="28"/>
      <c r="NGE881" s="28"/>
      <c r="NGF881" s="28"/>
      <c r="NGG881" s="28"/>
      <c r="NGH881" s="28"/>
      <c r="NGI881" s="28"/>
      <c r="NGJ881" s="28"/>
      <c r="NGK881" s="28"/>
      <c r="NGL881" s="28"/>
      <c r="NGM881" s="28"/>
      <c r="NGN881" s="28"/>
      <c r="NGO881" s="28"/>
      <c r="NGP881" s="28"/>
      <c r="NGQ881" s="28"/>
      <c r="NGR881" s="28"/>
      <c r="NGS881" s="28"/>
      <c r="NGT881" s="28"/>
      <c r="NGU881" s="28"/>
      <c r="NGV881" s="28"/>
      <c r="NGW881" s="28"/>
      <c r="NGX881" s="28"/>
      <c r="NGY881" s="28"/>
      <c r="NGZ881" s="28"/>
      <c r="NHA881" s="28"/>
      <c r="NHB881" s="28"/>
      <c r="NHC881" s="28"/>
      <c r="NHD881" s="28"/>
      <c r="NHE881" s="28"/>
      <c r="NHF881" s="28"/>
      <c r="NHG881" s="28"/>
      <c r="NHH881" s="28"/>
      <c r="NHI881" s="28"/>
      <c r="NHJ881" s="28"/>
      <c r="NHK881" s="28"/>
      <c r="NHL881" s="28"/>
      <c r="NHM881" s="28"/>
      <c r="NHN881" s="28"/>
      <c r="NHO881" s="28"/>
      <c r="NHP881" s="28"/>
      <c r="NHQ881" s="28"/>
      <c r="NHR881" s="28"/>
      <c r="NHS881" s="28"/>
      <c r="NHT881" s="28"/>
      <c r="NHU881" s="28"/>
      <c r="NHV881" s="28"/>
      <c r="NHW881" s="28"/>
      <c r="NHX881" s="28"/>
      <c r="NHY881" s="28"/>
      <c r="NHZ881" s="28"/>
      <c r="NIA881" s="28"/>
      <c r="NIB881" s="28"/>
      <c r="NIC881" s="28"/>
      <c r="NID881" s="28"/>
      <c r="NIE881" s="28"/>
      <c r="NIF881" s="28"/>
      <c r="NIG881" s="28"/>
      <c r="NIH881" s="28"/>
      <c r="NII881" s="28"/>
      <c r="NIJ881" s="28"/>
      <c r="NIK881" s="28"/>
      <c r="NIL881" s="28"/>
      <c r="NIM881" s="28"/>
      <c r="NIN881" s="28"/>
      <c r="NIO881" s="28"/>
      <c r="NIP881" s="28"/>
      <c r="NIQ881" s="28"/>
      <c r="NIR881" s="28"/>
      <c r="NIS881" s="28"/>
      <c r="NIT881" s="28"/>
      <c r="NIU881" s="28"/>
      <c r="NIV881" s="28"/>
      <c r="NIW881" s="28"/>
      <c r="NIX881" s="28"/>
      <c r="NIY881" s="28"/>
      <c r="NIZ881" s="28"/>
      <c r="NJA881" s="28"/>
      <c r="NJB881" s="28"/>
      <c r="NJC881" s="28"/>
      <c r="NJD881" s="28"/>
      <c r="NJE881" s="28"/>
      <c r="NJF881" s="28"/>
      <c r="NJG881" s="28"/>
      <c r="NJH881" s="28"/>
      <c r="NJI881" s="28"/>
      <c r="NJJ881" s="28"/>
      <c r="NJK881" s="28"/>
      <c r="NJL881" s="28"/>
      <c r="NJM881" s="28"/>
      <c r="NJN881" s="28"/>
      <c r="NJO881" s="28"/>
      <c r="NJP881" s="28"/>
      <c r="NJQ881" s="28"/>
      <c r="NJR881" s="28"/>
      <c r="NJS881" s="28"/>
      <c r="NJT881" s="28"/>
      <c r="NJU881" s="28"/>
      <c r="NJV881" s="28"/>
      <c r="NJW881" s="28"/>
      <c r="NJX881" s="28"/>
      <c r="NJY881" s="28"/>
      <c r="NJZ881" s="28"/>
      <c r="NKA881" s="28"/>
      <c r="NKB881" s="28"/>
      <c r="NKC881" s="28"/>
      <c r="NKD881" s="28"/>
      <c r="NKE881" s="28"/>
      <c r="NKF881" s="28"/>
      <c r="NKG881" s="28"/>
      <c r="NKH881" s="28"/>
      <c r="NKI881" s="28"/>
      <c r="NKJ881" s="28"/>
      <c r="NKK881" s="28"/>
      <c r="NKL881" s="28"/>
      <c r="NKM881" s="28"/>
      <c r="NKN881" s="28"/>
      <c r="NKO881" s="28"/>
      <c r="NKP881" s="28"/>
      <c r="NKQ881" s="28"/>
      <c r="NKR881" s="28"/>
      <c r="NKS881" s="28"/>
      <c r="NKT881" s="28"/>
      <c r="NKU881" s="28"/>
      <c r="NKV881" s="28"/>
      <c r="NKW881" s="28"/>
      <c r="NKX881" s="28"/>
      <c r="NKY881" s="28"/>
      <c r="NKZ881" s="28"/>
      <c r="NLA881" s="28"/>
      <c r="NLB881" s="28"/>
      <c r="NLC881" s="28"/>
      <c r="NLD881" s="28"/>
      <c r="NLE881" s="28"/>
      <c r="NLF881" s="28"/>
      <c r="NLG881" s="28"/>
      <c r="NLH881" s="28"/>
      <c r="NLI881" s="28"/>
      <c r="NLJ881" s="28"/>
      <c r="NLK881" s="28"/>
      <c r="NLL881" s="28"/>
      <c r="NLM881" s="28"/>
      <c r="NLN881" s="28"/>
      <c r="NLO881" s="28"/>
      <c r="NLP881" s="28"/>
      <c r="NLQ881" s="28"/>
      <c r="NLR881" s="28"/>
      <c r="NLS881" s="28"/>
      <c r="NLT881" s="28"/>
      <c r="NLU881" s="28"/>
      <c r="NLV881" s="28"/>
      <c r="NLW881" s="28"/>
      <c r="NLX881" s="28"/>
      <c r="NLY881" s="28"/>
      <c r="NLZ881" s="28"/>
      <c r="NMA881" s="28"/>
      <c r="NMB881" s="28"/>
      <c r="NMC881" s="28"/>
      <c r="NMD881" s="28"/>
      <c r="NME881" s="28"/>
      <c r="NMF881" s="28"/>
      <c r="NMG881" s="28"/>
      <c r="NMH881" s="28"/>
      <c r="NMI881" s="28"/>
      <c r="NMJ881" s="28"/>
      <c r="NMK881" s="28"/>
      <c r="NML881" s="28"/>
      <c r="NMM881" s="28"/>
      <c r="NMN881" s="28"/>
      <c r="NMO881" s="28"/>
      <c r="NMP881" s="28"/>
      <c r="NMQ881" s="28"/>
      <c r="NMR881" s="28"/>
      <c r="NMS881" s="28"/>
      <c r="NMT881" s="28"/>
      <c r="NMU881" s="28"/>
      <c r="NMV881" s="28"/>
      <c r="NMW881" s="28"/>
      <c r="NMX881" s="28"/>
      <c r="NMY881" s="28"/>
      <c r="NMZ881" s="28"/>
      <c r="NNA881" s="28"/>
      <c r="NNB881" s="28"/>
      <c r="NNC881" s="28"/>
      <c r="NND881" s="28"/>
      <c r="NNE881" s="28"/>
      <c r="NNF881" s="28"/>
      <c r="NNG881" s="28"/>
      <c r="NNH881" s="28"/>
      <c r="NNI881" s="28"/>
      <c r="NNJ881" s="28"/>
      <c r="NNK881" s="28"/>
      <c r="NNL881" s="28"/>
      <c r="NNM881" s="28"/>
      <c r="NNN881" s="28"/>
      <c r="NNO881" s="28"/>
      <c r="NNP881" s="28"/>
      <c r="NNQ881" s="28"/>
      <c r="NNR881" s="28"/>
      <c r="NNS881" s="28"/>
      <c r="NNT881" s="28"/>
      <c r="NNU881" s="28"/>
      <c r="NNV881" s="28"/>
      <c r="NNW881" s="28"/>
      <c r="NNX881" s="28"/>
      <c r="NNY881" s="28"/>
      <c r="NNZ881" s="28"/>
      <c r="NOA881" s="28"/>
      <c r="NOB881" s="28"/>
      <c r="NOC881" s="28"/>
      <c r="NOD881" s="28"/>
      <c r="NOE881" s="28"/>
      <c r="NOF881" s="28"/>
      <c r="NOG881" s="28"/>
      <c r="NOH881" s="28"/>
      <c r="NOI881" s="28"/>
      <c r="NOJ881" s="28"/>
      <c r="NOK881" s="28"/>
      <c r="NOL881" s="28"/>
      <c r="NOM881" s="28"/>
      <c r="NON881" s="28"/>
      <c r="NOO881" s="28"/>
      <c r="NOP881" s="28"/>
      <c r="NOQ881" s="28"/>
      <c r="NOR881" s="28"/>
      <c r="NOS881" s="28"/>
      <c r="NOT881" s="28"/>
      <c r="NOU881" s="28"/>
      <c r="NOV881" s="28"/>
      <c r="NOW881" s="28"/>
      <c r="NOX881" s="28"/>
      <c r="NOY881" s="28"/>
      <c r="NOZ881" s="28"/>
      <c r="NPA881" s="28"/>
      <c r="NPB881" s="28"/>
      <c r="NPC881" s="28"/>
      <c r="NPD881" s="28"/>
      <c r="NPE881" s="28"/>
      <c r="NPF881" s="28"/>
      <c r="NPG881" s="28"/>
      <c r="NPH881" s="28"/>
      <c r="NPI881" s="28"/>
      <c r="NPJ881" s="28"/>
      <c r="NPK881" s="28"/>
      <c r="NPL881" s="28"/>
      <c r="NPM881" s="28"/>
      <c r="NPN881" s="28"/>
      <c r="NPO881" s="28"/>
      <c r="NPP881" s="28"/>
      <c r="NPQ881" s="28"/>
      <c r="NPR881" s="28"/>
      <c r="NPS881" s="28"/>
      <c r="NPT881" s="28"/>
      <c r="NPU881" s="28"/>
      <c r="NPV881" s="28"/>
      <c r="NPW881" s="28"/>
      <c r="NPX881" s="28"/>
      <c r="NPY881" s="28"/>
      <c r="NPZ881" s="28"/>
      <c r="NQA881" s="28"/>
      <c r="NQB881" s="28"/>
      <c r="NQC881" s="28"/>
      <c r="NQD881" s="28"/>
      <c r="NQE881" s="28"/>
      <c r="NQF881" s="28"/>
      <c r="NQG881" s="28"/>
      <c r="NQH881" s="28"/>
      <c r="NQI881" s="28"/>
      <c r="NQJ881" s="28"/>
      <c r="NQK881" s="28"/>
      <c r="NQL881" s="28"/>
      <c r="NQM881" s="28"/>
      <c r="NQN881" s="28"/>
      <c r="NQO881" s="28"/>
      <c r="NQP881" s="28"/>
      <c r="NQQ881" s="28"/>
      <c r="NQR881" s="28"/>
      <c r="NQS881" s="28"/>
      <c r="NQT881" s="28"/>
      <c r="NQU881" s="28"/>
      <c r="NQV881" s="28"/>
      <c r="NQW881" s="28"/>
      <c r="NQX881" s="28"/>
      <c r="NQY881" s="28"/>
      <c r="NQZ881" s="28"/>
      <c r="NRA881" s="28"/>
      <c r="NRB881" s="28"/>
      <c r="NRC881" s="28"/>
      <c r="NRD881" s="28"/>
      <c r="NRE881" s="28"/>
      <c r="NRF881" s="28"/>
      <c r="NRG881" s="28"/>
      <c r="NRH881" s="28"/>
      <c r="NRI881" s="28"/>
      <c r="NRJ881" s="28"/>
      <c r="NRK881" s="28"/>
      <c r="NRL881" s="28"/>
      <c r="NRM881" s="28"/>
      <c r="NRN881" s="28"/>
      <c r="NRO881" s="28"/>
      <c r="NRP881" s="28"/>
      <c r="NRQ881" s="28"/>
      <c r="NRR881" s="28"/>
      <c r="NRS881" s="28"/>
      <c r="NRT881" s="28"/>
      <c r="NRU881" s="28"/>
      <c r="NRV881" s="28"/>
      <c r="NRW881" s="28"/>
      <c r="NRX881" s="28"/>
      <c r="NRY881" s="28"/>
      <c r="NRZ881" s="28"/>
      <c r="NSA881" s="28"/>
      <c r="NSB881" s="28"/>
      <c r="NSC881" s="28"/>
      <c r="NSD881" s="28"/>
      <c r="NSE881" s="28"/>
      <c r="NSF881" s="28"/>
      <c r="NSG881" s="28"/>
      <c r="NSH881" s="28"/>
      <c r="NSI881" s="28"/>
      <c r="NSJ881" s="28"/>
      <c r="NSK881" s="28"/>
      <c r="NSL881" s="28"/>
      <c r="NSM881" s="28"/>
      <c r="NSN881" s="28"/>
      <c r="NSO881" s="28"/>
      <c r="NSP881" s="28"/>
      <c r="NSQ881" s="28"/>
      <c r="NSR881" s="28"/>
      <c r="NSS881" s="28"/>
      <c r="NST881" s="28"/>
      <c r="NSU881" s="28"/>
      <c r="NSV881" s="28"/>
      <c r="NSW881" s="28"/>
      <c r="NSX881" s="28"/>
      <c r="NSY881" s="28"/>
      <c r="NSZ881" s="28"/>
      <c r="NTA881" s="28"/>
      <c r="NTB881" s="28"/>
      <c r="NTC881" s="28"/>
      <c r="NTD881" s="28"/>
      <c r="NTE881" s="28"/>
      <c r="NTF881" s="28"/>
      <c r="NTG881" s="28"/>
      <c r="NTH881" s="28"/>
      <c r="NTI881" s="28"/>
      <c r="NTJ881" s="28"/>
      <c r="NTK881" s="28"/>
      <c r="NTL881" s="28"/>
      <c r="NTM881" s="28"/>
      <c r="NTN881" s="28"/>
      <c r="NTO881" s="28"/>
      <c r="NTP881" s="28"/>
      <c r="NTQ881" s="28"/>
      <c r="NTR881" s="28"/>
      <c r="NTS881" s="28"/>
      <c r="NTT881" s="28"/>
      <c r="NTU881" s="28"/>
      <c r="NTV881" s="28"/>
      <c r="NTW881" s="28"/>
      <c r="NTX881" s="28"/>
      <c r="NTY881" s="28"/>
      <c r="NTZ881" s="28"/>
      <c r="NUA881" s="28"/>
      <c r="NUB881" s="28"/>
      <c r="NUC881" s="28"/>
      <c r="NUD881" s="28"/>
      <c r="NUE881" s="28"/>
      <c r="NUF881" s="28"/>
      <c r="NUG881" s="28"/>
      <c r="NUH881" s="28"/>
      <c r="NUI881" s="28"/>
      <c r="NUJ881" s="28"/>
      <c r="NUK881" s="28"/>
      <c r="NUL881" s="28"/>
      <c r="NUM881" s="28"/>
      <c r="NUN881" s="28"/>
      <c r="NUO881" s="28"/>
      <c r="NUP881" s="28"/>
      <c r="NUQ881" s="28"/>
      <c r="NUR881" s="28"/>
      <c r="NUS881" s="28"/>
      <c r="NUT881" s="28"/>
      <c r="NUU881" s="28"/>
      <c r="NUV881" s="28"/>
      <c r="NUW881" s="28"/>
      <c r="NUX881" s="28"/>
      <c r="NUY881" s="28"/>
      <c r="NUZ881" s="28"/>
      <c r="NVA881" s="28"/>
      <c r="NVB881" s="28"/>
      <c r="NVC881" s="28"/>
      <c r="NVD881" s="28"/>
      <c r="NVE881" s="28"/>
      <c r="NVF881" s="28"/>
      <c r="NVG881" s="28"/>
      <c r="NVH881" s="28"/>
      <c r="NVI881" s="28"/>
      <c r="NVJ881" s="28"/>
      <c r="NVK881" s="28"/>
      <c r="NVL881" s="28"/>
      <c r="NVM881" s="28"/>
      <c r="NVN881" s="28"/>
      <c r="NVO881" s="28"/>
      <c r="NVP881" s="28"/>
      <c r="NVQ881" s="28"/>
      <c r="NVR881" s="28"/>
      <c r="NVS881" s="28"/>
      <c r="NVT881" s="28"/>
      <c r="NVU881" s="28"/>
      <c r="NVV881" s="28"/>
      <c r="NVW881" s="28"/>
      <c r="NVX881" s="28"/>
      <c r="NVY881" s="28"/>
      <c r="NVZ881" s="28"/>
      <c r="NWA881" s="28"/>
      <c r="NWB881" s="28"/>
      <c r="NWC881" s="28"/>
      <c r="NWD881" s="28"/>
      <c r="NWE881" s="28"/>
      <c r="NWF881" s="28"/>
      <c r="NWG881" s="28"/>
      <c r="NWH881" s="28"/>
      <c r="NWI881" s="28"/>
      <c r="NWJ881" s="28"/>
      <c r="NWK881" s="28"/>
      <c r="NWL881" s="28"/>
      <c r="NWM881" s="28"/>
      <c r="NWN881" s="28"/>
      <c r="NWO881" s="28"/>
      <c r="NWP881" s="28"/>
      <c r="NWQ881" s="28"/>
      <c r="NWR881" s="28"/>
      <c r="NWS881" s="28"/>
      <c r="NWT881" s="28"/>
      <c r="NWU881" s="28"/>
      <c r="NWV881" s="28"/>
      <c r="NWW881" s="28"/>
      <c r="NWX881" s="28"/>
      <c r="NWY881" s="28"/>
      <c r="NWZ881" s="28"/>
      <c r="NXA881" s="28"/>
      <c r="NXB881" s="28"/>
      <c r="NXC881" s="28"/>
      <c r="NXD881" s="28"/>
      <c r="NXE881" s="28"/>
      <c r="NXF881" s="28"/>
      <c r="NXG881" s="28"/>
      <c r="NXH881" s="28"/>
      <c r="NXI881" s="28"/>
      <c r="NXJ881" s="28"/>
      <c r="NXK881" s="28"/>
      <c r="NXL881" s="28"/>
      <c r="NXM881" s="28"/>
      <c r="NXN881" s="28"/>
      <c r="NXO881" s="28"/>
      <c r="NXP881" s="28"/>
      <c r="NXQ881" s="28"/>
      <c r="NXR881" s="28"/>
      <c r="NXS881" s="28"/>
      <c r="NXT881" s="28"/>
      <c r="NXU881" s="28"/>
      <c r="NXV881" s="28"/>
      <c r="NXW881" s="28"/>
      <c r="NXX881" s="28"/>
      <c r="NXY881" s="28"/>
      <c r="NXZ881" s="28"/>
      <c r="NYA881" s="28"/>
      <c r="NYB881" s="28"/>
      <c r="NYC881" s="28"/>
      <c r="NYD881" s="28"/>
      <c r="NYE881" s="28"/>
      <c r="NYF881" s="28"/>
      <c r="NYG881" s="28"/>
      <c r="NYH881" s="28"/>
      <c r="NYI881" s="28"/>
      <c r="NYJ881" s="28"/>
      <c r="NYK881" s="28"/>
      <c r="NYL881" s="28"/>
      <c r="NYM881" s="28"/>
      <c r="NYN881" s="28"/>
      <c r="NYO881" s="28"/>
      <c r="NYP881" s="28"/>
      <c r="NYQ881" s="28"/>
      <c r="NYR881" s="28"/>
      <c r="NYS881" s="28"/>
      <c r="NYT881" s="28"/>
      <c r="NYU881" s="28"/>
      <c r="NYV881" s="28"/>
      <c r="NYW881" s="28"/>
      <c r="NYX881" s="28"/>
      <c r="NYY881" s="28"/>
      <c r="NYZ881" s="28"/>
      <c r="NZA881" s="28"/>
      <c r="NZB881" s="28"/>
      <c r="NZC881" s="28"/>
      <c r="NZD881" s="28"/>
      <c r="NZE881" s="28"/>
      <c r="NZF881" s="28"/>
      <c r="NZG881" s="28"/>
      <c r="NZH881" s="28"/>
      <c r="NZI881" s="28"/>
      <c r="NZJ881" s="28"/>
      <c r="NZK881" s="28"/>
      <c r="NZL881" s="28"/>
      <c r="NZM881" s="28"/>
      <c r="NZN881" s="28"/>
      <c r="NZO881" s="28"/>
      <c r="NZP881" s="28"/>
      <c r="NZQ881" s="28"/>
      <c r="NZR881" s="28"/>
      <c r="NZS881" s="28"/>
      <c r="NZT881" s="28"/>
      <c r="NZU881" s="28"/>
      <c r="NZV881" s="28"/>
      <c r="NZW881" s="28"/>
      <c r="NZX881" s="28"/>
      <c r="NZY881" s="28"/>
      <c r="NZZ881" s="28"/>
      <c r="OAA881" s="28"/>
      <c r="OAB881" s="28"/>
      <c r="OAC881" s="28"/>
      <c r="OAD881" s="28"/>
      <c r="OAE881" s="28"/>
      <c r="OAF881" s="28"/>
      <c r="OAG881" s="28"/>
      <c r="OAH881" s="28"/>
      <c r="OAI881" s="28"/>
      <c r="OAJ881" s="28"/>
      <c r="OAK881" s="28"/>
      <c r="OAL881" s="28"/>
      <c r="OAM881" s="28"/>
      <c r="OAN881" s="28"/>
      <c r="OAO881" s="28"/>
      <c r="OAP881" s="28"/>
      <c r="OAQ881" s="28"/>
      <c r="OAR881" s="28"/>
      <c r="OAS881" s="28"/>
      <c r="OAT881" s="28"/>
      <c r="OAU881" s="28"/>
      <c r="OAV881" s="28"/>
      <c r="OAW881" s="28"/>
      <c r="OAX881" s="28"/>
      <c r="OAY881" s="28"/>
      <c r="OAZ881" s="28"/>
      <c r="OBA881" s="28"/>
      <c r="OBB881" s="28"/>
      <c r="OBC881" s="28"/>
      <c r="OBD881" s="28"/>
      <c r="OBE881" s="28"/>
      <c r="OBF881" s="28"/>
      <c r="OBG881" s="28"/>
      <c r="OBH881" s="28"/>
      <c r="OBI881" s="28"/>
      <c r="OBJ881" s="28"/>
      <c r="OBK881" s="28"/>
      <c r="OBL881" s="28"/>
      <c r="OBM881" s="28"/>
      <c r="OBN881" s="28"/>
      <c r="OBO881" s="28"/>
      <c r="OBP881" s="28"/>
      <c r="OBQ881" s="28"/>
      <c r="OBR881" s="28"/>
      <c r="OBS881" s="28"/>
      <c r="OBT881" s="28"/>
      <c r="OBU881" s="28"/>
      <c r="OBV881" s="28"/>
      <c r="OBW881" s="28"/>
      <c r="OBX881" s="28"/>
      <c r="OBY881" s="28"/>
      <c r="OBZ881" s="28"/>
      <c r="OCA881" s="28"/>
      <c r="OCB881" s="28"/>
      <c r="OCC881" s="28"/>
      <c r="OCD881" s="28"/>
      <c r="OCE881" s="28"/>
      <c r="OCF881" s="28"/>
      <c r="OCG881" s="28"/>
      <c r="OCH881" s="28"/>
      <c r="OCI881" s="28"/>
      <c r="OCJ881" s="28"/>
      <c r="OCK881" s="28"/>
      <c r="OCL881" s="28"/>
      <c r="OCM881" s="28"/>
      <c r="OCN881" s="28"/>
      <c r="OCO881" s="28"/>
      <c r="OCP881" s="28"/>
      <c r="OCQ881" s="28"/>
      <c r="OCR881" s="28"/>
      <c r="OCS881" s="28"/>
      <c r="OCT881" s="28"/>
      <c r="OCU881" s="28"/>
      <c r="OCV881" s="28"/>
      <c r="OCW881" s="28"/>
      <c r="OCX881" s="28"/>
      <c r="OCY881" s="28"/>
      <c r="OCZ881" s="28"/>
      <c r="ODA881" s="28"/>
      <c r="ODB881" s="28"/>
      <c r="ODC881" s="28"/>
      <c r="ODD881" s="28"/>
      <c r="ODE881" s="28"/>
      <c r="ODF881" s="28"/>
      <c r="ODG881" s="28"/>
      <c r="ODH881" s="28"/>
      <c r="ODI881" s="28"/>
      <c r="ODJ881" s="28"/>
      <c r="ODK881" s="28"/>
      <c r="ODL881" s="28"/>
      <c r="ODM881" s="28"/>
      <c r="ODN881" s="28"/>
      <c r="ODO881" s="28"/>
      <c r="ODP881" s="28"/>
      <c r="ODQ881" s="28"/>
      <c r="ODR881" s="28"/>
      <c r="ODS881" s="28"/>
      <c r="ODT881" s="28"/>
      <c r="ODU881" s="28"/>
      <c r="ODV881" s="28"/>
      <c r="ODW881" s="28"/>
      <c r="ODX881" s="28"/>
      <c r="ODY881" s="28"/>
      <c r="ODZ881" s="28"/>
      <c r="OEA881" s="28"/>
      <c r="OEB881" s="28"/>
      <c r="OEC881" s="28"/>
      <c r="OED881" s="28"/>
      <c r="OEE881" s="28"/>
      <c r="OEF881" s="28"/>
      <c r="OEG881" s="28"/>
      <c r="OEH881" s="28"/>
      <c r="OEI881" s="28"/>
      <c r="OEJ881" s="28"/>
      <c r="OEK881" s="28"/>
      <c r="OEL881" s="28"/>
      <c r="OEM881" s="28"/>
      <c r="OEN881" s="28"/>
      <c r="OEO881" s="28"/>
      <c r="OEP881" s="28"/>
      <c r="OEQ881" s="28"/>
      <c r="OER881" s="28"/>
      <c r="OES881" s="28"/>
      <c r="OET881" s="28"/>
      <c r="OEU881" s="28"/>
      <c r="OEV881" s="28"/>
      <c r="OEW881" s="28"/>
      <c r="OEX881" s="28"/>
      <c r="OEY881" s="28"/>
      <c r="OEZ881" s="28"/>
      <c r="OFA881" s="28"/>
      <c r="OFB881" s="28"/>
      <c r="OFC881" s="28"/>
      <c r="OFD881" s="28"/>
      <c r="OFE881" s="28"/>
      <c r="OFF881" s="28"/>
      <c r="OFG881" s="28"/>
      <c r="OFH881" s="28"/>
      <c r="OFI881" s="28"/>
      <c r="OFJ881" s="28"/>
      <c r="OFK881" s="28"/>
      <c r="OFL881" s="28"/>
      <c r="OFM881" s="28"/>
      <c r="OFN881" s="28"/>
      <c r="OFO881" s="28"/>
      <c r="OFP881" s="28"/>
      <c r="OFQ881" s="28"/>
      <c r="OFR881" s="28"/>
      <c r="OFS881" s="28"/>
      <c r="OFT881" s="28"/>
      <c r="OFU881" s="28"/>
      <c r="OFV881" s="28"/>
      <c r="OFW881" s="28"/>
      <c r="OFX881" s="28"/>
      <c r="OFY881" s="28"/>
      <c r="OFZ881" s="28"/>
      <c r="OGA881" s="28"/>
      <c r="OGB881" s="28"/>
      <c r="OGC881" s="28"/>
      <c r="OGD881" s="28"/>
      <c r="OGE881" s="28"/>
      <c r="OGF881" s="28"/>
      <c r="OGG881" s="28"/>
      <c r="OGH881" s="28"/>
      <c r="OGI881" s="28"/>
      <c r="OGJ881" s="28"/>
      <c r="OGK881" s="28"/>
      <c r="OGL881" s="28"/>
      <c r="OGM881" s="28"/>
      <c r="OGN881" s="28"/>
      <c r="OGO881" s="28"/>
      <c r="OGP881" s="28"/>
      <c r="OGQ881" s="28"/>
      <c r="OGR881" s="28"/>
      <c r="OGS881" s="28"/>
      <c r="OGT881" s="28"/>
      <c r="OGU881" s="28"/>
      <c r="OGV881" s="28"/>
      <c r="OGW881" s="28"/>
      <c r="OGX881" s="28"/>
      <c r="OGY881" s="28"/>
      <c r="OGZ881" s="28"/>
      <c r="OHA881" s="28"/>
      <c r="OHB881" s="28"/>
      <c r="OHC881" s="28"/>
      <c r="OHD881" s="28"/>
      <c r="OHE881" s="28"/>
      <c r="OHF881" s="28"/>
      <c r="OHG881" s="28"/>
      <c r="OHH881" s="28"/>
      <c r="OHI881" s="28"/>
      <c r="OHJ881" s="28"/>
      <c r="OHK881" s="28"/>
      <c r="OHL881" s="28"/>
      <c r="OHM881" s="28"/>
      <c r="OHN881" s="28"/>
      <c r="OHO881" s="28"/>
      <c r="OHP881" s="28"/>
      <c r="OHQ881" s="28"/>
      <c r="OHR881" s="28"/>
      <c r="OHS881" s="28"/>
      <c r="OHT881" s="28"/>
      <c r="OHU881" s="28"/>
      <c r="OHV881" s="28"/>
      <c r="OHW881" s="28"/>
      <c r="OHX881" s="28"/>
      <c r="OHY881" s="28"/>
      <c r="OHZ881" s="28"/>
      <c r="OIA881" s="28"/>
      <c r="OIB881" s="28"/>
      <c r="OIC881" s="28"/>
      <c r="OID881" s="28"/>
      <c r="OIE881" s="28"/>
      <c r="OIF881" s="28"/>
      <c r="OIG881" s="28"/>
      <c r="OIH881" s="28"/>
      <c r="OII881" s="28"/>
      <c r="OIJ881" s="28"/>
      <c r="OIK881" s="28"/>
      <c r="OIL881" s="28"/>
      <c r="OIM881" s="28"/>
      <c r="OIN881" s="28"/>
      <c r="OIO881" s="28"/>
      <c r="OIP881" s="28"/>
      <c r="OIQ881" s="28"/>
      <c r="OIR881" s="28"/>
      <c r="OIS881" s="28"/>
      <c r="OIT881" s="28"/>
      <c r="OIU881" s="28"/>
      <c r="OIV881" s="28"/>
      <c r="OIW881" s="28"/>
      <c r="OIX881" s="28"/>
      <c r="OIY881" s="28"/>
      <c r="OIZ881" s="28"/>
      <c r="OJA881" s="28"/>
      <c r="OJB881" s="28"/>
      <c r="OJC881" s="28"/>
      <c r="OJD881" s="28"/>
      <c r="OJE881" s="28"/>
      <c r="OJF881" s="28"/>
      <c r="OJG881" s="28"/>
      <c r="OJH881" s="28"/>
      <c r="OJI881" s="28"/>
      <c r="OJJ881" s="28"/>
      <c r="OJK881" s="28"/>
      <c r="OJL881" s="28"/>
      <c r="OJM881" s="28"/>
      <c r="OJN881" s="28"/>
      <c r="OJO881" s="28"/>
      <c r="OJP881" s="28"/>
      <c r="OJQ881" s="28"/>
      <c r="OJR881" s="28"/>
      <c r="OJS881" s="28"/>
      <c r="OJT881" s="28"/>
      <c r="OJU881" s="28"/>
      <c r="OJV881" s="28"/>
      <c r="OJW881" s="28"/>
      <c r="OJX881" s="28"/>
      <c r="OJY881" s="28"/>
      <c r="OJZ881" s="28"/>
      <c r="OKA881" s="28"/>
      <c r="OKB881" s="28"/>
      <c r="OKC881" s="28"/>
      <c r="OKD881" s="28"/>
      <c r="OKE881" s="28"/>
      <c r="OKF881" s="28"/>
      <c r="OKG881" s="28"/>
      <c r="OKH881" s="28"/>
      <c r="OKI881" s="28"/>
      <c r="OKJ881" s="28"/>
      <c r="OKK881" s="28"/>
      <c r="OKL881" s="28"/>
      <c r="OKM881" s="28"/>
      <c r="OKN881" s="28"/>
      <c r="OKO881" s="28"/>
      <c r="OKP881" s="28"/>
      <c r="OKQ881" s="28"/>
      <c r="OKR881" s="28"/>
      <c r="OKS881" s="28"/>
      <c r="OKT881" s="28"/>
      <c r="OKU881" s="28"/>
      <c r="OKV881" s="28"/>
      <c r="OKW881" s="28"/>
      <c r="OKX881" s="28"/>
      <c r="OKY881" s="28"/>
      <c r="OKZ881" s="28"/>
      <c r="OLA881" s="28"/>
      <c r="OLB881" s="28"/>
      <c r="OLC881" s="28"/>
      <c r="OLD881" s="28"/>
      <c r="OLE881" s="28"/>
      <c r="OLF881" s="28"/>
      <c r="OLG881" s="28"/>
      <c r="OLH881" s="28"/>
      <c r="OLI881" s="28"/>
      <c r="OLJ881" s="28"/>
      <c r="OLK881" s="28"/>
      <c r="OLL881" s="28"/>
      <c r="OLM881" s="28"/>
      <c r="OLN881" s="28"/>
      <c r="OLO881" s="28"/>
      <c r="OLP881" s="28"/>
      <c r="OLQ881" s="28"/>
      <c r="OLR881" s="28"/>
      <c r="OLS881" s="28"/>
      <c r="OLT881" s="28"/>
      <c r="OLU881" s="28"/>
      <c r="OLV881" s="28"/>
      <c r="OLW881" s="28"/>
      <c r="OLX881" s="28"/>
      <c r="OLY881" s="28"/>
      <c r="OLZ881" s="28"/>
      <c r="OMA881" s="28"/>
      <c r="OMB881" s="28"/>
      <c r="OMC881" s="28"/>
      <c r="OMD881" s="28"/>
      <c r="OME881" s="28"/>
      <c r="OMF881" s="28"/>
      <c r="OMG881" s="28"/>
      <c r="OMH881" s="28"/>
      <c r="OMI881" s="28"/>
      <c r="OMJ881" s="28"/>
      <c r="OMK881" s="28"/>
      <c r="OML881" s="28"/>
      <c r="OMM881" s="28"/>
      <c r="OMN881" s="28"/>
      <c r="OMO881" s="28"/>
      <c r="OMP881" s="28"/>
      <c r="OMQ881" s="28"/>
      <c r="OMR881" s="28"/>
      <c r="OMS881" s="28"/>
      <c r="OMT881" s="28"/>
      <c r="OMU881" s="28"/>
      <c r="OMV881" s="28"/>
      <c r="OMW881" s="28"/>
      <c r="OMX881" s="28"/>
      <c r="OMY881" s="28"/>
      <c r="OMZ881" s="28"/>
      <c r="ONA881" s="28"/>
      <c r="ONB881" s="28"/>
      <c r="ONC881" s="28"/>
      <c r="OND881" s="28"/>
      <c r="ONE881" s="28"/>
      <c r="ONF881" s="28"/>
      <c r="ONG881" s="28"/>
      <c r="ONH881" s="28"/>
      <c r="ONI881" s="28"/>
      <c r="ONJ881" s="28"/>
      <c r="ONK881" s="28"/>
      <c r="ONL881" s="28"/>
      <c r="ONM881" s="28"/>
      <c r="ONN881" s="28"/>
      <c r="ONO881" s="28"/>
      <c r="ONP881" s="28"/>
      <c r="ONQ881" s="28"/>
      <c r="ONR881" s="28"/>
      <c r="ONS881" s="28"/>
      <c r="ONT881" s="28"/>
      <c r="ONU881" s="28"/>
      <c r="ONV881" s="28"/>
      <c r="ONW881" s="28"/>
      <c r="ONX881" s="28"/>
      <c r="ONY881" s="28"/>
      <c r="ONZ881" s="28"/>
      <c r="OOA881" s="28"/>
      <c r="OOB881" s="28"/>
      <c r="OOC881" s="28"/>
      <c r="OOD881" s="28"/>
      <c r="OOE881" s="28"/>
      <c r="OOF881" s="28"/>
      <c r="OOG881" s="28"/>
      <c r="OOH881" s="28"/>
      <c r="OOI881" s="28"/>
      <c r="OOJ881" s="28"/>
      <c r="OOK881" s="28"/>
      <c r="OOL881" s="28"/>
      <c r="OOM881" s="28"/>
      <c r="OON881" s="28"/>
      <c r="OOO881" s="28"/>
      <c r="OOP881" s="28"/>
      <c r="OOQ881" s="28"/>
      <c r="OOR881" s="28"/>
      <c r="OOS881" s="28"/>
      <c r="OOT881" s="28"/>
      <c r="OOU881" s="28"/>
      <c r="OOV881" s="28"/>
      <c r="OOW881" s="28"/>
      <c r="OOX881" s="28"/>
      <c r="OOY881" s="28"/>
      <c r="OOZ881" s="28"/>
      <c r="OPA881" s="28"/>
      <c r="OPB881" s="28"/>
      <c r="OPC881" s="28"/>
      <c r="OPD881" s="28"/>
      <c r="OPE881" s="28"/>
      <c r="OPF881" s="28"/>
      <c r="OPG881" s="28"/>
      <c r="OPH881" s="28"/>
      <c r="OPI881" s="28"/>
      <c r="OPJ881" s="28"/>
      <c r="OPK881" s="28"/>
      <c r="OPL881" s="28"/>
      <c r="OPM881" s="28"/>
      <c r="OPN881" s="28"/>
      <c r="OPO881" s="28"/>
      <c r="OPP881" s="28"/>
      <c r="OPQ881" s="28"/>
      <c r="OPR881" s="28"/>
      <c r="OPS881" s="28"/>
      <c r="OPT881" s="28"/>
      <c r="OPU881" s="28"/>
      <c r="OPV881" s="28"/>
      <c r="OPW881" s="28"/>
      <c r="OPX881" s="28"/>
      <c r="OPY881" s="28"/>
      <c r="OPZ881" s="28"/>
      <c r="OQA881" s="28"/>
      <c r="OQB881" s="28"/>
      <c r="OQC881" s="28"/>
      <c r="OQD881" s="28"/>
      <c r="OQE881" s="28"/>
      <c r="OQF881" s="28"/>
      <c r="OQG881" s="28"/>
      <c r="OQH881" s="28"/>
      <c r="OQI881" s="28"/>
      <c r="OQJ881" s="28"/>
      <c r="OQK881" s="28"/>
      <c r="OQL881" s="28"/>
      <c r="OQM881" s="28"/>
      <c r="OQN881" s="28"/>
      <c r="OQO881" s="28"/>
      <c r="OQP881" s="28"/>
      <c r="OQQ881" s="28"/>
      <c r="OQR881" s="28"/>
      <c r="OQS881" s="28"/>
      <c r="OQT881" s="28"/>
      <c r="OQU881" s="28"/>
      <c r="OQV881" s="28"/>
      <c r="OQW881" s="28"/>
      <c r="OQX881" s="28"/>
      <c r="OQY881" s="28"/>
      <c r="OQZ881" s="28"/>
      <c r="ORA881" s="28"/>
      <c r="ORB881" s="28"/>
      <c r="ORC881" s="28"/>
      <c r="ORD881" s="28"/>
      <c r="ORE881" s="28"/>
      <c r="ORF881" s="28"/>
      <c r="ORG881" s="28"/>
      <c r="ORH881" s="28"/>
      <c r="ORI881" s="28"/>
      <c r="ORJ881" s="28"/>
      <c r="ORK881" s="28"/>
      <c r="ORL881" s="28"/>
      <c r="ORM881" s="28"/>
      <c r="ORN881" s="28"/>
      <c r="ORO881" s="28"/>
      <c r="ORP881" s="28"/>
      <c r="ORQ881" s="28"/>
      <c r="ORR881" s="28"/>
      <c r="ORS881" s="28"/>
      <c r="ORT881" s="28"/>
      <c r="ORU881" s="28"/>
      <c r="ORV881" s="28"/>
      <c r="ORW881" s="28"/>
      <c r="ORX881" s="28"/>
      <c r="ORY881" s="28"/>
      <c r="ORZ881" s="28"/>
      <c r="OSA881" s="28"/>
      <c r="OSB881" s="28"/>
      <c r="OSC881" s="28"/>
      <c r="OSD881" s="28"/>
      <c r="OSE881" s="28"/>
      <c r="OSF881" s="28"/>
      <c r="OSG881" s="28"/>
      <c r="OSH881" s="28"/>
      <c r="OSI881" s="28"/>
      <c r="OSJ881" s="28"/>
      <c r="OSK881" s="28"/>
      <c r="OSL881" s="28"/>
      <c r="OSM881" s="28"/>
      <c r="OSN881" s="28"/>
      <c r="OSO881" s="28"/>
      <c r="OSP881" s="28"/>
      <c r="OSQ881" s="28"/>
      <c r="OSR881" s="28"/>
      <c r="OSS881" s="28"/>
      <c r="OST881" s="28"/>
      <c r="OSU881" s="28"/>
      <c r="OSV881" s="28"/>
      <c r="OSW881" s="28"/>
      <c r="OSX881" s="28"/>
      <c r="OSY881" s="28"/>
      <c r="OSZ881" s="28"/>
      <c r="OTA881" s="28"/>
      <c r="OTB881" s="28"/>
      <c r="OTC881" s="28"/>
      <c r="OTD881" s="28"/>
      <c r="OTE881" s="28"/>
      <c r="OTF881" s="28"/>
      <c r="OTG881" s="28"/>
      <c r="OTH881" s="28"/>
      <c r="OTI881" s="28"/>
      <c r="OTJ881" s="28"/>
      <c r="OTK881" s="28"/>
      <c r="OTL881" s="28"/>
      <c r="OTM881" s="28"/>
      <c r="OTN881" s="28"/>
      <c r="OTO881" s="28"/>
      <c r="OTP881" s="28"/>
      <c r="OTQ881" s="28"/>
      <c r="OTR881" s="28"/>
      <c r="OTS881" s="28"/>
      <c r="OTT881" s="28"/>
      <c r="OTU881" s="28"/>
      <c r="OTV881" s="28"/>
      <c r="OTW881" s="28"/>
      <c r="OTX881" s="28"/>
      <c r="OTY881" s="28"/>
      <c r="OTZ881" s="28"/>
      <c r="OUA881" s="28"/>
      <c r="OUB881" s="28"/>
      <c r="OUC881" s="28"/>
      <c r="OUD881" s="28"/>
      <c r="OUE881" s="28"/>
      <c r="OUF881" s="28"/>
      <c r="OUG881" s="28"/>
      <c r="OUH881" s="28"/>
      <c r="OUI881" s="28"/>
      <c r="OUJ881" s="28"/>
      <c r="OUK881" s="28"/>
      <c r="OUL881" s="28"/>
      <c r="OUM881" s="28"/>
      <c r="OUN881" s="28"/>
      <c r="OUO881" s="28"/>
      <c r="OUP881" s="28"/>
      <c r="OUQ881" s="28"/>
      <c r="OUR881" s="28"/>
      <c r="OUS881" s="28"/>
      <c r="OUT881" s="28"/>
      <c r="OUU881" s="28"/>
      <c r="OUV881" s="28"/>
      <c r="OUW881" s="28"/>
      <c r="OUX881" s="28"/>
      <c r="OUY881" s="28"/>
      <c r="OUZ881" s="28"/>
      <c r="OVA881" s="28"/>
      <c r="OVB881" s="28"/>
      <c r="OVC881" s="28"/>
      <c r="OVD881" s="28"/>
      <c r="OVE881" s="28"/>
      <c r="OVF881" s="28"/>
      <c r="OVG881" s="28"/>
      <c r="OVH881" s="28"/>
      <c r="OVI881" s="28"/>
      <c r="OVJ881" s="28"/>
      <c r="OVK881" s="28"/>
      <c r="OVL881" s="28"/>
      <c r="OVM881" s="28"/>
      <c r="OVN881" s="28"/>
      <c r="OVO881" s="28"/>
      <c r="OVP881" s="28"/>
      <c r="OVQ881" s="28"/>
      <c r="OVR881" s="28"/>
      <c r="OVS881" s="28"/>
      <c r="OVT881" s="28"/>
      <c r="OVU881" s="28"/>
      <c r="OVV881" s="28"/>
      <c r="OVW881" s="28"/>
      <c r="OVX881" s="28"/>
      <c r="OVY881" s="28"/>
      <c r="OVZ881" s="28"/>
      <c r="OWA881" s="28"/>
      <c r="OWB881" s="28"/>
      <c r="OWC881" s="28"/>
      <c r="OWD881" s="28"/>
      <c r="OWE881" s="28"/>
      <c r="OWF881" s="28"/>
      <c r="OWG881" s="28"/>
      <c r="OWH881" s="28"/>
      <c r="OWI881" s="28"/>
      <c r="OWJ881" s="28"/>
      <c r="OWK881" s="28"/>
      <c r="OWL881" s="28"/>
      <c r="OWM881" s="28"/>
      <c r="OWN881" s="28"/>
      <c r="OWO881" s="28"/>
      <c r="OWP881" s="28"/>
      <c r="OWQ881" s="28"/>
      <c r="OWR881" s="28"/>
      <c r="OWS881" s="28"/>
      <c r="OWT881" s="28"/>
      <c r="OWU881" s="28"/>
      <c r="OWV881" s="28"/>
      <c r="OWW881" s="28"/>
      <c r="OWX881" s="28"/>
      <c r="OWY881" s="28"/>
      <c r="OWZ881" s="28"/>
      <c r="OXA881" s="28"/>
      <c r="OXB881" s="28"/>
      <c r="OXC881" s="28"/>
      <c r="OXD881" s="28"/>
      <c r="OXE881" s="28"/>
      <c r="OXF881" s="28"/>
      <c r="OXG881" s="28"/>
      <c r="OXH881" s="28"/>
      <c r="OXI881" s="28"/>
      <c r="OXJ881" s="28"/>
      <c r="OXK881" s="28"/>
      <c r="OXL881" s="28"/>
      <c r="OXM881" s="28"/>
      <c r="OXN881" s="28"/>
      <c r="OXO881" s="28"/>
      <c r="OXP881" s="28"/>
      <c r="OXQ881" s="28"/>
      <c r="OXR881" s="28"/>
      <c r="OXS881" s="28"/>
      <c r="OXT881" s="28"/>
      <c r="OXU881" s="28"/>
      <c r="OXV881" s="28"/>
      <c r="OXW881" s="28"/>
      <c r="OXX881" s="28"/>
      <c r="OXY881" s="28"/>
      <c r="OXZ881" s="28"/>
      <c r="OYA881" s="28"/>
      <c r="OYB881" s="28"/>
      <c r="OYC881" s="28"/>
      <c r="OYD881" s="28"/>
      <c r="OYE881" s="28"/>
      <c r="OYF881" s="28"/>
      <c r="OYG881" s="28"/>
      <c r="OYH881" s="28"/>
      <c r="OYI881" s="28"/>
      <c r="OYJ881" s="28"/>
      <c r="OYK881" s="28"/>
      <c r="OYL881" s="28"/>
      <c r="OYM881" s="28"/>
      <c r="OYN881" s="28"/>
      <c r="OYO881" s="28"/>
      <c r="OYP881" s="28"/>
      <c r="OYQ881" s="28"/>
      <c r="OYR881" s="28"/>
      <c r="OYS881" s="28"/>
      <c r="OYT881" s="28"/>
      <c r="OYU881" s="28"/>
      <c r="OYV881" s="28"/>
      <c r="OYW881" s="28"/>
      <c r="OYX881" s="28"/>
      <c r="OYY881" s="28"/>
      <c r="OYZ881" s="28"/>
      <c r="OZA881" s="28"/>
      <c r="OZB881" s="28"/>
      <c r="OZC881" s="28"/>
      <c r="OZD881" s="28"/>
      <c r="OZE881" s="28"/>
      <c r="OZF881" s="28"/>
      <c r="OZG881" s="28"/>
      <c r="OZH881" s="28"/>
      <c r="OZI881" s="28"/>
      <c r="OZJ881" s="28"/>
      <c r="OZK881" s="28"/>
      <c r="OZL881" s="28"/>
      <c r="OZM881" s="28"/>
      <c r="OZN881" s="28"/>
      <c r="OZO881" s="28"/>
      <c r="OZP881" s="28"/>
      <c r="OZQ881" s="28"/>
      <c r="OZR881" s="28"/>
      <c r="OZS881" s="28"/>
      <c r="OZT881" s="28"/>
      <c r="OZU881" s="28"/>
      <c r="OZV881" s="28"/>
      <c r="OZW881" s="28"/>
      <c r="OZX881" s="28"/>
      <c r="OZY881" s="28"/>
      <c r="OZZ881" s="28"/>
      <c r="PAA881" s="28"/>
      <c r="PAB881" s="28"/>
      <c r="PAC881" s="28"/>
      <c r="PAD881" s="28"/>
      <c r="PAE881" s="28"/>
      <c r="PAF881" s="28"/>
      <c r="PAG881" s="28"/>
      <c r="PAH881" s="28"/>
      <c r="PAI881" s="28"/>
      <c r="PAJ881" s="28"/>
      <c r="PAK881" s="28"/>
      <c r="PAL881" s="28"/>
      <c r="PAM881" s="28"/>
      <c r="PAN881" s="28"/>
      <c r="PAO881" s="28"/>
      <c r="PAP881" s="28"/>
      <c r="PAQ881" s="28"/>
      <c r="PAR881" s="28"/>
      <c r="PAS881" s="28"/>
      <c r="PAT881" s="28"/>
      <c r="PAU881" s="28"/>
      <c r="PAV881" s="28"/>
      <c r="PAW881" s="28"/>
      <c r="PAX881" s="28"/>
      <c r="PAY881" s="28"/>
      <c r="PAZ881" s="28"/>
      <c r="PBA881" s="28"/>
      <c r="PBB881" s="28"/>
      <c r="PBC881" s="28"/>
      <c r="PBD881" s="28"/>
      <c r="PBE881" s="28"/>
      <c r="PBF881" s="28"/>
      <c r="PBG881" s="28"/>
      <c r="PBH881" s="28"/>
      <c r="PBI881" s="28"/>
      <c r="PBJ881" s="28"/>
      <c r="PBK881" s="28"/>
      <c r="PBL881" s="28"/>
      <c r="PBM881" s="28"/>
      <c r="PBN881" s="28"/>
      <c r="PBO881" s="28"/>
      <c r="PBP881" s="28"/>
      <c r="PBQ881" s="28"/>
      <c r="PBR881" s="28"/>
      <c r="PBS881" s="28"/>
      <c r="PBT881" s="28"/>
      <c r="PBU881" s="28"/>
      <c r="PBV881" s="28"/>
      <c r="PBW881" s="28"/>
      <c r="PBX881" s="28"/>
      <c r="PBY881" s="28"/>
      <c r="PBZ881" s="28"/>
      <c r="PCA881" s="28"/>
      <c r="PCB881" s="28"/>
      <c r="PCC881" s="28"/>
      <c r="PCD881" s="28"/>
      <c r="PCE881" s="28"/>
      <c r="PCF881" s="28"/>
      <c r="PCG881" s="28"/>
      <c r="PCH881" s="28"/>
      <c r="PCI881" s="28"/>
      <c r="PCJ881" s="28"/>
      <c r="PCK881" s="28"/>
      <c r="PCL881" s="28"/>
      <c r="PCM881" s="28"/>
      <c r="PCN881" s="28"/>
      <c r="PCO881" s="28"/>
      <c r="PCP881" s="28"/>
      <c r="PCQ881" s="28"/>
      <c r="PCR881" s="28"/>
      <c r="PCS881" s="28"/>
      <c r="PCT881" s="28"/>
      <c r="PCU881" s="28"/>
      <c r="PCV881" s="28"/>
      <c r="PCW881" s="28"/>
      <c r="PCX881" s="28"/>
      <c r="PCY881" s="28"/>
      <c r="PCZ881" s="28"/>
      <c r="PDA881" s="28"/>
      <c r="PDB881" s="28"/>
      <c r="PDC881" s="28"/>
      <c r="PDD881" s="28"/>
      <c r="PDE881" s="28"/>
      <c r="PDF881" s="28"/>
      <c r="PDG881" s="28"/>
      <c r="PDH881" s="28"/>
      <c r="PDI881" s="28"/>
      <c r="PDJ881" s="28"/>
      <c r="PDK881" s="28"/>
      <c r="PDL881" s="28"/>
      <c r="PDM881" s="28"/>
      <c r="PDN881" s="28"/>
      <c r="PDO881" s="28"/>
      <c r="PDP881" s="28"/>
      <c r="PDQ881" s="28"/>
      <c r="PDR881" s="28"/>
      <c r="PDS881" s="28"/>
      <c r="PDT881" s="28"/>
      <c r="PDU881" s="28"/>
      <c r="PDV881" s="28"/>
      <c r="PDW881" s="28"/>
      <c r="PDX881" s="28"/>
      <c r="PDY881" s="28"/>
      <c r="PDZ881" s="28"/>
      <c r="PEA881" s="28"/>
      <c r="PEB881" s="28"/>
      <c r="PEC881" s="28"/>
      <c r="PED881" s="28"/>
      <c r="PEE881" s="28"/>
      <c r="PEF881" s="28"/>
      <c r="PEG881" s="28"/>
      <c r="PEH881" s="28"/>
      <c r="PEI881" s="28"/>
      <c r="PEJ881" s="28"/>
      <c r="PEK881" s="28"/>
      <c r="PEL881" s="28"/>
      <c r="PEM881" s="28"/>
      <c r="PEN881" s="28"/>
      <c r="PEO881" s="28"/>
      <c r="PEP881" s="28"/>
      <c r="PEQ881" s="28"/>
      <c r="PER881" s="28"/>
      <c r="PES881" s="28"/>
      <c r="PET881" s="28"/>
      <c r="PEU881" s="28"/>
      <c r="PEV881" s="28"/>
      <c r="PEW881" s="28"/>
      <c r="PEX881" s="28"/>
      <c r="PEY881" s="28"/>
      <c r="PEZ881" s="28"/>
      <c r="PFA881" s="28"/>
      <c r="PFB881" s="28"/>
      <c r="PFC881" s="28"/>
      <c r="PFD881" s="28"/>
      <c r="PFE881" s="28"/>
      <c r="PFF881" s="28"/>
      <c r="PFG881" s="28"/>
      <c r="PFH881" s="28"/>
      <c r="PFI881" s="28"/>
      <c r="PFJ881" s="28"/>
      <c r="PFK881" s="28"/>
      <c r="PFL881" s="28"/>
      <c r="PFM881" s="28"/>
      <c r="PFN881" s="28"/>
      <c r="PFO881" s="28"/>
      <c r="PFP881" s="28"/>
      <c r="PFQ881" s="28"/>
      <c r="PFR881" s="28"/>
      <c r="PFS881" s="28"/>
      <c r="PFT881" s="28"/>
      <c r="PFU881" s="28"/>
      <c r="PFV881" s="28"/>
      <c r="PFW881" s="28"/>
      <c r="PFX881" s="28"/>
      <c r="PFY881" s="28"/>
      <c r="PFZ881" s="28"/>
      <c r="PGA881" s="28"/>
      <c r="PGB881" s="28"/>
      <c r="PGC881" s="28"/>
      <c r="PGD881" s="28"/>
      <c r="PGE881" s="28"/>
      <c r="PGF881" s="28"/>
      <c r="PGG881" s="28"/>
      <c r="PGH881" s="28"/>
      <c r="PGI881" s="28"/>
      <c r="PGJ881" s="28"/>
      <c r="PGK881" s="28"/>
      <c r="PGL881" s="28"/>
      <c r="PGM881" s="28"/>
      <c r="PGN881" s="28"/>
      <c r="PGO881" s="28"/>
      <c r="PGP881" s="28"/>
      <c r="PGQ881" s="28"/>
      <c r="PGR881" s="28"/>
      <c r="PGS881" s="28"/>
      <c r="PGT881" s="28"/>
      <c r="PGU881" s="28"/>
      <c r="PGV881" s="28"/>
      <c r="PGW881" s="28"/>
      <c r="PGX881" s="28"/>
      <c r="PGY881" s="28"/>
      <c r="PGZ881" s="28"/>
      <c r="PHA881" s="28"/>
      <c r="PHB881" s="28"/>
      <c r="PHC881" s="28"/>
      <c r="PHD881" s="28"/>
      <c r="PHE881" s="28"/>
      <c r="PHF881" s="28"/>
      <c r="PHG881" s="28"/>
      <c r="PHH881" s="28"/>
      <c r="PHI881" s="28"/>
      <c r="PHJ881" s="28"/>
      <c r="PHK881" s="28"/>
      <c r="PHL881" s="28"/>
      <c r="PHM881" s="28"/>
      <c r="PHN881" s="28"/>
      <c r="PHO881" s="28"/>
      <c r="PHP881" s="28"/>
      <c r="PHQ881" s="28"/>
      <c r="PHR881" s="28"/>
      <c r="PHS881" s="28"/>
      <c r="PHT881" s="28"/>
      <c r="PHU881" s="28"/>
      <c r="PHV881" s="28"/>
      <c r="PHW881" s="28"/>
      <c r="PHX881" s="28"/>
      <c r="PHY881" s="28"/>
      <c r="PHZ881" s="28"/>
      <c r="PIA881" s="28"/>
      <c r="PIB881" s="28"/>
      <c r="PIC881" s="28"/>
      <c r="PID881" s="28"/>
      <c r="PIE881" s="28"/>
      <c r="PIF881" s="28"/>
      <c r="PIG881" s="28"/>
      <c r="PIH881" s="28"/>
      <c r="PII881" s="28"/>
      <c r="PIJ881" s="28"/>
      <c r="PIK881" s="28"/>
      <c r="PIL881" s="28"/>
      <c r="PIM881" s="28"/>
      <c r="PIN881" s="28"/>
      <c r="PIO881" s="28"/>
      <c r="PIP881" s="28"/>
      <c r="PIQ881" s="28"/>
      <c r="PIR881" s="28"/>
      <c r="PIS881" s="28"/>
      <c r="PIT881" s="28"/>
      <c r="PIU881" s="28"/>
      <c r="PIV881" s="28"/>
      <c r="PIW881" s="28"/>
      <c r="PIX881" s="28"/>
      <c r="PIY881" s="28"/>
      <c r="PIZ881" s="28"/>
      <c r="PJA881" s="28"/>
      <c r="PJB881" s="28"/>
      <c r="PJC881" s="28"/>
      <c r="PJD881" s="28"/>
      <c r="PJE881" s="28"/>
      <c r="PJF881" s="28"/>
      <c r="PJG881" s="28"/>
      <c r="PJH881" s="28"/>
      <c r="PJI881" s="28"/>
      <c r="PJJ881" s="28"/>
      <c r="PJK881" s="28"/>
      <c r="PJL881" s="28"/>
      <c r="PJM881" s="28"/>
      <c r="PJN881" s="28"/>
      <c r="PJO881" s="28"/>
      <c r="PJP881" s="28"/>
      <c r="PJQ881" s="28"/>
      <c r="PJR881" s="28"/>
      <c r="PJS881" s="28"/>
      <c r="PJT881" s="28"/>
      <c r="PJU881" s="28"/>
      <c r="PJV881" s="28"/>
      <c r="PJW881" s="28"/>
      <c r="PJX881" s="28"/>
      <c r="PJY881" s="28"/>
      <c r="PJZ881" s="28"/>
      <c r="PKA881" s="28"/>
      <c r="PKB881" s="28"/>
      <c r="PKC881" s="28"/>
      <c r="PKD881" s="28"/>
      <c r="PKE881" s="28"/>
      <c r="PKF881" s="28"/>
      <c r="PKG881" s="28"/>
      <c r="PKH881" s="28"/>
      <c r="PKI881" s="28"/>
      <c r="PKJ881" s="28"/>
      <c r="PKK881" s="28"/>
      <c r="PKL881" s="28"/>
      <c r="PKM881" s="28"/>
      <c r="PKN881" s="28"/>
      <c r="PKO881" s="28"/>
      <c r="PKP881" s="28"/>
      <c r="PKQ881" s="28"/>
      <c r="PKR881" s="28"/>
      <c r="PKS881" s="28"/>
      <c r="PKT881" s="28"/>
      <c r="PKU881" s="28"/>
      <c r="PKV881" s="28"/>
      <c r="PKW881" s="28"/>
      <c r="PKX881" s="28"/>
      <c r="PKY881" s="28"/>
      <c r="PKZ881" s="28"/>
      <c r="PLA881" s="28"/>
      <c r="PLB881" s="28"/>
      <c r="PLC881" s="28"/>
      <c r="PLD881" s="28"/>
      <c r="PLE881" s="28"/>
      <c r="PLF881" s="28"/>
      <c r="PLG881" s="28"/>
      <c r="PLH881" s="28"/>
      <c r="PLI881" s="28"/>
      <c r="PLJ881" s="28"/>
      <c r="PLK881" s="28"/>
      <c r="PLL881" s="28"/>
      <c r="PLM881" s="28"/>
      <c r="PLN881" s="28"/>
      <c r="PLO881" s="28"/>
      <c r="PLP881" s="28"/>
      <c r="PLQ881" s="28"/>
      <c r="PLR881" s="28"/>
      <c r="PLS881" s="28"/>
      <c r="PLT881" s="28"/>
      <c r="PLU881" s="28"/>
      <c r="PLV881" s="28"/>
      <c r="PLW881" s="28"/>
      <c r="PLX881" s="28"/>
      <c r="PLY881" s="28"/>
      <c r="PLZ881" s="28"/>
      <c r="PMA881" s="28"/>
      <c r="PMB881" s="28"/>
      <c r="PMC881" s="28"/>
      <c r="PMD881" s="28"/>
      <c r="PME881" s="28"/>
      <c r="PMF881" s="28"/>
      <c r="PMG881" s="28"/>
      <c r="PMH881" s="28"/>
      <c r="PMI881" s="28"/>
      <c r="PMJ881" s="28"/>
      <c r="PMK881" s="28"/>
      <c r="PML881" s="28"/>
      <c r="PMM881" s="28"/>
      <c r="PMN881" s="28"/>
      <c r="PMO881" s="28"/>
      <c r="PMP881" s="28"/>
      <c r="PMQ881" s="28"/>
      <c r="PMR881" s="28"/>
      <c r="PMS881" s="28"/>
      <c r="PMT881" s="28"/>
      <c r="PMU881" s="28"/>
      <c r="PMV881" s="28"/>
      <c r="PMW881" s="28"/>
      <c r="PMX881" s="28"/>
      <c r="PMY881" s="28"/>
      <c r="PMZ881" s="28"/>
      <c r="PNA881" s="28"/>
      <c r="PNB881" s="28"/>
      <c r="PNC881" s="28"/>
      <c r="PND881" s="28"/>
      <c r="PNE881" s="28"/>
      <c r="PNF881" s="28"/>
      <c r="PNG881" s="28"/>
      <c r="PNH881" s="28"/>
      <c r="PNI881" s="28"/>
      <c r="PNJ881" s="28"/>
      <c r="PNK881" s="28"/>
      <c r="PNL881" s="28"/>
      <c r="PNM881" s="28"/>
      <c r="PNN881" s="28"/>
      <c r="PNO881" s="28"/>
      <c r="PNP881" s="28"/>
      <c r="PNQ881" s="28"/>
      <c r="PNR881" s="28"/>
      <c r="PNS881" s="28"/>
      <c r="PNT881" s="28"/>
      <c r="PNU881" s="28"/>
      <c r="PNV881" s="28"/>
      <c r="PNW881" s="28"/>
      <c r="PNX881" s="28"/>
      <c r="PNY881" s="28"/>
      <c r="PNZ881" s="28"/>
      <c r="POA881" s="28"/>
      <c r="POB881" s="28"/>
      <c r="POC881" s="28"/>
      <c r="POD881" s="28"/>
      <c r="POE881" s="28"/>
      <c r="POF881" s="28"/>
      <c r="POG881" s="28"/>
      <c r="POH881" s="28"/>
      <c r="POI881" s="28"/>
      <c r="POJ881" s="28"/>
      <c r="POK881" s="28"/>
      <c r="POL881" s="28"/>
      <c r="POM881" s="28"/>
      <c r="PON881" s="28"/>
      <c r="POO881" s="28"/>
      <c r="POP881" s="28"/>
      <c r="POQ881" s="28"/>
      <c r="POR881" s="28"/>
      <c r="POS881" s="28"/>
      <c r="POT881" s="28"/>
      <c r="POU881" s="28"/>
      <c r="POV881" s="28"/>
      <c r="POW881" s="28"/>
      <c r="POX881" s="28"/>
      <c r="POY881" s="28"/>
      <c r="POZ881" s="28"/>
      <c r="PPA881" s="28"/>
      <c r="PPB881" s="28"/>
      <c r="PPC881" s="28"/>
      <c r="PPD881" s="28"/>
      <c r="PPE881" s="28"/>
      <c r="PPF881" s="28"/>
      <c r="PPG881" s="28"/>
      <c r="PPH881" s="28"/>
      <c r="PPI881" s="28"/>
      <c r="PPJ881" s="28"/>
      <c r="PPK881" s="28"/>
      <c r="PPL881" s="28"/>
      <c r="PPM881" s="28"/>
      <c r="PPN881" s="28"/>
      <c r="PPO881" s="28"/>
      <c r="PPP881" s="28"/>
      <c r="PPQ881" s="28"/>
      <c r="PPR881" s="28"/>
      <c r="PPS881" s="28"/>
      <c r="PPT881" s="28"/>
      <c r="PPU881" s="28"/>
      <c r="PPV881" s="28"/>
      <c r="PPW881" s="28"/>
      <c r="PPX881" s="28"/>
      <c r="PPY881" s="28"/>
      <c r="PPZ881" s="28"/>
      <c r="PQA881" s="28"/>
      <c r="PQB881" s="28"/>
      <c r="PQC881" s="28"/>
      <c r="PQD881" s="28"/>
      <c r="PQE881" s="28"/>
      <c r="PQF881" s="28"/>
      <c r="PQG881" s="28"/>
      <c r="PQH881" s="28"/>
      <c r="PQI881" s="28"/>
      <c r="PQJ881" s="28"/>
      <c r="PQK881" s="28"/>
      <c r="PQL881" s="28"/>
      <c r="PQM881" s="28"/>
      <c r="PQN881" s="28"/>
      <c r="PQO881" s="28"/>
      <c r="PQP881" s="28"/>
      <c r="PQQ881" s="28"/>
      <c r="PQR881" s="28"/>
      <c r="PQS881" s="28"/>
      <c r="PQT881" s="28"/>
      <c r="PQU881" s="28"/>
      <c r="PQV881" s="28"/>
      <c r="PQW881" s="28"/>
      <c r="PQX881" s="28"/>
      <c r="PQY881" s="28"/>
      <c r="PQZ881" s="28"/>
      <c r="PRA881" s="28"/>
      <c r="PRB881" s="28"/>
      <c r="PRC881" s="28"/>
      <c r="PRD881" s="28"/>
      <c r="PRE881" s="28"/>
      <c r="PRF881" s="28"/>
      <c r="PRG881" s="28"/>
      <c r="PRH881" s="28"/>
      <c r="PRI881" s="28"/>
      <c r="PRJ881" s="28"/>
      <c r="PRK881" s="28"/>
      <c r="PRL881" s="28"/>
      <c r="PRM881" s="28"/>
      <c r="PRN881" s="28"/>
      <c r="PRO881" s="28"/>
      <c r="PRP881" s="28"/>
      <c r="PRQ881" s="28"/>
      <c r="PRR881" s="28"/>
      <c r="PRS881" s="28"/>
      <c r="PRT881" s="28"/>
      <c r="PRU881" s="28"/>
      <c r="PRV881" s="28"/>
      <c r="PRW881" s="28"/>
      <c r="PRX881" s="28"/>
      <c r="PRY881" s="28"/>
      <c r="PRZ881" s="28"/>
      <c r="PSA881" s="28"/>
      <c r="PSB881" s="28"/>
      <c r="PSC881" s="28"/>
      <c r="PSD881" s="28"/>
      <c r="PSE881" s="28"/>
      <c r="PSF881" s="28"/>
      <c r="PSG881" s="28"/>
      <c r="PSH881" s="28"/>
      <c r="PSI881" s="28"/>
      <c r="PSJ881" s="28"/>
      <c r="PSK881" s="28"/>
      <c r="PSL881" s="28"/>
      <c r="PSM881" s="28"/>
      <c r="PSN881" s="28"/>
      <c r="PSO881" s="28"/>
      <c r="PSP881" s="28"/>
      <c r="PSQ881" s="28"/>
      <c r="PSR881" s="28"/>
      <c r="PSS881" s="28"/>
      <c r="PST881" s="28"/>
      <c r="PSU881" s="28"/>
      <c r="PSV881" s="28"/>
      <c r="PSW881" s="28"/>
      <c r="PSX881" s="28"/>
      <c r="PSY881" s="28"/>
      <c r="PSZ881" s="28"/>
      <c r="PTA881" s="28"/>
      <c r="PTB881" s="28"/>
      <c r="PTC881" s="28"/>
      <c r="PTD881" s="28"/>
      <c r="PTE881" s="28"/>
      <c r="PTF881" s="28"/>
      <c r="PTG881" s="28"/>
      <c r="PTH881" s="28"/>
      <c r="PTI881" s="28"/>
      <c r="PTJ881" s="28"/>
      <c r="PTK881" s="28"/>
      <c r="PTL881" s="28"/>
      <c r="PTM881" s="28"/>
      <c r="PTN881" s="28"/>
      <c r="PTO881" s="28"/>
      <c r="PTP881" s="28"/>
      <c r="PTQ881" s="28"/>
      <c r="PTR881" s="28"/>
      <c r="PTS881" s="28"/>
      <c r="PTT881" s="28"/>
      <c r="PTU881" s="28"/>
      <c r="PTV881" s="28"/>
      <c r="PTW881" s="28"/>
      <c r="PTX881" s="28"/>
      <c r="PTY881" s="28"/>
      <c r="PTZ881" s="28"/>
      <c r="PUA881" s="28"/>
      <c r="PUB881" s="28"/>
      <c r="PUC881" s="28"/>
      <c r="PUD881" s="28"/>
      <c r="PUE881" s="28"/>
      <c r="PUF881" s="28"/>
      <c r="PUG881" s="28"/>
      <c r="PUH881" s="28"/>
      <c r="PUI881" s="28"/>
      <c r="PUJ881" s="28"/>
      <c r="PUK881" s="28"/>
      <c r="PUL881" s="28"/>
      <c r="PUM881" s="28"/>
      <c r="PUN881" s="28"/>
      <c r="PUO881" s="28"/>
      <c r="PUP881" s="28"/>
      <c r="PUQ881" s="28"/>
      <c r="PUR881" s="28"/>
      <c r="PUS881" s="28"/>
      <c r="PUT881" s="28"/>
      <c r="PUU881" s="28"/>
      <c r="PUV881" s="28"/>
      <c r="PUW881" s="28"/>
      <c r="PUX881" s="28"/>
      <c r="PUY881" s="28"/>
      <c r="PUZ881" s="28"/>
      <c r="PVA881" s="28"/>
      <c r="PVB881" s="28"/>
      <c r="PVC881" s="28"/>
      <c r="PVD881" s="28"/>
      <c r="PVE881" s="28"/>
      <c r="PVF881" s="28"/>
      <c r="PVG881" s="28"/>
      <c r="PVH881" s="28"/>
      <c r="PVI881" s="28"/>
      <c r="PVJ881" s="28"/>
      <c r="PVK881" s="28"/>
      <c r="PVL881" s="28"/>
      <c r="PVM881" s="28"/>
      <c r="PVN881" s="28"/>
      <c r="PVO881" s="28"/>
      <c r="PVP881" s="28"/>
      <c r="PVQ881" s="28"/>
      <c r="PVR881" s="28"/>
      <c r="PVS881" s="28"/>
      <c r="PVT881" s="28"/>
      <c r="PVU881" s="28"/>
      <c r="PVV881" s="28"/>
      <c r="PVW881" s="28"/>
      <c r="PVX881" s="28"/>
      <c r="PVY881" s="28"/>
      <c r="PVZ881" s="28"/>
      <c r="PWA881" s="28"/>
      <c r="PWB881" s="28"/>
      <c r="PWC881" s="28"/>
      <c r="PWD881" s="28"/>
      <c r="PWE881" s="28"/>
      <c r="PWF881" s="28"/>
      <c r="PWG881" s="28"/>
      <c r="PWH881" s="28"/>
      <c r="PWI881" s="28"/>
      <c r="PWJ881" s="28"/>
      <c r="PWK881" s="28"/>
      <c r="PWL881" s="28"/>
      <c r="PWM881" s="28"/>
      <c r="PWN881" s="28"/>
      <c r="PWO881" s="28"/>
      <c r="PWP881" s="28"/>
      <c r="PWQ881" s="28"/>
      <c r="PWR881" s="28"/>
      <c r="PWS881" s="28"/>
      <c r="PWT881" s="28"/>
      <c r="PWU881" s="28"/>
      <c r="PWV881" s="28"/>
      <c r="PWW881" s="28"/>
      <c r="PWX881" s="28"/>
      <c r="PWY881" s="28"/>
      <c r="PWZ881" s="28"/>
      <c r="PXA881" s="28"/>
      <c r="PXB881" s="28"/>
      <c r="PXC881" s="28"/>
      <c r="PXD881" s="28"/>
      <c r="PXE881" s="28"/>
      <c r="PXF881" s="28"/>
      <c r="PXG881" s="28"/>
      <c r="PXH881" s="28"/>
      <c r="PXI881" s="28"/>
      <c r="PXJ881" s="28"/>
      <c r="PXK881" s="28"/>
      <c r="PXL881" s="28"/>
      <c r="PXM881" s="28"/>
      <c r="PXN881" s="28"/>
      <c r="PXO881" s="28"/>
      <c r="PXP881" s="28"/>
      <c r="PXQ881" s="28"/>
      <c r="PXR881" s="28"/>
      <c r="PXS881" s="28"/>
      <c r="PXT881" s="28"/>
      <c r="PXU881" s="28"/>
      <c r="PXV881" s="28"/>
      <c r="PXW881" s="28"/>
      <c r="PXX881" s="28"/>
      <c r="PXY881" s="28"/>
      <c r="PXZ881" s="28"/>
      <c r="PYA881" s="28"/>
      <c r="PYB881" s="28"/>
      <c r="PYC881" s="28"/>
      <c r="PYD881" s="28"/>
      <c r="PYE881" s="28"/>
      <c r="PYF881" s="28"/>
      <c r="PYG881" s="28"/>
      <c r="PYH881" s="28"/>
      <c r="PYI881" s="28"/>
      <c r="PYJ881" s="28"/>
      <c r="PYK881" s="28"/>
      <c r="PYL881" s="28"/>
      <c r="PYM881" s="28"/>
      <c r="PYN881" s="28"/>
      <c r="PYO881" s="28"/>
      <c r="PYP881" s="28"/>
      <c r="PYQ881" s="28"/>
      <c r="PYR881" s="28"/>
      <c r="PYS881" s="28"/>
      <c r="PYT881" s="28"/>
      <c r="PYU881" s="28"/>
      <c r="PYV881" s="28"/>
      <c r="PYW881" s="28"/>
      <c r="PYX881" s="28"/>
      <c r="PYY881" s="28"/>
      <c r="PYZ881" s="28"/>
      <c r="PZA881" s="28"/>
      <c r="PZB881" s="28"/>
      <c r="PZC881" s="28"/>
      <c r="PZD881" s="28"/>
      <c r="PZE881" s="28"/>
      <c r="PZF881" s="28"/>
      <c r="PZG881" s="28"/>
      <c r="PZH881" s="28"/>
      <c r="PZI881" s="28"/>
      <c r="PZJ881" s="28"/>
      <c r="PZK881" s="28"/>
      <c r="PZL881" s="28"/>
      <c r="PZM881" s="28"/>
      <c r="PZN881" s="28"/>
      <c r="PZO881" s="28"/>
      <c r="PZP881" s="28"/>
      <c r="PZQ881" s="28"/>
      <c r="PZR881" s="28"/>
      <c r="PZS881" s="28"/>
      <c r="PZT881" s="28"/>
      <c r="PZU881" s="28"/>
      <c r="PZV881" s="28"/>
      <c r="PZW881" s="28"/>
      <c r="PZX881" s="28"/>
      <c r="PZY881" s="28"/>
      <c r="PZZ881" s="28"/>
      <c r="QAA881" s="28"/>
      <c r="QAB881" s="28"/>
      <c r="QAC881" s="28"/>
      <c r="QAD881" s="28"/>
      <c r="QAE881" s="28"/>
      <c r="QAF881" s="28"/>
      <c r="QAG881" s="28"/>
      <c r="QAH881" s="28"/>
      <c r="QAI881" s="28"/>
      <c r="QAJ881" s="28"/>
      <c r="QAK881" s="28"/>
      <c r="QAL881" s="28"/>
      <c r="QAM881" s="28"/>
      <c r="QAN881" s="28"/>
      <c r="QAO881" s="28"/>
      <c r="QAP881" s="28"/>
      <c r="QAQ881" s="28"/>
      <c r="QAR881" s="28"/>
      <c r="QAS881" s="28"/>
      <c r="QAT881" s="28"/>
      <c r="QAU881" s="28"/>
      <c r="QAV881" s="28"/>
      <c r="QAW881" s="28"/>
      <c r="QAX881" s="28"/>
      <c r="QAY881" s="28"/>
      <c r="QAZ881" s="28"/>
      <c r="QBA881" s="28"/>
      <c r="QBB881" s="28"/>
      <c r="QBC881" s="28"/>
      <c r="QBD881" s="28"/>
      <c r="QBE881" s="28"/>
      <c r="QBF881" s="28"/>
      <c r="QBG881" s="28"/>
      <c r="QBH881" s="28"/>
      <c r="QBI881" s="28"/>
      <c r="QBJ881" s="28"/>
      <c r="QBK881" s="28"/>
      <c r="QBL881" s="28"/>
      <c r="QBM881" s="28"/>
      <c r="QBN881" s="28"/>
      <c r="QBO881" s="28"/>
      <c r="QBP881" s="28"/>
      <c r="QBQ881" s="28"/>
      <c r="QBR881" s="28"/>
      <c r="QBS881" s="28"/>
      <c r="QBT881" s="28"/>
      <c r="QBU881" s="28"/>
      <c r="QBV881" s="28"/>
      <c r="QBW881" s="28"/>
      <c r="QBX881" s="28"/>
      <c r="QBY881" s="28"/>
      <c r="QBZ881" s="28"/>
      <c r="QCA881" s="28"/>
      <c r="QCB881" s="28"/>
      <c r="QCC881" s="28"/>
      <c r="QCD881" s="28"/>
      <c r="QCE881" s="28"/>
      <c r="QCF881" s="28"/>
      <c r="QCG881" s="28"/>
      <c r="QCH881" s="28"/>
      <c r="QCI881" s="28"/>
      <c r="QCJ881" s="28"/>
      <c r="QCK881" s="28"/>
      <c r="QCL881" s="28"/>
      <c r="QCM881" s="28"/>
      <c r="QCN881" s="28"/>
      <c r="QCO881" s="28"/>
      <c r="QCP881" s="28"/>
      <c r="QCQ881" s="28"/>
      <c r="QCR881" s="28"/>
      <c r="QCS881" s="28"/>
      <c r="QCT881" s="28"/>
      <c r="QCU881" s="28"/>
      <c r="QCV881" s="28"/>
      <c r="QCW881" s="28"/>
      <c r="QCX881" s="28"/>
      <c r="QCY881" s="28"/>
      <c r="QCZ881" s="28"/>
      <c r="QDA881" s="28"/>
      <c r="QDB881" s="28"/>
      <c r="QDC881" s="28"/>
      <c r="QDD881" s="28"/>
      <c r="QDE881" s="28"/>
      <c r="QDF881" s="28"/>
      <c r="QDG881" s="28"/>
      <c r="QDH881" s="28"/>
      <c r="QDI881" s="28"/>
      <c r="QDJ881" s="28"/>
      <c r="QDK881" s="28"/>
      <c r="QDL881" s="28"/>
      <c r="QDM881" s="28"/>
      <c r="QDN881" s="28"/>
      <c r="QDO881" s="28"/>
      <c r="QDP881" s="28"/>
      <c r="QDQ881" s="28"/>
      <c r="QDR881" s="28"/>
      <c r="QDS881" s="28"/>
      <c r="QDT881" s="28"/>
      <c r="QDU881" s="28"/>
      <c r="QDV881" s="28"/>
      <c r="QDW881" s="28"/>
      <c r="QDX881" s="28"/>
      <c r="QDY881" s="28"/>
      <c r="QDZ881" s="28"/>
      <c r="QEA881" s="28"/>
      <c r="QEB881" s="28"/>
      <c r="QEC881" s="28"/>
      <c r="QED881" s="28"/>
      <c r="QEE881" s="28"/>
      <c r="QEF881" s="28"/>
      <c r="QEG881" s="28"/>
      <c r="QEH881" s="28"/>
      <c r="QEI881" s="28"/>
      <c r="QEJ881" s="28"/>
      <c r="QEK881" s="28"/>
      <c r="QEL881" s="28"/>
      <c r="QEM881" s="28"/>
      <c r="QEN881" s="28"/>
      <c r="QEO881" s="28"/>
      <c r="QEP881" s="28"/>
      <c r="QEQ881" s="28"/>
      <c r="QER881" s="28"/>
      <c r="QES881" s="28"/>
      <c r="QET881" s="28"/>
      <c r="QEU881" s="28"/>
      <c r="QEV881" s="28"/>
      <c r="QEW881" s="28"/>
      <c r="QEX881" s="28"/>
      <c r="QEY881" s="28"/>
      <c r="QEZ881" s="28"/>
      <c r="QFA881" s="28"/>
      <c r="QFB881" s="28"/>
      <c r="QFC881" s="28"/>
      <c r="QFD881" s="28"/>
      <c r="QFE881" s="28"/>
      <c r="QFF881" s="28"/>
      <c r="QFG881" s="28"/>
      <c r="QFH881" s="28"/>
      <c r="QFI881" s="28"/>
      <c r="QFJ881" s="28"/>
      <c r="QFK881" s="28"/>
      <c r="QFL881" s="28"/>
      <c r="QFM881" s="28"/>
      <c r="QFN881" s="28"/>
      <c r="QFO881" s="28"/>
      <c r="QFP881" s="28"/>
      <c r="QFQ881" s="28"/>
      <c r="QFR881" s="28"/>
      <c r="QFS881" s="28"/>
      <c r="QFT881" s="28"/>
      <c r="QFU881" s="28"/>
      <c r="QFV881" s="28"/>
      <c r="QFW881" s="28"/>
      <c r="QFX881" s="28"/>
      <c r="QFY881" s="28"/>
      <c r="QFZ881" s="28"/>
      <c r="QGA881" s="28"/>
      <c r="QGB881" s="28"/>
      <c r="QGC881" s="28"/>
      <c r="QGD881" s="28"/>
      <c r="QGE881" s="28"/>
      <c r="QGF881" s="28"/>
      <c r="QGG881" s="28"/>
      <c r="QGH881" s="28"/>
      <c r="QGI881" s="28"/>
      <c r="QGJ881" s="28"/>
      <c r="QGK881" s="28"/>
      <c r="QGL881" s="28"/>
      <c r="QGM881" s="28"/>
      <c r="QGN881" s="28"/>
      <c r="QGO881" s="28"/>
      <c r="QGP881" s="28"/>
      <c r="QGQ881" s="28"/>
      <c r="QGR881" s="28"/>
      <c r="QGS881" s="28"/>
      <c r="QGT881" s="28"/>
      <c r="QGU881" s="28"/>
      <c r="QGV881" s="28"/>
      <c r="QGW881" s="28"/>
      <c r="QGX881" s="28"/>
      <c r="QGY881" s="28"/>
      <c r="QGZ881" s="28"/>
      <c r="QHA881" s="28"/>
      <c r="QHB881" s="28"/>
      <c r="QHC881" s="28"/>
      <c r="QHD881" s="28"/>
      <c r="QHE881" s="28"/>
      <c r="QHF881" s="28"/>
      <c r="QHG881" s="28"/>
      <c r="QHH881" s="28"/>
      <c r="QHI881" s="28"/>
      <c r="QHJ881" s="28"/>
      <c r="QHK881" s="28"/>
      <c r="QHL881" s="28"/>
      <c r="QHM881" s="28"/>
      <c r="QHN881" s="28"/>
      <c r="QHO881" s="28"/>
      <c r="QHP881" s="28"/>
      <c r="QHQ881" s="28"/>
      <c r="QHR881" s="28"/>
      <c r="QHS881" s="28"/>
      <c r="QHT881" s="28"/>
      <c r="QHU881" s="28"/>
      <c r="QHV881" s="28"/>
      <c r="QHW881" s="28"/>
      <c r="QHX881" s="28"/>
      <c r="QHY881" s="28"/>
      <c r="QHZ881" s="28"/>
      <c r="QIA881" s="28"/>
      <c r="QIB881" s="28"/>
      <c r="QIC881" s="28"/>
      <c r="QID881" s="28"/>
      <c r="QIE881" s="28"/>
      <c r="QIF881" s="28"/>
      <c r="QIG881" s="28"/>
      <c r="QIH881" s="28"/>
      <c r="QII881" s="28"/>
      <c r="QIJ881" s="28"/>
      <c r="QIK881" s="28"/>
      <c r="QIL881" s="28"/>
      <c r="QIM881" s="28"/>
      <c r="QIN881" s="28"/>
      <c r="QIO881" s="28"/>
      <c r="QIP881" s="28"/>
      <c r="QIQ881" s="28"/>
      <c r="QIR881" s="28"/>
      <c r="QIS881" s="28"/>
      <c r="QIT881" s="28"/>
      <c r="QIU881" s="28"/>
      <c r="QIV881" s="28"/>
      <c r="QIW881" s="28"/>
      <c r="QIX881" s="28"/>
      <c r="QIY881" s="28"/>
      <c r="QIZ881" s="28"/>
      <c r="QJA881" s="28"/>
      <c r="QJB881" s="28"/>
      <c r="QJC881" s="28"/>
      <c r="QJD881" s="28"/>
      <c r="QJE881" s="28"/>
      <c r="QJF881" s="28"/>
      <c r="QJG881" s="28"/>
      <c r="QJH881" s="28"/>
      <c r="QJI881" s="28"/>
      <c r="QJJ881" s="28"/>
      <c r="QJK881" s="28"/>
      <c r="QJL881" s="28"/>
      <c r="QJM881" s="28"/>
      <c r="QJN881" s="28"/>
      <c r="QJO881" s="28"/>
      <c r="QJP881" s="28"/>
      <c r="QJQ881" s="28"/>
      <c r="QJR881" s="28"/>
      <c r="QJS881" s="28"/>
      <c r="QJT881" s="28"/>
      <c r="QJU881" s="28"/>
      <c r="QJV881" s="28"/>
      <c r="QJW881" s="28"/>
      <c r="QJX881" s="28"/>
      <c r="QJY881" s="28"/>
      <c r="QJZ881" s="28"/>
      <c r="QKA881" s="28"/>
      <c r="QKB881" s="28"/>
      <c r="QKC881" s="28"/>
      <c r="QKD881" s="28"/>
      <c r="QKE881" s="28"/>
      <c r="QKF881" s="28"/>
      <c r="QKG881" s="28"/>
      <c r="QKH881" s="28"/>
      <c r="QKI881" s="28"/>
      <c r="QKJ881" s="28"/>
      <c r="QKK881" s="28"/>
      <c r="QKL881" s="28"/>
      <c r="QKM881" s="28"/>
      <c r="QKN881" s="28"/>
      <c r="QKO881" s="28"/>
      <c r="QKP881" s="28"/>
      <c r="QKQ881" s="28"/>
      <c r="QKR881" s="28"/>
      <c r="QKS881" s="28"/>
      <c r="QKT881" s="28"/>
      <c r="QKU881" s="28"/>
      <c r="QKV881" s="28"/>
      <c r="QKW881" s="28"/>
      <c r="QKX881" s="28"/>
      <c r="QKY881" s="28"/>
      <c r="QKZ881" s="28"/>
      <c r="QLA881" s="28"/>
      <c r="QLB881" s="28"/>
      <c r="QLC881" s="28"/>
      <c r="QLD881" s="28"/>
      <c r="QLE881" s="28"/>
      <c r="QLF881" s="28"/>
      <c r="QLG881" s="28"/>
      <c r="QLH881" s="28"/>
      <c r="QLI881" s="28"/>
      <c r="QLJ881" s="28"/>
      <c r="QLK881" s="28"/>
      <c r="QLL881" s="28"/>
      <c r="QLM881" s="28"/>
      <c r="QLN881" s="28"/>
      <c r="QLO881" s="28"/>
      <c r="QLP881" s="28"/>
      <c r="QLQ881" s="28"/>
      <c r="QLR881" s="28"/>
      <c r="QLS881" s="28"/>
      <c r="QLT881" s="28"/>
      <c r="QLU881" s="28"/>
      <c r="QLV881" s="28"/>
      <c r="QLW881" s="28"/>
      <c r="QLX881" s="28"/>
      <c r="QLY881" s="28"/>
      <c r="QLZ881" s="28"/>
      <c r="QMA881" s="28"/>
      <c r="QMB881" s="28"/>
      <c r="QMC881" s="28"/>
      <c r="QMD881" s="28"/>
      <c r="QME881" s="28"/>
      <c r="QMF881" s="28"/>
      <c r="QMG881" s="28"/>
      <c r="QMH881" s="28"/>
      <c r="QMI881" s="28"/>
      <c r="QMJ881" s="28"/>
      <c r="QMK881" s="28"/>
      <c r="QML881" s="28"/>
      <c r="QMM881" s="28"/>
      <c r="QMN881" s="28"/>
      <c r="QMO881" s="28"/>
      <c r="QMP881" s="28"/>
      <c r="QMQ881" s="28"/>
      <c r="QMR881" s="28"/>
      <c r="QMS881" s="28"/>
      <c r="QMT881" s="28"/>
      <c r="QMU881" s="28"/>
      <c r="QMV881" s="28"/>
      <c r="QMW881" s="28"/>
      <c r="QMX881" s="28"/>
      <c r="QMY881" s="28"/>
      <c r="QMZ881" s="28"/>
      <c r="QNA881" s="28"/>
      <c r="QNB881" s="28"/>
      <c r="QNC881" s="28"/>
      <c r="QND881" s="28"/>
      <c r="QNE881" s="28"/>
      <c r="QNF881" s="28"/>
      <c r="QNG881" s="28"/>
      <c r="QNH881" s="28"/>
      <c r="QNI881" s="28"/>
      <c r="QNJ881" s="28"/>
      <c r="QNK881" s="28"/>
      <c r="QNL881" s="28"/>
      <c r="QNM881" s="28"/>
      <c r="QNN881" s="28"/>
      <c r="QNO881" s="28"/>
      <c r="QNP881" s="28"/>
      <c r="QNQ881" s="28"/>
      <c r="QNR881" s="28"/>
      <c r="QNS881" s="28"/>
      <c r="QNT881" s="28"/>
      <c r="QNU881" s="28"/>
      <c r="QNV881" s="28"/>
      <c r="QNW881" s="28"/>
      <c r="QNX881" s="28"/>
      <c r="QNY881" s="28"/>
      <c r="QNZ881" s="28"/>
      <c r="QOA881" s="28"/>
      <c r="QOB881" s="28"/>
      <c r="QOC881" s="28"/>
      <c r="QOD881" s="28"/>
      <c r="QOE881" s="28"/>
      <c r="QOF881" s="28"/>
      <c r="QOG881" s="28"/>
      <c r="QOH881" s="28"/>
      <c r="QOI881" s="28"/>
      <c r="QOJ881" s="28"/>
      <c r="QOK881" s="28"/>
      <c r="QOL881" s="28"/>
      <c r="QOM881" s="28"/>
      <c r="QON881" s="28"/>
      <c r="QOO881" s="28"/>
      <c r="QOP881" s="28"/>
      <c r="QOQ881" s="28"/>
      <c r="QOR881" s="28"/>
      <c r="QOS881" s="28"/>
      <c r="QOT881" s="28"/>
      <c r="QOU881" s="28"/>
      <c r="QOV881" s="28"/>
      <c r="QOW881" s="28"/>
      <c r="QOX881" s="28"/>
      <c r="QOY881" s="28"/>
      <c r="QOZ881" s="28"/>
      <c r="QPA881" s="28"/>
      <c r="QPB881" s="28"/>
      <c r="QPC881" s="28"/>
      <c r="QPD881" s="28"/>
      <c r="QPE881" s="28"/>
      <c r="QPF881" s="28"/>
      <c r="QPG881" s="28"/>
      <c r="QPH881" s="28"/>
      <c r="QPI881" s="28"/>
      <c r="QPJ881" s="28"/>
      <c r="QPK881" s="28"/>
      <c r="QPL881" s="28"/>
      <c r="QPM881" s="28"/>
      <c r="QPN881" s="28"/>
      <c r="QPO881" s="28"/>
      <c r="QPP881" s="28"/>
      <c r="QPQ881" s="28"/>
      <c r="QPR881" s="28"/>
      <c r="QPS881" s="28"/>
      <c r="QPT881" s="28"/>
      <c r="QPU881" s="28"/>
      <c r="QPV881" s="28"/>
      <c r="QPW881" s="28"/>
      <c r="QPX881" s="28"/>
      <c r="QPY881" s="28"/>
      <c r="QPZ881" s="28"/>
      <c r="QQA881" s="28"/>
      <c r="QQB881" s="28"/>
      <c r="QQC881" s="28"/>
      <c r="QQD881" s="28"/>
      <c r="QQE881" s="28"/>
      <c r="QQF881" s="28"/>
      <c r="QQG881" s="28"/>
      <c r="QQH881" s="28"/>
      <c r="QQI881" s="28"/>
      <c r="QQJ881" s="28"/>
      <c r="QQK881" s="28"/>
      <c r="QQL881" s="28"/>
      <c r="QQM881" s="28"/>
      <c r="QQN881" s="28"/>
      <c r="QQO881" s="28"/>
      <c r="QQP881" s="28"/>
      <c r="QQQ881" s="28"/>
      <c r="QQR881" s="28"/>
      <c r="QQS881" s="28"/>
      <c r="QQT881" s="28"/>
      <c r="QQU881" s="28"/>
      <c r="QQV881" s="28"/>
      <c r="QQW881" s="28"/>
      <c r="QQX881" s="28"/>
      <c r="QQY881" s="28"/>
      <c r="QQZ881" s="28"/>
      <c r="QRA881" s="28"/>
      <c r="QRB881" s="28"/>
      <c r="QRC881" s="28"/>
      <c r="QRD881" s="28"/>
      <c r="QRE881" s="28"/>
      <c r="QRF881" s="28"/>
      <c r="QRG881" s="28"/>
      <c r="QRH881" s="28"/>
      <c r="QRI881" s="28"/>
      <c r="QRJ881" s="28"/>
      <c r="QRK881" s="28"/>
      <c r="QRL881" s="28"/>
      <c r="QRM881" s="28"/>
      <c r="QRN881" s="28"/>
      <c r="QRO881" s="28"/>
      <c r="QRP881" s="28"/>
      <c r="QRQ881" s="28"/>
      <c r="QRR881" s="28"/>
      <c r="QRS881" s="28"/>
      <c r="QRT881" s="28"/>
      <c r="QRU881" s="28"/>
      <c r="QRV881" s="28"/>
      <c r="QRW881" s="28"/>
      <c r="QRX881" s="28"/>
      <c r="QRY881" s="28"/>
      <c r="QRZ881" s="28"/>
      <c r="QSA881" s="28"/>
      <c r="QSB881" s="28"/>
      <c r="QSC881" s="28"/>
      <c r="QSD881" s="28"/>
      <c r="QSE881" s="28"/>
      <c r="QSF881" s="28"/>
      <c r="QSG881" s="28"/>
      <c r="QSH881" s="28"/>
      <c r="QSI881" s="28"/>
      <c r="QSJ881" s="28"/>
      <c r="QSK881" s="28"/>
      <c r="QSL881" s="28"/>
      <c r="QSM881" s="28"/>
      <c r="QSN881" s="28"/>
      <c r="QSO881" s="28"/>
      <c r="QSP881" s="28"/>
      <c r="QSQ881" s="28"/>
      <c r="QSR881" s="28"/>
      <c r="QSS881" s="28"/>
      <c r="QST881" s="28"/>
      <c r="QSU881" s="28"/>
      <c r="QSV881" s="28"/>
      <c r="QSW881" s="28"/>
      <c r="QSX881" s="28"/>
      <c r="QSY881" s="28"/>
      <c r="QSZ881" s="28"/>
      <c r="QTA881" s="28"/>
      <c r="QTB881" s="28"/>
      <c r="QTC881" s="28"/>
      <c r="QTD881" s="28"/>
      <c r="QTE881" s="28"/>
      <c r="QTF881" s="28"/>
      <c r="QTG881" s="28"/>
      <c r="QTH881" s="28"/>
      <c r="QTI881" s="28"/>
      <c r="QTJ881" s="28"/>
      <c r="QTK881" s="28"/>
      <c r="QTL881" s="28"/>
      <c r="QTM881" s="28"/>
      <c r="QTN881" s="28"/>
      <c r="QTO881" s="28"/>
      <c r="QTP881" s="28"/>
      <c r="QTQ881" s="28"/>
      <c r="QTR881" s="28"/>
      <c r="QTS881" s="28"/>
      <c r="QTT881" s="28"/>
      <c r="QTU881" s="28"/>
      <c r="QTV881" s="28"/>
      <c r="QTW881" s="28"/>
      <c r="QTX881" s="28"/>
      <c r="QTY881" s="28"/>
      <c r="QTZ881" s="28"/>
      <c r="QUA881" s="28"/>
      <c r="QUB881" s="28"/>
      <c r="QUC881" s="28"/>
      <c r="QUD881" s="28"/>
      <c r="QUE881" s="28"/>
      <c r="QUF881" s="28"/>
      <c r="QUG881" s="28"/>
      <c r="QUH881" s="28"/>
      <c r="QUI881" s="28"/>
      <c r="QUJ881" s="28"/>
      <c r="QUK881" s="28"/>
      <c r="QUL881" s="28"/>
      <c r="QUM881" s="28"/>
      <c r="QUN881" s="28"/>
      <c r="QUO881" s="28"/>
      <c r="QUP881" s="28"/>
      <c r="QUQ881" s="28"/>
      <c r="QUR881" s="28"/>
      <c r="QUS881" s="28"/>
      <c r="QUT881" s="28"/>
      <c r="QUU881" s="28"/>
      <c r="QUV881" s="28"/>
      <c r="QUW881" s="28"/>
      <c r="QUX881" s="28"/>
      <c r="QUY881" s="28"/>
      <c r="QUZ881" s="28"/>
      <c r="QVA881" s="28"/>
      <c r="QVB881" s="28"/>
      <c r="QVC881" s="28"/>
      <c r="QVD881" s="28"/>
      <c r="QVE881" s="28"/>
      <c r="QVF881" s="28"/>
      <c r="QVG881" s="28"/>
      <c r="QVH881" s="28"/>
      <c r="QVI881" s="28"/>
      <c r="QVJ881" s="28"/>
      <c r="QVK881" s="28"/>
      <c r="QVL881" s="28"/>
      <c r="QVM881" s="28"/>
      <c r="QVN881" s="28"/>
      <c r="QVO881" s="28"/>
      <c r="QVP881" s="28"/>
      <c r="QVQ881" s="28"/>
      <c r="QVR881" s="28"/>
      <c r="QVS881" s="28"/>
      <c r="QVT881" s="28"/>
      <c r="QVU881" s="28"/>
      <c r="QVV881" s="28"/>
      <c r="QVW881" s="28"/>
      <c r="QVX881" s="28"/>
      <c r="QVY881" s="28"/>
      <c r="QVZ881" s="28"/>
      <c r="QWA881" s="28"/>
      <c r="QWB881" s="28"/>
      <c r="QWC881" s="28"/>
      <c r="QWD881" s="28"/>
      <c r="QWE881" s="28"/>
      <c r="QWF881" s="28"/>
      <c r="QWG881" s="28"/>
      <c r="QWH881" s="28"/>
      <c r="QWI881" s="28"/>
      <c r="QWJ881" s="28"/>
      <c r="QWK881" s="28"/>
      <c r="QWL881" s="28"/>
      <c r="QWM881" s="28"/>
      <c r="QWN881" s="28"/>
      <c r="QWO881" s="28"/>
      <c r="QWP881" s="28"/>
      <c r="QWQ881" s="28"/>
      <c r="QWR881" s="28"/>
      <c r="QWS881" s="28"/>
      <c r="QWT881" s="28"/>
      <c r="QWU881" s="28"/>
      <c r="QWV881" s="28"/>
      <c r="QWW881" s="28"/>
      <c r="QWX881" s="28"/>
      <c r="QWY881" s="28"/>
      <c r="QWZ881" s="28"/>
      <c r="QXA881" s="28"/>
      <c r="QXB881" s="28"/>
      <c r="QXC881" s="28"/>
      <c r="QXD881" s="28"/>
      <c r="QXE881" s="28"/>
      <c r="QXF881" s="28"/>
      <c r="QXG881" s="28"/>
      <c r="QXH881" s="28"/>
      <c r="QXI881" s="28"/>
      <c r="QXJ881" s="28"/>
      <c r="QXK881" s="28"/>
      <c r="QXL881" s="28"/>
      <c r="QXM881" s="28"/>
      <c r="QXN881" s="28"/>
      <c r="QXO881" s="28"/>
      <c r="QXP881" s="28"/>
      <c r="QXQ881" s="28"/>
      <c r="QXR881" s="28"/>
      <c r="QXS881" s="28"/>
      <c r="QXT881" s="28"/>
      <c r="QXU881" s="28"/>
      <c r="QXV881" s="28"/>
      <c r="QXW881" s="28"/>
      <c r="QXX881" s="28"/>
      <c r="QXY881" s="28"/>
      <c r="QXZ881" s="28"/>
      <c r="QYA881" s="28"/>
      <c r="QYB881" s="28"/>
      <c r="QYC881" s="28"/>
      <c r="QYD881" s="28"/>
      <c r="QYE881" s="28"/>
      <c r="QYF881" s="28"/>
      <c r="QYG881" s="28"/>
      <c r="QYH881" s="28"/>
      <c r="QYI881" s="28"/>
      <c r="QYJ881" s="28"/>
      <c r="QYK881" s="28"/>
      <c r="QYL881" s="28"/>
      <c r="QYM881" s="28"/>
      <c r="QYN881" s="28"/>
      <c r="QYO881" s="28"/>
      <c r="QYP881" s="28"/>
      <c r="QYQ881" s="28"/>
      <c r="QYR881" s="28"/>
      <c r="QYS881" s="28"/>
      <c r="QYT881" s="28"/>
      <c r="QYU881" s="28"/>
      <c r="QYV881" s="28"/>
      <c r="QYW881" s="28"/>
      <c r="QYX881" s="28"/>
      <c r="QYY881" s="28"/>
      <c r="QYZ881" s="28"/>
      <c r="QZA881" s="28"/>
      <c r="QZB881" s="28"/>
      <c r="QZC881" s="28"/>
      <c r="QZD881" s="28"/>
      <c r="QZE881" s="28"/>
      <c r="QZF881" s="28"/>
      <c r="QZG881" s="28"/>
      <c r="QZH881" s="28"/>
      <c r="QZI881" s="28"/>
      <c r="QZJ881" s="28"/>
      <c r="QZK881" s="28"/>
      <c r="QZL881" s="28"/>
      <c r="QZM881" s="28"/>
      <c r="QZN881" s="28"/>
      <c r="QZO881" s="28"/>
      <c r="QZP881" s="28"/>
      <c r="QZQ881" s="28"/>
      <c r="QZR881" s="28"/>
      <c r="QZS881" s="28"/>
      <c r="QZT881" s="28"/>
      <c r="QZU881" s="28"/>
      <c r="QZV881" s="28"/>
      <c r="QZW881" s="28"/>
      <c r="QZX881" s="28"/>
      <c r="QZY881" s="28"/>
      <c r="QZZ881" s="28"/>
      <c r="RAA881" s="28"/>
      <c r="RAB881" s="28"/>
      <c r="RAC881" s="28"/>
      <c r="RAD881" s="28"/>
      <c r="RAE881" s="28"/>
      <c r="RAF881" s="28"/>
      <c r="RAG881" s="28"/>
      <c r="RAH881" s="28"/>
      <c r="RAI881" s="28"/>
      <c r="RAJ881" s="28"/>
      <c r="RAK881" s="28"/>
      <c r="RAL881" s="28"/>
      <c r="RAM881" s="28"/>
      <c r="RAN881" s="28"/>
      <c r="RAO881" s="28"/>
      <c r="RAP881" s="28"/>
      <c r="RAQ881" s="28"/>
      <c r="RAR881" s="28"/>
      <c r="RAS881" s="28"/>
      <c r="RAT881" s="28"/>
      <c r="RAU881" s="28"/>
      <c r="RAV881" s="28"/>
      <c r="RAW881" s="28"/>
      <c r="RAX881" s="28"/>
      <c r="RAY881" s="28"/>
      <c r="RAZ881" s="28"/>
      <c r="RBA881" s="28"/>
      <c r="RBB881" s="28"/>
      <c r="RBC881" s="28"/>
      <c r="RBD881" s="28"/>
      <c r="RBE881" s="28"/>
      <c r="RBF881" s="28"/>
      <c r="RBG881" s="28"/>
      <c r="RBH881" s="28"/>
      <c r="RBI881" s="28"/>
      <c r="RBJ881" s="28"/>
      <c r="RBK881" s="28"/>
      <c r="RBL881" s="28"/>
      <c r="RBM881" s="28"/>
      <c r="RBN881" s="28"/>
      <c r="RBO881" s="28"/>
      <c r="RBP881" s="28"/>
      <c r="RBQ881" s="28"/>
      <c r="RBR881" s="28"/>
      <c r="RBS881" s="28"/>
      <c r="RBT881" s="28"/>
      <c r="RBU881" s="28"/>
      <c r="RBV881" s="28"/>
      <c r="RBW881" s="28"/>
      <c r="RBX881" s="28"/>
      <c r="RBY881" s="28"/>
      <c r="RBZ881" s="28"/>
      <c r="RCA881" s="28"/>
      <c r="RCB881" s="28"/>
      <c r="RCC881" s="28"/>
      <c r="RCD881" s="28"/>
      <c r="RCE881" s="28"/>
      <c r="RCF881" s="28"/>
      <c r="RCG881" s="28"/>
      <c r="RCH881" s="28"/>
      <c r="RCI881" s="28"/>
      <c r="RCJ881" s="28"/>
      <c r="RCK881" s="28"/>
      <c r="RCL881" s="28"/>
      <c r="RCM881" s="28"/>
      <c r="RCN881" s="28"/>
      <c r="RCO881" s="28"/>
      <c r="RCP881" s="28"/>
      <c r="RCQ881" s="28"/>
      <c r="RCR881" s="28"/>
      <c r="RCS881" s="28"/>
      <c r="RCT881" s="28"/>
      <c r="RCU881" s="28"/>
      <c r="RCV881" s="28"/>
      <c r="RCW881" s="28"/>
      <c r="RCX881" s="28"/>
      <c r="RCY881" s="28"/>
      <c r="RCZ881" s="28"/>
      <c r="RDA881" s="28"/>
      <c r="RDB881" s="28"/>
      <c r="RDC881" s="28"/>
      <c r="RDD881" s="28"/>
      <c r="RDE881" s="28"/>
      <c r="RDF881" s="28"/>
      <c r="RDG881" s="28"/>
      <c r="RDH881" s="28"/>
      <c r="RDI881" s="28"/>
      <c r="RDJ881" s="28"/>
      <c r="RDK881" s="28"/>
      <c r="RDL881" s="28"/>
      <c r="RDM881" s="28"/>
      <c r="RDN881" s="28"/>
      <c r="RDO881" s="28"/>
      <c r="RDP881" s="28"/>
      <c r="RDQ881" s="28"/>
      <c r="RDR881" s="28"/>
      <c r="RDS881" s="28"/>
      <c r="RDT881" s="28"/>
      <c r="RDU881" s="28"/>
      <c r="RDV881" s="28"/>
      <c r="RDW881" s="28"/>
      <c r="RDX881" s="28"/>
      <c r="RDY881" s="28"/>
      <c r="RDZ881" s="28"/>
      <c r="REA881" s="28"/>
      <c r="REB881" s="28"/>
      <c r="REC881" s="28"/>
      <c r="RED881" s="28"/>
      <c r="REE881" s="28"/>
      <c r="REF881" s="28"/>
      <c r="REG881" s="28"/>
      <c r="REH881" s="28"/>
      <c r="REI881" s="28"/>
      <c r="REJ881" s="28"/>
      <c r="REK881" s="28"/>
      <c r="REL881" s="28"/>
      <c r="REM881" s="28"/>
      <c r="REN881" s="28"/>
      <c r="REO881" s="28"/>
      <c r="REP881" s="28"/>
      <c r="REQ881" s="28"/>
      <c r="RER881" s="28"/>
      <c r="RES881" s="28"/>
      <c r="RET881" s="28"/>
      <c r="REU881" s="28"/>
      <c r="REV881" s="28"/>
      <c r="REW881" s="28"/>
      <c r="REX881" s="28"/>
      <c r="REY881" s="28"/>
      <c r="REZ881" s="28"/>
      <c r="RFA881" s="28"/>
      <c r="RFB881" s="28"/>
      <c r="RFC881" s="28"/>
      <c r="RFD881" s="28"/>
      <c r="RFE881" s="28"/>
      <c r="RFF881" s="28"/>
      <c r="RFG881" s="28"/>
      <c r="RFH881" s="28"/>
      <c r="RFI881" s="28"/>
      <c r="RFJ881" s="28"/>
      <c r="RFK881" s="28"/>
      <c r="RFL881" s="28"/>
      <c r="RFM881" s="28"/>
      <c r="RFN881" s="28"/>
      <c r="RFO881" s="28"/>
      <c r="RFP881" s="28"/>
      <c r="RFQ881" s="28"/>
      <c r="RFR881" s="28"/>
      <c r="RFS881" s="28"/>
      <c r="RFT881" s="28"/>
      <c r="RFU881" s="28"/>
      <c r="RFV881" s="28"/>
      <c r="RFW881" s="28"/>
      <c r="RFX881" s="28"/>
      <c r="RFY881" s="28"/>
      <c r="RFZ881" s="28"/>
      <c r="RGA881" s="28"/>
      <c r="RGB881" s="28"/>
      <c r="RGC881" s="28"/>
      <c r="RGD881" s="28"/>
      <c r="RGE881" s="28"/>
      <c r="RGF881" s="28"/>
      <c r="RGG881" s="28"/>
      <c r="RGH881" s="28"/>
      <c r="RGI881" s="28"/>
      <c r="RGJ881" s="28"/>
      <c r="RGK881" s="28"/>
      <c r="RGL881" s="28"/>
      <c r="RGM881" s="28"/>
      <c r="RGN881" s="28"/>
      <c r="RGO881" s="28"/>
      <c r="RGP881" s="28"/>
      <c r="RGQ881" s="28"/>
      <c r="RGR881" s="28"/>
      <c r="RGS881" s="28"/>
      <c r="RGT881" s="28"/>
      <c r="RGU881" s="28"/>
      <c r="RGV881" s="28"/>
      <c r="RGW881" s="28"/>
      <c r="RGX881" s="28"/>
      <c r="RGY881" s="28"/>
      <c r="RGZ881" s="28"/>
      <c r="RHA881" s="28"/>
      <c r="RHB881" s="28"/>
      <c r="RHC881" s="28"/>
      <c r="RHD881" s="28"/>
      <c r="RHE881" s="28"/>
      <c r="RHF881" s="28"/>
      <c r="RHG881" s="28"/>
      <c r="RHH881" s="28"/>
      <c r="RHI881" s="28"/>
      <c r="RHJ881" s="28"/>
      <c r="RHK881" s="28"/>
      <c r="RHL881" s="28"/>
      <c r="RHM881" s="28"/>
      <c r="RHN881" s="28"/>
      <c r="RHO881" s="28"/>
      <c r="RHP881" s="28"/>
      <c r="RHQ881" s="28"/>
      <c r="RHR881" s="28"/>
      <c r="RHS881" s="28"/>
      <c r="RHT881" s="28"/>
      <c r="RHU881" s="28"/>
      <c r="RHV881" s="28"/>
      <c r="RHW881" s="28"/>
      <c r="RHX881" s="28"/>
      <c r="RHY881" s="28"/>
      <c r="RHZ881" s="28"/>
      <c r="RIA881" s="28"/>
      <c r="RIB881" s="28"/>
      <c r="RIC881" s="28"/>
      <c r="RID881" s="28"/>
      <c r="RIE881" s="28"/>
      <c r="RIF881" s="28"/>
      <c r="RIG881" s="28"/>
      <c r="RIH881" s="28"/>
      <c r="RII881" s="28"/>
      <c r="RIJ881" s="28"/>
      <c r="RIK881" s="28"/>
      <c r="RIL881" s="28"/>
      <c r="RIM881" s="28"/>
      <c r="RIN881" s="28"/>
      <c r="RIO881" s="28"/>
      <c r="RIP881" s="28"/>
      <c r="RIQ881" s="28"/>
      <c r="RIR881" s="28"/>
      <c r="RIS881" s="28"/>
      <c r="RIT881" s="28"/>
      <c r="RIU881" s="28"/>
      <c r="RIV881" s="28"/>
      <c r="RIW881" s="28"/>
      <c r="RIX881" s="28"/>
      <c r="RIY881" s="28"/>
      <c r="RIZ881" s="28"/>
      <c r="RJA881" s="28"/>
      <c r="RJB881" s="28"/>
      <c r="RJC881" s="28"/>
      <c r="RJD881" s="28"/>
      <c r="RJE881" s="28"/>
      <c r="RJF881" s="28"/>
      <c r="RJG881" s="28"/>
      <c r="RJH881" s="28"/>
      <c r="RJI881" s="28"/>
      <c r="RJJ881" s="28"/>
      <c r="RJK881" s="28"/>
      <c r="RJL881" s="28"/>
      <c r="RJM881" s="28"/>
      <c r="RJN881" s="28"/>
      <c r="RJO881" s="28"/>
      <c r="RJP881" s="28"/>
      <c r="RJQ881" s="28"/>
      <c r="RJR881" s="28"/>
      <c r="RJS881" s="28"/>
      <c r="RJT881" s="28"/>
      <c r="RJU881" s="28"/>
      <c r="RJV881" s="28"/>
      <c r="RJW881" s="28"/>
      <c r="RJX881" s="28"/>
      <c r="RJY881" s="28"/>
      <c r="RJZ881" s="28"/>
      <c r="RKA881" s="28"/>
      <c r="RKB881" s="28"/>
      <c r="RKC881" s="28"/>
      <c r="RKD881" s="28"/>
      <c r="RKE881" s="28"/>
      <c r="RKF881" s="28"/>
      <c r="RKG881" s="28"/>
      <c r="RKH881" s="28"/>
      <c r="RKI881" s="28"/>
      <c r="RKJ881" s="28"/>
      <c r="RKK881" s="28"/>
      <c r="RKL881" s="28"/>
      <c r="RKM881" s="28"/>
      <c r="RKN881" s="28"/>
      <c r="RKO881" s="28"/>
      <c r="RKP881" s="28"/>
      <c r="RKQ881" s="28"/>
      <c r="RKR881" s="28"/>
      <c r="RKS881" s="28"/>
      <c r="RKT881" s="28"/>
      <c r="RKU881" s="28"/>
      <c r="RKV881" s="28"/>
      <c r="RKW881" s="28"/>
      <c r="RKX881" s="28"/>
      <c r="RKY881" s="28"/>
      <c r="RKZ881" s="28"/>
      <c r="RLA881" s="28"/>
      <c r="RLB881" s="28"/>
      <c r="RLC881" s="28"/>
      <c r="RLD881" s="28"/>
      <c r="RLE881" s="28"/>
      <c r="RLF881" s="28"/>
      <c r="RLG881" s="28"/>
      <c r="RLH881" s="28"/>
      <c r="RLI881" s="28"/>
      <c r="RLJ881" s="28"/>
      <c r="RLK881" s="28"/>
      <c r="RLL881" s="28"/>
      <c r="RLM881" s="28"/>
      <c r="RLN881" s="28"/>
      <c r="RLO881" s="28"/>
      <c r="RLP881" s="28"/>
      <c r="RLQ881" s="28"/>
      <c r="RLR881" s="28"/>
      <c r="RLS881" s="28"/>
      <c r="RLT881" s="28"/>
      <c r="RLU881" s="28"/>
      <c r="RLV881" s="28"/>
      <c r="RLW881" s="28"/>
      <c r="RLX881" s="28"/>
      <c r="RLY881" s="28"/>
      <c r="RLZ881" s="28"/>
      <c r="RMA881" s="28"/>
      <c r="RMB881" s="28"/>
      <c r="RMC881" s="28"/>
      <c r="RMD881" s="28"/>
      <c r="RME881" s="28"/>
      <c r="RMF881" s="28"/>
      <c r="RMG881" s="28"/>
      <c r="RMH881" s="28"/>
      <c r="RMI881" s="28"/>
      <c r="RMJ881" s="28"/>
      <c r="RMK881" s="28"/>
      <c r="RML881" s="28"/>
      <c r="RMM881" s="28"/>
      <c r="RMN881" s="28"/>
      <c r="RMO881" s="28"/>
      <c r="RMP881" s="28"/>
      <c r="RMQ881" s="28"/>
      <c r="RMR881" s="28"/>
      <c r="RMS881" s="28"/>
      <c r="RMT881" s="28"/>
      <c r="RMU881" s="28"/>
      <c r="RMV881" s="28"/>
      <c r="RMW881" s="28"/>
      <c r="RMX881" s="28"/>
      <c r="RMY881" s="28"/>
      <c r="RMZ881" s="28"/>
      <c r="RNA881" s="28"/>
      <c r="RNB881" s="28"/>
      <c r="RNC881" s="28"/>
      <c r="RND881" s="28"/>
      <c r="RNE881" s="28"/>
      <c r="RNF881" s="28"/>
      <c r="RNG881" s="28"/>
      <c r="RNH881" s="28"/>
      <c r="RNI881" s="28"/>
      <c r="RNJ881" s="28"/>
      <c r="RNK881" s="28"/>
      <c r="RNL881" s="28"/>
      <c r="RNM881" s="28"/>
      <c r="RNN881" s="28"/>
      <c r="RNO881" s="28"/>
      <c r="RNP881" s="28"/>
      <c r="RNQ881" s="28"/>
      <c r="RNR881" s="28"/>
      <c r="RNS881" s="28"/>
      <c r="RNT881" s="28"/>
      <c r="RNU881" s="28"/>
      <c r="RNV881" s="28"/>
      <c r="RNW881" s="28"/>
      <c r="RNX881" s="28"/>
      <c r="RNY881" s="28"/>
      <c r="RNZ881" s="28"/>
      <c r="ROA881" s="28"/>
      <c r="ROB881" s="28"/>
      <c r="ROC881" s="28"/>
      <c r="ROD881" s="28"/>
      <c r="ROE881" s="28"/>
      <c r="ROF881" s="28"/>
      <c r="ROG881" s="28"/>
      <c r="ROH881" s="28"/>
      <c r="ROI881" s="28"/>
      <c r="ROJ881" s="28"/>
      <c r="ROK881" s="28"/>
      <c r="ROL881" s="28"/>
      <c r="ROM881" s="28"/>
      <c r="RON881" s="28"/>
      <c r="ROO881" s="28"/>
      <c r="ROP881" s="28"/>
      <c r="ROQ881" s="28"/>
      <c r="ROR881" s="28"/>
      <c r="ROS881" s="28"/>
      <c r="ROT881" s="28"/>
      <c r="ROU881" s="28"/>
      <c r="ROV881" s="28"/>
      <c r="ROW881" s="28"/>
      <c r="ROX881" s="28"/>
      <c r="ROY881" s="28"/>
      <c r="ROZ881" s="28"/>
      <c r="RPA881" s="28"/>
      <c r="RPB881" s="28"/>
      <c r="RPC881" s="28"/>
      <c r="RPD881" s="28"/>
      <c r="RPE881" s="28"/>
      <c r="RPF881" s="28"/>
      <c r="RPG881" s="28"/>
      <c r="RPH881" s="28"/>
      <c r="RPI881" s="28"/>
      <c r="RPJ881" s="28"/>
      <c r="RPK881" s="28"/>
      <c r="RPL881" s="28"/>
      <c r="RPM881" s="28"/>
      <c r="RPN881" s="28"/>
      <c r="RPO881" s="28"/>
      <c r="RPP881" s="28"/>
      <c r="RPQ881" s="28"/>
      <c r="RPR881" s="28"/>
      <c r="RPS881" s="28"/>
      <c r="RPT881" s="28"/>
      <c r="RPU881" s="28"/>
      <c r="RPV881" s="28"/>
      <c r="RPW881" s="28"/>
      <c r="RPX881" s="28"/>
      <c r="RPY881" s="28"/>
      <c r="RPZ881" s="28"/>
      <c r="RQA881" s="28"/>
      <c r="RQB881" s="28"/>
      <c r="RQC881" s="28"/>
      <c r="RQD881" s="28"/>
      <c r="RQE881" s="28"/>
      <c r="RQF881" s="28"/>
      <c r="RQG881" s="28"/>
      <c r="RQH881" s="28"/>
      <c r="RQI881" s="28"/>
      <c r="RQJ881" s="28"/>
      <c r="RQK881" s="28"/>
      <c r="RQL881" s="28"/>
      <c r="RQM881" s="28"/>
      <c r="RQN881" s="28"/>
      <c r="RQO881" s="28"/>
      <c r="RQP881" s="28"/>
      <c r="RQQ881" s="28"/>
      <c r="RQR881" s="28"/>
      <c r="RQS881" s="28"/>
      <c r="RQT881" s="28"/>
      <c r="RQU881" s="28"/>
      <c r="RQV881" s="28"/>
      <c r="RQW881" s="28"/>
      <c r="RQX881" s="28"/>
      <c r="RQY881" s="28"/>
      <c r="RQZ881" s="28"/>
      <c r="RRA881" s="28"/>
      <c r="RRB881" s="28"/>
      <c r="RRC881" s="28"/>
      <c r="RRD881" s="28"/>
      <c r="RRE881" s="28"/>
      <c r="RRF881" s="28"/>
      <c r="RRG881" s="28"/>
      <c r="RRH881" s="28"/>
      <c r="RRI881" s="28"/>
      <c r="RRJ881" s="28"/>
      <c r="RRK881" s="28"/>
      <c r="RRL881" s="28"/>
      <c r="RRM881" s="28"/>
      <c r="RRN881" s="28"/>
      <c r="RRO881" s="28"/>
      <c r="RRP881" s="28"/>
      <c r="RRQ881" s="28"/>
      <c r="RRR881" s="28"/>
      <c r="RRS881" s="28"/>
      <c r="RRT881" s="28"/>
      <c r="RRU881" s="28"/>
      <c r="RRV881" s="28"/>
      <c r="RRW881" s="28"/>
      <c r="RRX881" s="28"/>
      <c r="RRY881" s="28"/>
      <c r="RRZ881" s="28"/>
      <c r="RSA881" s="28"/>
      <c r="RSB881" s="28"/>
      <c r="RSC881" s="28"/>
      <c r="RSD881" s="28"/>
      <c r="RSE881" s="28"/>
      <c r="RSF881" s="28"/>
      <c r="RSG881" s="28"/>
      <c r="RSH881" s="28"/>
      <c r="RSI881" s="28"/>
      <c r="RSJ881" s="28"/>
      <c r="RSK881" s="28"/>
      <c r="RSL881" s="28"/>
      <c r="RSM881" s="28"/>
      <c r="RSN881" s="28"/>
      <c r="RSO881" s="28"/>
      <c r="RSP881" s="28"/>
      <c r="RSQ881" s="28"/>
      <c r="RSR881" s="28"/>
      <c r="RSS881" s="28"/>
      <c r="RST881" s="28"/>
      <c r="RSU881" s="28"/>
      <c r="RSV881" s="28"/>
      <c r="RSW881" s="28"/>
      <c r="RSX881" s="28"/>
      <c r="RSY881" s="28"/>
      <c r="RSZ881" s="28"/>
      <c r="RTA881" s="28"/>
      <c r="RTB881" s="28"/>
      <c r="RTC881" s="28"/>
      <c r="RTD881" s="28"/>
      <c r="RTE881" s="28"/>
      <c r="RTF881" s="28"/>
      <c r="RTG881" s="28"/>
      <c r="RTH881" s="28"/>
      <c r="RTI881" s="28"/>
      <c r="RTJ881" s="28"/>
      <c r="RTK881" s="28"/>
      <c r="RTL881" s="28"/>
      <c r="RTM881" s="28"/>
      <c r="RTN881" s="28"/>
      <c r="RTO881" s="28"/>
      <c r="RTP881" s="28"/>
      <c r="RTQ881" s="28"/>
      <c r="RTR881" s="28"/>
      <c r="RTS881" s="28"/>
      <c r="RTT881" s="28"/>
      <c r="RTU881" s="28"/>
      <c r="RTV881" s="28"/>
      <c r="RTW881" s="28"/>
      <c r="RTX881" s="28"/>
      <c r="RTY881" s="28"/>
      <c r="RTZ881" s="28"/>
      <c r="RUA881" s="28"/>
      <c r="RUB881" s="28"/>
      <c r="RUC881" s="28"/>
      <c r="RUD881" s="28"/>
      <c r="RUE881" s="28"/>
      <c r="RUF881" s="28"/>
      <c r="RUG881" s="28"/>
      <c r="RUH881" s="28"/>
      <c r="RUI881" s="28"/>
      <c r="RUJ881" s="28"/>
      <c r="RUK881" s="28"/>
      <c r="RUL881" s="28"/>
      <c r="RUM881" s="28"/>
      <c r="RUN881" s="28"/>
      <c r="RUO881" s="28"/>
      <c r="RUP881" s="28"/>
      <c r="RUQ881" s="28"/>
      <c r="RUR881" s="28"/>
      <c r="RUS881" s="28"/>
      <c r="RUT881" s="28"/>
      <c r="RUU881" s="28"/>
      <c r="RUV881" s="28"/>
      <c r="RUW881" s="28"/>
      <c r="RUX881" s="28"/>
      <c r="RUY881" s="28"/>
      <c r="RUZ881" s="28"/>
      <c r="RVA881" s="28"/>
      <c r="RVB881" s="28"/>
      <c r="RVC881" s="28"/>
      <c r="RVD881" s="28"/>
      <c r="RVE881" s="28"/>
      <c r="RVF881" s="28"/>
      <c r="RVG881" s="28"/>
      <c r="RVH881" s="28"/>
      <c r="RVI881" s="28"/>
      <c r="RVJ881" s="28"/>
      <c r="RVK881" s="28"/>
      <c r="RVL881" s="28"/>
      <c r="RVM881" s="28"/>
      <c r="RVN881" s="28"/>
      <c r="RVO881" s="28"/>
      <c r="RVP881" s="28"/>
      <c r="RVQ881" s="28"/>
      <c r="RVR881" s="28"/>
      <c r="RVS881" s="28"/>
      <c r="RVT881" s="28"/>
      <c r="RVU881" s="28"/>
      <c r="RVV881" s="28"/>
      <c r="RVW881" s="28"/>
      <c r="RVX881" s="28"/>
      <c r="RVY881" s="28"/>
      <c r="RVZ881" s="28"/>
      <c r="RWA881" s="28"/>
      <c r="RWB881" s="28"/>
      <c r="RWC881" s="28"/>
      <c r="RWD881" s="28"/>
      <c r="RWE881" s="28"/>
      <c r="RWF881" s="28"/>
      <c r="RWG881" s="28"/>
      <c r="RWH881" s="28"/>
      <c r="RWI881" s="28"/>
      <c r="RWJ881" s="28"/>
      <c r="RWK881" s="28"/>
      <c r="RWL881" s="28"/>
      <c r="RWM881" s="28"/>
      <c r="RWN881" s="28"/>
      <c r="RWO881" s="28"/>
      <c r="RWP881" s="28"/>
      <c r="RWQ881" s="28"/>
      <c r="RWR881" s="28"/>
      <c r="RWS881" s="28"/>
      <c r="RWT881" s="28"/>
      <c r="RWU881" s="28"/>
      <c r="RWV881" s="28"/>
      <c r="RWW881" s="28"/>
      <c r="RWX881" s="28"/>
      <c r="RWY881" s="28"/>
      <c r="RWZ881" s="28"/>
      <c r="RXA881" s="28"/>
      <c r="RXB881" s="28"/>
      <c r="RXC881" s="28"/>
      <c r="RXD881" s="28"/>
      <c r="RXE881" s="28"/>
      <c r="RXF881" s="28"/>
      <c r="RXG881" s="28"/>
      <c r="RXH881" s="28"/>
      <c r="RXI881" s="28"/>
      <c r="RXJ881" s="28"/>
      <c r="RXK881" s="28"/>
      <c r="RXL881" s="28"/>
      <c r="RXM881" s="28"/>
      <c r="RXN881" s="28"/>
      <c r="RXO881" s="28"/>
      <c r="RXP881" s="28"/>
      <c r="RXQ881" s="28"/>
      <c r="RXR881" s="28"/>
      <c r="RXS881" s="28"/>
      <c r="RXT881" s="28"/>
      <c r="RXU881" s="28"/>
      <c r="RXV881" s="28"/>
      <c r="RXW881" s="28"/>
      <c r="RXX881" s="28"/>
      <c r="RXY881" s="28"/>
      <c r="RXZ881" s="28"/>
      <c r="RYA881" s="28"/>
      <c r="RYB881" s="28"/>
      <c r="RYC881" s="28"/>
      <c r="RYD881" s="28"/>
      <c r="RYE881" s="28"/>
      <c r="RYF881" s="28"/>
      <c r="RYG881" s="28"/>
      <c r="RYH881" s="28"/>
      <c r="RYI881" s="28"/>
      <c r="RYJ881" s="28"/>
      <c r="RYK881" s="28"/>
      <c r="RYL881" s="28"/>
      <c r="RYM881" s="28"/>
      <c r="RYN881" s="28"/>
      <c r="RYO881" s="28"/>
      <c r="RYP881" s="28"/>
      <c r="RYQ881" s="28"/>
      <c r="RYR881" s="28"/>
      <c r="RYS881" s="28"/>
      <c r="RYT881" s="28"/>
      <c r="RYU881" s="28"/>
      <c r="RYV881" s="28"/>
      <c r="RYW881" s="28"/>
      <c r="RYX881" s="28"/>
      <c r="RYY881" s="28"/>
      <c r="RYZ881" s="28"/>
      <c r="RZA881" s="28"/>
      <c r="RZB881" s="28"/>
      <c r="RZC881" s="28"/>
      <c r="RZD881" s="28"/>
      <c r="RZE881" s="28"/>
      <c r="RZF881" s="28"/>
      <c r="RZG881" s="28"/>
      <c r="RZH881" s="28"/>
      <c r="RZI881" s="28"/>
      <c r="RZJ881" s="28"/>
      <c r="RZK881" s="28"/>
      <c r="RZL881" s="28"/>
      <c r="RZM881" s="28"/>
      <c r="RZN881" s="28"/>
      <c r="RZO881" s="28"/>
      <c r="RZP881" s="28"/>
      <c r="RZQ881" s="28"/>
      <c r="RZR881" s="28"/>
      <c r="RZS881" s="28"/>
      <c r="RZT881" s="28"/>
      <c r="RZU881" s="28"/>
      <c r="RZV881" s="28"/>
      <c r="RZW881" s="28"/>
      <c r="RZX881" s="28"/>
      <c r="RZY881" s="28"/>
      <c r="RZZ881" s="28"/>
      <c r="SAA881" s="28"/>
      <c r="SAB881" s="28"/>
      <c r="SAC881" s="28"/>
      <c r="SAD881" s="28"/>
      <c r="SAE881" s="28"/>
      <c r="SAF881" s="28"/>
      <c r="SAG881" s="28"/>
      <c r="SAH881" s="28"/>
      <c r="SAI881" s="28"/>
      <c r="SAJ881" s="28"/>
      <c r="SAK881" s="28"/>
      <c r="SAL881" s="28"/>
      <c r="SAM881" s="28"/>
      <c r="SAN881" s="28"/>
      <c r="SAO881" s="28"/>
      <c r="SAP881" s="28"/>
      <c r="SAQ881" s="28"/>
      <c r="SAR881" s="28"/>
      <c r="SAS881" s="28"/>
      <c r="SAT881" s="28"/>
      <c r="SAU881" s="28"/>
      <c r="SAV881" s="28"/>
      <c r="SAW881" s="28"/>
      <c r="SAX881" s="28"/>
      <c r="SAY881" s="28"/>
      <c r="SAZ881" s="28"/>
      <c r="SBA881" s="28"/>
      <c r="SBB881" s="28"/>
      <c r="SBC881" s="28"/>
      <c r="SBD881" s="28"/>
      <c r="SBE881" s="28"/>
      <c r="SBF881" s="28"/>
      <c r="SBG881" s="28"/>
      <c r="SBH881" s="28"/>
      <c r="SBI881" s="28"/>
      <c r="SBJ881" s="28"/>
      <c r="SBK881" s="28"/>
      <c r="SBL881" s="28"/>
      <c r="SBM881" s="28"/>
      <c r="SBN881" s="28"/>
      <c r="SBO881" s="28"/>
      <c r="SBP881" s="28"/>
      <c r="SBQ881" s="28"/>
      <c r="SBR881" s="28"/>
      <c r="SBS881" s="28"/>
      <c r="SBT881" s="28"/>
      <c r="SBU881" s="28"/>
      <c r="SBV881" s="28"/>
      <c r="SBW881" s="28"/>
      <c r="SBX881" s="28"/>
      <c r="SBY881" s="28"/>
      <c r="SBZ881" s="28"/>
      <c r="SCA881" s="28"/>
      <c r="SCB881" s="28"/>
      <c r="SCC881" s="28"/>
      <c r="SCD881" s="28"/>
      <c r="SCE881" s="28"/>
      <c r="SCF881" s="28"/>
      <c r="SCG881" s="28"/>
      <c r="SCH881" s="28"/>
      <c r="SCI881" s="28"/>
      <c r="SCJ881" s="28"/>
      <c r="SCK881" s="28"/>
      <c r="SCL881" s="28"/>
      <c r="SCM881" s="28"/>
      <c r="SCN881" s="28"/>
      <c r="SCO881" s="28"/>
      <c r="SCP881" s="28"/>
      <c r="SCQ881" s="28"/>
      <c r="SCR881" s="28"/>
      <c r="SCS881" s="28"/>
      <c r="SCT881" s="28"/>
      <c r="SCU881" s="28"/>
      <c r="SCV881" s="28"/>
      <c r="SCW881" s="28"/>
      <c r="SCX881" s="28"/>
      <c r="SCY881" s="28"/>
      <c r="SCZ881" s="28"/>
      <c r="SDA881" s="28"/>
      <c r="SDB881" s="28"/>
      <c r="SDC881" s="28"/>
      <c r="SDD881" s="28"/>
      <c r="SDE881" s="28"/>
      <c r="SDF881" s="28"/>
      <c r="SDG881" s="28"/>
      <c r="SDH881" s="28"/>
      <c r="SDI881" s="28"/>
      <c r="SDJ881" s="28"/>
      <c r="SDK881" s="28"/>
      <c r="SDL881" s="28"/>
      <c r="SDM881" s="28"/>
      <c r="SDN881" s="28"/>
      <c r="SDO881" s="28"/>
      <c r="SDP881" s="28"/>
      <c r="SDQ881" s="28"/>
      <c r="SDR881" s="28"/>
      <c r="SDS881" s="28"/>
      <c r="SDT881" s="28"/>
      <c r="SDU881" s="28"/>
      <c r="SDV881" s="28"/>
      <c r="SDW881" s="28"/>
      <c r="SDX881" s="28"/>
      <c r="SDY881" s="28"/>
      <c r="SDZ881" s="28"/>
      <c r="SEA881" s="28"/>
      <c r="SEB881" s="28"/>
      <c r="SEC881" s="28"/>
      <c r="SED881" s="28"/>
      <c r="SEE881" s="28"/>
      <c r="SEF881" s="28"/>
      <c r="SEG881" s="28"/>
      <c r="SEH881" s="28"/>
      <c r="SEI881" s="28"/>
      <c r="SEJ881" s="28"/>
      <c r="SEK881" s="28"/>
      <c r="SEL881" s="28"/>
      <c r="SEM881" s="28"/>
      <c r="SEN881" s="28"/>
      <c r="SEO881" s="28"/>
      <c r="SEP881" s="28"/>
      <c r="SEQ881" s="28"/>
      <c r="SER881" s="28"/>
      <c r="SES881" s="28"/>
      <c r="SET881" s="28"/>
      <c r="SEU881" s="28"/>
      <c r="SEV881" s="28"/>
      <c r="SEW881" s="28"/>
      <c r="SEX881" s="28"/>
      <c r="SEY881" s="28"/>
      <c r="SEZ881" s="28"/>
      <c r="SFA881" s="28"/>
      <c r="SFB881" s="28"/>
      <c r="SFC881" s="28"/>
      <c r="SFD881" s="28"/>
      <c r="SFE881" s="28"/>
      <c r="SFF881" s="28"/>
      <c r="SFG881" s="28"/>
      <c r="SFH881" s="28"/>
      <c r="SFI881" s="28"/>
      <c r="SFJ881" s="28"/>
      <c r="SFK881" s="28"/>
      <c r="SFL881" s="28"/>
      <c r="SFM881" s="28"/>
      <c r="SFN881" s="28"/>
      <c r="SFO881" s="28"/>
      <c r="SFP881" s="28"/>
      <c r="SFQ881" s="28"/>
      <c r="SFR881" s="28"/>
      <c r="SFS881" s="28"/>
      <c r="SFT881" s="28"/>
      <c r="SFU881" s="28"/>
      <c r="SFV881" s="28"/>
      <c r="SFW881" s="28"/>
      <c r="SFX881" s="28"/>
      <c r="SFY881" s="28"/>
      <c r="SFZ881" s="28"/>
      <c r="SGA881" s="28"/>
      <c r="SGB881" s="28"/>
      <c r="SGC881" s="28"/>
      <c r="SGD881" s="28"/>
      <c r="SGE881" s="28"/>
      <c r="SGF881" s="28"/>
      <c r="SGG881" s="28"/>
      <c r="SGH881" s="28"/>
      <c r="SGI881" s="28"/>
      <c r="SGJ881" s="28"/>
      <c r="SGK881" s="28"/>
      <c r="SGL881" s="28"/>
      <c r="SGM881" s="28"/>
      <c r="SGN881" s="28"/>
      <c r="SGO881" s="28"/>
      <c r="SGP881" s="28"/>
      <c r="SGQ881" s="28"/>
      <c r="SGR881" s="28"/>
      <c r="SGS881" s="28"/>
      <c r="SGT881" s="28"/>
      <c r="SGU881" s="28"/>
      <c r="SGV881" s="28"/>
      <c r="SGW881" s="28"/>
      <c r="SGX881" s="28"/>
      <c r="SGY881" s="28"/>
      <c r="SGZ881" s="28"/>
      <c r="SHA881" s="28"/>
      <c r="SHB881" s="28"/>
      <c r="SHC881" s="28"/>
      <c r="SHD881" s="28"/>
      <c r="SHE881" s="28"/>
      <c r="SHF881" s="28"/>
      <c r="SHG881" s="28"/>
      <c r="SHH881" s="28"/>
      <c r="SHI881" s="28"/>
      <c r="SHJ881" s="28"/>
      <c r="SHK881" s="28"/>
      <c r="SHL881" s="28"/>
      <c r="SHM881" s="28"/>
      <c r="SHN881" s="28"/>
      <c r="SHO881" s="28"/>
      <c r="SHP881" s="28"/>
      <c r="SHQ881" s="28"/>
      <c r="SHR881" s="28"/>
      <c r="SHS881" s="28"/>
      <c r="SHT881" s="28"/>
      <c r="SHU881" s="28"/>
      <c r="SHV881" s="28"/>
      <c r="SHW881" s="28"/>
      <c r="SHX881" s="28"/>
      <c r="SHY881" s="28"/>
      <c r="SHZ881" s="28"/>
      <c r="SIA881" s="28"/>
      <c r="SIB881" s="28"/>
      <c r="SIC881" s="28"/>
      <c r="SID881" s="28"/>
      <c r="SIE881" s="28"/>
      <c r="SIF881" s="28"/>
      <c r="SIG881" s="28"/>
      <c r="SIH881" s="28"/>
      <c r="SII881" s="28"/>
      <c r="SIJ881" s="28"/>
      <c r="SIK881" s="28"/>
      <c r="SIL881" s="28"/>
      <c r="SIM881" s="28"/>
      <c r="SIN881" s="28"/>
      <c r="SIO881" s="28"/>
      <c r="SIP881" s="28"/>
      <c r="SIQ881" s="28"/>
      <c r="SIR881" s="28"/>
      <c r="SIS881" s="28"/>
      <c r="SIT881" s="28"/>
      <c r="SIU881" s="28"/>
      <c r="SIV881" s="28"/>
      <c r="SIW881" s="28"/>
      <c r="SIX881" s="28"/>
      <c r="SIY881" s="28"/>
      <c r="SIZ881" s="28"/>
      <c r="SJA881" s="28"/>
      <c r="SJB881" s="28"/>
      <c r="SJC881" s="28"/>
      <c r="SJD881" s="28"/>
      <c r="SJE881" s="28"/>
      <c r="SJF881" s="28"/>
      <c r="SJG881" s="28"/>
      <c r="SJH881" s="28"/>
      <c r="SJI881" s="28"/>
      <c r="SJJ881" s="28"/>
      <c r="SJK881" s="28"/>
      <c r="SJL881" s="28"/>
      <c r="SJM881" s="28"/>
      <c r="SJN881" s="28"/>
      <c r="SJO881" s="28"/>
      <c r="SJP881" s="28"/>
      <c r="SJQ881" s="28"/>
      <c r="SJR881" s="28"/>
      <c r="SJS881" s="28"/>
      <c r="SJT881" s="28"/>
      <c r="SJU881" s="28"/>
      <c r="SJV881" s="28"/>
      <c r="SJW881" s="28"/>
      <c r="SJX881" s="28"/>
      <c r="SJY881" s="28"/>
      <c r="SJZ881" s="28"/>
      <c r="SKA881" s="28"/>
      <c r="SKB881" s="28"/>
      <c r="SKC881" s="28"/>
      <c r="SKD881" s="28"/>
      <c r="SKE881" s="28"/>
      <c r="SKF881" s="28"/>
      <c r="SKG881" s="28"/>
      <c r="SKH881" s="28"/>
      <c r="SKI881" s="28"/>
      <c r="SKJ881" s="28"/>
      <c r="SKK881" s="28"/>
      <c r="SKL881" s="28"/>
      <c r="SKM881" s="28"/>
      <c r="SKN881" s="28"/>
      <c r="SKO881" s="28"/>
      <c r="SKP881" s="28"/>
      <c r="SKQ881" s="28"/>
      <c r="SKR881" s="28"/>
      <c r="SKS881" s="28"/>
      <c r="SKT881" s="28"/>
      <c r="SKU881" s="28"/>
      <c r="SKV881" s="28"/>
      <c r="SKW881" s="28"/>
      <c r="SKX881" s="28"/>
      <c r="SKY881" s="28"/>
      <c r="SKZ881" s="28"/>
      <c r="SLA881" s="28"/>
      <c r="SLB881" s="28"/>
      <c r="SLC881" s="28"/>
      <c r="SLD881" s="28"/>
      <c r="SLE881" s="28"/>
      <c r="SLF881" s="28"/>
      <c r="SLG881" s="28"/>
      <c r="SLH881" s="28"/>
      <c r="SLI881" s="28"/>
      <c r="SLJ881" s="28"/>
      <c r="SLK881" s="28"/>
      <c r="SLL881" s="28"/>
      <c r="SLM881" s="28"/>
      <c r="SLN881" s="28"/>
      <c r="SLO881" s="28"/>
      <c r="SLP881" s="28"/>
      <c r="SLQ881" s="28"/>
      <c r="SLR881" s="28"/>
      <c r="SLS881" s="28"/>
      <c r="SLT881" s="28"/>
      <c r="SLU881" s="28"/>
      <c r="SLV881" s="28"/>
      <c r="SLW881" s="28"/>
      <c r="SLX881" s="28"/>
      <c r="SLY881" s="28"/>
      <c r="SLZ881" s="28"/>
      <c r="SMA881" s="28"/>
      <c r="SMB881" s="28"/>
      <c r="SMC881" s="28"/>
      <c r="SMD881" s="28"/>
      <c r="SME881" s="28"/>
      <c r="SMF881" s="28"/>
      <c r="SMG881" s="28"/>
      <c r="SMH881" s="28"/>
      <c r="SMI881" s="28"/>
      <c r="SMJ881" s="28"/>
      <c r="SMK881" s="28"/>
      <c r="SML881" s="28"/>
      <c r="SMM881" s="28"/>
      <c r="SMN881" s="28"/>
      <c r="SMO881" s="28"/>
      <c r="SMP881" s="28"/>
      <c r="SMQ881" s="28"/>
      <c r="SMR881" s="28"/>
      <c r="SMS881" s="28"/>
      <c r="SMT881" s="28"/>
      <c r="SMU881" s="28"/>
      <c r="SMV881" s="28"/>
      <c r="SMW881" s="28"/>
      <c r="SMX881" s="28"/>
      <c r="SMY881" s="28"/>
      <c r="SMZ881" s="28"/>
      <c r="SNA881" s="28"/>
      <c r="SNB881" s="28"/>
      <c r="SNC881" s="28"/>
      <c r="SND881" s="28"/>
      <c r="SNE881" s="28"/>
      <c r="SNF881" s="28"/>
      <c r="SNG881" s="28"/>
      <c r="SNH881" s="28"/>
      <c r="SNI881" s="28"/>
      <c r="SNJ881" s="28"/>
      <c r="SNK881" s="28"/>
      <c r="SNL881" s="28"/>
      <c r="SNM881" s="28"/>
      <c r="SNN881" s="28"/>
      <c r="SNO881" s="28"/>
      <c r="SNP881" s="28"/>
      <c r="SNQ881" s="28"/>
      <c r="SNR881" s="28"/>
      <c r="SNS881" s="28"/>
      <c r="SNT881" s="28"/>
      <c r="SNU881" s="28"/>
      <c r="SNV881" s="28"/>
      <c r="SNW881" s="28"/>
      <c r="SNX881" s="28"/>
      <c r="SNY881" s="28"/>
      <c r="SNZ881" s="28"/>
      <c r="SOA881" s="28"/>
      <c r="SOB881" s="28"/>
      <c r="SOC881" s="28"/>
      <c r="SOD881" s="28"/>
      <c r="SOE881" s="28"/>
      <c r="SOF881" s="28"/>
      <c r="SOG881" s="28"/>
      <c r="SOH881" s="28"/>
      <c r="SOI881" s="28"/>
      <c r="SOJ881" s="28"/>
      <c r="SOK881" s="28"/>
      <c r="SOL881" s="28"/>
      <c r="SOM881" s="28"/>
      <c r="SON881" s="28"/>
      <c r="SOO881" s="28"/>
      <c r="SOP881" s="28"/>
      <c r="SOQ881" s="28"/>
      <c r="SOR881" s="28"/>
      <c r="SOS881" s="28"/>
      <c r="SOT881" s="28"/>
      <c r="SOU881" s="28"/>
      <c r="SOV881" s="28"/>
      <c r="SOW881" s="28"/>
      <c r="SOX881" s="28"/>
      <c r="SOY881" s="28"/>
      <c r="SOZ881" s="28"/>
      <c r="SPA881" s="28"/>
      <c r="SPB881" s="28"/>
      <c r="SPC881" s="28"/>
      <c r="SPD881" s="28"/>
      <c r="SPE881" s="28"/>
      <c r="SPF881" s="28"/>
      <c r="SPG881" s="28"/>
      <c r="SPH881" s="28"/>
      <c r="SPI881" s="28"/>
      <c r="SPJ881" s="28"/>
      <c r="SPK881" s="28"/>
      <c r="SPL881" s="28"/>
      <c r="SPM881" s="28"/>
      <c r="SPN881" s="28"/>
      <c r="SPO881" s="28"/>
      <c r="SPP881" s="28"/>
      <c r="SPQ881" s="28"/>
      <c r="SPR881" s="28"/>
      <c r="SPS881" s="28"/>
      <c r="SPT881" s="28"/>
      <c r="SPU881" s="28"/>
      <c r="SPV881" s="28"/>
      <c r="SPW881" s="28"/>
      <c r="SPX881" s="28"/>
      <c r="SPY881" s="28"/>
      <c r="SPZ881" s="28"/>
      <c r="SQA881" s="28"/>
      <c r="SQB881" s="28"/>
      <c r="SQC881" s="28"/>
      <c r="SQD881" s="28"/>
      <c r="SQE881" s="28"/>
      <c r="SQF881" s="28"/>
      <c r="SQG881" s="28"/>
      <c r="SQH881" s="28"/>
      <c r="SQI881" s="28"/>
      <c r="SQJ881" s="28"/>
      <c r="SQK881" s="28"/>
      <c r="SQL881" s="28"/>
      <c r="SQM881" s="28"/>
      <c r="SQN881" s="28"/>
      <c r="SQO881" s="28"/>
      <c r="SQP881" s="28"/>
      <c r="SQQ881" s="28"/>
      <c r="SQR881" s="28"/>
      <c r="SQS881" s="28"/>
      <c r="SQT881" s="28"/>
      <c r="SQU881" s="28"/>
      <c r="SQV881" s="28"/>
      <c r="SQW881" s="28"/>
      <c r="SQX881" s="28"/>
      <c r="SQY881" s="28"/>
      <c r="SQZ881" s="28"/>
      <c r="SRA881" s="28"/>
      <c r="SRB881" s="28"/>
      <c r="SRC881" s="28"/>
      <c r="SRD881" s="28"/>
      <c r="SRE881" s="28"/>
      <c r="SRF881" s="28"/>
      <c r="SRG881" s="28"/>
      <c r="SRH881" s="28"/>
      <c r="SRI881" s="28"/>
      <c r="SRJ881" s="28"/>
      <c r="SRK881" s="28"/>
      <c r="SRL881" s="28"/>
      <c r="SRM881" s="28"/>
      <c r="SRN881" s="28"/>
      <c r="SRO881" s="28"/>
      <c r="SRP881" s="28"/>
      <c r="SRQ881" s="28"/>
      <c r="SRR881" s="28"/>
      <c r="SRS881" s="28"/>
      <c r="SRT881" s="28"/>
      <c r="SRU881" s="28"/>
      <c r="SRV881" s="28"/>
      <c r="SRW881" s="28"/>
      <c r="SRX881" s="28"/>
      <c r="SRY881" s="28"/>
      <c r="SRZ881" s="28"/>
      <c r="SSA881" s="28"/>
      <c r="SSB881" s="28"/>
      <c r="SSC881" s="28"/>
      <c r="SSD881" s="28"/>
      <c r="SSE881" s="28"/>
      <c r="SSF881" s="28"/>
      <c r="SSG881" s="28"/>
      <c r="SSH881" s="28"/>
      <c r="SSI881" s="28"/>
      <c r="SSJ881" s="28"/>
      <c r="SSK881" s="28"/>
      <c r="SSL881" s="28"/>
      <c r="SSM881" s="28"/>
      <c r="SSN881" s="28"/>
      <c r="SSO881" s="28"/>
      <c r="SSP881" s="28"/>
      <c r="SSQ881" s="28"/>
      <c r="SSR881" s="28"/>
      <c r="SSS881" s="28"/>
      <c r="SST881" s="28"/>
      <c r="SSU881" s="28"/>
      <c r="SSV881" s="28"/>
      <c r="SSW881" s="28"/>
      <c r="SSX881" s="28"/>
      <c r="SSY881" s="28"/>
      <c r="SSZ881" s="28"/>
      <c r="STA881" s="28"/>
      <c r="STB881" s="28"/>
      <c r="STC881" s="28"/>
      <c r="STD881" s="28"/>
      <c r="STE881" s="28"/>
      <c r="STF881" s="28"/>
      <c r="STG881" s="28"/>
      <c r="STH881" s="28"/>
      <c r="STI881" s="28"/>
      <c r="STJ881" s="28"/>
      <c r="STK881" s="28"/>
      <c r="STL881" s="28"/>
      <c r="STM881" s="28"/>
      <c r="STN881" s="28"/>
      <c r="STO881" s="28"/>
      <c r="STP881" s="28"/>
      <c r="STQ881" s="28"/>
      <c r="STR881" s="28"/>
      <c r="STS881" s="28"/>
      <c r="STT881" s="28"/>
      <c r="STU881" s="28"/>
      <c r="STV881" s="28"/>
      <c r="STW881" s="28"/>
      <c r="STX881" s="28"/>
      <c r="STY881" s="28"/>
      <c r="STZ881" s="28"/>
      <c r="SUA881" s="28"/>
      <c r="SUB881" s="28"/>
      <c r="SUC881" s="28"/>
      <c r="SUD881" s="28"/>
      <c r="SUE881" s="28"/>
      <c r="SUF881" s="28"/>
      <c r="SUG881" s="28"/>
      <c r="SUH881" s="28"/>
      <c r="SUI881" s="28"/>
      <c r="SUJ881" s="28"/>
      <c r="SUK881" s="28"/>
      <c r="SUL881" s="28"/>
      <c r="SUM881" s="28"/>
      <c r="SUN881" s="28"/>
      <c r="SUO881" s="28"/>
      <c r="SUP881" s="28"/>
      <c r="SUQ881" s="28"/>
      <c r="SUR881" s="28"/>
      <c r="SUS881" s="28"/>
      <c r="SUT881" s="28"/>
      <c r="SUU881" s="28"/>
      <c r="SUV881" s="28"/>
      <c r="SUW881" s="28"/>
      <c r="SUX881" s="28"/>
      <c r="SUY881" s="28"/>
      <c r="SUZ881" s="28"/>
      <c r="SVA881" s="28"/>
      <c r="SVB881" s="28"/>
      <c r="SVC881" s="28"/>
      <c r="SVD881" s="28"/>
      <c r="SVE881" s="28"/>
      <c r="SVF881" s="28"/>
      <c r="SVG881" s="28"/>
      <c r="SVH881" s="28"/>
      <c r="SVI881" s="28"/>
      <c r="SVJ881" s="28"/>
      <c r="SVK881" s="28"/>
      <c r="SVL881" s="28"/>
      <c r="SVM881" s="28"/>
      <c r="SVN881" s="28"/>
      <c r="SVO881" s="28"/>
      <c r="SVP881" s="28"/>
      <c r="SVQ881" s="28"/>
      <c r="SVR881" s="28"/>
      <c r="SVS881" s="28"/>
      <c r="SVT881" s="28"/>
      <c r="SVU881" s="28"/>
      <c r="SVV881" s="28"/>
      <c r="SVW881" s="28"/>
      <c r="SVX881" s="28"/>
      <c r="SVY881" s="28"/>
      <c r="SVZ881" s="28"/>
      <c r="SWA881" s="28"/>
      <c r="SWB881" s="28"/>
      <c r="SWC881" s="28"/>
      <c r="SWD881" s="28"/>
      <c r="SWE881" s="28"/>
      <c r="SWF881" s="28"/>
      <c r="SWG881" s="28"/>
      <c r="SWH881" s="28"/>
      <c r="SWI881" s="28"/>
      <c r="SWJ881" s="28"/>
      <c r="SWK881" s="28"/>
      <c r="SWL881" s="28"/>
      <c r="SWM881" s="28"/>
      <c r="SWN881" s="28"/>
      <c r="SWO881" s="28"/>
      <c r="SWP881" s="28"/>
      <c r="SWQ881" s="28"/>
      <c r="SWR881" s="28"/>
      <c r="SWS881" s="28"/>
      <c r="SWT881" s="28"/>
      <c r="SWU881" s="28"/>
      <c r="SWV881" s="28"/>
      <c r="SWW881" s="28"/>
      <c r="SWX881" s="28"/>
      <c r="SWY881" s="28"/>
      <c r="SWZ881" s="28"/>
      <c r="SXA881" s="28"/>
      <c r="SXB881" s="28"/>
      <c r="SXC881" s="28"/>
      <c r="SXD881" s="28"/>
      <c r="SXE881" s="28"/>
      <c r="SXF881" s="28"/>
      <c r="SXG881" s="28"/>
      <c r="SXH881" s="28"/>
      <c r="SXI881" s="28"/>
      <c r="SXJ881" s="28"/>
      <c r="SXK881" s="28"/>
      <c r="SXL881" s="28"/>
      <c r="SXM881" s="28"/>
      <c r="SXN881" s="28"/>
      <c r="SXO881" s="28"/>
      <c r="SXP881" s="28"/>
      <c r="SXQ881" s="28"/>
      <c r="SXR881" s="28"/>
      <c r="SXS881" s="28"/>
      <c r="SXT881" s="28"/>
      <c r="SXU881" s="28"/>
      <c r="SXV881" s="28"/>
      <c r="SXW881" s="28"/>
      <c r="SXX881" s="28"/>
      <c r="SXY881" s="28"/>
      <c r="SXZ881" s="28"/>
      <c r="SYA881" s="28"/>
      <c r="SYB881" s="28"/>
      <c r="SYC881" s="28"/>
      <c r="SYD881" s="28"/>
      <c r="SYE881" s="28"/>
      <c r="SYF881" s="28"/>
      <c r="SYG881" s="28"/>
      <c r="SYH881" s="28"/>
      <c r="SYI881" s="28"/>
      <c r="SYJ881" s="28"/>
      <c r="SYK881" s="28"/>
      <c r="SYL881" s="28"/>
      <c r="SYM881" s="28"/>
      <c r="SYN881" s="28"/>
      <c r="SYO881" s="28"/>
      <c r="SYP881" s="28"/>
      <c r="SYQ881" s="28"/>
      <c r="SYR881" s="28"/>
      <c r="SYS881" s="28"/>
      <c r="SYT881" s="28"/>
      <c r="SYU881" s="28"/>
      <c r="SYV881" s="28"/>
      <c r="SYW881" s="28"/>
      <c r="SYX881" s="28"/>
      <c r="SYY881" s="28"/>
      <c r="SYZ881" s="28"/>
      <c r="SZA881" s="28"/>
      <c r="SZB881" s="28"/>
      <c r="SZC881" s="28"/>
      <c r="SZD881" s="28"/>
      <c r="SZE881" s="28"/>
      <c r="SZF881" s="28"/>
      <c r="SZG881" s="28"/>
      <c r="SZH881" s="28"/>
      <c r="SZI881" s="28"/>
      <c r="SZJ881" s="28"/>
      <c r="SZK881" s="28"/>
      <c r="SZL881" s="28"/>
      <c r="SZM881" s="28"/>
      <c r="SZN881" s="28"/>
      <c r="SZO881" s="28"/>
      <c r="SZP881" s="28"/>
      <c r="SZQ881" s="28"/>
      <c r="SZR881" s="28"/>
      <c r="SZS881" s="28"/>
      <c r="SZT881" s="28"/>
      <c r="SZU881" s="28"/>
      <c r="SZV881" s="28"/>
      <c r="SZW881" s="28"/>
      <c r="SZX881" s="28"/>
      <c r="SZY881" s="28"/>
      <c r="SZZ881" s="28"/>
      <c r="TAA881" s="28"/>
      <c r="TAB881" s="28"/>
      <c r="TAC881" s="28"/>
      <c r="TAD881" s="28"/>
      <c r="TAE881" s="28"/>
      <c r="TAF881" s="28"/>
      <c r="TAG881" s="28"/>
      <c r="TAH881" s="28"/>
      <c r="TAI881" s="28"/>
      <c r="TAJ881" s="28"/>
      <c r="TAK881" s="28"/>
      <c r="TAL881" s="28"/>
      <c r="TAM881" s="28"/>
      <c r="TAN881" s="28"/>
      <c r="TAO881" s="28"/>
      <c r="TAP881" s="28"/>
      <c r="TAQ881" s="28"/>
      <c r="TAR881" s="28"/>
      <c r="TAS881" s="28"/>
      <c r="TAT881" s="28"/>
      <c r="TAU881" s="28"/>
      <c r="TAV881" s="28"/>
      <c r="TAW881" s="28"/>
      <c r="TAX881" s="28"/>
      <c r="TAY881" s="28"/>
      <c r="TAZ881" s="28"/>
      <c r="TBA881" s="28"/>
      <c r="TBB881" s="28"/>
      <c r="TBC881" s="28"/>
      <c r="TBD881" s="28"/>
      <c r="TBE881" s="28"/>
      <c r="TBF881" s="28"/>
      <c r="TBG881" s="28"/>
      <c r="TBH881" s="28"/>
      <c r="TBI881" s="28"/>
      <c r="TBJ881" s="28"/>
      <c r="TBK881" s="28"/>
      <c r="TBL881" s="28"/>
      <c r="TBM881" s="28"/>
      <c r="TBN881" s="28"/>
      <c r="TBO881" s="28"/>
      <c r="TBP881" s="28"/>
      <c r="TBQ881" s="28"/>
      <c r="TBR881" s="28"/>
      <c r="TBS881" s="28"/>
      <c r="TBT881" s="28"/>
      <c r="TBU881" s="28"/>
      <c r="TBV881" s="28"/>
      <c r="TBW881" s="28"/>
      <c r="TBX881" s="28"/>
      <c r="TBY881" s="28"/>
      <c r="TBZ881" s="28"/>
      <c r="TCA881" s="28"/>
      <c r="TCB881" s="28"/>
      <c r="TCC881" s="28"/>
      <c r="TCD881" s="28"/>
      <c r="TCE881" s="28"/>
      <c r="TCF881" s="28"/>
      <c r="TCG881" s="28"/>
      <c r="TCH881" s="28"/>
      <c r="TCI881" s="28"/>
      <c r="TCJ881" s="28"/>
      <c r="TCK881" s="28"/>
      <c r="TCL881" s="28"/>
      <c r="TCM881" s="28"/>
      <c r="TCN881" s="28"/>
      <c r="TCO881" s="28"/>
      <c r="TCP881" s="28"/>
      <c r="TCQ881" s="28"/>
      <c r="TCR881" s="28"/>
      <c r="TCS881" s="28"/>
      <c r="TCT881" s="28"/>
      <c r="TCU881" s="28"/>
      <c r="TCV881" s="28"/>
      <c r="TCW881" s="28"/>
      <c r="TCX881" s="28"/>
      <c r="TCY881" s="28"/>
      <c r="TCZ881" s="28"/>
      <c r="TDA881" s="28"/>
      <c r="TDB881" s="28"/>
      <c r="TDC881" s="28"/>
      <c r="TDD881" s="28"/>
      <c r="TDE881" s="28"/>
      <c r="TDF881" s="28"/>
      <c r="TDG881" s="28"/>
      <c r="TDH881" s="28"/>
      <c r="TDI881" s="28"/>
      <c r="TDJ881" s="28"/>
      <c r="TDK881" s="28"/>
      <c r="TDL881" s="28"/>
      <c r="TDM881" s="28"/>
      <c r="TDN881" s="28"/>
      <c r="TDO881" s="28"/>
      <c r="TDP881" s="28"/>
      <c r="TDQ881" s="28"/>
      <c r="TDR881" s="28"/>
      <c r="TDS881" s="28"/>
      <c r="TDT881" s="28"/>
      <c r="TDU881" s="28"/>
      <c r="TDV881" s="28"/>
      <c r="TDW881" s="28"/>
      <c r="TDX881" s="28"/>
      <c r="TDY881" s="28"/>
      <c r="TDZ881" s="28"/>
      <c r="TEA881" s="28"/>
      <c r="TEB881" s="28"/>
      <c r="TEC881" s="28"/>
      <c r="TED881" s="28"/>
      <c r="TEE881" s="28"/>
      <c r="TEF881" s="28"/>
      <c r="TEG881" s="28"/>
      <c r="TEH881" s="28"/>
      <c r="TEI881" s="28"/>
      <c r="TEJ881" s="28"/>
      <c r="TEK881" s="28"/>
      <c r="TEL881" s="28"/>
      <c r="TEM881" s="28"/>
      <c r="TEN881" s="28"/>
      <c r="TEO881" s="28"/>
      <c r="TEP881" s="28"/>
      <c r="TEQ881" s="28"/>
      <c r="TER881" s="28"/>
      <c r="TES881" s="28"/>
      <c r="TET881" s="28"/>
      <c r="TEU881" s="28"/>
      <c r="TEV881" s="28"/>
      <c r="TEW881" s="28"/>
      <c r="TEX881" s="28"/>
      <c r="TEY881" s="28"/>
      <c r="TEZ881" s="28"/>
      <c r="TFA881" s="28"/>
      <c r="TFB881" s="28"/>
      <c r="TFC881" s="28"/>
      <c r="TFD881" s="28"/>
      <c r="TFE881" s="28"/>
      <c r="TFF881" s="28"/>
      <c r="TFG881" s="28"/>
      <c r="TFH881" s="28"/>
      <c r="TFI881" s="28"/>
      <c r="TFJ881" s="28"/>
      <c r="TFK881" s="28"/>
      <c r="TFL881" s="28"/>
      <c r="TFM881" s="28"/>
      <c r="TFN881" s="28"/>
      <c r="TFO881" s="28"/>
      <c r="TFP881" s="28"/>
      <c r="TFQ881" s="28"/>
      <c r="TFR881" s="28"/>
      <c r="TFS881" s="28"/>
      <c r="TFT881" s="28"/>
      <c r="TFU881" s="28"/>
      <c r="TFV881" s="28"/>
      <c r="TFW881" s="28"/>
      <c r="TFX881" s="28"/>
      <c r="TFY881" s="28"/>
      <c r="TFZ881" s="28"/>
      <c r="TGA881" s="28"/>
      <c r="TGB881" s="28"/>
      <c r="TGC881" s="28"/>
      <c r="TGD881" s="28"/>
      <c r="TGE881" s="28"/>
      <c r="TGF881" s="28"/>
      <c r="TGG881" s="28"/>
      <c r="TGH881" s="28"/>
      <c r="TGI881" s="28"/>
      <c r="TGJ881" s="28"/>
      <c r="TGK881" s="28"/>
      <c r="TGL881" s="28"/>
      <c r="TGM881" s="28"/>
      <c r="TGN881" s="28"/>
      <c r="TGO881" s="28"/>
      <c r="TGP881" s="28"/>
      <c r="TGQ881" s="28"/>
      <c r="TGR881" s="28"/>
      <c r="TGS881" s="28"/>
      <c r="TGT881" s="28"/>
      <c r="TGU881" s="28"/>
      <c r="TGV881" s="28"/>
      <c r="TGW881" s="28"/>
      <c r="TGX881" s="28"/>
      <c r="TGY881" s="28"/>
      <c r="TGZ881" s="28"/>
      <c r="THA881" s="28"/>
      <c r="THB881" s="28"/>
      <c r="THC881" s="28"/>
      <c r="THD881" s="28"/>
      <c r="THE881" s="28"/>
      <c r="THF881" s="28"/>
      <c r="THG881" s="28"/>
      <c r="THH881" s="28"/>
      <c r="THI881" s="28"/>
      <c r="THJ881" s="28"/>
      <c r="THK881" s="28"/>
      <c r="THL881" s="28"/>
      <c r="THM881" s="28"/>
      <c r="THN881" s="28"/>
      <c r="THO881" s="28"/>
      <c r="THP881" s="28"/>
      <c r="THQ881" s="28"/>
      <c r="THR881" s="28"/>
      <c r="THS881" s="28"/>
      <c r="THT881" s="28"/>
      <c r="THU881" s="28"/>
      <c r="THV881" s="28"/>
      <c r="THW881" s="28"/>
      <c r="THX881" s="28"/>
      <c r="THY881" s="28"/>
      <c r="THZ881" s="28"/>
      <c r="TIA881" s="28"/>
      <c r="TIB881" s="28"/>
      <c r="TIC881" s="28"/>
      <c r="TID881" s="28"/>
      <c r="TIE881" s="28"/>
      <c r="TIF881" s="28"/>
      <c r="TIG881" s="28"/>
      <c r="TIH881" s="28"/>
      <c r="TII881" s="28"/>
      <c r="TIJ881" s="28"/>
      <c r="TIK881" s="28"/>
      <c r="TIL881" s="28"/>
      <c r="TIM881" s="28"/>
      <c r="TIN881" s="28"/>
      <c r="TIO881" s="28"/>
      <c r="TIP881" s="28"/>
      <c r="TIQ881" s="28"/>
      <c r="TIR881" s="28"/>
      <c r="TIS881" s="28"/>
      <c r="TIT881" s="28"/>
      <c r="TIU881" s="28"/>
      <c r="TIV881" s="28"/>
      <c r="TIW881" s="28"/>
      <c r="TIX881" s="28"/>
      <c r="TIY881" s="28"/>
      <c r="TIZ881" s="28"/>
      <c r="TJA881" s="28"/>
      <c r="TJB881" s="28"/>
      <c r="TJC881" s="28"/>
      <c r="TJD881" s="28"/>
      <c r="TJE881" s="28"/>
      <c r="TJF881" s="28"/>
      <c r="TJG881" s="28"/>
      <c r="TJH881" s="28"/>
      <c r="TJI881" s="28"/>
      <c r="TJJ881" s="28"/>
      <c r="TJK881" s="28"/>
      <c r="TJL881" s="28"/>
      <c r="TJM881" s="28"/>
      <c r="TJN881" s="28"/>
      <c r="TJO881" s="28"/>
      <c r="TJP881" s="28"/>
      <c r="TJQ881" s="28"/>
      <c r="TJR881" s="28"/>
      <c r="TJS881" s="28"/>
      <c r="TJT881" s="28"/>
      <c r="TJU881" s="28"/>
      <c r="TJV881" s="28"/>
      <c r="TJW881" s="28"/>
      <c r="TJX881" s="28"/>
      <c r="TJY881" s="28"/>
      <c r="TJZ881" s="28"/>
      <c r="TKA881" s="28"/>
      <c r="TKB881" s="28"/>
      <c r="TKC881" s="28"/>
      <c r="TKD881" s="28"/>
      <c r="TKE881" s="28"/>
      <c r="TKF881" s="28"/>
      <c r="TKG881" s="28"/>
      <c r="TKH881" s="28"/>
      <c r="TKI881" s="28"/>
      <c r="TKJ881" s="28"/>
      <c r="TKK881" s="28"/>
      <c r="TKL881" s="28"/>
      <c r="TKM881" s="28"/>
      <c r="TKN881" s="28"/>
      <c r="TKO881" s="28"/>
      <c r="TKP881" s="28"/>
      <c r="TKQ881" s="28"/>
      <c r="TKR881" s="28"/>
      <c r="TKS881" s="28"/>
      <c r="TKT881" s="28"/>
      <c r="TKU881" s="28"/>
      <c r="TKV881" s="28"/>
      <c r="TKW881" s="28"/>
      <c r="TKX881" s="28"/>
      <c r="TKY881" s="28"/>
      <c r="TKZ881" s="28"/>
      <c r="TLA881" s="28"/>
      <c r="TLB881" s="28"/>
      <c r="TLC881" s="28"/>
      <c r="TLD881" s="28"/>
      <c r="TLE881" s="28"/>
      <c r="TLF881" s="28"/>
      <c r="TLG881" s="28"/>
      <c r="TLH881" s="28"/>
      <c r="TLI881" s="28"/>
      <c r="TLJ881" s="28"/>
      <c r="TLK881" s="28"/>
      <c r="TLL881" s="28"/>
      <c r="TLM881" s="28"/>
      <c r="TLN881" s="28"/>
      <c r="TLO881" s="28"/>
      <c r="TLP881" s="28"/>
      <c r="TLQ881" s="28"/>
      <c r="TLR881" s="28"/>
      <c r="TLS881" s="28"/>
      <c r="TLT881" s="28"/>
      <c r="TLU881" s="28"/>
      <c r="TLV881" s="28"/>
      <c r="TLW881" s="28"/>
      <c r="TLX881" s="28"/>
      <c r="TLY881" s="28"/>
      <c r="TLZ881" s="28"/>
      <c r="TMA881" s="28"/>
      <c r="TMB881" s="28"/>
      <c r="TMC881" s="28"/>
      <c r="TMD881" s="28"/>
      <c r="TME881" s="28"/>
      <c r="TMF881" s="28"/>
      <c r="TMG881" s="28"/>
      <c r="TMH881" s="28"/>
      <c r="TMI881" s="28"/>
      <c r="TMJ881" s="28"/>
      <c r="TMK881" s="28"/>
      <c r="TML881" s="28"/>
      <c r="TMM881" s="28"/>
      <c r="TMN881" s="28"/>
      <c r="TMO881" s="28"/>
      <c r="TMP881" s="28"/>
      <c r="TMQ881" s="28"/>
      <c r="TMR881" s="28"/>
      <c r="TMS881" s="28"/>
      <c r="TMT881" s="28"/>
      <c r="TMU881" s="28"/>
      <c r="TMV881" s="28"/>
      <c r="TMW881" s="28"/>
      <c r="TMX881" s="28"/>
      <c r="TMY881" s="28"/>
      <c r="TMZ881" s="28"/>
      <c r="TNA881" s="28"/>
      <c r="TNB881" s="28"/>
      <c r="TNC881" s="28"/>
      <c r="TND881" s="28"/>
      <c r="TNE881" s="28"/>
      <c r="TNF881" s="28"/>
      <c r="TNG881" s="28"/>
      <c r="TNH881" s="28"/>
      <c r="TNI881" s="28"/>
      <c r="TNJ881" s="28"/>
      <c r="TNK881" s="28"/>
      <c r="TNL881" s="28"/>
      <c r="TNM881" s="28"/>
      <c r="TNN881" s="28"/>
      <c r="TNO881" s="28"/>
      <c r="TNP881" s="28"/>
      <c r="TNQ881" s="28"/>
      <c r="TNR881" s="28"/>
      <c r="TNS881" s="28"/>
      <c r="TNT881" s="28"/>
      <c r="TNU881" s="28"/>
      <c r="TNV881" s="28"/>
      <c r="TNW881" s="28"/>
      <c r="TNX881" s="28"/>
      <c r="TNY881" s="28"/>
      <c r="TNZ881" s="28"/>
      <c r="TOA881" s="28"/>
      <c r="TOB881" s="28"/>
      <c r="TOC881" s="28"/>
      <c r="TOD881" s="28"/>
      <c r="TOE881" s="28"/>
      <c r="TOF881" s="28"/>
      <c r="TOG881" s="28"/>
      <c r="TOH881" s="28"/>
      <c r="TOI881" s="28"/>
      <c r="TOJ881" s="28"/>
      <c r="TOK881" s="28"/>
      <c r="TOL881" s="28"/>
      <c r="TOM881" s="28"/>
      <c r="TON881" s="28"/>
      <c r="TOO881" s="28"/>
      <c r="TOP881" s="28"/>
      <c r="TOQ881" s="28"/>
      <c r="TOR881" s="28"/>
      <c r="TOS881" s="28"/>
      <c r="TOT881" s="28"/>
      <c r="TOU881" s="28"/>
      <c r="TOV881" s="28"/>
      <c r="TOW881" s="28"/>
      <c r="TOX881" s="28"/>
      <c r="TOY881" s="28"/>
      <c r="TOZ881" s="28"/>
      <c r="TPA881" s="28"/>
      <c r="TPB881" s="28"/>
      <c r="TPC881" s="28"/>
      <c r="TPD881" s="28"/>
      <c r="TPE881" s="28"/>
      <c r="TPF881" s="28"/>
      <c r="TPG881" s="28"/>
      <c r="TPH881" s="28"/>
      <c r="TPI881" s="28"/>
      <c r="TPJ881" s="28"/>
      <c r="TPK881" s="28"/>
      <c r="TPL881" s="28"/>
      <c r="TPM881" s="28"/>
      <c r="TPN881" s="28"/>
      <c r="TPO881" s="28"/>
      <c r="TPP881" s="28"/>
      <c r="TPQ881" s="28"/>
      <c r="TPR881" s="28"/>
      <c r="TPS881" s="28"/>
      <c r="TPT881" s="28"/>
      <c r="TPU881" s="28"/>
      <c r="TPV881" s="28"/>
      <c r="TPW881" s="28"/>
      <c r="TPX881" s="28"/>
      <c r="TPY881" s="28"/>
      <c r="TPZ881" s="28"/>
      <c r="TQA881" s="28"/>
      <c r="TQB881" s="28"/>
      <c r="TQC881" s="28"/>
      <c r="TQD881" s="28"/>
      <c r="TQE881" s="28"/>
      <c r="TQF881" s="28"/>
      <c r="TQG881" s="28"/>
      <c r="TQH881" s="28"/>
      <c r="TQI881" s="28"/>
      <c r="TQJ881" s="28"/>
      <c r="TQK881" s="28"/>
      <c r="TQL881" s="28"/>
      <c r="TQM881" s="28"/>
      <c r="TQN881" s="28"/>
      <c r="TQO881" s="28"/>
      <c r="TQP881" s="28"/>
      <c r="TQQ881" s="28"/>
      <c r="TQR881" s="28"/>
      <c r="TQS881" s="28"/>
      <c r="TQT881" s="28"/>
      <c r="TQU881" s="28"/>
      <c r="TQV881" s="28"/>
      <c r="TQW881" s="28"/>
      <c r="TQX881" s="28"/>
      <c r="TQY881" s="28"/>
      <c r="TQZ881" s="28"/>
      <c r="TRA881" s="28"/>
      <c r="TRB881" s="28"/>
      <c r="TRC881" s="28"/>
      <c r="TRD881" s="28"/>
      <c r="TRE881" s="28"/>
      <c r="TRF881" s="28"/>
      <c r="TRG881" s="28"/>
      <c r="TRH881" s="28"/>
      <c r="TRI881" s="28"/>
      <c r="TRJ881" s="28"/>
      <c r="TRK881" s="28"/>
      <c r="TRL881" s="28"/>
      <c r="TRM881" s="28"/>
      <c r="TRN881" s="28"/>
      <c r="TRO881" s="28"/>
      <c r="TRP881" s="28"/>
      <c r="TRQ881" s="28"/>
      <c r="TRR881" s="28"/>
      <c r="TRS881" s="28"/>
      <c r="TRT881" s="28"/>
      <c r="TRU881" s="28"/>
      <c r="TRV881" s="28"/>
      <c r="TRW881" s="28"/>
      <c r="TRX881" s="28"/>
      <c r="TRY881" s="28"/>
      <c r="TRZ881" s="28"/>
      <c r="TSA881" s="28"/>
      <c r="TSB881" s="28"/>
      <c r="TSC881" s="28"/>
      <c r="TSD881" s="28"/>
      <c r="TSE881" s="28"/>
      <c r="TSF881" s="28"/>
      <c r="TSG881" s="28"/>
      <c r="TSH881" s="28"/>
      <c r="TSI881" s="28"/>
      <c r="TSJ881" s="28"/>
      <c r="TSK881" s="28"/>
      <c r="TSL881" s="28"/>
      <c r="TSM881" s="28"/>
      <c r="TSN881" s="28"/>
      <c r="TSO881" s="28"/>
      <c r="TSP881" s="28"/>
      <c r="TSQ881" s="28"/>
      <c r="TSR881" s="28"/>
      <c r="TSS881" s="28"/>
      <c r="TST881" s="28"/>
      <c r="TSU881" s="28"/>
      <c r="TSV881" s="28"/>
      <c r="TSW881" s="28"/>
      <c r="TSX881" s="28"/>
      <c r="TSY881" s="28"/>
      <c r="TSZ881" s="28"/>
      <c r="TTA881" s="28"/>
      <c r="TTB881" s="28"/>
      <c r="TTC881" s="28"/>
      <c r="TTD881" s="28"/>
      <c r="TTE881" s="28"/>
      <c r="TTF881" s="28"/>
      <c r="TTG881" s="28"/>
      <c r="TTH881" s="28"/>
      <c r="TTI881" s="28"/>
      <c r="TTJ881" s="28"/>
      <c r="TTK881" s="28"/>
      <c r="TTL881" s="28"/>
      <c r="TTM881" s="28"/>
      <c r="TTN881" s="28"/>
      <c r="TTO881" s="28"/>
      <c r="TTP881" s="28"/>
      <c r="TTQ881" s="28"/>
      <c r="TTR881" s="28"/>
      <c r="TTS881" s="28"/>
      <c r="TTT881" s="28"/>
      <c r="TTU881" s="28"/>
      <c r="TTV881" s="28"/>
      <c r="TTW881" s="28"/>
      <c r="TTX881" s="28"/>
      <c r="TTY881" s="28"/>
      <c r="TTZ881" s="28"/>
      <c r="TUA881" s="28"/>
      <c r="TUB881" s="28"/>
      <c r="TUC881" s="28"/>
      <c r="TUD881" s="28"/>
      <c r="TUE881" s="28"/>
      <c r="TUF881" s="28"/>
      <c r="TUG881" s="28"/>
      <c r="TUH881" s="28"/>
      <c r="TUI881" s="28"/>
      <c r="TUJ881" s="28"/>
      <c r="TUK881" s="28"/>
      <c r="TUL881" s="28"/>
      <c r="TUM881" s="28"/>
      <c r="TUN881" s="28"/>
      <c r="TUO881" s="28"/>
      <c r="TUP881" s="28"/>
      <c r="TUQ881" s="28"/>
      <c r="TUR881" s="28"/>
      <c r="TUS881" s="28"/>
      <c r="TUT881" s="28"/>
      <c r="TUU881" s="28"/>
      <c r="TUV881" s="28"/>
      <c r="TUW881" s="28"/>
      <c r="TUX881" s="28"/>
      <c r="TUY881" s="28"/>
      <c r="TUZ881" s="28"/>
      <c r="TVA881" s="28"/>
      <c r="TVB881" s="28"/>
      <c r="TVC881" s="28"/>
      <c r="TVD881" s="28"/>
      <c r="TVE881" s="28"/>
      <c r="TVF881" s="28"/>
      <c r="TVG881" s="28"/>
      <c r="TVH881" s="28"/>
      <c r="TVI881" s="28"/>
      <c r="TVJ881" s="28"/>
      <c r="TVK881" s="28"/>
      <c r="TVL881" s="28"/>
      <c r="TVM881" s="28"/>
      <c r="TVN881" s="28"/>
      <c r="TVO881" s="28"/>
      <c r="TVP881" s="28"/>
      <c r="TVQ881" s="28"/>
      <c r="TVR881" s="28"/>
      <c r="TVS881" s="28"/>
      <c r="TVT881" s="28"/>
      <c r="TVU881" s="28"/>
      <c r="TVV881" s="28"/>
      <c r="TVW881" s="28"/>
      <c r="TVX881" s="28"/>
      <c r="TVY881" s="28"/>
      <c r="TVZ881" s="28"/>
      <c r="TWA881" s="28"/>
      <c r="TWB881" s="28"/>
      <c r="TWC881" s="28"/>
      <c r="TWD881" s="28"/>
      <c r="TWE881" s="28"/>
      <c r="TWF881" s="28"/>
      <c r="TWG881" s="28"/>
      <c r="TWH881" s="28"/>
      <c r="TWI881" s="28"/>
      <c r="TWJ881" s="28"/>
      <c r="TWK881" s="28"/>
      <c r="TWL881" s="28"/>
      <c r="TWM881" s="28"/>
      <c r="TWN881" s="28"/>
      <c r="TWO881" s="28"/>
      <c r="TWP881" s="28"/>
      <c r="TWQ881" s="28"/>
      <c r="TWR881" s="28"/>
      <c r="TWS881" s="28"/>
      <c r="TWT881" s="28"/>
      <c r="TWU881" s="28"/>
      <c r="TWV881" s="28"/>
      <c r="TWW881" s="28"/>
      <c r="TWX881" s="28"/>
      <c r="TWY881" s="28"/>
      <c r="TWZ881" s="28"/>
      <c r="TXA881" s="28"/>
      <c r="TXB881" s="28"/>
      <c r="TXC881" s="28"/>
      <c r="TXD881" s="28"/>
      <c r="TXE881" s="28"/>
      <c r="TXF881" s="28"/>
      <c r="TXG881" s="28"/>
      <c r="TXH881" s="28"/>
      <c r="TXI881" s="28"/>
      <c r="TXJ881" s="28"/>
      <c r="TXK881" s="28"/>
      <c r="TXL881" s="28"/>
      <c r="TXM881" s="28"/>
      <c r="TXN881" s="28"/>
      <c r="TXO881" s="28"/>
      <c r="TXP881" s="28"/>
      <c r="TXQ881" s="28"/>
      <c r="TXR881" s="28"/>
      <c r="TXS881" s="28"/>
      <c r="TXT881" s="28"/>
      <c r="TXU881" s="28"/>
      <c r="TXV881" s="28"/>
      <c r="TXW881" s="28"/>
      <c r="TXX881" s="28"/>
      <c r="TXY881" s="28"/>
      <c r="TXZ881" s="28"/>
      <c r="TYA881" s="28"/>
      <c r="TYB881" s="28"/>
      <c r="TYC881" s="28"/>
      <c r="TYD881" s="28"/>
      <c r="TYE881" s="28"/>
      <c r="TYF881" s="28"/>
      <c r="TYG881" s="28"/>
      <c r="TYH881" s="28"/>
      <c r="TYI881" s="28"/>
      <c r="TYJ881" s="28"/>
      <c r="TYK881" s="28"/>
      <c r="TYL881" s="28"/>
      <c r="TYM881" s="28"/>
      <c r="TYN881" s="28"/>
      <c r="TYO881" s="28"/>
      <c r="TYP881" s="28"/>
      <c r="TYQ881" s="28"/>
      <c r="TYR881" s="28"/>
      <c r="TYS881" s="28"/>
      <c r="TYT881" s="28"/>
      <c r="TYU881" s="28"/>
      <c r="TYV881" s="28"/>
      <c r="TYW881" s="28"/>
      <c r="TYX881" s="28"/>
      <c r="TYY881" s="28"/>
      <c r="TYZ881" s="28"/>
      <c r="TZA881" s="28"/>
      <c r="TZB881" s="28"/>
      <c r="TZC881" s="28"/>
      <c r="TZD881" s="28"/>
      <c r="TZE881" s="28"/>
      <c r="TZF881" s="28"/>
      <c r="TZG881" s="28"/>
      <c r="TZH881" s="28"/>
      <c r="TZI881" s="28"/>
      <c r="TZJ881" s="28"/>
      <c r="TZK881" s="28"/>
      <c r="TZL881" s="28"/>
      <c r="TZM881" s="28"/>
      <c r="TZN881" s="28"/>
      <c r="TZO881" s="28"/>
      <c r="TZP881" s="28"/>
      <c r="TZQ881" s="28"/>
      <c r="TZR881" s="28"/>
      <c r="TZS881" s="28"/>
      <c r="TZT881" s="28"/>
      <c r="TZU881" s="28"/>
      <c r="TZV881" s="28"/>
      <c r="TZW881" s="28"/>
      <c r="TZX881" s="28"/>
      <c r="TZY881" s="28"/>
      <c r="TZZ881" s="28"/>
      <c r="UAA881" s="28"/>
      <c r="UAB881" s="28"/>
      <c r="UAC881" s="28"/>
      <c r="UAD881" s="28"/>
      <c r="UAE881" s="28"/>
      <c r="UAF881" s="28"/>
      <c r="UAG881" s="28"/>
      <c r="UAH881" s="28"/>
      <c r="UAI881" s="28"/>
      <c r="UAJ881" s="28"/>
      <c r="UAK881" s="28"/>
      <c r="UAL881" s="28"/>
      <c r="UAM881" s="28"/>
      <c r="UAN881" s="28"/>
      <c r="UAO881" s="28"/>
      <c r="UAP881" s="28"/>
      <c r="UAQ881" s="28"/>
      <c r="UAR881" s="28"/>
      <c r="UAS881" s="28"/>
      <c r="UAT881" s="28"/>
      <c r="UAU881" s="28"/>
      <c r="UAV881" s="28"/>
      <c r="UAW881" s="28"/>
      <c r="UAX881" s="28"/>
      <c r="UAY881" s="28"/>
      <c r="UAZ881" s="28"/>
      <c r="UBA881" s="28"/>
      <c r="UBB881" s="28"/>
      <c r="UBC881" s="28"/>
      <c r="UBD881" s="28"/>
      <c r="UBE881" s="28"/>
      <c r="UBF881" s="28"/>
      <c r="UBG881" s="28"/>
      <c r="UBH881" s="28"/>
      <c r="UBI881" s="28"/>
      <c r="UBJ881" s="28"/>
      <c r="UBK881" s="28"/>
      <c r="UBL881" s="28"/>
      <c r="UBM881" s="28"/>
      <c r="UBN881" s="28"/>
      <c r="UBO881" s="28"/>
      <c r="UBP881" s="28"/>
      <c r="UBQ881" s="28"/>
      <c r="UBR881" s="28"/>
      <c r="UBS881" s="28"/>
      <c r="UBT881" s="28"/>
      <c r="UBU881" s="28"/>
      <c r="UBV881" s="28"/>
      <c r="UBW881" s="28"/>
      <c r="UBX881" s="28"/>
      <c r="UBY881" s="28"/>
      <c r="UBZ881" s="28"/>
      <c r="UCA881" s="28"/>
      <c r="UCB881" s="28"/>
      <c r="UCC881" s="28"/>
      <c r="UCD881" s="28"/>
      <c r="UCE881" s="28"/>
      <c r="UCF881" s="28"/>
      <c r="UCG881" s="28"/>
      <c r="UCH881" s="28"/>
      <c r="UCI881" s="28"/>
      <c r="UCJ881" s="28"/>
      <c r="UCK881" s="28"/>
      <c r="UCL881" s="28"/>
      <c r="UCM881" s="28"/>
      <c r="UCN881" s="28"/>
      <c r="UCO881" s="28"/>
      <c r="UCP881" s="28"/>
      <c r="UCQ881" s="28"/>
      <c r="UCR881" s="28"/>
      <c r="UCS881" s="28"/>
      <c r="UCT881" s="28"/>
      <c r="UCU881" s="28"/>
      <c r="UCV881" s="28"/>
      <c r="UCW881" s="28"/>
      <c r="UCX881" s="28"/>
      <c r="UCY881" s="28"/>
      <c r="UCZ881" s="28"/>
      <c r="UDA881" s="28"/>
      <c r="UDB881" s="28"/>
      <c r="UDC881" s="28"/>
      <c r="UDD881" s="28"/>
      <c r="UDE881" s="28"/>
      <c r="UDF881" s="28"/>
      <c r="UDG881" s="28"/>
      <c r="UDH881" s="28"/>
      <c r="UDI881" s="28"/>
      <c r="UDJ881" s="28"/>
      <c r="UDK881" s="28"/>
      <c r="UDL881" s="28"/>
      <c r="UDM881" s="28"/>
      <c r="UDN881" s="28"/>
      <c r="UDO881" s="28"/>
      <c r="UDP881" s="28"/>
      <c r="UDQ881" s="28"/>
      <c r="UDR881" s="28"/>
      <c r="UDS881" s="28"/>
      <c r="UDT881" s="28"/>
      <c r="UDU881" s="28"/>
      <c r="UDV881" s="28"/>
      <c r="UDW881" s="28"/>
      <c r="UDX881" s="28"/>
      <c r="UDY881" s="28"/>
      <c r="UDZ881" s="28"/>
      <c r="UEA881" s="28"/>
      <c r="UEB881" s="28"/>
      <c r="UEC881" s="28"/>
      <c r="UED881" s="28"/>
      <c r="UEE881" s="28"/>
      <c r="UEF881" s="28"/>
      <c r="UEG881" s="28"/>
      <c r="UEH881" s="28"/>
      <c r="UEI881" s="28"/>
      <c r="UEJ881" s="28"/>
      <c r="UEK881" s="28"/>
      <c r="UEL881" s="28"/>
      <c r="UEM881" s="28"/>
      <c r="UEN881" s="28"/>
      <c r="UEO881" s="28"/>
      <c r="UEP881" s="28"/>
      <c r="UEQ881" s="28"/>
      <c r="UER881" s="28"/>
      <c r="UES881" s="28"/>
      <c r="UET881" s="28"/>
      <c r="UEU881" s="28"/>
      <c r="UEV881" s="28"/>
      <c r="UEW881" s="28"/>
      <c r="UEX881" s="28"/>
      <c r="UEY881" s="28"/>
      <c r="UEZ881" s="28"/>
      <c r="UFA881" s="28"/>
      <c r="UFB881" s="28"/>
      <c r="UFC881" s="28"/>
      <c r="UFD881" s="28"/>
      <c r="UFE881" s="28"/>
      <c r="UFF881" s="28"/>
      <c r="UFG881" s="28"/>
      <c r="UFH881" s="28"/>
      <c r="UFI881" s="28"/>
      <c r="UFJ881" s="28"/>
      <c r="UFK881" s="28"/>
      <c r="UFL881" s="28"/>
      <c r="UFM881" s="28"/>
      <c r="UFN881" s="28"/>
      <c r="UFO881" s="28"/>
      <c r="UFP881" s="28"/>
      <c r="UFQ881" s="28"/>
      <c r="UFR881" s="28"/>
      <c r="UFS881" s="28"/>
      <c r="UFT881" s="28"/>
      <c r="UFU881" s="28"/>
      <c r="UFV881" s="28"/>
      <c r="UFW881" s="28"/>
      <c r="UFX881" s="28"/>
      <c r="UFY881" s="28"/>
      <c r="UFZ881" s="28"/>
      <c r="UGA881" s="28"/>
      <c r="UGB881" s="28"/>
      <c r="UGC881" s="28"/>
      <c r="UGD881" s="28"/>
      <c r="UGE881" s="28"/>
      <c r="UGF881" s="28"/>
      <c r="UGG881" s="28"/>
      <c r="UGH881" s="28"/>
      <c r="UGI881" s="28"/>
      <c r="UGJ881" s="28"/>
      <c r="UGK881" s="28"/>
      <c r="UGL881" s="28"/>
      <c r="UGM881" s="28"/>
      <c r="UGN881" s="28"/>
      <c r="UGO881" s="28"/>
      <c r="UGP881" s="28"/>
      <c r="UGQ881" s="28"/>
      <c r="UGR881" s="28"/>
      <c r="UGS881" s="28"/>
      <c r="UGT881" s="28"/>
      <c r="UGU881" s="28"/>
      <c r="UGV881" s="28"/>
      <c r="UGW881" s="28"/>
      <c r="UGX881" s="28"/>
      <c r="UGY881" s="28"/>
      <c r="UGZ881" s="28"/>
      <c r="UHA881" s="28"/>
      <c r="UHB881" s="28"/>
      <c r="UHC881" s="28"/>
      <c r="UHD881" s="28"/>
      <c r="UHE881" s="28"/>
      <c r="UHF881" s="28"/>
      <c r="UHG881" s="28"/>
      <c r="UHH881" s="28"/>
      <c r="UHI881" s="28"/>
      <c r="UHJ881" s="28"/>
      <c r="UHK881" s="28"/>
      <c r="UHL881" s="28"/>
      <c r="UHM881" s="28"/>
      <c r="UHN881" s="28"/>
      <c r="UHO881" s="28"/>
      <c r="UHP881" s="28"/>
      <c r="UHQ881" s="28"/>
      <c r="UHR881" s="28"/>
      <c r="UHS881" s="28"/>
      <c r="UHT881" s="28"/>
      <c r="UHU881" s="28"/>
      <c r="UHV881" s="28"/>
      <c r="UHW881" s="28"/>
      <c r="UHX881" s="28"/>
      <c r="UHY881" s="28"/>
      <c r="UHZ881" s="28"/>
      <c r="UIA881" s="28"/>
      <c r="UIB881" s="28"/>
      <c r="UIC881" s="28"/>
      <c r="UID881" s="28"/>
      <c r="UIE881" s="28"/>
      <c r="UIF881" s="28"/>
      <c r="UIG881" s="28"/>
      <c r="UIH881" s="28"/>
      <c r="UII881" s="28"/>
      <c r="UIJ881" s="28"/>
      <c r="UIK881" s="28"/>
      <c r="UIL881" s="28"/>
      <c r="UIM881" s="28"/>
      <c r="UIN881" s="28"/>
      <c r="UIO881" s="28"/>
      <c r="UIP881" s="28"/>
      <c r="UIQ881" s="28"/>
      <c r="UIR881" s="28"/>
      <c r="UIS881" s="28"/>
      <c r="UIT881" s="28"/>
      <c r="UIU881" s="28"/>
      <c r="UIV881" s="28"/>
      <c r="UIW881" s="28"/>
      <c r="UIX881" s="28"/>
      <c r="UIY881" s="28"/>
      <c r="UIZ881" s="28"/>
      <c r="UJA881" s="28"/>
      <c r="UJB881" s="28"/>
      <c r="UJC881" s="28"/>
      <c r="UJD881" s="28"/>
      <c r="UJE881" s="28"/>
      <c r="UJF881" s="28"/>
      <c r="UJG881" s="28"/>
      <c r="UJH881" s="28"/>
      <c r="UJI881" s="28"/>
      <c r="UJJ881" s="28"/>
      <c r="UJK881" s="28"/>
      <c r="UJL881" s="28"/>
      <c r="UJM881" s="28"/>
      <c r="UJN881" s="28"/>
      <c r="UJO881" s="28"/>
      <c r="UJP881" s="28"/>
      <c r="UJQ881" s="28"/>
      <c r="UJR881" s="28"/>
      <c r="UJS881" s="28"/>
      <c r="UJT881" s="28"/>
      <c r="UJU881" s="28"/>
      <c r="UJV881" s="28"/>
      <c r="UJW881" s="28"/>
      <c r="UJX881" s="28"/>
      <c r="UJY881" s="28"/>
      <c r="UJZ881" s="28"/>
      <c r="UKA881" s="28"/>
      <c r="UKB881" s="28"/>
      <c r="UKC881" s="28"/>
      <c r="UKD881" s="28"/>
      <c r="UKE881" s="28"/>
      <c r="UKF881" s="28"/>
      <c r="UKG881" s="28"/>
      <c r="UKH881" s="28"/>
      <c r="UKI881" s="28"/>
      <c r="UKJ881" s="28"/>
      <c r="UKK881" s="28"/>
      <c r="UKL881" s="28"/>
      <c r="UKM881" s="28"/>
      <c r="UKN881" s="28"/>
      <c r="UKO881" s="28"/>
      <c r="UKP881" s="28"/>
      <c r="UKQ881" s="28"/>
      <c r="UKR881" s="28"/>
      <c r="UKS881" s="28"/>
      <c r="UKT881" s="28"/>
      <c r="UKU881" s="28"/>
      <c r="UKV881" s="28"/>
      <c r="UKW881" s="28"/>
      <c r="UKX881" s="28"/>
      <c r="UKY881" s="28"/>
      <c r="UKZ881" s="28"/>
      <c r="ULA881" s="28"/>
      <c r="ULB881" s="28"/>
      <c r="ULC881" s="28"/>
      <c r="ULD881" s="28"/>
      <c r="ULE881" s="28"/>
      <c r="ULF881" s="28"/>
      <c r="ULG881" s="28"/>
      <c r="ULH881" s="28"/>
      <c r="ULI881" s="28"/>
      <c r="ULJ881" s="28"/>
      <c r="ULK881" s="28"/>
      <c r="ULL881" s="28"/>
      <c r="ULM881" s="28"/>
      <c r="ULN881" s="28"/>
      <c r="ULO881" s="28"/>
      <c r="ULP881" s="28"/>
      <c r="ULQ881" s="28"/>
      <c r="ULR881" s="28"/>
      <c r="ULS881" s="28"/>
      <c r="ULT881" s="28"/>
      <c r="ULU881" s="28"/>
      <c r="ULV881" s="28"/>
      <c r="ULW881" s="28"/>
      <c r="ULX881" s="28"/>
      <c r="ULY881" s="28"/>
      <c r="ULZ881" s="28"/>
      <c r="UMA881" s="28"/>
      <c r="UMB881" s="28"/>
      <c r="UMC881" s="28"/>
      <c r="UMD881" s="28"/>
      <c r="UME881" s="28"/>
      <c r="UMF881" s="28"/>
      <c r="UMG881" s="28"/>
      <c r="UMH881" s="28"/>
      <c r="UMI881" s="28"/>
      <c r="UMJ881" s="28"/>
      <c r="UMK881" s="28"/>
      <c r="UML881" s="28"/>
      <c r="UMM881" s="28"/>
      <c r="UMN881" s="28"/>
      <c r="UMO881" s="28"/>
      <c r="UMP881" s="28"/>
      <c r="UMQ881" s="28"/>
      <c r="UMR881" s="28"/>
      <c r="UMS881" s="28"/>
      <c r="UMT881" s="28"/>
      <c r="UMU881" s="28"/>
      <c r="UMV881" s="28"/>
      <c r="UMW881" s="28"/>
      <c r="UMX881" s="28"/>
      <c r="UMY881" s="28"/>
      <c r="UMZ881" s="28"/>
      <c r="UNA881" s="28"/>
      <c r="UNB881" s="28"/>
      <c r="UNC881" s="28"/>
      <c r="UND881" s="28"/>
      <c r="UNE881" s="28"/>
      <c r="UNF881" s="28"/>
      <c r="UNG881" s="28"/>
      <c r="UNH881" s="28"/>
      <c r="UNI881" s="28"/>
      <c r="UNJ881" s="28"/>
      <c r="UNK881" s="28"/>
      <c r="UNL881" s="28"/>
      <c r="UNM881" s="28"/>
      <c r="UNN881" s="28"/>
      <c r="UNO881" s="28"/>
      <c r="UNP881" s="28"/>
      <c r="UNQ881" s="28"/>
      <c r="UNR881" s="28"/>
      <c r="UNS881" s="28"/>
      <c r="UNT881" s="28"/>
      <c r="UNU881" s="28"/>
      <c r="UNV881" s="28"/>
      <c r="UNW881" s="28"/>
      <c r="UNX881" s="28"/>
      <c r="UNY881" s="28"/>
      <c r="UNZ881" s="28"/>
      <c r="UOA881" s="28"/>
      <c r="UOB881" s="28"/>
      <c r="UOC881" s="28"/>
      <c r="UOD881" s="28"/>
      <c r="UOE881" s="28"/>
      <c r="UOF881" s="28"/>
      <c r="UOG881" s="28"/>
      <c r="UOH881" s="28"/>
      <c r="UOI881" s="28"/>
      <c r="UOJ881" s="28"/>
      <c r="UOK881" s="28"/>
      <c r="UOL881" s="28"/>
      <c r="UOM881" s="28"/>
      <c r="UON881" s="28"/>
      <c r="UOO881" s="28"/>
      <c r="UOP881" s="28"/>
      <c r="UOQ881" s="28"/>
      <c r="UOR881" s="28"/>
      <c r="UOS881" s="28"/>
      <c r="UOT881" s="28"/>
      <c r="UOU881" s="28"/>
      <c r="UOV881" s="28"/>
      <c r="UOW881" s="28"/>
      <c r="UOX881" s="28"/>
      <c r="UOY881" s="28"/>
      <c r="UOZ881" s="28"/>
      <c r="UPA881" s="28"/>
      <c r="UPB881" s="28"/>
      <c r="UPC881" s="28"/>
      <c r="UPD881" s="28"/>
      <c r="UPE881" s="28"/>
      <c r="UPF881" s="28"/>
      <c r="UPG881" s="28"/>
      <c r="UPH881" s="28"/>
      <c r="UPI881" s="28"/>
      <c r="UPJ881" s="28"/>
      <c r="UPK881" s="28"/>
      <c r="UPL881" s="28"/>
      <c r="UPM881" s="28"/>
      <c r="UPN881" s="28"/>
      <c r="UPO881" s="28"/>
      <c r="UPP881" s="28"/>
      <c r="UPQ881" s="28"/>
      <c r="UPR881" s="28"/>
      <c r="UPS881" s="28"/>
      <c r="UPT881" s="28"/>
      <c r="UPU881" s="28"/>
      <c r="UPV881" s="28"/>
      <c r="UPW881" s="28"/>
      <c r="UPX881" s="28"/>
      <c r="UPY881" s="28"/>
      <c r="UPZ881" s="28"/>
      <c r="UQA881" s="28"/>
      <c r="UQB881" s="28"/>
      <c r="UQC881" s="28"/>
      <c r="UQD881" s="28"/>
      <c r="UQE881" s="28"/>
      <c r="UQF881" s="28"/>
      <c r="UQG881" s="28"/>
      <c r="UQH881" s="28"/>
      <c r="UQI881" s="28"/>
      <c r="UQJ881" s="28"/>
      <c r="UQK881" s="28"/>
      <c r="UQL881" s="28"/>
      <c r="UQM881" s="28"/>
      <c r="UQN881" s="28"/>
      <c r="UQO881" s="28"/>
      <c r="UQP881" s="28"/>
      <c r="UQQ881" s="28"/>
      <c r="UQR881" s="28"/>
      <c r="UQS881" s="28"/>
      <c r="UQT881" s="28"/>
      <c r="UQU881" s="28"/>
      <c r="UQV881" s="28"/>
      <c r="UQW881" s="28"/>
      <c r="UQX881" s="28"/>
      <c r="UQY881" s="28"/>
      <c r="UQZ881" s="28"/>
      <c r="URA881" s="28"/>
      <c r="URB881" s="28"/>
      <c r="URC881" s="28"/>
      <c r="URD881" s="28"/>
      <c r="URE881" s="28"/>
      <c r="URF881" s="28"/>
      <c r="URG881" s="28"/>
      <c r="URH881" s="28"/>
      <c r="URI881" s="28"/>
      <c r="URJ881" s="28"/>
      <c r="URK881" s="28"/>
      <c r="URL881" s="28"/>
      <c r="URM881" s="28"/>
      <c r="URN881" s="28"/>
      <c r="URO881" s="28"/>
      <c r="URP881" s="28"/>
      <c r="URQ881" s="28"/>
      <c r="URR881" s="28"/>
      <c r="URS881" s="28"/>
      <c r="URT881" s="28"/>
      <c r="URU881" s="28"/>
      <c r="URV881" s="28"/>
      <c r="URW881" s="28"/>
      <c r="URX881" s="28"/>
      <c r="URY881" s="28"/>
      <c r="URZ881" s="28"/>
      <c r="USA881" s="28"/>
      <c r="USB881" s="28"/>
      <c r="USC881" s="28"/>
      <c r="USD881" s="28"/>
      <c r="USE881" s="28"/>
      <c r="USF881" s="28"/>
      <c r="USG881" s="28"/>
      <c r="USH881" s="28"/>
      <c r="USI881" s="28"/>
      <c r="USJ881" s="28"/>
      <c r="USK881" s="28"/>
      <c r="USL881" s="28"/>
      <c r="USM881" s="28"/>
      <c r="USN881" s="28"/>
      <c r="USO881" s="28"/>
      <c r="USP881" s="28"/>
      <c r="USQ881" s="28"/>
      <c r="USR881" s="28"/>
      <c r="USS881" s="28"/>
      <c r="UST881" s="28"/>
      <c r="USU881" s="28"/>
      <c r="USV881" s="28"/>
      <c r="USW881" s="28"/>
      <c r="USX881" s="28"/>
      <c r="USY881" s="28"/>
      <c r="USZ881" s="28"/>
      <c r="UTA881" s="28"/>
      <c r="UTB881" s="28"/>
      <c r="UTC881" s="28"/>
      <c r="UTD881" s="28"/>
      <c r="UTE881" s="28"/>
      <c r="UTF881" s="28"/>
      <c r="UTG881" s="28"/>
      <c r="UTH881" s="28"/>
      <c r="UTI881" s="28"/>
      <c r="UTJ881" s="28"/>
      <c r="UTK881" s="28"/>
      <c r="UTL881" s="28"/>
      <c r="UTM881" s="28"/>
      <c r="UTN881" s="28"/>
      <c r="UTO881" s="28"/>
      <c r="UTP881" s="28"/>
      <c r="UTQ881" s="28"/>
      <c r="UTR881" s="28"/>
      <c r="UTS881" s="28"/>
      <c r="UTT881" s="28"/>
      <c r="UTU881" s="28"/>
      <c r="UTV881" s="28"/>
      <c r="UTW881" s="28"/>
      <c r="UTX881" s="28"/>
      <c r="UTY881" s="28"/>
      <c r="UTZ881" s="28"/>
      <c r="UUA881" s="28"/>
      <c r="UUB881" s="28"/>
      <c r="UUC881" s="28"/>
      <c r="UUD881" s="28"/>
      <c r="UUE881" s="28"/>
      <c r="UUF881" s="28"/>
      <c r="UUG881" s="28"/>
      <c r="UUH881" s="28"/>
      <c r="UUI881" s="28"/>
      <c r="UUJ881" s="28"/>
      <c r="UUK881" s="28"/>
      <c r="UUL881" s="28"/>
      <c r="UUM881" s="28"/>
      <c r="UUN881" s="28"/>
      <c r="UUO881" s="28"/>
      <c r="UUP881" s="28"/>
      <c r="UUQ881" s="28"/>
      <c r="UUR881" s="28"/>
      <c r="UUS881" s="28"/>
      <c r="UUT881" s="28"/>
      <c r="UUU881" s="28"/>
      <c r="UUV881" s="28"/>
      <c r="UUW881" s="28"/>
      <c r="UUX881" s="28"/>
      <c r="UUY881" s="28"/>
      <c r="UUZ881" s="28"/>
      <c r="UVA881" s="28"/>
      <c r="UVB881" s="28"/>
      <c r="UVC881" s="28"/>
      <c r="UVD881" s="28"/>
      <c r="UVE881" s="28"/>
      <c r="UVF881" s="28"/>
      <c r="UVG881" s="28"/>
      <c r="UVH881" s="28"/>
      <c r="UVI881" s="28"/>
      <c r="UVJ881" s="28"/>
      <c r="UVK881" s="28"/>
      <c r="UVL881" s="28"/>
      <c r="UVM881" s="28"/>
      <c r="UVN881" s="28"/>
      <c r="UVO881" s="28"/>
      <c r="UVP881" s="28"/>
      <c r="UVQ881" s="28"/>
      <c r="UVR881" s="28"/>
      <c r="UVS881" s="28"/>
      <c r="UVT881" s="28"/>
      <c r="UVU881" s="28"/>
      <c r="UVV881" s="28"/>
      <c r="UVW881" s="28"/>
      <c r="UVX881" s="28"/>
      <c r="UVY881" s="28"/>
      <c r="UVZ881" s="28"/>
      <c r="UWA881" s="28"/>
      <c r="UWB881" s="28"/>
      <c r="UWC881" s="28"/>
      <c r="UWD881" s="28"/>
      <c r="UWE881" s="28"/>
      <c r="UWF881" s="28"/>
      <c r="UWG881" s="28"/>
      <c r="UWH881" s="28"/>
      <c r="UWI881" s="28"/>
      <c r="UWJ881" s="28"/>
      <c r="UWK881" s="28"/>
      <c r="UWL881" s="28"/>
      <c r="UWM881" s="28"/>
      <c r="UWN881" s="28"/>
      <c r="UWO881" s="28"/>
      <c r="UWP881" s="28"/>
      <c r="UWQ881" s="28"/>
      <c r="UWR881" s="28"/>
      <c r="UWS881" s="28"/>
      <c r="UWT881" s="28"/>
      <c r="UWU881" s="28"/>
      <c r="UWV881" s="28"/>
      <c r="UWW881" s="28"/>
      <c r="UWX881" s="28"/>
      <c r="UWY881" s="28"/>
      <c r="UWZ881" s="28"/>
      <c r="UXA881" s="28"/>
      <c r="UXB881" s="28"/>
      <c r="UXC881" s="28"/>
      <c r="UXD881" s="28"/>
      <c r="UXE881" s="28"/>
      <c r="UXF881" s="28"/>
      <c r="UXG881" s="28"/>
      <c r="UXH881" s="28"/>
      <c r="UXI881" s="28"/>
      <c r="UXJ881" s="28"/>
      <c r="UXK881" s="28"/>
      <c r="UXL881" s="28"/>
      <c r="UXM881" s="28"/>
      <c r="UXN881" s="28"/>
      <c r="UXO881" s="28"/>
      <c r="UXP881" s="28"/>
      <c r="UXQ881" s="28"/>
      <c r="UXR881" s="28"/>
      <c r="UXS881" s="28"/>
      <c r="UXT881" s="28"/>
      <c r="UXU881" s="28"/>
      <c r="UXV881" s="28"/>
      <c r="UXW881" s="28"/>
    </row>
    <row r="882" spans="1:14843" s="30" customFormat="1" ht="30" customHeight="1" x14ac:dyDescent="0.3">
      <c r="A882" s="32"/>
      <c r="B882" s="106">
        <v>877</v>
      </c>
      <c r="C882" s="55" t="s">
        <v>2549</v>
      </c>
      <c r="D882" s="51" t="s">
        <v>27</v>
      </c>
      <c r="E882" s="51" t="s">
        <v>885</v>
      </c>
      <c r="F882" s="51">
        <v>5</v>
      </c>
      <c r="G882" s="51" t="s">
        <v>2</v>
      </c>
      <c r="H882" s="73">
        <f>1825000*1.1</f>
        <v>2007500.0000000002</v>
      </c>
      <c r="I882" s="51" t="s">
        <v>886</v>
      </c>
      <c r="J882" s="51" t="s">
        <v>887</v>
      </c>
      <c r="K882" s="54" t="s">
        <v>108</v>
      </c>
      <c r="L882" s="104" t="s">
        <v>65</v>
      </c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  <c r="BN882" s="28"/>
      <c r="BO882" s="28"/>
      <c r="BP882" s="28"/>
      <c r="BQ882" s="28"/>
      <c r="BR882" s="28"/>
      <c r="BS882" s="28"/>
      <c r="BT882" s="28"/>
      <c r="BU882" s="28"/>
      <c r="BV882" s="28"/>
      <c r="BW882" s="28"/>
      <c r="BX882" s="28"/>
      <c r="BY882" s="28"/>
      <c r="BZ882" s="28"/>
      <c r="CA882" s="28"/>
      <c r="CB882" s="28"/>
      <c r="CC882" s="28"/>
      <c r="CD882" s="28"/>
      <c r="CE882" s="28"/>
      <c r="CF882" s="28"/>
      <c r="CG882" s="28"/>
      <c r="CH882" s="28"/>
      <c r="CI882" s="28"/>
      <c r="CJ882" s="28"/>
      <c r="CK882" s="28"/>
      <c r="CL882" s="28"/>
      <c r="CM882" s="28"/>
      <c r="CN882" s="28"/>
      <c r="CO882" s="28"/>
      <c r="CP882" s="28"/>
      <c r="CQ882" s="28"/>
      <c r="CR882" s="28"/>
      <c r="CS882" s="28"/>
      <c r="CT882" s="28"/>
      <c r="CU882" s="28"/>
      <c r="CV882" s="28"/>
      <c r="CW882" s="28"/>
      <c r="CX882" s="28"/>
      <c r="CY882" s="28"/>
      <c r="CZ882" s="28"/>
      <c r="DA882" s="28"/>
      <c r="DB882" s="28"/>
      <c r="DC882" s="28"/>
      <c r="DD882" s="28"/>
      <c r="DE882" s="28"/>
      <c r="DF882" s="28"/>
      <c r="DG882" s="28"/>
      <c r="DH882" s="28"/>
      <c r="DI882" s="28"/>
      <c r="DJ882" s="28"/>
      <c r="DK882" s="28"/>
      <c r="DL882" s="28"/>
      <c r="DM882" s="28"/>
      <c r="DN882" s="28"/>
      <c r="DO882" s="28"/>
      <c r="DP882" s="28"/>
      <c r="DQ882" s="28"/>
      <c r="DR882" s="28"/>
      <c r="DS882" s="28"/>
      <c r="DT882" s="28"/>
      <c r="DU882" s="28"/>
      <c r="DV882" s="28"/>
      <c r="DW882" s="28"/>
      <c r="DX882" s="28"/>
      <c r="DY882" s="28"/>
      <c r="DZ882" s="28"/>
      <c r="EA882" s="28"/>
      <c r="EB882" s="28"/>
      <c r="EC882" s="28"/>
      <c r="ED882" s="28"/>
      <c r="EE882" s="28"/>
      <c r="EF882" s="28"/>
      <c r="EG882" s="28"/>
      <c r="EH882" s="28"/>
      <c r="EI882" s="28"/>
      <c r="EJ882" s="28"/>
      <c r="EK882" s="28"/>
      <c r="EL882" s="28"/>
      <c r="EM882" s="28"/>
      <c r="EN882" s="28"/>
      <c r="EO882" s="28"/>
      <c r="EP882" s="28"/>
      <c r="EQ882" s="28"/>
      <c r="ER882" s="28"/>
      <c r="ES882" s="28"/>
      <c r="ET882" s="28"/>
      <c r="EU882" s="28"/>
      <c r="EV882" s="28"/>
      <c r="EW882" s="28"/>
      <c r="EX882" s="28"/>
      <c r="EY882" s="28"/>
      <c r="EZ882" s="28"/>
      <c r="FA882" s="28"/>
      <c r="FB882" s="28"/>
      <c r="FC882" s="28"/>
      <c r="FD882" s="28"/>
      <c r="FE882" s="28"/>
      <c r="FF882" s="28"/>
      <c r="FG882" s="28"/>
      <c r="FH882" s="28"/>
      <c r="FI882" s="28"/>
      <c r="FJ882" s="28"/>
      <c r="FK882" s="28"/>
      <c r="FL882" s="28"/>
      <c r="FM882" s="28"/>
      <c r="FN882" s="28"/>
      <c r="FO882" s="28"/>
      <c r="FP882" s="28"/>
      <c r="FQ882" s="28"/>
      <c r="FR882" s="28"/>
      <c r="FS882" s="28"/>
      <c r="FT882" s="28"/>
      <c r="FU882" s="28"/>
      <c r="FV882" s="28"/>
      <c r="FW882" s="28"/>
      <c r="FX882" s="28"/>
      <c r="FY882" s="28"/>
      <c r="FZ882" s="28"/>
      <c r="GA882" s="28"/>
      <c r="GB882" s="28"/>
      <c r="GC882" s="28"/>
      <c r="GD882" s="28"/>
      <c r="GE882" s="28"/>
      <c r="GF882" s="28"/>
      <c r="GG882" s="28"/>
      <c r="GH882" s="28"/>
      <c r="GI882" s="28"/>
      <c r="GJ882" s="28"/>
      <c r="GK882" s="28"/>
      <c r="GL882" s="28"/>
      <c r="GM882" s="28"/>
      <c r="GN882" s="28"/>
      <c r="GO882" s="28"/>
      <c r="GP882" s="28"/>
      <c r="GQ882" s="28"/>
      <c r="GR882" s="28"/>
      <c r="GS882" s="28"/>
      <c r="GT882" s="28"/>
      <c r="GU882" s="28"/>
      <c r="GV882" s="28"/>
      <c r="GW882" s="28"/>
      <c r="GX882" s="28"/>
      <c r="GY882" s="28"/>
      <c r="GZ882" s="28"/>
      <c r="HA882" s="28"/>
      <c r="HB882" s="28"/>
      <c r="HC882" s="28"/>
      <c r="HD882" s="28"/>
      <c r="HE882" s="28"/>
      <c r="HF882" s="28"/>
      <c r="HG882" s="28"/>
      <c r="HH882" s="28"/>
      <c r="HI882" s="28"/>
      <c r="HJ882" s="28"/>
      <c r="HK882" s="28"/>
      <c r="HL882" s="28"/>
      <c r="HM882" s="28"/>
      <c r="HN882" s="28"/>
      <c r="HO882" s="28"/>
      <c r="HP882" s="28"/>
      <c r="HQ882" s="28"/>
      <c r="HR882" s="28"/>
      <c r="HS882" s="28"/>
      <c r="HT882" s="28"/>
      <c r="HU882" s="28"/>
      <c r="HV882" s="28"/>
      <c r="HW882" s="28"/>
      <c r="HX882" s="28"/>
      <c r="HY882" s="28"/>
      <c r="HZ882" s="28"/>
      <c r="IA882" s="28"/>
      <c r="IB882" s="28"/>
      <c r="IC882" s="28"/>
      <c r="ID882" s="28"/>
      <c r="IE882" s="28"/>
      <c r="IF882" s="28"/>
      <c r="IG882" s="28"/>
      <c r="IH882" s="28"/>
      <c r="II882" s="28"/>
      <c r="IJ882" s="28"/>
      <c r="IK882" s="28"/>
      <c r="IL882" s="28"/>
      <c r="IM882" s="28"/>
      <c r="IN882" s="28"/>
      <c r="IO882" s="28"/>
      <c r="IP882" s="28"/>
      <c r="IQ882" s="28"/>
      <c r="IR882" s="28"/>
      <c r="IS882" s="28"/>
      <c r="IT882" s="28"/>
      <c r="IU882" s="28"/>
      <c r="IV882" s="28"/>
      <c r="IW882" s="28"/>
      <c r="IX882" s="28"/>
      <c r="IY882" s="28"/>
      <c r="IZ882" s="28"/>
      <c r="JA882" s="28"/>
      <c r="JB882" s="28"/>
      <c r="JC882" s="28"/>
      <c r="JD882" s="28"/>
      <c r="JE882" s="28"/>
      <c r="JF882" s="28"/>
      <c r="JG882" s="28"/>
      <c r="JH882" s="28"/>
      <c r="JI882" s="28"/>
      <c r="JJ882" s="28"/>
      <c r="JK882" s="28"/>
      <c r="JL882" s="28"/>
      <c r="JM882" s="28"/>
      <c r="JN882" s="28"/>
      <c r="JO882" s="28"/>
      <c r="JP882" s="28"/>
      <c r="JQ882" s="28"/>
      <c r="JR882" s="28"/>
      <c r="JS882" s="28"/>
      <c r="JT882" s="28"/>
      <c r="JU882" s="28"/>
      <c r="JV882" s="28"/>
      <c r="JW882" s="28"/>
      <c r="JX882" s="28"/>
      <c r="JY882" s="28"/>
      <c r="JZ882" s="28"/>
      <c r="KA882" s="28"/>
      <c r="KB882" s="28"/>
      <c r="KC882" s="28"/>
      <c r="KD882" s="28"/>
      <c r="KE882" s="28"/>
      <c r="KF882" s="28"/>
      <c r="KG882" s="28"/>
      <c r="KH882" s="28"/>
      <c r="KI882" s="28"/>
      <c r="KJ882" s="28"/>
      <c r="KK882" s="28"/>
      <c r="KL882" s="28"/>
      <c r="KM882" s="28"/>
      <c r="KN882" s="28"/>
      <c r="KO882" s="28"/>
      <c r="KP882" s="28"/>
      <c r="KQ882" s="28"/>
      <c r="KR882" s="28"/>
      <c r="KS882" s="28"/>
      <c r="KT882" s="28"/>
      <c r="KU882" s="28"/>
      <c r="KV882" s="28"/>
      <c r="KW882" s="28"/>
      <c r="KX882" s="28"/>
      <c r="KY882" s="28"/>
      <c r="KZ882" s="28"/>
      <c r="LA882" s="28"/>
      <c r="LB882" s="28"/>
      <c r="LC882" s="28"/>
      <c r="LD882" s="28"/>
      <c r="LE882" s="28"/>
      <c r="LF882" s="28"/>
      <c r="LG882" s="28"/>
      <c r="LH882" s="28"/>
      <c r="LI882" s="28"/>
      <c r="LJ882" s="28"/>
      <c r="LK882" s="28"/>
      <c r="LL882" s="28"/>
      <c r="LM882" s="28"/>
      <c r="LN882" s="28"/>
      <c r="LO882" s="28"/>
      <c r="LP882" s="28"/>
      <c r="LQ882" s="28"/>
      <c r="LR882" s="28"/>
      <c r="LS882" s="28"/>
      <c r="LT882" s="28"/>
      <c r="LU882" s="28"/>
      <c r="LV882" s="28"/>
      <c r="LW882" s="28"/>
      <c r="LX882" s="28"/>
      <c r="LY882" s="28"/>
      <c r="LZ882" s="28"/>
      <c r="MA882" s="28"/>
      <c r="MB882" s="28"/>
      <c r="MC882" s="28"/>
      <c r="MD882" s="28"/>
      <c r="ME882" s="28"/>
      <c r="MF882" s="28"/>
      <c r="MG882" s="28"/>
      <c r="MH882" s="28"/>
      <c r="MI882" s="28"/>
      <c r="MJ882" s="28"/>
      <c r="MK882" s="28"/>
      <c r="ML882" s="28"/>
      <c r="MM882" s="28"/>
      <c r="MN882" s="28"/>
      <c r="MO882" s="28"/>
      <c r="MP882" s="28"/>
      <c r="MQ882" s="28"/>
      <c r="MR882" s="28"/>
      <c r="MS882" s="28"/>
      <c r="MT882" s="28"/>
      <c r="MU882" s="28"/>
      <c r="MV882" s="28"/>
      <c r="MW882" s="28"/>
      <c r="MX882" s="28"/>
      <c r="MY882" s="28"/>
      <c r="MZ882" s="28"/>
      <c r="NA882" s="28"/>
      <c r="NB882" s="28"/>
      <c r="NC882" s="28"/>
      <c r="ND882" s="28"/>
      <c r="NE882" s="28"/>
      <c r="NF882" s="28"/>
      <c r="NG882" s="28"/>
      <c r="NH882" s="28"/>
      <c r="NI882" s="28"/>
      <c r="NJ882" s="28"/>
      <c r="NK882" s="28"/>
      <c r="NL882" s="28"/>
      <c r="NM882" s="28"/>
      <c r="NN882" s="28"/>
      <c r="NO882" s="28"/>
      <c r="NP882" s="28"/>
      <c r="NQ882" s="28"/>
      <c r="NR882" s="28"/>
      <c r="NS882" s="28"/>
      <c r="NT882" s="28"/>
      <c r="NU882" s="28"/>
      <c r="NV882" s="28"/>
      <c r="NW882" s="28"/>
      <c r="NX882" s="28"/>
      <c r="NY882" s="28"/>
      <c r="NZ882" s="28"/>
      <c r="OA882" s="28"/>
      <c r="OB882" s="28"/>
      <c r="OC882" s="28"/>
      <c r="OD882" s="28"/>
      <c r="OE882" s="28"/>
      <c r="OF882" s="28"/>
      <c r="OG882" s="28"/>
      <c r="OH882" s="28"/>
      <c r="OI882" s="28"/>
      <c r="OJ882" s="28"/>
      <c r="OK882" s="28"/>
      <c r="OL882" s="28"/>
      <c r="OM882" s="28"/>
      <c r="ON882" s="28"/>
      <c r="OO882" s="28"/>
      <c r="OP882" s="28"/>
      <c r="OQ882" s="28"/>
      <c r="OR882" s="28"/>
      <c r="OS882" s="28"/>
      <c r="OT882" s="28"/>
      <c r="OU882" s="28"/>
      <c r="OV882" s="28"/>
      <c r="OW882" s="28"/>
      <c r="OX882" s="28"/>
      <c r="OY882" s="28"/>
      <c r="OZ882" s="28"/>
      <c r="PA882" s="28"/>
      <c r="PB882" s="28"/>
      <c r="PC882" s="28"/>
      <c r="PD882" s="28"/>
      <c r="PE882" s="28"/>
      <c r="PF882" s="28"/>
      <c r="PG882" s="28"/>
      <c r="PH882" s="28"/>
      <c r="PI882" s="28"/>
      <c r="PJ882" s="28"/>
      <c r="PK882" s="28"/>
      <c r="PL882" s="28"/>
      <c r="PM882" s="28"/>
      <c r="PN882" s="28"/>
      <c r="PO882" s="28"/>
      <c r="PP882" s="28"/>
      <c r="PQ882" s="28"/>
      <c r="PR882" s="28"/>
      <c r="PS882" s="28"/>
      <c r="PT882" s="28"/>
      <c r="PU882" s="28"/>
      <c r="PV882" s="28"/>
      <c r="PW882" s="28"/>
      <c r="PX882" s="28"/>
      <c r="PY882" s="28"/>
      <c r="PZ882" s="28"/>
      <c r="QA882" s="28"/>
      <c r="QB882" s="28"/>
      <c r="QC882" s="28"/>
      <c r="QD882" s="28"/>
      <c r="QE882" s="28"/>
      <c r="QF882" s="28"/>
      <c r="QG882" s="28"/>
      <c r="QH882" s="28"/>
      <c r="QI882" s="28"/>
      <c r="QJ882" s="28"/>
      <c r="QK882" s="28"/>
      <c r="QL882" s="28"/>
      <c r="QM882" s="28"/>
      <c r="QN882" s="28"/>
      <c r="QO882" s="28"/>
      <c r="QP882" s="28"/>
      <c r="QQ882" s="28"/>
      <c r="QR882" s="28"/>
      <c r="QS882" s="28"/>
      <c r="QT882" s="28"/>
      <c r="QU882" s="28"/>
      <c r="QV882" s="28"/>
      <c r="QW882" s="28"/>
      <c r="QX882" s="28"/>
      <c r="QY882" s="28"/>
      <c r="QZ882" s="28"/>
      <c r="RA882" s="28"/>
      <c r="RB882" s="28"/>
      <c r="RC882" s="28"/>
      <c r="RD882" s="28"/>
      <c r="RE882" s="28"/>
      <c r="RF882" s="28"/>
      <c r="RG882" s="28"/>
      <c r="RH882" s="28"/>
      <c r="RI882" s="28"/>
      <c r="RJ882" s="28"/>
      <c r="RK882" s="28"/>
      <c r="RL882" s="28"/>
      <c r="RM882" s="28"/>
      <c r="RN882" s="28"/>
      <c r="RO882" s="28"/>
      <c r="RP882" s="28"/>
      <c r="RQ882" s="28"/>
      <c r="RR882" s="28"/>
      <c r="RS882" s="28"/>
      <c r="RT882" s="28"/>
      <c r="RU882" s="28"/>
      <c r="RV882" s="28"/>
      <c r="RW882" s="28"/>
      <c r="RX882" s="28"/>
      <c r="RY882" s="28"/>
      <c r="RZ882" s="28"/>
      <c r="SA882" s="28"/>
      <c r="SB882" s="28"/>
      <c r="SC882" s="28"/>
      <c r="SD882" s="28"/>
      <c r="SE882" s="28"/>
      <c r="SF882" s="28"/>
      <c r="SG882" s="28"/>
      <c r="SH882" s="28"/>
      <c r="SI882" s="28"/>
      <c r="SJ882" s="28"/>
      <c r="SK882" s="28"/>
      <c r="SL882" s="28"/>
      <c r="SM882" s="28"/>
      <c r="SN882" s="28"/>
      <c r="SO882" s="28"/>
      <c r="SP882" s="28"/>
      <c r="SQ882" s="28"/>
      <c r="SR882" s="28"/>
      <c r="SS882" s="28"/>
      <c r="ST882" s="28"/>
      <c r="SU882" s="28"/>
      <c r="SV882" s="28"/>
      <c r="SW882" s="28"/>
      <c r="SX882" s="28"/>
      <c r="SY882" s="28"/>
      <c r="SZ882" s="28"/>
      <c r="TA882" s="28"/>
      <c r="TB882" s="28"/>
      <c r="TC882" s="28"/>
      <c r="TD882" s="28"/>
      <c r="TE882" s="28"/>
      <c r="TF882" s="28"/>
      <c r="TG882" s="28"/>
      <c r="TH882" s="28"/>
      <c r="TI882" s="28"/>
      <c r="TJ882" s="28"/>
      <c r="TK882" s="28"/>
      <c r="TL882" s="28"/>
      <c r="TM882" s="28"/>
      <c r="TN882" s="28"/>
      <c r="TO882" s="28"/>
      <c r="TP882" s="28"/>
      <c r="TQ882" s="28"/>
      <c r="TR882" s="28"/>
      <c r="TS882" s="28"/>
      <c r="TT882" s="28"/>
      <c r="TU882" s="28"/>
      <c r="TV882" s="28"/>
      <c r="TW882" s="28"/>
      <c r="TX882" s="28"/>
      <c r="TY882" s="28"/>
      <c r="TZ882" s="28"/>
      <c r="UA882" s="28"/>
      <c r="UB882" s="28"/>
      <c r="UC882" s="28"/>
      <c r="UD882" s="28"/>
      <c r="UE882" s="28"/>
      <c r="UF882" s="28"/>
      <c r="UG882" s="28"/>
      <c r="UH882" s="28"/>
      <c r="UI882" s="28"/>
      <c r="UJ882" s="28"/>
      <c r="UK882" s="28"/>
      <c r="UL882" s="28"/>
      <c r="UM882" s="28"/>
      <c r="UN882" s="28"/>
      <c r="UO882" s="28"/>
      <c r="UP882" s="28"/>
      <c r="UQ882" s="28"/>
      <c r="UR882" s="28"/>
      <c r="US882" s="28"/>
      <c r="UT882" s="28"/>
      <c r="UU882" s="28"/>
      <c r="UV882" s="28"/>
      <c r="UW882" s="28"/>
      <c r="UX882" s="28"/>
      <c r="UY882" s="28"/>
      <c r="UZ882" s="28"/>
      <c r="VA882" s="28"/>
      <c r="VB882" s="28"/>
      <c r="VC882" s="28"/>
      <c r="VD882" s="28"/>
      <c r="VE882" s="28"/>
      <c r="VF882" s="28"/>
      <c r="VG882" s="28"/>
      <c r="VH882" s="28"/>
      <c r="VI882" s="28"/>
      <c r="VJ882" s="28"/>
      <c r="VK882" s="28"/>
      <c r="VL882" s="28"/>
      <c r="VM882" s="28"/>
      <c r="VN882" s="28"/>
      <c r="VO882" s="28"/>
      <c r="VP882" s="28"/>
      <c r="VQ882" s="28"/>
      <c r="VR882" s="28"/>
      <c r="VS882" s="28"/>
      <c r="VT882" s="28"/>
      <c r="VU882" s="28"/>
      <c r="VV882" s="28"/>
      <c r="VW882" s="28"/>
      <c r="VX882" s="28"/>
      <c r="VY882" s="28"/>
      <c r="VZ882" s="28"/>
      <c r="WA882" s="28"/>
      <c r="WB882" s="28"/>
      <c r="WC882" s="28"/>
      <c r="WD882" s="28"/>
      <c r="WE882" s="28"/>
      <c r="WF882" s="28"/>
      <c r="WG882" s="28"/>
      <c r="WH882" s="28"/>
      <c r="WI882" s="28"/>
      <c r="WJ882" s="28"/>
      <c r="WK882" s="28"/>
      <c r="WL882" s="28"/>
      <c r="WM882" s="28"/>
      <c r="WN882" s="28"/>
      <c r="WO882" s="28"/>
      <c r="WP882" s="28"/>
      <c r="WQ882" s="28"/>
      <c r="WR882" s="28"/>
      <c r="WS882" s="28"/>
      <c r="WT882" s="28"/>
      <c r="WU882" s="28"/>
      <c r="WV882" s="28"/>
      <c r="WW882" s="28"/>
      <c r="WX882" s="28"/>
      <c r="WY882" s="28"/>
      <c r="WZ882" s="28"/>
      <c r="XA882" s="28"/>
      <c r="XB882" s="28"/>
      <c r="XC882" s="28"/>
      <c r="XD882" s="28"/>
      <c r="XE882" s="28"/>
      <c r="XF882" s="28"/>
      <c r="XG882" s="28"/>
      <c r="XH882" s="28"/>
      <c r="XI882" s="28"/>
      <c r="XJ882" s="28"/>
      <c r="XK882" s="28"/>
      <c r="XL882" s="28"/>
      <c r="XM882" s="28"/>
      <c r="XN882" s="28"/>
      <c r="XO882" s="28"/>
      <c r="XP882" s="28"/>
      <c r="XQ882" s="28"/>
      <c r="XR882" s="28"/>
      <c r="XS882" s="28"/>
      <c r="XT882" s="28"/>
      <c r="XU882" s="28"/>
      <c r="XV882" s="28"/>
      <c r="XW882" s="28"/>
      <c r="XX882" s="28"/>
      <c r="XY882" s="28"/>
      <c r="XZ882" s="28"/>
      <c r="YA882" s="28"/>
      <c r="YB882" s="28"/>
      <c r="YC882" s="28"/>
      <c r="YD882" s="28"/>
      <c r="YE882" s="28"/>
      <c r="YF882" s="28"/>
      <c r="YG882" s="28"/>
      <c r="YH882" s="28"/>
      <c r="YI882" s="28"/>
      <c r="YJ882" s="28"/>
      <c r="YK882" s="28"/>
      <c r="YL882" s="28"/>
      <c r="YM882" s="28"/>
      <c r="YN882" s="28"/>
      <c r="YO882" s="28"/>
      <c r="YP882" s="28"/>
      <c r="YQ882" s="28"/>
      <c r="YR882" s="28"/>
      <c r="YS882" s="28"/>
      <c r="YT882" s="28"/>
      <c r="YU882" s="28"/>
      <c r="YV882" s="28"/>
      <c r="YW882" s="28"/>
      <c r="YX882" s="28"/>
      <c r="YY882" s="28"/>
      <c r="YZ882" s="28"/>
      <c r="ZA882" s="28"/>
      <c r="ZB882" s="28"/>
      <c r="ZC882" s="28"/>
      <c r="ZD882" s="28"/>
      <c r="ZE882" s="28"/>
      <c r="ZF882" s="28"/>
      <c r="ZG882" s="28"/>
      <c r="ZH882" s="28"/>
      <c r="ZI882" s="28"/>
      <c r="ZJ882" s="28"/>
      <c r="ZK882" s="28"/>
      <c r="ZL882" s="28"/>
      <c r="ZM882" s="28"/>
      <c r="ZN882" s="28"/>
      <c r="ZO882" s="28"/>
      <c r="ZP882" s="28"/>
      <c r="ZQ882" s="28"/>
      <c r="ZR882" s="28"/>
      <c r="ZS882" s="28"/>
      <c r="ZT882" s="28"/>
      <c r="ZU882" s="28"/>
      <c r="ZV882" s="28"/>
      <c r="ZW882" s="28"/>
      <c r="ZX882" s="28"/>
      <c r="ZY882" s="28"/>
      <c r="ZZ882" s="28"/>
      <c r="AAA882" s="28"/>
      <c r="AAB882" s="28"/>
      <c r="AAC882" s="28"/>
      <c r="AAD882" s="28"/>
      <c r="AAE882" s="28"/>
      <c r="AAF882" s="28"/>
      <c r="AAG882" s="28"/>
      <c r="AAH882" s="28"/>
      <c r="AAI882" s="28"/>
      <c r="AAJ882" s="28"/>
      <c r="AAK882" s="28"/>
      <c r="AAL882" s="28"/>
      <c r="AAM882" s="28"/>
      <c r="AAN882" s="28"/>
      <c r="AAO882" s="28"/>
      <c r="AAP882" s="28"/>
      <c r="AAQ882" s="28"/>
      <c r="AAR882" s="28"/>
      <c r="AAS882" s="28"/>
      <c r="AAT882" s="28"/>
      <c r="AAU882" s="28"/>
      <c r="AAV882" s="28"/>
      <c r="AAW882" s="28"/>
      <c r="AAX882" s="28"/>
      <c r="AAY882" s="28"/>
      <c r="AAZ882" s="28"/>
      <c r="ABA882" s="28"/>
      <c r="ABB882" s="28"/>
      <c r="ABC882" s="28"/>
      <c r="ABD882" s="28"/>
      <c r="ABE882" s="28"/>
      <c r="ABF882" s="28"/>
      <c r="ABG882" s="28"/>
      <c r="ABH882" s="28"/>
      <c r="ABI882" s="28"/>
      <c r="ABJ882" s="28"/>
      <c r="ABK882" s="28"/>
      <c r="ABL882" s="28"/>
      <c r="ABM882" s="28"/>
      <c r="ABN882" s="28"/>
      <c r="ABO882" s="28"/>
      <c r="ABP882" s="28"/>
      <c r="ABQ882" s="28"/>
      <c r="ABR882" s="28"/>
      <c r="ABS882" s="28"/>
      <c r="ABT882" s="28"/>
      <c r="ABU882" s="28"/>
      <c r="ABV882" s="28"/>
      <c r="ABW882" s="28"/>
      <c r="ABX882" s="28"/>
      <c r="ABY882" s="28"/>
      <c r="ABZ882" s="28"/>
      <c r="ACA882" s="28"/>
      <c r="ACB882" s="28"/>
      <c r="ACC882" s="28"/>
      <c r="ACD882" s="28"/>
      <c r="ACE882" s="28"/>
      <c r="ACF882" s="28"/>
      <c r="ACG882" s="28"/>
      <c r="ACH882" s="28"/>
      <c r="ACI882" s="28"/>
      <c r="ACJ882" s="28"/>
      <c r="ACK882" s="28"/>
      <c r="ACL882" s="28"/>
      <c r="ACM882" s="28"/>
      <c r="ACN882" s="28"/>
      <c r="ACO882" s="28"/>
      <c r="ACP882" s="28"/>
      <c r="ACQ882" s="28"/>
      <c r="ACR882" s="28"/>
      <c r="ACS882" s="28"/>
      <c r="ACT882" s="28"/>
      <c r="ACU882" s="28"/>
      <c r="ACV882" s="28"/>
      <c r="ACW882" s="28"/>
      <c r="ACX882" s="28"/>
      <c r="ACY882" s="28"/>
      <c r="ACZ882" s="28"/>
      <c r="ADA882" s="28"/>
      <c r="ADB882" s="28"/>
      <c r="ADC882" s="28"/>
      <c r="ADD882" s="28"/>
      <c r="ADE882" s="28"/>
      <c r="ADF882" s="28"/>
      <c r="ADG882" s="28"/>
      <c r="ADH882" s="28"/>
      <c r="ADI882" s="28"/>
      <c r="ADJ882" s="28"/>
      <c r="ADK882" s="28"/>
      <c r="ADL882" s="28"/>
      <c r="ADM882" s="28"/>
      <c r="ADN882" s="28"/>
      <c r="ADO882" s="28"/>
      <c r="ADP882" s="28"/>
      <c r="ADQ882" s="28"/>
      <c r="ADR882" s="28"/>
      <c r="ADS882" s="28"/>
      <c r="ADT882" s="28"/>
      <c r="ADU882" s="28"/>
      <c r="ADV882" s="28"/>
      <c r="ADW882" s="28"/>
      <c r="ADX882" s="28"/>
      <c r="ADY882" s="28"/>
      <c r="ADZ882" s="28"/>
      <c r="AEA882" s="28"/>
      <c r="AEB882" s="28"/>
      <c r="AEC882" s="28"/>
      <c r="AED882" s="28"/>
      <c r="AEE882" s="28"/>
      <c r="AEF882" s="28"/>
      <c r="AEG882" s="28"/>
      <c r="AEH882" s="28"/>
      <c r="AEI882" s="28"/>
      <c r="AEJ882" s="28"/>
      <c r="AEK882" s="28"/>
      <c r="AEL882" s="28"/>
      <c r="AEM882" s="28"/>
      <c r="AEN882" s="28"/>
      <c r="AEO882" s="28"/>
      <c r="AEP882" s="28"/>
      <c r="AEQ882" s="28"/>
      <c r="AER882" s="28"/>
      <c r="AES882" s="28"/>
      <c r="AET882" s="28"/>
      <c r="AEU882" s="28"/>
      <c r="AEV882" s="28"/>
      <c r="AEW882" s="28"/>
      <c r="AEX882" s="28"/>
      <c r="AEY882" s="28"/>
      <c r="AEZ882" s="28"/>
      <c r="AFA882" s="28"/>
      <c r="AFB882" s="28"/>
      <c r="AFC882" s="28"/>
      <c r="AFD882" s="28"/>
      <c r="AFE882" s="28"/>
      <c r="AFF882" s="28"/>
      <c r="AFG882" s="28"/>
      <c r="AFH882" s="28"/>
      <c r="AFI882" s="28"/>
      <c r="AFJ882" s="28"/>
      <c r="AFK882" s="28"/>
      <c r="AFL882" s="28"/>
      <c r="AFM882" s="28"/>
      <c r="AFN882" s="28"/>
      <c r="AFO882" s="28"/>
      <c r="AFP882" s="28"/>
      <c r="AFQ882" s="28"/>
      <c r="AFR882" s="28"/>
      <c r="AFS882" s="28"/>
      <c r="AFT882" s="28"/>
      <c r="AFU882" s="28"/>
      <c r="AFV882" s="28"/>
      <c r="AFW882" s="28"/>
      <c r="AFX882" s="28"/>
      <c r="AFY882" s="28"/>
      <c r="AFZ882" s="28"/>
      <c r="AGA882" s="28"/>
      <c r="AGB882" s="28"/>
      <c r="AGC882" s="28"/>
      <c r="AGD882" s="28"/>
      <c r="AGE882" s="28"/>
      <c r="AGF882" s="28"/>
      <c r="AGG882" s="28"/>
      <c r="AGH882" s="28"/>
      <c r="AGI882" s="28"/>
      <c r="AGJ882" s="28"/>
      <c r="AGK882" s="28"/>
      <c r="AGL882" s="28"/>
      <c r="AGM882" s="28"/>
      <c r="AGN882" s="28"/>
      <c r="AGO882" s="28"/>
      <c r="AGP882" s="28"/>
      <c r="AGQ882" s="28"/>
      <c r="AGR882" s="28"/>
      <c r="AGS882" s="28"/>
      <c r="AGT882" s="28"/>
      <c r="AGU882" s="28"/>
      <c r="AGV882" s="28"/>
      <c r="AGW882" s="28"/>
      <c r="AGX882" s="28"/>
      <c r="AGY882" s="28"/>
      <c r="AGZ882" s="28"/>
      <c r="AHA882" s="28"/>
      <c r="AHB882" s="28"/>
      <c r="AHC882" s="28"/>
      <c r="AHD882" s="28"/>
      <c r="AHE882" s="28"/>
      <c r="AHF882" s="28"/>
      <c r="AHG882" s="28"/>
      <c r="AHH882" s="28"/>
      <c r="AHI882" s="28"/>
      <c r="AHJ882" s="28"/>
      <c r="AHK882" s="28"/>
      <c r="AHL882" s="28"/>
      <c r="AHM882" s="28"/>
      <c r="AHN882" s="28"/>
      <c r="AHO882" s="28"/>
      <c r="AHP882" s="28"/>
      <c r="AHQ882" s="28"/>
      <c r="AHR882" s="28"/>
      <c r="AHS882" s="28"/>
      <c r="AHT882" s="28"/>
      <c r="AHU882" s="28"/>
      <c r="AHV882" s="28"/>
      <c r="AHW882" s="28"/>
      <c r="AHX882" s="28"/>
      <c r="AHY882" s="28"/>
      <c r="AHZ882" s="28"/>
      <c r="AIA882" s="28"/>
      <c r="AIB882" s="28"/>
      <c r="AIC882" s="28"/>
      <c r="AID882" s="28"/>
      <c r="AIE882" s="28"/>
      <c r="AIF882" s="28"/>
      <c r="AIG882" s="28"/>
      <c r="AIH882" s="28"/>
      <c r="AII882" s="28"/>
      <c r="AIJ882" s="28"/>
      <c r="AIK882" s="28"/>
      <c r="AIL882" s="28"/>
      <c r="AIM882" s="28"/>
      <c r="AIN882" s="28"/>
      <c r="AIO882" s="28"/>
      <c r="AIP882" s="28"/>
      <c r="AIQ882" s="28"/>
      <c r="AIR882" s="28"/>
      <c r="AIS882" s="28"/>
      <c r="AIT882" s="28"/>
      <c r="AIU882" s="28"/>
      <c r="AIV882" s="28"/>
      <c r="AIW882" s="28"/>
      <c r="AIX882" s="28"/>
      <c r="AIY882" s="28"/>
      <c r="AIZ882" s="28"/>
      <c r="AJA882" s="28"/>
      <c r="AJB882" s="28"/>
      <c r="AJC882" s="28"/>
      <c r="AJD882" s="28"/>
      <c r="AJE882" s="28"/>
      <c r="AJF882" s="28"/>
      <c r="AJG882" s="28"/>
      <c r="AJH882" s="28"/>
      <c r="AJI882" s="28"/>
      <c r="AJJ882" s="28"/>
      <c r="AJK882" s="28"/>
      <c r="AJL882" s="28"/>
      <c r="AJM882" s="28"/>
      <c r="AJN882" s="28"/>
      <c r="AJO882" s="28"/>
      <c r="AJP882" s="28"/>
      <c r="AJQ882" s="28"/>
      <c r="AJR882" s="28"/>
      <c r="AJS882" s="28"/>
      <c r="AJT882" s="28"/>
      <c r="AJU882" s="28"/>
      <c r="AJV882" s="28"/>
      <c r="AJW882" s="28"/>
      <c r="AJX882" s="28"/>
      <c r="AJY882" s="28"/>
      <c r="AJZ882" s="28"/>
      <c r="AKA882" s="28"/>
      <c r="AKB882" s="28"/>
      <c r="AKC882" s="28"/>
      <c r="AKD882" s="28"/>
      <c r="AKE882" s="28"/>
      <c r="AKF882" s="28"/>
      <c r="AKG882" s="28"/>
      <c r="AKH882" s="28"/>
      <c r="AKI882" s="28"/>
      <c r="AKJ882" s="28"/>
      <c r="AKK882" s="28"/>
      <c r="AKL882" s="28"/>
      <c r="AKM882" s="28"/>
      <c r="AKN882" s="28"/>
      <c r="AKO882" s="28"/>
      <c r="AKP882" s="28"/>
      <c r="AKQ882" s="28"/>
      <c r="AKR882" s="28"/>
      <c r="AKS882" s="28"/>
      <c r="AKT882" s="28"/>
      <c r="AKU882" s="28"/>
      <c r="AKV882" s="28"/>
      <c r="AKW882" s="28"/>
      <c r="AKX882" s="28"/>
      <c r="AKY882" s="28"/>
      <c r="AKZ882" s="28"/>
      <c r="ALA882" s="28"/>
      <c r="ALB882" s="28"/>
      <c r="ALC882" s="28"/>
      <c r="ALD882" s="28"/>
      <c r="ALE882" s="28"/>
      <c r="ALF882" s="28"/>
      <c r="ALG882" s="28"/>
      <c r="ALH882" s="28"/>
      <c r="ALI882" s="28"/>
      <c r="ALJ882" s="28"/>
      <c r="ALK882" s="28"/>
      <c r="ALL882" s="28"/>
      <c r="ALM882" s="28"/>
      <c r="ALN882" s="28"/>
      <c r="ALO882" s="28"/>
      <c r="ALP882" s="28"/>
      <c r="ALQ882" s="28"/>
      <c r="ALR882" s="28"/>
      <c r="ALS882" s="28"/>
      <c r="ALT882" s="28"/>
      <c r="ALU882" s="28"/>
      <c r="ALV882" s="28"/>
      <c r="ALW882" s="28"/>
      <c r="ALX882" s="28"/>
      <c r="ALY882" s="28"/>
      <c r="ALZ882" s="28"/>
      <c r="AMA882" s="28"/>
      <c r="AMB882" s="28"/>
      <c r="AMC882" s="28"/>
      <c r="AMD882" s="28"/>
      <c r="AME882" s="28"/>
      <c r="AMF882" s="28"/>
      <c r="AMG882" s="28"/>
      <c r="AMH882" s="28"/>
      <c r="AMI882" s="28"/>
      <c r="AMJ882" s="28"/>
      <c r="AMK882" s="28"/>
      <c r="AML882" s="28"/>
      <c r="AMM882" s="28"/>
      <c r="AMN882" s="28"/>
      <c r="AMO882" s="28"/>
      <c r="AMP882" s="28"/>
      <c r="AMQ882" s="28"/>
      <c r="AMR882" s="28"/>
      <c r="AMS882" s="28"/>
      <c r="AMT882" s="28"/>
      <c r="AMU882" s="28"/>
      <c r="AMV882" s="28"/>
      <c r="AMW882" s="28"/>
      <c r="AMX882" s="28"/>
      <c r="AMY882" s="28"/>
      <c r="AMZ882" s="28"/>
      <c r="ANA882" s="28"/>
      <c r="ANB882" s="28"/>
      <c r="ANC882" s="28"/>
      <c r="AND882" s="28"/>
      <c r="ANE882" s="28"/>
      <c r="ANF882" s="28"/>
      <c r="ANG882" s="28"/>
      <c r="ANH882" s="28"/>
      <c r="ANI882" s="28"/>
      <c r="ANJ882" s="28"/>
      <c r="ANK882" s="28"/>
      <c r="ANL882" s="28"/>
      <c r="ANM882" s="28"/>
      <c r="ANN882" s="28"/>
      <c r="ANO882" s="28"/>
      <c r="ANP882" s="28"/>
      <c r="ANQ882" s="28"/>
      <c r="ANR882" s="28"/>
      <c r="ANS882" s="28"/>
      <c r="ANT882" s="28"/>
      <c r="ANU882" s="28"/>
      <c r="ANV882" s="28"/>
      <c r="ANW882" s="28"/>
      <c r="ANX882" s="28"/>
      <c r="ANY882" s="28"/>
      <c r="ANZ882" s="28"/>
      <c r="AOA882" s="28"/>
      <c r="AOB882" s="28"/>
      <c r="AOC882" s="28"/>
      <c r="AOD882" s="28"/>
      <c r="AOE882" s="28"/>
      <c r="AOF882" s="28"/>
      <c r="AOG882" s="28"/>
      <c r="AOH882" s="28"/>
      <c r="AOI882" s="28"/>
      <c r="AOJ882" s="28"/>
      <c r="AOK882" s="28"/>
      <c r="AOL882" s="28"/>
      <c r="AOM882" s="28"/>
      <c r="AON882" s="28"/>
      <c r="AOO882" s="28"/>
      <c r="AOP882" s="28"/>
      <c r="AOQ882" s="28"/>
      <c r="AOR882" s="28"/>
      <c r="AOS882" s="28"/>
      <c r="AOT882" s="28"/>
      <c r="AOU882" s="28"/>
      <c r="AOV882" s="28"/>
      <c r="AOW882" s="28"/>
      <c r="AOX882" s="28"/>
      <c r="AOY882" s="28"/>
      <c r="AOZ882" s="28"/>
      <c r="APA882" s="28"/>
      <c r="APB882" s="28"/>
      <c r="APC882" s="28"/>
      <c r="APD882" s="28"/>
      <c r="APE882" s="28"/>
      <c r="APF882" s="28"/>
      <c r="APG882" s="28"/>
      <c r="APH882" s="28"/>
      <c r="API882" s="28"/>
      <c r="APJ882" s="28"/>
      <c r="APK882" s="28"/>
      <c r="APL882" s="28"/>
      <c r="APM882" s="28"/>
      <c r="APN882" s="28"/>
      <c r="APO882" s="28"/>
      <c r="APP882" s="28"/>
      <c r="APQ882" s="28"/>
      <c r="APR882" s="28"/>
      <c r="APS882" s="28"/>
      <c r="APT882" s="28"/>
      <c r="APU882" s="28"/>
      <c r="APV882" s="28"/>
      <c r="APW882" s="28"/>
      <c r="APX882" s="28"/>
      <c r="APY882" s="28"/>
      <c r="APZ882" s="28"/>
      <c r="AQA882" s="28"/>
      <c r="AQB882" s="28"/>
      <c r="AQC882" s="28"/>
      <c r="AQD882" s="28"/>
      <c r="AQE882" s="28"/>
      <c r="AQF882" s="28"/>
      <c r="AQG882" s="28"/>
      <c r="AQH882" s="28"/>
      <c r="AQI882" s="28"/>
      <c r="AQJ882" s="28"/>
      <c r="AQK882" s="28"/>
      <c r="AQL882" s="28"/>
      <c r="AQM882" s="28"/>
      <c r="AQN882" s="28"/>
      <c r="AQO882" s="28"/>
      <c r="AQP882" s="28"/>
      <c r="AQQ882" s="28"/>
      <c r="AQR882" s="28"/>
      <c r="AQS882" s="28"/>
      <c r="AQT882" s="28"/>
      <c r="AQU882" s="28"/>
      <c r="AQV882" s="28"/>
      <c r="AQW882" s="28"/>
      <c r="AQX882" s="28"/>
      <c r="AQY882" s="28"/>
      <c r="AQZ882" s="28"/>
      <c r="ARA882" s="28"/>
      <c r="ARB882" s="28"/>
      <c r="ARC882" s="28"/>
      <c r="ARD882" s="28"/>
      <c r="ARE882" s="28"/>
      <c r="ARF882" s="28"/>
      <c r="ARG882" s="28"/>
      <c r="ARH882" s="28"/>
      <c r="ARI882" s="28"/>
      <c r="ARJ882" s="28"/>
      <c r="ARK882" s="28"/>
      <c r="ARL882" s="28"/>
      <c r="ARM882" s="28"/>
      <c r="ARN882" s="28"/>
      <c r="ARO882" s="28"/>
      <c r="ARP882" s="28"/>
      <c r="ARQ882" s="28"/>
      <c r="ARR882" s="28"/>
      <c r="ARS882" s="28"/>
      <c r="ART882" s="28"/>
      <c r="ARU882" s="28"/>
      <c r="ARV882" s="28"/>
      <c r="ARW882" s="28"/>
      <c r="ARX882" s="28"/>
      <c r="ARY882" s="28"/>
      <c r="ARZ882" s="28"/>
      <c r="ASA882" s="28"/>
      <c r="ASB882" s="28"/>
      <c r="ASC882" s="28"/>
      <c r="ASD882" s="28"/>
      <c r="ASE882" s="28"/>
      <c r="ASF882" s="28"/>
      <c r="ASG882" s="28"/>
      <c r="ASH882" s="28"/>
      <c r="ASI882" s="28"/>
      <c r="ASJ882" s="28"/>
      <c r="ASK882" s="28"/>
      <c r="ASL882" s="28"/>
      <c r="ASM882" s="28"/>
      <c r="ASN882" s="28"/>
      <c r="ASO882" s="28"/>
      <c r="ASP882" s="28"/>
      <c r="ASQ882" s="28"/>
      <c r="ASR882" s="28"/>
      <c r="ASS882" s="28"/>
      <c r="AST882" s="28"/>
      <c r="ASU882" s="28"/>
      <c r="ASV882" s="28"/>
      <c r="ASW882" s="28"/>
      <c r="ASX882" s="28"/>
      <c r="ASY882" s="28"/>
      <c r="ASZ882" s="28"/>
      <c r="ATA882" s="28"/>
      <c r="ATB882" s="28"/>
      <c r="ATC882" s="28"/>
      <c r="ATD882" s="28"/>
      <c r="ATE882" s="28"/>
      <c r="ATF882" s="28"/>
      <c r="ATG882" s="28"/>
      <c r="ATH882" s="28"/>
      <c r="ATI882" s="28"/>
      <c r="ATJ882" s="28"/>
      <c r="ATK882" s="28"/>
      <c r="ATL882" s="28"/>
      <c r="ATM882" s="28"/>
      <c r="ATN882" s="28"/>
      <c r="ATO882" s="28"/>
      <c r="ATP882" s="28"/>
      <c r="ATQ882" s="28"/>
      <c r="ATR882" s="28"/>
      <c r="ATS882" s="28"/>
      <c r="ATT882" s="28"/>
      <c r="ATU882" s="28"/>
      <c r="ATV882" s="28"/>
      <c r="ATW882" s="28"/>
      <c r="ATX882" s="28"/>
      <c r="ATY882" s="28"/>
      <c r="ATZ882" s="28"/>
      <c r="AUA882" s="28"/>
      <c r="AUB882" s="28"/>
      <c r="AUC882" s="28"/>
      <c r="AUD882" s="28"/>
      <c r="AUE882" s="28"/>
      <c r="AUF882" s="28"/>
      <c r="AUG882" s="28"/>
      <c r="AUH882" s="28"/>
      <c r="AUI882" s="28"/>
      <c r="AUJ882" s="28"/>
      <c r="AUK882" s="28"/>
      <c r="AUL882" s="28"/>
      <c r="AUM882" s="28"/>
      <c r="AUN882" s="28"/>
      <c r="AUO882" s="28"/>
      <c r="AUP882" s="28"/>
      <c r="AUQ882" s="28"/>
      <c r="AUR882" s="28"/>
      <c r="AUS882" s="28"/>
      <c r="AUT882" s="28"/>
      <c r="AUU882" s="28"/>
      <c r="AUV882" s="28"/>
      <c r="AUW882" s="28"/>
      <c r="AUX882" s="28"/>
      <c r="AUY882" s="28"/>
      <c r="AUZ882" s="28"/>
      <c r="AVA882" s="28"/>
      <c r="AVB882" s="28"/>
      <c r="AVC882" s="28"/>
      <c r="AVD882" s="28"/>
      <c r="AVE882" s="28"/>
      <c r="AVF882" s="28"/>
      <c r="AVG882" s="28"/>
      <c r="AVH882" s="28"/>
      <c r="AVI882" s="28"/>
      <c r="AVJ882" s="28"/>
      <c r="AVK882" s="28"/>
      <c r="AVL882" s="28"/>
      <c r="AVM882" s="28"/>
      <c r="AVN882" s="28"/>
      <c r="AVO882" s="28"/>
      <c r="AVP882" s="28"/>
      <c r="AVQ882" s="28"/>
      <c r="AVR882" s="28"/>
      <c r="AVS882" s="28"/>
      <c r="AVT882" s="28"/>
      <c r="AVU882" s="28"/>
      <c r="AVV882" s="28"/>
      <c r="AVW882" s="28"/>
      <c r="AVX882" s="28"/>
      <c r="AVY882" s="28"/>
      <c r="AVZ882" s="28"/>
      <c r="AWA882" s="28"/>
      <c r="AWB882" s="28"/>
      <c r="AWC882" s="28"/>
      <c r="AWD882" s="28"/>
      <c r="AWE882" s="28"/>
      <c r="AWF882" s="28"/>
      <c r="AWG882" s="28"/>
      <c r="AWH882" s="28"/>
      <c r="AWI882" s="28"/>
      <c r="AWJ882" s="28"/>
      <c r="AWK882" s="28"/>
      <c r="AWL882" s="28"/>
      <c r="AWM882" s="28"/>
      <c r="AWN882" s="28"/>
      <c r="AWO882" s="28"/>
      <c r="AWP882" s="28"/>
      <c r="AWQ882" s="28"/>
      <c r="AWR882" s="28"/>
      <c r="AWS882" s="28"/>
      <c r="AWT882" s="28"/>
      <c r="AWU882" s="28"/>
      <c r="AWV882" s="28"/>
      <c r="AWW882" s="28"/>
      <c r="AWX882" s="28"/>
      <c r="AWY882" s="28"/>
      <c r="AWZ882" s="28"/>
      <c r="AXA882" s="28"/>
      <c r="AXB882" s="28"/>
      <c r="AXC882" s="28"/>
      <c r="AXD882" s="28"/>
      <c r="AXE882" s="28"/>
      <c r="AXF882" s="28"/>
      <c r="AXG882" s="28"/>
      <c r="AXH882" s="28"/>
      <c r="AXI882" s="28"/>
      <c r="AXJ882" s="28"/>
      <c r="AXK882" s="28"/>
      <c r="AXL882" s="28"/>
      <c r="AXM882" s="28"/>
      <c r="AXN882" s="28"/>
      <c r="AXO882" s="28"/>
      <c r="AXP882" s="28"/>
      <c r="AXQ882" s="28"/>
      <c r="AXR882" s="28"/>
      <c r="AXS882" s="28"/>
      <c r="AXT882" s="28"/>
      <c r="AXU882" s="28"/>
      <c r="AXV882" s="28"/>
      <c r="AXW882" s="28"/>
      <c r="AXX882" s="28"/>
      <c r="AXY882" s="28"/>
      <c r="AXZ882" s="28"/>
      <c r="AYA882" s="28"/>
      <c r="AYB882" s="28"/>
      <c r="AYC882" s="28"/>
      <c r="AYD882" s="28"/>
      <c r="AYE882" s="28"/>
      <c r="AYF882" s="28"/>
      <c r="AYG882" s="28"/>
      <c r="AYH882" s="28"/>
      <c r="AYI882" s="28"/>
      <c r="AYJ882" s="28"/>
      <c r="AYK882" s="28"/>
      <c r="AYL882" s="28"/>
      <c r="AYM882" s="28"/>
      <c r="AYN882" s="28"/>
      <c r="AYO882" s="28"/>
      <c r="AYP882" s="28"/>
      <c r="AYQ882" s="28"/>
      <c r="AYR882" s="28"/>
      <c r="AYS882" s="28"/>
      <c r="AYT882" s="28"/>
      <c r="AYU882" s="28"/>
      <c r="AYV882" s="28"/>
      <c r="AYW882" s="28"/>
      <c r="AYX882" s="28"/>
      <c r="AYY882" s="28"/>
      <c r="AYZ882" s="28"/>
      <c r="AZA882" s="28"/>
      <c r="AZB882" s="28"/>
      <c r="AZC882" s="28"/>
      <c r="AZD882" s="28"/>
      <c r="AZE882" s="28"/>
      <c r="AZF882" s="28"/>
      <c r="AZG882" s="28"/>
      <c r="AZH882" s="28"/>
      <c r="AZI882" s="28"/>
      <c r="AZJ882" s="28"/>
      <c r="AZK882" s="28"/>
      <c r="AZL882" s="28"/>
      <c r="AZM882" s="28"/>
      <c r="AZN882" s="28"/>
      <c r="AZO882" s="28"/>
      <c r="AZP882" s="28"/>
      <c r="AZQ882" s="28"/>
      <c r="AZR882" s="28"/>
      <c r="AZS882" s="28"/>
      <c r="AZT882" s="28"/>
      <c r="AZU882" s="28"/>
      <c r="AZV882" s="28"/>
      <c r="AZW882" s="28"/>
      <c r="AZX882" s="28"/>
      <c r="AZY882" s="28"/>
      <c r="AZZ882" s="28"/>
      <c r="BAA882" s="28"/>
      <c r="BAB882" s="28"/>
      <c r="BAC882" s="28"/>
      <c r="BAD882" s="28"/>
      <c r="BAE882" s="28"/>
      <c r="BAF882" s="28"/>
      <c r="BAG882" s="28"/>
      <c r="BAH882" s="28"/>
      <c r="BAI882" s="28"/>
      <c r="BAJ882" s="28"/>
      <c r="BAK882" s="28"/>
      <c r="BAL882" s="28"/>
      <c r="BAM882" s="28"/>
      <c r="BAN882" s="28"/>
      <c r="BAO882" s="28"/>
      <c r="BAP882" s="28"/>
      <c r="BAQ882" s="28"/>
      <c r="BAR882" s="28"/>
      <c r="BAS882" s="28"/>
      <c r="BAT882" s="28"/>
      <c r="BAU882" s="28"/>
      <c r="BAV882" s="28"/>
      <c r="BAW882" s="28"/>
      <c r="BAX882" s="28"/>
      <c r="BAY882" s="28"/>
      <c r="BAZ882" s="28"/>
      <c r="BBA882" s="28"/>
      <c r="BBB882" s="28"/>
      <c r="BBC882" s="28"/>
      <c r="BBD882" s="28"/>
      <c r="BBE882" s="28"/>
      <c r="BBF882" s="28"/>
      <c r="BBG882" s="28"/>
      <c r="BBH882" s="28"/>
      <c r="BBI882" s="28"/>
      <c r="BBJ882" s="28"/>
      <c r="BBK882" s="28"/>
      <c r="BBL882" s="28"/>
      <c r="BBM882" s="28"/>
      <c r="BBN882" s="28"/>
      <c r="BBO882" s="28"/>
      <c r="BBP882" s="28"/>
      <c r="BBQ882" s="28"/>
      <c r="BBR882" s="28"/>
      <c r="BBS882" s="28"/>
      <c r="BBT882" s="28"/>
      <c r="BBU882" s="28"/>
      <c r="BBV882" s="28"/>
      <c r="BBW882" s="28"/>
      <c r="BBX882" s="28"/>
      <c r="BBY882" s="28"/>
      <c r="BBZ882" s="28"/>
      <c r="BCA882" s="28"/>
      <c r="BCB882" s="28"/>
      <c r="BCC882" s="28"/>
      <c r="BCD882" s="28"/>
      <c r="BCE882" s="28"/>
      <c r="BCF882" s="28"/>
      <c r="BCG882" s="28"/>
      <c r="BCH882" s="28"/>
      <c r="BCI882" s="28"/>
      <c r="BCJ882" s="28"/>
      <c r="BCK882" s="28"/>
      <c r="BCL882" s="28"/>
      <c r="BCM882" s="28"/>
      <c r="BCN882" s="28"/>
      <c r="BCO882" s="28"/>
      <c r="BCP882" s="28"/>
      <c r="BCQ882" s="28"/>
      <c r="BCR882" s="28"/>
      <c r="BCS882" s="28"/>
      <c r="BCT882" s="28"/>
      <c r="BCU882" s="28"/>
      <c r="BCV882" s="28"/>
      <c r="BCW882" s="28"/>
      <c r="BCX882" s="28"/>
      <c r="BCY882" s="28"/>
      <c r="BCZ882" s="28"/>
      <c r="BDA882" s="28"/>
      <c r="BDB882" s="28"/>
      <c r="BDC882" s="28"/>
      <c r="BDD882" s="28"/>
      <c r="BDE882" s="28"/>
      <c r="BDF882" s="28"/>
      <c r="BDG882" s="28"/>
      <c r="BDH882" s="28"/>
      <c r="BDI882" s="28"/>
      <c r="BDJ882" s="28"/>
      <c r="BDK882" s="28"/>
      <c r="BDL882" s="28"/>
      <c r="BDM882" s="28"/>
      <c r="BDN882" s="28"/>
      <c r="BDO882" s="28"/>
      <c r="BDP882" s="28"/>
      <c r="BDQ882" s="28"/>
      <c r="BDR882" s="28"/>
      <c r="BDS882" s="28"/>
      <c r="BDT882" s="28"/>
      <c r="BDU882" s="28"/>
      <c r="BDV882" s="28"/>
      <c r="BDW882" s="28"/>
      <c r="BDX882" s="28"/>
      <c r="BDY882" s="28"/>
      <c r="BDZ882" s="28"/>
      <c r="BEA882" s="28"/>
      <c r="BEB882" s="28"/>
      <c r="BEC882" s="28"/>
      <c r="BED882" s="28"/>
      <c r="BEE882" s="28"/>
      <c r="BEF882" s="28"/>
      <c r="BEG882" s="28"/>
      <c r="BEH882" s="28"/>
      <c r="BEI882" s="28"/>
      <c r="BEJ882" s="28"/>
      <c r="BEK882" s="28"/>
      <c r="BEL882" s="28"/>
      <c r="BEM882" s="28"/>
      <c r="BEN882" s="28"/>
      <c r="BEO882" s="28"/>
      <c r="BEP882" s="28"/>
      <c r="BEQ882" s="28"/>
      <c r="BER882" s="28"/>
      <c r="BES882" s="28"/>
      <c r="BET882" s="28"/>
      <c r="BEU882" s="28"/>
      <c r="BEV882" s="28"/>
      <c r="BEW882" s="28"/>
      <c r="BEX882" s="28"/>
      <c r="BEY882" s="28"/>
      <c r="BEZ882" s="28"/>
      <c r="BFA882" s="28"/>
      <c r="BFB882" s="28"/>
      <c r="BFC882" s="28"/>
      <c r="BFD882" s="28"/>
      <c r="BFE882" s="28"/>
      <c r="BFF882" s="28"/>
      <c r="BFG882" s="28"/>
      <c r="BFH882" s="28"/>
      <c r="BFI882" s="28"/>
      <c r="BFJ882" s="28"/>
      <c r="BFK882" s="28"/>
      <c r="BFL882" s="28"/>
      <c r="BFM882" s="28"/>
      <c r="BFN882" s="28"/>
      <c r="BFO882" s="28"/>
      <c r="BFP882" s="28"/>
      <c r="BFQ882" s="28"/>
      <c r="BFR882" s="28"/>
      <c r="BFS882" s="28"/>
      <c r="BFT882" s="28"/>
      <c r="BFU882" s="28"/>
      <c r="BFV882" s="28"/>
      <c r="BFW882" s="28"/>
      <c r="BFX882" s="28"/>
      <c r="BFY882" s="28"/>
      <c r="BFZ882" s="28"/>
      <c r="BGA882" s="28"/>
      <c r="BGB882" s="28"/>
      <c r="BGC882" s="28"/>
      <c r="BGD882" s="28"/>
      <c r="BGE882" s="28"/>
      <c r="BGF882" s="28"/>
      <c r="BGG882" s="28"/>
      <c r="BGH882" s="28"/>
      <c r="BGI882" s="28"/>
      <c r="BGJ882" s="28"/>
      <c r="BGK882" s="28"/>
      <c r="BGL882" s="28"/>
      <c r="BGM882" s="28"/>
      <c r="BGN882" s="28"/>
      <c r="BGO882" s="28"/>
      <c r="BGP882" s="28"/>
      <c r="BGQ882" s="28"/>
      <c r="BGR882" s="28"/>
      <c r="BGS882" s="28"/>
      <c r="BGT882" s="28"/>
      <c r="BGU882" s="28"/>
      <c r="BGV882" s="28"/>
      <c r="BGW882" s="28"/>
      <c r="BGX882" s="28"/>
      <c r="BGY882" s="28"/>
      <c r="BGZ882" s="28"/>
      <c r="BHA882" s="28"/>
      <c r="BHB882" s="28"/>
      <c r="BHC882" s="28"/>
      <c r="BHD882" s="28"/>
      <c r="BHE882" s="28"/>
      <c r="BHF882" s="28"/>
      <c r="BHG882" s="28"/>
      <c r="BHH882" s="28"/>
      <c r="BHI882" s="28"/>
      <c r="BHJ882" s="28"/>
      <c r="BHK882" s="28"/>
      <c r="BHL882" s="28"/>
      <c r="BHM882" s="28"/>
      <c r="BHN882" s="28"/>
      <c r="BHO882" s="28"/>
      <c r="BHP882" s="28"/>
      <c r="BHQ882" s="28"/>
      <c r="BHR882" s="28"/>
      <c r="BHS882" s="28"/>
      <c r="BHT882" s="28"/>
      <c r="BHU882" s="28"/>
      <c r="BHV882" s="28"/>
      <c r="BHW882" s="28"/>
      <c r="BHX882" s="28"/>
      <c r="BHY882" s="28"/>
      <c r="BHZ882" s="28"/>
      <c r="BIA882" s="28"/>
      <c r="BIB882" s="28"/>
      <c r="BIC882" s="28"/>
      <c r="BID882" s="28"/>
      <c r="BIE882" s="28"/>
      <c r="BIF882" s="28"/>
      <c r="BIG882" s="28"/>
      <c r="BIH882" s="28"/>
      <c r="BII882" s="28"/>
      <c r="BIJ882" s="28"/>
      <c r="BIK882" s="28"/>
      <c r="BIL882" s="28"/>
      <c r="BIM882" s="28"/>
      <c r="BIN882" s="28"/>
      <c r="BIO882" s="28"/>
      <c r="BIP882" s="28"/>
      <c r="BIQ882" s="28"/>
      <c r="BIR882" s="28"/>
      <c r="BIS882" s="28"/>
      <c r="BIT882" s="28"/>
      <c r="BIU882" s="28"/>
      <c r="BIV882" s="28"/>
      <c r="BIW882" s="28"/>
      <c r="BIX882" s="28"/>
      <c r="BIY882" s="28"/>
      <c r="BIZ882" s="28"/>
      <c r="BJA882" s="28"/>
      <c r="BJB882" s="28"/>
      <c r="BJC882" s="28"/>
      <c r="BJD882" s="28"/>
      <c r="BJE882" s="28"/>
      <c r="BJF882" s="28"/>
      <c r="BJG882" s="28"/>
      <c r="BJH882" s="28"/>
      <c r="BJI882" s="28"/>
      <c r="BJJ882" s="28"/>
      <c r="BJK882" s="28"/>
      <c r="BJL882" s="28"/>
      <c r="BJM882" s="28"/>
      <c r="BJN882" s="28"/>
      <c r="BJO882" s="28"/>
      <c r="BJP882" s="28"/>
      <c r="BJQ882" s="28"/>
      <c r="BJR882" s="28"/>
      <c r="BJS882" s="28"/>
      <c r="BJT882" s="28"/>
      <c r="BJU882" s="28"/>
      <c r="BJV882" s="28"/>
      <c r="BJW882" s="28"/>
      <c r="BJX882" s="28"/>
      <c r="BJY882" s="28"/>
      <c r="BJZ882" s="28"/>
      <c r="BKA882" s="28"/>
      <c r="BKB882" s="28"/>
      <c r="BKC882" s="28"/>
      <c r="BKD882" s="28"/>
      <c r="BKE882" s="28"/>
      <c r="BKF882" s="28"/>
      <c r="BKG882" s="28"/>
      <c r="BKH882" s="28"/>
      <c r="BKI882" s="28"/>
      <c r="BKJ882" s="28"/>
      <c r="BKK882" s="28"/>
      <c r="BKL882" s="28"/>
      <c r="BKM882" s="28"/>
      <c r="BKN882" s="28"/>
      <c r="BKO882" s="28"/>
      <c r="BKP882" s="28"/>
      <c r="BKQ882" s="28"/>
      <c r="BKR882" s="28"/>
      <c r="BKS882" s="28"/>
      <c r="BKT882" s="28"/>
      <c r="BKU882" s="28"/>
      <c r="BKV882" s="28"/>
      <c r="BKW882" s="28"/>
      <c r="BKX882" s="28"/>
      <c r="BKY882" s="28"/>
      <c r="BKZ882" s="28"/>
      <c r="BLA882" s="28"/>
      <c r="BLB882" s="28"/>
      <c r="BLC882" s="28"/>
      <c r="BLD882" s="28"/>
      <c r="BLE882" s="28"/>
      <c r="BLF882" s="28"/>
      <c r="BLG882" s="28"/>
      <c r="BLH882" s="28"/>
      <c r="BLI882" s="28"/>
      <c r="BLJ882" s="28"/>
      <c r="BLK882" s="28"/>
      <c r="BLL882" s="28"/>
      <c r="BLM882" s="28"/>
      <c r="BLN882" s="28"/>
      <c r="BLO882" s="28"/>
      <c r="BLP882" s="28"/>
      <c r="BLQ882" s="28"/>
      <c r="BLR882" s="28"/>
      <c r="BLS882" s="28"/>
      <c r="BLT882" s="28"/>
      <c r="BLU882" s="28"/>
      <c r="BLV882" s="28"/>
      <c r="BLW882" s="28"/>
      <c r="BLX882" s="28"/>
      <c r="BLY882" s="28"/>
      <c r="BLZ882" s="28"/>
      <c r="BMA882" s="28"/>
      <c r="BMB882" s="28"/>
      <c r="BMC882" s="28"/>
      <c r="BMD882" s="28"/>
      <c r="BME882" s="28"/>
      <c r="BMF882" s="28"/>
      <c r="BMG882" s="28"/>
      <c r="BMH882" s="28"/>
      <c r="BMI882" s="28"/>
      <c r="BMJ882" s="28"/>
      <c r="BMK882" s="28"/>
      <c r="BML882" s="28"/>
      <c r="BMM882" s="28"/>
      <c r="BMN882" s="28"/>
      <c r="BMO882" s="28"/>
      <c r="BMP882" s="28"/>
      <c r="BMQ882" s="28"/>
      <c r="BMR882" s="28"/>
      <c r="BMS882" s="28"/>
      <c r="BMT882" s="28"/>
      <c r="BMU882" s="28"/>
      <c r="BMV882" s="28"/>
      <c r="BMW882" s="28"/>
      <c r="BMX882" s="28"/>
      <c r="BMY882" s="28"/>
      <c r="BMZ882" s="28"/>
      <c r="BNA882" s="28"/>
      <c r="BNB882" s="28"/>
      <c r="BNC882" s="28"/>
      <c r="BND882" s="28"/>
      <c r="BNE882" s="28"/>
      <c r="BNF882" s="28"/>
      <c r="BNG882" s="28"/>
      <c r="BNH882" s="28"/>
      <c r="BNI882" s="28"/>
      <c r="BNJ882" s="28"/>
      <c r="BNK882" s="28"/>
      <c r="BNL882" s="28"/>
      <c r="BNM882" s="28"/>
      <c r="BNN882" s="28"/>
      <c r="BNO882" s="28"/>
      <c r="BNP882" s="28"/>
      <c r="BNQ882" s="28"/>
      <c r="BNR882" s="28"/>
      <c r="BNS882" s="28"/>
      <c r="BNT882" s="28"/>
      <c r="BNU882" s="28"/>
      <c r="BNV882" s="28"/>
      <c r="BNW882" s="28"/>
      <c r="BNX882" s="28"/>
      <c r="BNY882" s="28"/>
      <c r="BNZ882" s="28"/>
      <c r="BOA882" s="28"/>
      <c r="BOB882" s="28"/>
      <c r="BOC882" s="28"/>
      <c r="BOD882" s="28"/>
      <c r="BOE882" s="28"/>
      <c r="BOF882" s="28"/>
      <c r="BOG882" s="28"/>
      <c r="BOH882" s="28"/>
      <c r="BOI882" s="28"/>
      <c r="BOJ882" s="28"/>
      <c r="BOK882" s="28"/>
      <c r="BOL882" s="28"/>
      <c r="BOM882" s="28"/>
      <c r="BON882" s="28"/>
      <c r="BOO882" s="28"/>
      <c r="BOP882" s="28"/>
      <c r="BOQ882" s="28"/>
      <c r="BOR882" s="28"/>
      <c r="BOS882" s="28"/>
      <c r="BOT882" s="28"/>
      <c r="BOU882" s="28"/>
      <c r="BOV882" s="28"/>
      <c r="BOW882" s="28"/>
      <c r="BOX882" s="28"/>
      <c r="BOY882" s="28"/>
      <c r="BOZ882" s="28"/>
      <c r="BPA882" s="28"/>
      <c r="BPB882" s="28"/>
      <c r="BPC882" s="28"/>
      <c r="BPD882" s="28"/>
      <c r="BPE882" s="28"/>
      <c r="BPF882" s="28"/>
      <c r="BPG882" s="28"/>
      <c r="BPH882" s="28"/>
      <c r="BPI882" s="28"/>
      <c r="BPJ882" s="28"/>
      <c r="BPK882" s="28"/>
      <c r="BPL882" s="28"/>
      <c r="BPM882" s="28"/>
      <c r="BPN882" s="28"/>
      <c r="BPO882" s="28"/>
      <c r="BPP882" s="28"/>
      <c r="BPQ882" s="28"/>
      <c r="BPR882" s="28"/>
      <c r="BPS882" s="28"/>
      <c r="BPT882" s="28"/>
      <c r="BPU882" s="28"/>
      <c r="BPV882" s="28"/>
      <c r="BPW882" s="28"/>
      <c r="BPX882" s="28"/>
      <c r="BPY882" s="28"/>
      <c r="BPZ882" s="28"/>
      <c r="BQA882" s="28"/>
      <c r="BQB882" s="28"/>
      <c r="BQC882" s="28"/>
      <c r="BQD882" s="28"/>
      <c r="BQE882" s="28"/>
      <c r="BQF882" s="28"/>
      <c r="BQG882" s="28"/>
      <c r="BQH882" s="28"/>
      <c r="BQI882" s="28"/>
      <c r="BQJ882" s="28"/>
      <c r="BQK882" s="28"/>
      <c r="BQL882" s="28"/>
      <c r="BQM882" s="28"/>
      <c r="BQN882" s="28"/>
      <c r="BQO882" s="28"/>
      <c r="BQP882" s="28"/>
      <c r="BQQ882" s="28"/>
      <c r="BQR882" s="28"/>
      <c r="BQS882" s="28"/>
      <c r="BQT882" s="28"/>
      <c r="BQU882" s="28"/>
      <c r="BQV882" s="28"/>
      <c r="BQW882" s="28"/>
      <c r="BQX882" s="28"/>
      <c r="BQY882" s="28"/>
      <c r="BQZ882" s="28"/>
      <c r="BRA882" s="28"/>
      <c r="BRB882" s="28"/>
      <c r="BRC882" s="28"/>
      <c r="BRD882" s="28"/>
      <c r="BRE882" s="28"/>
      <c r="BRF882" s="28"/>
      <c r="BRG882" s="28"/>
      <c r="BRH882" s="28"/>
      <c r="BRI882" s="28"/>
      <c r="BRJ882" s="28"/>
      <c r="BRK882" s="28"/>
      <c r="BRL882" s="28"/>
      <c r="BRM882" s="28"/>
      <c r="BRN882" s="28"/>
      <c r="BRO882" s="28"/>
      <c r="BRP882" s="28"/>
      <c r="BRQ882" s="28"/>
      <c r="BRR882" s="28"/>
      <c r="BRS882" s="28"/>
      <c r="BRT882" s="28"/>
      <c r="BRU882" s="28"/>
      <c r="BRV882" s="28"/>
      <c r="BRW882" s="28"/>
      <c r="BRX882" s="28"/>
      <c r="BRY882" s="28"/>
      <c r="BRZ882" s="28"/>
      <c r="BSA882" s="28"/>
      <c r="BSB882" s="28"/>
      <c r="BSC882" s="28"/>
      <c r="BSD882" s="28"/>
      <c r="BSE882" s="28"/>
      <c r="BSF882" s="28"/>
      <c r="BSG882" s="28"/>
      <c r="BSH882" s="28"/>
      <c r="BSI882" s="28"/>
      <c r="BSJ882" s="28"/>
      <c r="BSK882" s="28"/>
      <c r="BSL882" s="28"/>
      <c r="BSM882" s="28"/>
      <c r="BSN882" s="28"/>
      <c r="BSO882" s="28"/>
      <c r="BSP882" s="28"/>
      <c r="BSQ882" s="28"/>
      <c r="BSR882" s="28"/>
      <c r="BSS882" s="28"/>
      <c r="BST882" s="28"/>
      <c r="BSU882" s="28"/>
      <c r="BSV882" s="28"/>
      <c r="BSW882" s="28"/>
      <c r="BSX882" s="28"/>
      <c r="BSY882" s="28"/>
      <c r="BSZ882" s="28"/>
      <c r="BTA882" s="28"/>
      <c r="BTB882" s="28"/>
      <c r="BTC882" s="28"/>
      <c r="BTD882" s="28"/>
      <c r="BTE882" s="28"/>
      <c r="BTF882" s="28"/>
      <c r="BTG882" s="28"/>
      <c r="BTH882" s="28"/>
      <c r="BTI882" s="28"/>
      <c r="BTJ882" s="28"/>
      <c r="BTK882" s="28"/>
      <c r="BTL882" s="28"/>
      <c r="BTM882" s="28"/>
      <c r="BTN882" s="28"/>
      <c r="BTO882" s="28"/>
      <c r="BTP882" s="28"/>
      <c r="BTQ882" s="28"/>
      <c r="BTR882" s="28"/>
      <c r="BTS882" s="28"/>
      <c r="BTT882" s="28"/>
      <c r="BTU882" s="28"/>
      <c r="BTV882" s="28"/>
      <c r="BTW882" s="28"/>
      <c r="BTX882" s="28"/>
      <c r="BTY882" s="28"/>
      <c r="BTZ882" s="28"/>
      <c r="BUA882" s="28"/>
      <c r="BUB882" s="28"/>
      <c r="BUC882" s="28"/>
      <c r="BUD882" s="28"/>
      <c r="BUE882" s="28"/>
      <c r="BUF882" s="28"/>
      <c r="BUG882" s="28"/>
      <c r="BUH882" s="28"/>
      <c r="BUI882" s="28"/>
      <c r="BUJ882" s="28"/>
      <c r="BUK882" s="28"/>
      <c r="BUL882" s="28"/>
      <c r="BUM882" s="28"/>
      <c r="BUN882" s="28"/>
      <c r="BUO882" s="28"/>
      <c r="BUP882" s="28"/>
      <c r="BUQ882" s="28"/>
      <c r="BUR882" s="28"/>
      <c r="BUS882" s="28"/>
      <c r="BUT882" s="28"/>
      <c r="BUU882" s="28"/>
      <c r="BUV882" s="28"/>
      <c r="BUW882" s="28"/>
      <c r="BUX882" s="28"/>
      <c r="BUY882" s="28"/>
      <c r="BUZ882" s="28"/>
      <c r="BVA882" s="28"/>
      <c r="BVB882" s="28"/>
      <c r="BVC882" s="28"/>
      <c r="BVD882" s="28"/>
      <c r="BVE882" s="28"/>
      <c r="BVF882" s="28"/>
      <c r="BVG882" s="28"/>
      <c r="BVH882" s="28"/>
      <c r="BVI882" s="28"/>
      <c r="BVJ882" s="28"/>
      <c r="BVK882" s="28"/>
      <c r="BVL882" s="28"/>
      <c r="BVM882" s="28"/>
      <c r="BVN882" s="28"/>
      <c r="BVO882" s="28"/>
      <c r="BVP882" s="28"/>
      <c r="BVQ882" s="28"/>
      <c r="BVR882" s="28"/>
      <c r="BVS882" s="28"/>
      <c r="BVT882" s="28"/>
      <c r="BVU882" s="28"/>
      <c r="BVV882" s="28"/>
      <c r="BVW882" s="28"/>
      <c r="BVX882" s="28"/>
      <c r="BVY882" s="28"/>
      <c r="BVZ882" s="28"/>
      <c r="BWA882" s="28"/>
      <c r="BWB882" s="28"/>
      <c r="BWC882" s="28"/>
      <c r="BWD882" s="28"/>
      <c r="BWE882" s="28"/>
      <c r="BWF882" s="28"/>
      <c r="BWG882" s="28"/>
      <c r="BWH882" s="28"/>
      <c r="BWI882" s="28"/>
      <c r="BWJ882" s="28"/>
      <c r="BWK882" s="28"/>
      <c r="BWL882" s="28"/>
      <c r="BWM882" s="28"/>
      <c r="BWN882" s="28"/>
      <c r="BWO882" s="28"/>
      <c r="BWP882" s="28"/>
      <c r="BWQ882" s="28"/>
      <c r="BWR882" s="28"/>
      <c r="BWS882" s="28"/>
      <c r="BWT882" s="28"/>
      <c r="BWU882" s="28"/>
      <c r="BWV882" s="28"/>
      <c r="BWW882" s="28"/>
      <c r="BWX882" s="28"/>
      <c r="BWY882" s="28"/>
      <c r="BWZ882" s="28"/>
      <c r="BXA882" s="28"/>
      <c r="BXB882" s="28"/>
      <c r="BXC882" s="28"/>
      <c r="BXD882" s="28"/>
      <c r="BXE882" s="28"/>
      <c r="BXF882" s="28"/>
      <c r="BXG882" s="28"/>
      <c r="BXH882" s="28"/>
      <c r="BXI882" s="28"/>
      <c r="BXJ882" s="28"/>
      <c r="BXK882" s="28"/>
      <c r="BXL882" s="28"/>
      <c r="BXM882" s="28"/>
      <c r="BXN882" s="28"/>
      <c r="BXO882" s="28"/>
      <c r="BXP882" s="28"/>
      <c r="BXQ882" s="28"/>
      <c r="BXR882" s="28"/>
      <c r="BXS882" s="28"/>
      <c r="BXT882" s="28"/>
      <c r="BXU882" s="28"/>
      <c r="BXV882" s="28"/>
      <c r="BXW882" s="28"/>
      <c r="BXX882" s="28"/>
      <c r="BXY882" s="28"/>
      <c r="BXZ882" s="28"/>
      <c r="BYA882" s="28"/>
      <c r="BYB882" s="28"/>
      <c r="BYC882" s="28"/>
      <c r="BYD882" s="28"/>
      <c r="BYE882" s="28"/>
      <c r="BYF882" s="28"/>
      <c r="BYG882" s="28"/>
      <c r="BYH882" s="28"/>
      <c r="BYI882" s="28"/>
      <c r="BYJ882" s="28"/>
      <c r="BYK882" s="28"/>
      <c r="BYL882" s="28"/>
      <c r="BYM882" s="28"/>
      <c r="BYN882" s="28"/>
      <c r="BYO882" s="28"/>
      <c r="BYP882" s="28"/>
      <c r="BYQ882" s="28"/>
      <c r="BYR882" s="28"/>
      <c r="BYS882" s="28"/>
      <c r="BYT882" s="28"/>
      <c r="BYU882" s="28"/>
      <c r="BYV882" s="28"/>
      <c r="BYW882" s="28"/>
      <c r="BYX882" s="28"/>
      <c r="BYY882" s="28"/>
      <c r="BYZ882" s="28"/>
      <c r="BZA882" s="28"/>
      <c r="BZB882" s="28"/>
      <c r="BZC882" s="28"/>
      <c r="BZD882" s="28"/>
      <c r="BZE882" s="28"/>
      <c r="BZF882" s="28"/>
      <c r="BZG882" s="28"/>
      <c r="BZH882" s="28"/>
      <c r="BZI882" s="28"/>
      <c r="BZJ882" s="28"/>
      <c r="BZK882" s="28"/>
      <c r="BZL882" s="28"/>
      <c r="BZM882" s="28"/>
      <c r="BZN882" s="28"/>
      <c r="BZO882" s="28"/>
      <c r="BZP882" s="28"/>
      <c r="BZQ882" s="28"/>
      <c r="BZR882" s="28"/>
      <c r="BZS882" s="28"/>
      <c r="BZT882" s="28"/>
      <c r="BZU882" s="28"/>
      <c r="BZV882" s="28"/>
      <c r="BZW882" s="28"/>
      <c r="BZX882" s="28"/>
      <c r="BZY882" s="28"/>
      <c r="BZZ882" s="28"/>
      <c r="CAA882" s="28"/>
      <c r="CAB882" s="28"/>
      <c r="CAC882" s="28"/>
      <c r="CAD882" s="28"/>
      <c r="CAE882" s="28"/>
      <c r="CAF882" s="28"/>
      <c r="CAG882" s="28"/>
      <c r="CAH882" s="28"/>
      <c r="CAI882" s="28"/>
      <c r="CAJ882" s="28"/>
      <c r="CAK882" s="28"/>
      <c r="CAL882" s="28"/>
      <c r="CAM882" s="28"/>
      <c r="CAN882" s="28"/>
      <c r="CAO882" s="28"/>
      <c r="CAP882" s="28"/>
      <c r="CAQ882" s="28"/>
      <c r="CAR882" s="28"/>
      <c r="CAS882" s="28"/>
      <c r="CAT882" s="28"/>
      <c r="CAU882" s="28"/>
      <c r="CAV882" s="28"/>
      <c r="CAW882" s="28"/>
      <c r="CAX882" s="28"/>
      <c r="CAY882" s="28"/>
      <c r="CAZ882" s="28"/>
      <c r="CBA882" s="28"/>
      <c r="CBB882" s="28"/>
      <c r="CBC882" s="28"/>
      <c r="CBD882" s="28"/>
      <c r="CBE882" s="28"/>
      <c r="CBF882" s="28"/>
      <c r="CBG882" s="28"/>
      <c r="CBH882" s="28"/>
      <c r="CBI882" s="28"/>
      <c r="CBJ882" s="28"/>
      <c r="CBK882" s="28"/>
      <c r="CBL882" s="28"/>
      <c r="CBM882" s="28"/>
      <c r="CBN882" s="28"/>
      <c r="CBO882" s="28"/>
      <c r="CBP882" s="28"/>
      <c r="CBQ882" s="28"/>
      <c r="CBR882" s="28"/>
      <c r="CBS882" s="28"/>
      <c r="CBT882" s="28"/>
      <c r="CBU882" s="28"/>
      <c r="CBV882" s="28"/>
      <c r="CBW882" s="28"/>
      <c r="CBX882" s="28"/>
      <c r="CBY882" s="28"/>
      <c r="CBZ882" s="28"/>
      <c r="CCA882" s="28"/>
      <c r="CCB882" s="28"/>
      <c r="CCC882" s="28"/>
      <c r="CCD882" s="28"/>
      <c r="CCE882" s="28"/>
      <c r="CCF882" s="28"/>
      <c r="CCG882" s="28"/>
      <c r="CCH882" s="28"/>
      <c r="CCI882" s="28"/>
      <c r="CCJ882" s="28"/>
      <c r="CCK882" s="28"/>
      <c r="CCL882" s="28"/>
      <c r="CCM882" s="28"/>
      <c r="CCN882" s="28"/>
      <c r="CCO882" s="28"/>
      <c r="CCP882" s="28"/>
      <c r="CCQ882" s="28"/>
      <c r="CCR882" s="28"/>
      <c r="CCS882" s="28"/>
      <c r="CCT882" s="28"/>
      <c r="CCU882" s="28"/>
      <c r="CCV882" s="28"/>
      <c r="CCW882" s="28"/>
      <c r="CCX882" s="28"/>
      <c r="CCY882" s="28"/>
      <c r="CCZ882" s="28"/>
      <c r="CDA882" s="28"/>
      <c r="CDB882" s="28"/>
      <c r="CDC882" s="28"/>
      <c r="CDD882" s="28"/>
      <c r="CDE882" s="28"/>
      <c r="CDF882" s="28"/>
      <c r="CDG882" s="28"/>
      <c r="CDH882" s="28"/>
      <c r="CDI882" s="28"/>
      <c r="CDJ882" s="28"/>
      <c r="CDK882" s="28"/>
      <c r="CDL882" s="28"/>
      <c r="CDM882" s="28"/>
      <c r="CDN882" s="28"/>
      <c r="CDO882" s="28"/>
      <c r="CDP882" s="28"/>
      <c r="CDQ882" s="28"/>
      <c r="CDR882" s="28"/>
      <c r="CDS882" s="28"/>
      <c r="CDT882" s="28"/>
      <c r="CDU882" s="28"/>
      <c r="CDV882" s="28"/>
      <c r="CDW882" s="28"/>
      <c r="CDX882" s="28"/>
      <c r="CDY882" s="28"/>
      <c r="CDZ882" s="28"/>
      <c r="CEA882" s="28"/>
      <c r="CEB882" s="28"/>
      <c r="CEC882" s="28"/>
      <c r="CED882" s="28"/>
      <c r="CEE882" s="28"/>
      <c r="CEF882" s="28"/>
      <c r="CEG882" s="28"/>
      <c r="CEH882" s="28"/>
      <c r="CEI882" s="28"/>
      <c r="CEJ882" s="28"/>
      <c r="CEK882" s="28"/>
      <c r="CEL882" s="28"/>
      <c r="CEM882" s="28"/>
      <c r="CEN882" s="28"/>
      <c r="CEO882" s="28"/>
      <c r="CEP882" s="28"/>
      <c r="CEQ882" s="28"/>
      <c r="CER882" s="28"/>
      <c r="CES882" s="28"/>
      <c r="CET882" s="28"/>
      <c r="CEU882" s="28"/>
      <c r="CEV882" s="28"/>
      <c r="CEW882" s="28"/>
      <c r="CEX882" s="28"/>
      <c r="CEY882" s="28"/>
      <c r="CEZ882" s="28"/>
      <c r="CFA882" s="28"/>
      <c r="CFB882" s="28"/>
      <c r="CFC882" s="28"/>
      <c r="CFD882" s="28"/>
      <c r="CFE882" s="28"/>
      <c r="CFF882" s="28"/>
      <c r="CFG882" s="28"/>
      <c r="CFH882" s="28"/>
      <c r="CFI882" s="28"/>
      <c r="CFJ882" s="28"/>
      <c r="CFK882" s="28"/>
      <c r="CFL882" s="28"/>
      <c r="CFM882" s="28"/>
      <c r="CFN882" s="28"/>
      <c r="CFO882" s="28"/>
      <c r="CFP882" s="28"/>
      <c r="CFQ882" s="28"/>
      <c r="CFR882" s="28"/>
      <c r="CFS882" s="28"/>
      <c r="CFT882" s="28"/>
      <c r="CFU882" s="28"/>
      <c r="CFV882" s="28"/>
      <c r="CFW882" s="28"/>
      <c r="CFX882" s="28"/>
      <c r="CFY882" s="28"/>
      <c r="CFZ882" s="28"/>
      <c r="CGA882" s="28"/>
      <c r="CGB882" s="28"/>
      <c r="CGC882" s="28"/>
      <c r="CGD882" s="28"/>
      <c r="CGE882" s="28"/>
      <c r="CGF882" s="28"/>
      <c r="CGG882" s="28"/>
      <c r="CGH882" s="28"/>
      <c r="CGI882" s="28"/>
      <c r="CGJ882" s="28"/>
      <c r="CGK882" s="28"/>
      <c r="CGL882" s="28"/>
      <c r="CGM882" s="28"/>
      <c r="CGN882" s="28"/>
      <c r="CGO882" s="28"/>
      <c r="CGP882" s="28"/>
      <c r="CGQ882" s="28"/>
      <c r="CGR882" s="28"/>
      <c r="CGS882" s="28"/>
      <c r="CGT882" s="28"/>
      <c r="CGU882" s="28"/>
      <c r="CGV882" s="28"/>
      <c r="CGW882" s="28"/>
      <c r="CGX882" s="28"/>
      <c r="CGY882" s="28"/>
      <c r="CGZ882" s="28"/>
      <c r="CHA882" s="28"/>
      <c r="CHB882" s="28"/>
      <c r="CHC882" s="28"/>
      <c r="CHD882" s="28"/>
      <c r="CHE882" s="28"/>
      <c r="CHF882" s="28"/>
      <c r="CHG882" s="28"/>
      <c r="CHH882" s="28"/>
      <c r="CHI882" s="28"/>
      <c r="CHJ882" s="28"/>
      <c r="CHK882" s="28"/>
      <c r="CHL882" s="28"/>
      <c r="CHM882" s="28"/>
      <c r="CHN882" s="28"/>
      <c r="CHO882" s="28"/>
      <c r="CHP882" s="28"/>
      <c r="CHQ882" s="28"/>
      <c r="CHR882" s="28"/>
      <c r="CHS882" s="28"/>
      <c r="CHT882" s="28"/>
      <c r="CHU882" s="28"/>
      <c r="CHV882" s="28"/>
      <c r="CHW882" s="28"/>
      <c r="CHX882" s="28"/>
      <c r="CHY882" s="28"/>
      <c r="CHZ882" s="28"/>
      <c r="CIA882" s="28"/>
      <c r="CIB882" s="28"/>
      <c r="CIC882" s="28"/>
      <c r="CID882" s="28"/>
      <c r="CIE882" s="28"/>
      <c r="CIF882" s="28"/>
      <c r="CIG882" s="28"/>
      <c r="CIH882" s="28"/>
      <c r="CII882" s="28"/>
      <c r="CIJ882" s="28"/>
      <c r="CIK882" s="28"/>
      <c r="CIL882" s="28"/>
      <c r="CIM882" s="28"/>
      <c r="CIN882" s="28"/>
      <c r="CIO882" s="28"/>
      <c r="CIP882" s="28"/>
      <c r="CIQ882" s="28"/>
      <c r="CIR882" s="28"/>
      <c r="CIS882" s="28"/>
      <c r="CIT882" s="28"/>
      <c r="CIU882" s="28"/>
      <c r="CIV882" s="28"/>
      <c r="CIW882" s="28"/>
      <c r="CIX882" s="28"/>
      <c r="CIY882" s="28"/>
      <c r="CIZ882" s="28"/>
      <c r="CJA882" s="28"/>
      <c r="CJB882" s="28"/>
      <c r="CJC882" s="28"/>
      <c r="CJD882" s="28"/>
      <c r="CJE882" s="28"/>
      <c r="CJF882" s="28"/>
      <c r="CJG882" s="28"/>
      <c r="CJH882" s="28"/>
      <c r="CJI882" s="28"/>
      <c r="CJJ882" s="28"/>
      <c r="CJK882" s="28"/>
      <c r="CJL882" s="28"/>
      <c r="CJM882" s="28"/>
      <c r="CJN882" s="28"/>
      <c r="CJO882" s="28"/>
      <c r="CJP882" s="28"/>
      <c r="CJQ882" s="28"/>
      <c r="CJR882" s="28"/>
      <c r="CJS882" s="28"/>
      <c r="CJT882" s="28"/>
      <c r="CJU882" s="28"/>
      <c r="CJV882" s="28"/>
      <c r="CJW882" s="28"/>
      <c r="CJX882" s="28"/>
      <c r="CJY882" s="28"/>
      <c r="CJZ882" s="28"/>
      <c r="CKA882" s="28"/>
      <c r="CKB882" s="28"/>
      <c r="CKC882" s="28"/>
      <c r="CKD882" s="28"/>
      <c r="CKE882" s="28"/>
      <c r="CKF882" s="28"/>
      <c r="CKG882" s="28"/>
      <c r="CKH882" s="28"/>
      <c r="CKI882" s="28"/>
      <c r="CKJ882" s="28"/>
      <c r="CKK882" s="28"/>
      <c r="CKL882" s="28"/>
      <c r="CKM882" s="28"/>
      <c r="CKN882" s="28"/>
      <c r="CKO882" s="28"/>
      <c r="CKP882" s="28"/>
      <c r="CKQ882" s="28"/>
      <c r="CKR882" s="28"/>
      <c r="CKS882" s="28"/>
      <c r="CKT882" s="28"/>
      <c r="CKU882" s="28"/>
      <c r="CKV882" s="28"/>
      <c r="CKW882" s="28"/>
      <c r="CKX882" s="28"/>
      <c r="CKY882" s="28"/>
      <c r="CKZ882" s="28"/>
      <c r="CLA882" s="28"/>
      <c r="CLB882" s="28"/>
      <c r="CLC882" s="28"/>
      <c r="CLD882" s="28"/>
      <c r="CLE882" s="28"/>
      <c r="CLF882" s="28"/>
      <c r="CLG882" s="28"/>
      <c r="CLH882" s="28"/>
      <c r="CLI882" s="28"/>
      <c r="CLJ882" s="28"/>
      <c r="CLK882" s="28"/>
      <c r="CLL882" s="28"/>
      <c r="CLM882" s="28"/>
      <c r="CLN882" s="28"/>
      <c r="CLO882" s="28"/>
      <c r="CLP882" s="28"/>
      <c r="CLQ882" s="28"/>
      <c r="CLR882" s="28"/>
      <c r="CLS882" s="28"/>
      <c r="CLT882" s="28"/>
      <c r="CLU882" s="28"/>
      <c r="CLV882" s="28"/>
      <c r="CLW882" s="28"/>
      <c r="CLX882" s="28"/>
      <c r="CLY882" s="28"/>
      <c r="CLZ882" s="28"/>
      <c r="CMA882" s="28"/>
      <c r="CMB882" s="28"/>
      <c r="CMC882" s="28"/>
      <c r="CMD882" s="28"/>
      <c r="CME882" s="28"/>
      <c r="CMF882" s="28"/>
      <c r="CMG882" s="28"/>
      <c r="CMH882" s="28"/>
      <c r="CMI882" s="28"/>
      <c r="CMJ882" s="28"/>
      <c r="CMK882" s="28"/>
      <c r="CML882" s="28"/>
      <c r="CMM882" s="28"/>
      <c r="CMN882" s="28"/>
      <c r="CMO882" s="28"/>
      <c r="CMP882" s="28"/>
      <c r="CMQ882" s="28"/>
      <c r="CMR882" s="28"/>
      <c r="CMS882" s="28"/>
      <c r="CMT882" s="28"/>
      <c r="CMU882" s="28"/>
      <c r="CMV882" s="28"/>
      <c r="CMW882" s="28"/>
      <c r="CMX882" s="28"/>
      <c r="CMY882" s="28"/>
      <c r="CMZ882" s="28"/>
      <c r="CNA882" s="28"/>
      <c r="CNB882" s="28"/>
      <c r="CNC882" s="28"/>
      <c r="CND882" s="28"/>
      <c r="CNE882" s="28"/>
      <c r="CNF882" s="28"/>
      <c r="CNG882" s="28"/>
      <c r="CNH882" s="28"/>
      <c r="CNI882" s="28"/>
      <c r="CNJ882" s="28"/>
      <c r="CNK882" s="28"/>
      <c r="CNL882" s="28"/>
      <c r="CNM882" s="28"/>
      <c r="CNN882" s="28"/>
      <c r="CNO882" s="28"/>
      <c r="CNP882" s="28"/>
      <c r="CNQ882" s="28"/>
      <c r="CNR882" s="28"/>
      <c r="CNS882" s="28"/>
      <c r="CNT882" s="28"/>
      <c r="CNU882" s="28"/>
      <c r="CNV882" s="28"/>
      <c r="CNW882" s="28"/>
      <c r="CNX882" s="28"/>
      <c r="CNY882" s="28"/>
      <c r="CNZ882" s="28"/>
      <c r="COA882" s="28"/>
      <c r="COB882" s="28"/>
      <c r="COC882" s="28"/>
      <c r="COD882" s="28"/>
      <c r="COE882" s="28"/>
      <c r="COF882" s="28"/>
      <c r="COG882" s="28"/>
      <c r="COH882" s="28"/>
      <c r="COI882" s="28"/>
      <c r="COJ882" s="28"/>
      <c r="COK882" s="28"/>
      <c r="COL882" s="28"/>
      <c r="COM882" s="28"/>
      <c r="CON882" s="28"/>
      <c r="COO882" s="28"/>
      <c r="COP882" s="28"/>
      <c r="COQ882" s="28"/>
      <c r="COR882" s="28"/>
      <c r="COS882" s="28"/>
      <c r="COT882" s="28"/>
      <c r="COU882" s="28"/>
      <c r="COV882" s="28"/>
      <c r="COW882" s="28"/>
      <c r="COX882" s="28"/>
      <c r="COY882" s="28"/>
      <c r="COZ882" s="28"/>
      <c r="CPA882" s="28"/>
      <c r="CPB882" s="28"/>
      <c r="CPC882" s="28"/>
      <c r="CPD882" s="28"/>
      <c r="CPE882" s="28"/>
      <c r="CPF882" s="28"/>
      <c r="CPG882" s="28"/>
      <c r="CPH882" s="28"/>
      <c r="CPI882" s="28"/>
      <c r="CPJ882" s="28"/>
      <c r="CPK882" s="28"/>
      <c r="CPL882" s="28"/>
      <c r="CPM882" s="28"/>
      <c r="CPN882" s="28"/>
      <c r="CPO882" s="28"/>
      <c r="CPP882" s="28"/>
      <c r="CPQ882" s="28"/>
      <c r="CPR882" s="28"/>
      <c r="CPS882" s="28"/>
      <c r="CPT882" s="28"/>
      <c r="CPU882" s="28"/>
      <c r="CPV882" s="28"/>
      <c r="CPW882" s="28"/>
      <c r="CPX882" s="28"/>
      <c r="CPY882" s="28"/>
      <c r="CPZ882" s="28"/>
      <c r="CQA882" s="28"/>
      <c r="CQB882" s="28"/>
      <c r="CQC882" s="28"/>
      <c r="CQD882" s="28"/>
      <c r="CQE882" s="28"/>
      <c r="CQF882" s="28"/>
      <c r="CQG882" s="28"/>
      <c r="CQH882" s="28"/>
      <c r="CQI882" s="28"/>
      <c r="CQJ882" s="28"/>
      <c r="CQK882" s="28"/>
      <c r="CQL882" s="28"/>
      <c r="CQM882" s="28"/>
      <c r="CQN882" s="28"/>
      <c r="CQO882" s="28"/>
      <c r="CQP882" s="28"/>
      <c r="CQQ882" s="28"/>
      <c r="CQR882" s="28"/>
      <c r="CQS882" s="28"/>
      <c r="CQT882" s="28"/>
      <c r="CQU882" s="28"/>
      <c r="CQV882" s="28"/>
      <c r="CQW882" s="28"/>
      <c r="CQX882" s="28"/>
      <c r="CQY882" s="28"/>
      <c r="CQZ882" s="28"/>
      <c r="CRA882" s="28"/>
      <c r="CRB882" s="28"/>
      <c r="CRC882" s="28"/>
      <c r="CRD882" s="28"/>
      <c r="CRE882" s="28"/>
      <c r="CRF882" s="28"/>
      <c r="CRG882" s="28"/>
      <c r="CRH882" s="28"/>
      <c r="CRI882" s="28"/>
      <c r="CRJ882" s="28"/>
      <c r="CRK882" s="28"/>
      <c r="CRL882" s="28"/>
      <c r="CRM882" s="28"/>
      <c r="CRN882" s="28"/>
      <c r="CRO882" s="28"/>
      <c r="CRP882" s="28"/>
      <c r="CRQ882" s="28"/>
      <c r="CRR882" s="28"/>
      <c r="CRS882" s="28"/>
      <c r="CRT882" s="28"/>
      <c r="CRU882" s="28"/>
      <c r="CRV882" s="28"/>
      <c r="CRW882" s="28"/>
      <c r="CRX882" s="28"/>
      <c r="CRY882" s="28"/>
      <c r="CRZ882" s="28"/>
      <c r="CSA882" s="28"/>
      <c r="CSB882" s="28"/>
      <c r="CSC882" s="28"/>
      <c r="CSD882" s="28"/>
      <c r="CSE882" s="28"/>
      <c r="CSF882" s="28"/>
      <c r="CSG882" s="28"/>
      <c r="CSH882" s="28"/>
      <c r="CSI882" s="28"/>
      <c r="CSJ882" s="28"/>
      <c r="CSK882" s="28"/>
      <c r="CSL882" s="28"/>
      <c r="CSM882" s="28"/>
      <c r="CSN882" s="28"/>
      <c r="CSO882" s="28"/>
      <c r="CSP882" s="28"/>
      <c r="CSQ882" s="28"/>
      <c r="CSR882" s="28"/>
      <c r="CSS882" s="28"/>
      <c r="CST882" s="28"/>
      <c r="CSU882" s="28"/>
      <c r="CSV882" s="28"/>
      <c r="CSW882" s="28"/>
      <c r="CSX882" s="28"/>
      <c r="CSY882" s="28"/>
      <c r="CSZ882" s="28"/>
      <c r="CTA882" s="28"/>
      <c r="CTB882" s="28"/>
      <c r="CTC882" s="28"/>
      <c r="CTD882" s="28"/>
      <c r="CTE882" s="28"/>
      <c r="CTF882" s="28"/>
      <c r="CTG882" s="28"/>
      <c r="CTH882" s="28"/>
      <c r="CTI882" s="28"/>
      <c r="CTJ882" s="28"/>
      <c r="CTK882" s="28"/>
      <c r="CTL882" s="28"/>
      <c r="CTM882" s="28"/>
      <c r="CTN882" s="28"/>
      <c r="CTO882" s="28"/>
      <c r="CTP882" s="28"/>
      <c r="CTQ882" s="28"/>
      <c r="CTR882" s="28"/>
      <c r="CTS882" s="28"/>
      <c r="CTT882" s="28"/>
      <c r="CTU882" s="28"/>
      <c r="CTV882" s="28"/>
      <c r="CTW882" s="28"/>
      <c r="CTX882" s="28"/>
      <c r="CTY882" s="28"/>
      <c r="CTZ882" s="28"/>
      <c r="CUA882" s="28"/>
      <c r="CUB882" s="28"/>
      <c r="CUC882" s="28"/>
      <c r="CUD882" s="28"/>
      <c r="CUE882" s="28"/>
      <c r="CUF882" s="28"/>
      <c r="CUG882" s="28"/>
      <c r="CUH882" s="28"/>
      <c r="CUI882" s="28"/>
      <c r="CUJ882" s="28"/>
      <c r="CUK882" s="28"/>
      <c r="CUL882" s="28"/>
      <c r="CUM882" s="28"/>
      <c r="CUN882" s="28"/>
      <c r="CUO882" s="28"/>
      <c r="CUP882" s="28"/>
      <c r="CUQ882" s="28"/>
      <c r="CUR882" s="28"/>
      <c r="CUS882" s="28"/>
      <c r="CUT882" s="28"/>
      <c r="CUU882" s="28"/>
      <c r="CUV882" s="28"/>
      <c r="CUW882" s="28"/>
      <c r="CUX882" s="28"/>
      <c r="CUY882" s="28"/>
      <c r="CUZ882" s="28"/>
      <c r="CVA882" s="28"/>
      <c r="CVB882" s="28"/>
      <c r="CVC882" s="28"/>
      <c r="CVD882" s="28"/>
      <c r="CVE882" s="28"/>
      <c r="CVF882" s="28"/>
      <c r="CVG882" s="28"/>
      <c r="CVH882" s="28"/>
      <c r="CVI882" s="28"/>
      <c r="CVJ882" s="28"/>
      <c r="CVK882" s="28"/>
      <c r="CVL882" s="28"/>
      <c r="CVM882" s="28"/>
      <c r="CVN882" s="28"/>
      <c r="CVO882" s="28"/>
      <c r="CVP882" s="28"/>
      <c r="CVQ882" s="28"/>
      <c r="CVR882" s="28"/>
      <c r="CVS882" s="28"/>
      <c r="CVT882" s="28"/>
      <c r="CVU882" s="28"/>
      <c r="CVV882" s="28"/>
      <c r="CVW882" s="28"/>
      <c r="CVX882" s="28"/>
      <c r="CVY882" s="28"/>
      <c r="CVZ882" s="28"/>
      <c r="CWA882" s="28"/>
      <c r="CWB882" s="28"/>
      <c r="CWC882" s="28"/>
      <c r="CWD882" s="28"/>
      <c r="CWE882" s="28"/>
      <c r="CWF882" s="28"/>
      <c r="CWG882" s="28"/>
      <c r="CWH882" s="28"/>
      <c r="CWI882" s="28"/>
      <c r="CWJ882" s="28"/>
      <c r="CWK882" s="28"/>
      <c r="CWL882" s="28"/>
      <c r="CWM882" s="28"/>
      <c r="CWN882" s="28"/>
      <c r="CWO882" s="28"/>
      <c r="CWP882" s="28"/>
      <c r="CWQ882" s="28"/>
      <c r="CWR882" s="28"/>
      <c r="CWS882" s="28"/>
      <c r="CWT882" s="28"/>
      <c r="CWU882" s="28"/>
      <c r="CWV882" s="28"/>
      <c r="CWW882" s="28"/>
      <c r="CWX882" s="28"/>
      <c r="CWY882" s="28"/>
      <c r="CWZ882" s="28"/>
      <c r="CXA882" s="28"/>
      <c r="CXB882" s="28"/>
      <c r="CXC882" s="28"/>
      <c r="CXD882" s="28"/>
      <c r="CXE882" s="28"/>
      <c r="CXF882" s="28"/>
      <c r="CXG882" s="28"/>
      <c r="CXH882" s="28"/>
      <c r="CXI882" s="28"/>
      <c r="CXJ882" s="28"/>
      <c r="CXK882" s="28"/>
      <c r="CXL882" s="28"/>
      <c r="CXM882" s="28"/>
      <c r="CXN882" s="28"/>
      <c r="CXO882" s="28"/>
      <c r="CXP882" s="28"/>
      <c r="CXQ882" s="28"/>
      <c r="CXR882" s="28"/>
      <c r="CXS882" s="28"/>
      <c r="CXT882" s="28"/>
      <c r="CXU882" s="28"/>
      <c r="CXV882" s="28"/>
      <c r="CXW882" s="28"/>
      <c r="CXX882" s="28"/>
      <c r="CXY882" s="28"/>
      <c r="CXZ882" s="28"/>
      <c r="CYA882" s="28"/>
      <c r="CYB882" s="28"/>
      <c r="CYC882" s="28"/>
      <c r="CYD882" s="28"/>
      <c r="CYE882" s="28"/>
      <c r="CYF882" s="28"/>
      <c r="CYG882" s="28"/>
      <c r="CYH882" s="28"/>
      <c r="CYI882" s="28"/>
      <c r="CYJ882" s="28"/>
      <c r="CYK882" s="28"/>
      <c r="CYL882" s="28"/>
      <c r="CYM882" s="28"/>
      <c r="CYN882" s="28"/>
      <c r="CYO882" s="28"/>
      <c r="CYP882" s="28"/>
      <c r="CYQ882" s="28"/>
      <c r="CYR882" s="28"/>
      <c r="CYS882" s="28"/>
      <c r="CYT882" s="28"/>
      <c r="CYU882" s="28"/>
      <c r="CYV882" s="28"/>
      <c r="CYW882" s="28"/>
      <c r="CYX882" s="28"/>
      <c r="CYY882" s="28"/>
      <c r="CYZ882" s="28"/>
      <c r="CZA882" s="28"/>
      <c r="CZB882" s="28"/>
      <c r="CZC882" s="28"/>
      <c r="CZD882" s="28"/>
      <c r="CZE882" s="28"/>
      <c r="CZF882" s="28"/>
      <c r="CZG882" s="28"/>
      <c r="CZH882" s="28"/>
      <c r="CZI882" s="28"/>
      <c r="CZJ882" s="28"/>
      <c r="CZK882" s="28"/>
      <c r="CZL882" s="28"/>
      <c r="CZM882" s="28"/>
      <c r="CZN882" s="28"/>
      <c r="CZO882" s="28"/>
      <c r="CZP882" s="28"/>
      <c r="CZQ882" s="28"/>
      <c r="CZR882" s="28"/>
      <c r="CZS882" s="28"/>
      <c r="CZT882" s="28"/>
      <c r="CZU882" s="28"/>
      <c r="CZV882" s="28"/>
      <c r="CZW882" s="28"/>
      <c r="CZX882" s="28"/>
      <c r="CZY882" s="28"/>
      <c r="CZZ882" s="28"/>
      <c r="DAA882" s="28"/>
      <c r="DAB882" s="28"/>
      <c r="DAC882" s="28"/>
      <c r="DAD882" s="28"/>
      <c r="DAE882" s="28"/>
      <c r="DAF882" s="28"/>
      <c r="DAG882" s="28"/>
      <c r="DAH882" s="28"/>
      <c r="DAI882" s="28"/>
      <c r="DAJ882" s="28"/>
      <c r="DAK882" s="28"/>
      <c r="DAL882" s="28"/>
      <c r="DAM882" s="28"/>
      <c r="DAN882" s="28"/>
      <c r="DAO882" s="28"/>
      <c r="DAP882" s="28"/>
      <c r="DAQ882" s="28"/>
      <c r="DAR882" s="28"/>
      <c r="DAS882" s="28"/>
      <c r="DAT882" s="28"/>
      <c r="DAU882" s="28"/>
      <c r="DAV882" s="28"/>
      <c r="DAW882" s="28"/>
      <c r="DAX882" s="28"/>
      <c r="DAY882" s="28"/>
      <c r="DAZ882" s="28"/>
      <c r="DBA882" s="28"/>
      <c r="DBB882" s="28"/>
      <c r="DBC882" s="28"/>
      <c r="DBD882" s="28"/>
      <c r="DBE882" s="28"/>
      <c r="DBF882" s="28"/>
      <c r="DBG882" s="28"/>
      <c r="DBH882" s="28"/>
      <c r="DBI882" s="28"/>
      <c r="DBJ882" s="28"/>
      <c r="DBK882" s="28"/>
      <c r="DBL882" s="28"/>
      <c r="DBM882" s="28"/>
      <c r="DBN882" s="28"/>
      <c r="DBO882" s="28"/>
      <c r="DBP882" s="28"/>
      <c r="DBQ882" s="28"/>
      <c r="DBR882" s="28"/>
      <c r="DBS882" s="28"/>
      <c r="DBT882" s="28"/>
      <c r="DBU882" s="28"/>
      <c r="DBV882" s="28"/>
      <c r="DBW882" s="28"/>
      <c r="DBX882" s="28"/>
      <c r="DBY882" s="28"/>
      <c r="DBZ882" s="28"/>
      <c r="DCA882" s="28"/>
      <c r="DCB882" s="28"/>
      <c r="DCC882" s="28"/>
      <c r="DCD882" s="28"/>
      <c r="DCE882" s="28"/>
      <c r="DCF882" s="28"/>
      <c r="DCG882" s="28"/>
      <c r="DCH882" s="28"/>
      <c r="DCI882" s="28"/>
      <c r="DCJ882" s="28"/>
      <c r="DCK882" s="28"/>
      <c r="DCL882" s="28"/>
      <c r="DCM882" s="28"/>
      <c r="DCN882" s="28"/>
      <c r="DCO882" s="28"/>
      <c r="DCP882" s="28"/>
      <c r="DCQ882" s="28"/>
      <c r="DCR882" s="28"/>
      <c r="DCS882" s="28"/>
      <c r="DCT882" s="28"/>
      <c r="DCU882" s="28"/>
      <c r="DCV882" s="28"/>
      <c r="DCW882" s="28"/>
      <c r="DCX882" s="28"/>
      <c r="DCY882" s="28"/>
      <c r="DCZ882" s="28"/>
      <c r="DDA882" s="28"/>
      <c r="DDB882" s="28"/>
      <c r="DDC882" s="28"/>
      <c r="DDD882" s="28"/>
      <c r="DDE882" s="28"/>
      <c r="DDF882" s="28"/>
      <c r="DDG882" s="28"/>
      <c r="DDH882" s="28"/>
      <c r="DDI882" s="28"/>
      <c r="DDJ882" s="28"/>
      <c r="DDK882" s="28"/>
      <c r="DDL882" s="28"/>
      <c r="DDM882" s="28"/>
      <c r="DDN882" s="28"/>
      <c r="DDO882" s="28"/>
      <c r="DDP882" s="28"/>
      <c r="DDQ882" s="28"/>
      <c r="DDR882" s="28"/>
      <c r="DDS882" s="28"/>
      <c r="DDT882" s="28"/>
      <c r="DDU882" s="28"/>
      <c r="DDV882" s="28"/>
      <c r="DDW882" s="28"/>
      <c r="DDX882" s="28"/>
      <c r="DDY882" s="28"/>
      <c r="DDZ882" s="28"/>
      <c r="DEA882" s="28"/>
      <c r="DEB882" s="28"/>
      <c r="DEC882" s="28"/>
      <c r="DED882" s="28"/>
      <c r="DEE882" s="28"/>
      <c r="DEF882" s="28"/>
      <c r="DEG882" s="28"/>
      <c r="DEH882" s="28"/>
      <c r="DEI882" s="28"/>
      <c r="DEJ882" s="28"/>
      <c r="DEK882" s="28"/>
      <c r="DEL882" s="28"/>
      <c r="DEM882" s="28"/>
      <c r="DEN882" s="28"/>
      <c r="DEO882" s="28"/>
      <c r="DEP882" s="28"/>
      <c r="DEQ882" s="28"/>
      <c r="DER882" s="28"/>
      <c r="DES882" s="28"/>
      <c r="DET882" s="28"/>
      <c r="DEU882" s="28"/>
      <c r="DEV882" s="28"/>
      <c r="DEW882" s="28"/>
      <c r="DEX882" s="28"/>
      <c r="DEY882" s="28"/>
      <c r="DEZ882" s="28"/>
      <c r="DFA882" s="28"/>
      <c r="DFB882" s="28"/>
      <c r="DFC882" s="28"/>
      <c r="DFD882" s="28"/>
      <c r="DFE882" s="28"/>
      <c r="DFF882" s="28"/>
      <c r="DFG882" s="28"/>
      <c r="DFH882" s="28"/>
      <c r="DFI882" s="28"/>
      <c r="DFJ882" s="28"/>
      <c r="DFK882" s="28"/>
      <c r="DFL882" s="28"/>
      <c r="DFM882" s="28"/>
      <c r="DFN882" s="28"/>
      <c r="DFO882" s="28"/>
      <c r="DFP882" s="28"/>
      <c r="DFQ882" s="28"/>
      <c r="DFR882" s="28"/>
      <c r="DFS882" s="28"/>
      <c r="DFT882" s="28"/>
      <c r="DFU882" s="28"/>
      <c r="DFV882" s="28"/>
      <c r="DFW882" s="28"/>
      <c r="DFX882" s="28"/>
      <c r="DFY882" s="28"/>
      <c r="DFZ882" s="28"/>
      <c r="DGA882" s="28"/>
      <c r="DGB882" s="28"/>
      <c r="DGC882" s="28"/>
      <c r="DGD882" s="28"/>
      <c r="DGE882" s="28"/>
      <c r="DGF882" s="28"/>
      <c r="DGG882" s="28"/>
      <c r="DGH882" s="28"/>
      <c r="DGI882" s="28"/>
      <c r="DGJ882" s="28"/>
      <c r="DGK882" s="28"/>
      <c r="DGL882" s="28"/>
      <c r="DGM882" s="28"/>
      <c r="DGN882" s="28"/>
      <c r="DGO882" s="28"/>
      <c r="DGP882" s="28"/>
      <c r="DGQ882" s="28"/>
      <c r="DGR882" s="28"/>
      <c r="DGS882" s="28"/>
      <c r="DGT882" s="28"/>
      <c r="DGU882" s="28"/>
      <c r="DGV882" s="28"/>
      <c r="DGW882" s="28"/>
      <c r="DGX882" s="28"/>
      <c r="DGY882" s="28"/>
      <c r="DGZ882" s="28"/>
      <c r="DHA882" s="28"/>
      <c r="DHB882" s="28"/>
      <c r="DHC882" s="28"/>
      <c r="DHD882" s="28"/>
      <c r="DHE882" s="28"/>
      <c r="DHF882" s="28"/>
      <c r="DHG882" s="28"/>
      <c r="DHH882" s="28"/>
      <c r="DHI882" s="28"/>
      <c r="DHJ882" s="28"/>
      <c r="DHK882" s="28"/>
      <c r="DHL882" s="28"/>
      <c r="DHM882" s="28"/>
      <c r="DHN882" s="28"/>
      <c r="DHO882" s="28"/>
      <c r="DHP882" s="28"/>
      <c r="DHQ882" s="28"/>
      <c r="DHR882" s="28"/>
      <c r="DHS882" s="28"/>
      <c r="DHT882" s="28"/>
      <c r="DHU882" s="28"/>
      <c r="DHV882" s="28"/>
      <c r="DHW882" s="28"/>
      <c r="DHX882" s="28"/>
      <c r="DHY882" s="28"/>
      <c r="DHZ882" s="28"/>
      <c r="DIA882" s="28"/>
      <c r="DIB882" s="28"/>
      <c r="DIC882" s="28"/>
      <c r="DID882" s="28"/>
      <c r="DIE882" s="28"/>
      <c r="DIF882" s="28"/>
      <c r="DIG882" s="28"/>
      <c r="DIH882" s="28"/>
      <c r="DII882" s="28"/>
      <c r="DIJ882" s="28"/>
      <c r="DIK882" s="28"/>
      <c r="DIL882" s="28"/>
      <c r="DIM882" s="28"/>
      <c r="DIN882" s="28"/>
      <c r="DIO882" s="28"/>
      <c r="DIP882" s="28"/>
      <c r="DIQ882" s="28"/>
      <c r="DIR882" s="28"/>
      <c r="DIS882" s="28"/>
      <c r="DIT882" s="28"/>
      <c r="DIU882" s="28"/>
      <c r="DIV882" s="28"/>
      <c r="DIW882" s="28"/>
      <c r="DIX882" s="28"/>
      <c r="DIY882" s="28"/>
      <c r="DIZ882" s="28"/>
      <c r="DJA882" s="28"/>
      <c r="DJB882" s="28"/>
      <c r="DJC882" s="28"/>
      <c r="DJD882" s="28"/>
      <c r="DJE882" s="28"/>
      <c r="DJF882" s="28"/>
      <c r="DJG882" s="28"/>
      <c r="DJH882" s="28"/>
      <c r="DJI882" s="28"/>
      <c r="DJJ882" s="28"/>
      <c r="DJK882" s="28"/>
      <c r="DJL882" s="28"/>
      <c r="DJM882" s="28"/>
      <c r="DJN882" s="28"/>
      <c r="DJO882" s="28"/>
      <c r="DJP882" s="28"/>
      <c r="DJQ882" s="28"/>
      <c r="DJR882" s="28"/>
      <c r="DJS882" s="28"/>
      <c r="DJT882" s="28"/>
      <c r="DJU882" s="28"/>
      <c r="DJV882" s="28"/>
      <c r="DJW882" s="28"/>
      <c r="DJX882" s="28"/>
      <c r="DJY882" s="28"/>
      <c r="DJZ882" s="28"/>
      <c r="DKA882" s="28"/>
      <c r="DKB882" s="28"/>
      <c r="DKC882" s="28"/>
      <c r="DKD882" s="28"/>
      <c r="DKE882" s="28"/>
      <c r="DKF882" s="28"/>
      <c r="DKG882" s="28"/>
      <c r="DKH882" s="28"/>
      <c r="DKI882" s="28"/>
      <c r="DKJ882" s="28"/>
      <c r="DKK882" s="28"/>
      <c r="DKL882" s="28"/>
      <c r="DKM882" s="28"/>
      <c r="DKN882" s="28"/>
      <c r="DKO882" s="28"/>
      <c r="DKP882" s="28"/>
      <c r="DKQ882" s="28"/>
      <c r="DKR882" s="28"/>
      <c r="DKS882" s="28"/>
      <c r="DKT882" s="28"/>
      <c r="DKU882" s="28"/>
      <c r="DKV882" s="28"/>
      <c r="DKW882" s="28"/>
      <c r="DKX882" s="28"/>
      <c r="DKY882" s="28"/>
      <c r="DKZ882" s="28"/>
      <c r="DLA882" s="28"/>
      <c r="DLB882" s="28"/>
      <c r="DLC882" s="28"/>
      <c r="DLD882" s="28"/>
      <c r="DLE882" s="28"/>
      <c r="DLF882" s="28"/>
      <c r="DLG882" s="28"/>
      <c r="DLH882" s="28"/>
      <c r="DLI882" s="28"/>
      <c r="DLJ882" s="28"/>
      <c r="DLK882" s="28"/>
      <c r="DLL882" s="28"/>
      <c r="DLM882" s="28"/>
      <c r="DLN882" s="28"/>
      <c r="DLO882" s="28"/>
      <c r="DLP882" s="28"/>
      <c r="DLQ882" s="28"/>
      <c r="DLR882" s="28"/>
      <c r="DLS882" s="28"/>
      <c r="DLT882" s="28"/>
      <c r="DLU882" s="28"/>
      <c r="DLV882" s="28"/>
      <c r="DLW882" s="28"/>
      <c r="DLX882" s="28"/>
      <c r="DLY882" s="28"/>
      <c r="DLZ882" s="28"/>
      <c r="DMA882" s="28"/>
      <c r="DMB882" s="28"/>
      <c r="DMC882" s="28"/>
      <c r="DMD882" s="28"/>
      <c r="DME882" s="28"/>
      <c r="DMF882" s="28"/>
      <c r="DMG882" s="28"/>
      <c r="DMH882" s="28"/>
      <c r="DMI882" s="28"/>
      <c r="DMJ882" s="28"/>
      <c r="DMK882" s="28"/>
      <c r="DML882" s="28"/>
      <c r="DMM882" s="28"/>
      <c r="DMN882" s="28"/>
      <c r="DMO882" s="28"/>
      <c r="DMP882" s="28"/>
      <c r="DMQ882" s="28"/>
      <c r="DMR882" s="28"/>
      <c r="DMS882" s="28"/>
      <c r="DMT882" s="28"/>
      <c r="DMU882" s="28"/>
      <c r="DMV882" s="28"/>
      <c r="DMW882" s="28"/>
      <c r="DMX882" s="28"/>
      <c r="DMY882" s="28"/>
      <c r="DMZ882" s="28"/>
      <c r="DNA882" s="28"/>
      <c r="DNB882" s="28"/>
      <c r="DNC882" s="28"/>
      <c r="DND882" s="28"/>
      <c r="DNE882" s="28"/>
      <c r="DNF882" s="28"/>
      <c r="DNG882" s="28"/>
      <c r="DNH882" s="28"/>
      <c r="DNI882" s="28"/>
      <c r="DNJ882" s="28"/>
      <c r="DNK882" s="28"/>
      <c r="DNL882" s="28"/>
      <c r="DNM882" s="28"/>
      <c r="DNN882" s="28"/>
      <c r="DNO882" s="28"/>
      <c r="DNP882" s="28"/>
      <c r="DNQ882" s="28"/>
      <c r="DNR882" s="28"/>
      <c r="DNS882" s="28"/>
      <c r="DNT882" s="28"/>
      <c r="DNU882" s="28"/>
      <c r="DNV882" s="28"/>
      <c r="DNW882" s="28"/>
      <c r="DNX882" s="28"/>
      <c r="DNY882" s="28"/>
      <c r="DNZ882" s="28"/>
      <c r="DOA882" s="28"/>
      <c r="DOB882" s="28"/>
      <c r="DOC882" s="28"/>
      <c r="DOD882" s="28"/>
      <c r="DOE882" s="28"/>
      <c r="DOF882" s="28"/>
      <c r="DOG882" s="28"/>
      <c r="DOH882" s="28"/>
      <c r="DOI882" s="28"/>
      <c r="DOJ882" s="28"/>
      <c r="DOK882" s="28"/>
      <c r="DOL882" s="28"/>
      <c r="DOM882" s="28"/>
      <c r="DON882" s="28"/>
      <c r="DOO882" s="28"/>
      <c r="DOP882" s="28"/>
      <c r="DOQ882" s="28"/>
      <c r="DOR882" s="28"/>
      <c r="DOS882" s="28"/>
      <c r="DOT882" s="28"/>
      <c r="DOU882" s="28"/>
      <c r="DOV882" s="28"/>
      <c r="DOW882" s="28"/>
      <c r="DOX882" s="28"/>
      <c r="DOY882" s="28"/>
      <c r="DOZ882" s="28"/>
      <c r="DPA882" s="28"/>
      <c r="DPB882" s="28"/>
      <c r="DPC882" s="28"/>
      <c r="DPD882" s="28"/>
      <c r="DPE882" s="28"/>
      <c r="DPF882" s="28"/>
      <c r="DPG882" s="28"/>
      <c r="DPH882" s="28"/>
      <c r="DPI882" s="28"/>
      <c r="DPJ882" s="28"/>
      <c r="DPK882" s="28"/>
      <c r="DPL882" s="28"/>
      <c r="DPM882" s="28"/>
      <c r="DPN882" s="28"/>
      <c r="DPO882" s="28"/>
      <c r="DPP882" s="28"/>
      <c r="DPQ882" s="28"/>
      <c r="DPR882" s="28"/>
      <c r="DPS882" s="28"/>
      <c r="DPT882" s="28"/>
      <c r="DPU882" s="28"/>
      <c r="DPV882" s="28"/>
      <c r="DPW882" s="28"/>
      <c r="DPX882" s="28"/>
      <c r="DPY882" s="28"/>
      <c r="DPZ882" s="28"/>
      <c r="DQA882" s="28"/>
      <c r="DQB882" s="28"/>
      <c r="DQC882" s="28"/>
      <c r="DQD882" s="28"/>
      <c r="DQE882" s="28"/>
      <c r="DQF882" s="28"/>
      <c r="DQG882" s="28"/>
      <c r="DQH882" s="28"/>
      <c r="DQI882" s="28"/>
      <c r="DQJ882" s="28"/>
      <c r="DQK882" s="28"/>
      <c r="DQL882" s="28"/>
      <c r="DQM882" s="28"/>
      <c r="DQN882" s="28"/>
      <c r="DQO882" s="28"/>
      <c r="DQP882" s="28"/>
      <c r="DQQ882" s="28"/>
      <c r="DQR882" s="28"/>
      <c r="DQS882" s="28"/>
      <c r="DQT882" s="28"/>
      <c r="DQU882" s="28"/>
      <c r="DQV882" s="28"/>
      <c r="DQW882" s="28"/>
      <c r="DQX882" s="28"/>
      <c r="DQY882" s="28"/>
      <c r="DQZ882" s="28"/>
      <c r="DRA882" s="28"/>
      <c r="DRB882" s="28"/>
      <c r="DRC882" s="28"/>
      <c r="DRD882" s="28"/>
      <c r="DRE882" s="28"/>
      <c r="DRF882" s="28"/>
      <c r="DRG882" s="28"/>
      <c r="DRH882" s="28"/>
      <c r="DRI882" s="28"/>
      <c r="DRJ882" s="28"/>
      <c r="DRK882" s="28"/>
      <c r="DRL882" s="28"/>
      <c r="DRM882" s="28"/>
      <c r="DRN882" s="28"/>
      <c r="DRO882" s="28"/>
      <c r="DRP882" s="28"/>
      <c r="DRQ882" s="28"/>
      <c r="DRR882" s="28"/>
      <c r="DRS882" s="28"/>
      <c r="DRT882" s="28"/>
      <c r="DRU882" s="28"/>
      <c r="DRV882" s="28"/>
      <c r="DRW882" s="28"/>
      <c r="DRX882" s="28"/>
      <c r="DRY882" s="28"/>
      <c r="DRZ882" s="28"/>
      <c r="DSA882" s="28"/>
      <c r="DSB882" s="28"/>
      <c r="DSC882" s="28"/>
      <c r="DSD882" s="28"/>
      <c r="DSE882" s="28"/>
      <c r="DSF882" s="28"/>
      <c r="DSG882" s="28"/>
      <c r="DSH882" s="28"/>
      <c r="DSI882" s="28"/>
      <c r="DSJ882" s="28"/>
      <c r="DSK882" s="28"/>
      <c r="DSL882" s="28"/>
      <c r="DSM882" s="28"/>
      <c r="DSN882" s="28"/>
      <c r="DSO882" s="28"/>
      <c r="DSP882" s="28"/>
      <c r="DSQ882" s="28"/>
      <c r="DSR882" s="28"/>
      <c r="DSS882" s="28"/>
      <c r="DST882" s="28"/>
      <c r="DSU882" s="28"/>
      <c r="DSV882" s="28"/>
      <c r="DSW882" s="28"/>
      <c r="DSX882" s="28"/>
      <c r="DSY882" s="28"/>
      <c r="DSZ882" s="28"/>
      <c r="DTA882" s="28"/>
      <c r="DTB882" s="28"/>
      <c r="DTC882" s="28"/>
      <c r="DTD882" s="28"/>
      <c r="DTE882" s="28"/>
      <c r="DTF882" s="28"/>
      <c r="DTG882" s="28"/>
      <c r="DTH882" s="28"/>
      <c r="DTI882" s="28"/>
      <c r="DTJ882" s="28"/>
      <c r="DTK882" s="28"/>
      <c r="DTL882" s="28"/>
      <c r="DTM882" s="28"/>
      <c r="DTN882" s="28"/>
      <c r="DTO882" s="28"/>
      <c r="DTP882" s="28"/>
      <c r="DTQ882" s="28"/>
      <c r="DTR882" s="28"/>
      <c r="DTS882" s="28"/>
      <c r="DTT882" s="28"/>
      <c r="DTU882" s="28"/>
      <c r="DTV882" s="28"/>
      <c r="DTW882" s="28"/>
      <c r="DTX882" s="28"/>
      <c r="DTY882" s="28"/>
      <c r="DTZ882" s="28"/>
      <c r="DUA882" s="28"/>
      <c r="DUB882" s="28"/>
      <c r="DUC882" s="28"/>
      <c r="DUD882" s="28"/>
      <c r="DUE882" s="28"/>
      <c r="DUF882" s="28"/>
      <c r="DUG882" s="28"/>
      <c r="DUH882" s="28"/>
      <c r="DUI882" s="28"/>
      <c r="DUJ882" s="28"/>
      <c r="DUK882" s="28"/>
      <c r="DUL882" s="28"/>
      <c r="DUM882" s="28"/>
      <c r="DUN882" s="28"/>
      <c r="DUO882" s="28"/>
      <c r="DUP882" s="28"/>
      <c r="DUQ882" s="28"/>
      <c r="DUR882" s="28"/>
      <c r="DUS882" s="28"/>
      <c r="DUT882" s="28"/>
      <c r="DUU882" s="28"/>
      <c r="DUV882" s="28"/>
      <c r="DUW882" s="28"/>
      <c r="DUX882" s="28"/>
      <c r="DUY882" s="28"/>
      <c r="DUZ882" s="28"/>
      <c r="DVA882" s="28"/>
      <c r="DVB882" s="28"/>
      <c r="DVC882" s="28"/>
      <c r="DVD882" s="28"/>
      <c r="DVE882" s="28"/>
      <c r="DVF882" s="28"/>
      <c r="DVG882" s="28"/>
      <c r="DVH882" s="28"/>
      <c r="DVI882" s="28"/>
      <c r="DVJ882" s="28"/>
      <c r="DVK882" s="28"/>
      <c r="DVL882" s="28"/>
      <c r="DVM882" s="28"/>
      <c r="DVN882" s="28"/>
      <c r="DVO882" s="28"/>
      <c r="DVP882" s="28"/>
      <c r="DVQ882" s="28"/>
      <c r="DVR882" s="28"/>
      <c r="DVS882" s="28"/>
      <c r="DVT882" s="28"/>
      <c r="DVU882" s="28"/>
      <c r="DVV882" s="28"/>
      <c r="DVW882" s="28"/>
      <c r="DVX882" s="28"/>
      <c r="DVY882" s="28"/>
      <c r="DVZ882" s="28"/>
      <c r="DWA882" s="28"/>
      <c r="DWB882" s="28"/>
      <c r="DWC882" s="28"/>
      <c r="DWD882" s="28"/>
      <c r="DWE882" s="28"/>
      <c r="DWF882" s="28"/>
      <c r="DWG882" s="28"/>
      <c r="DWH882" s="28"/>
      <c r="DWI882" s="28"/>
      <c r="DWJ882" s="28"/>
      <c r="DWK882" s="28"/>
      <c r="DWL882" s="28"/>
      <c r="DWM882" s="28"/>
      <c r="DWN882" s="28"/>
      <c r="DWO882" s="28"/>
      <c r="DWP882" s="28"/>
      <c r="DWQ882" s="28"/>
      <c r="DWR882" s="28"/>
      <c r="DWS882" s="28"/>
      <c r="DWT882" s="28"/>
      <c r="DWU882" s="28"/>
      <c r="DWV882" s="28"/>
      <c r="DWW882" s="28"/>
      <c r="DWX882" s="28"/>
      <c r="DWY882" s="28"/>
      <c r="DWZ882" s="28"/>
      <c r="DXA882" s="28"/>
      <c r="DXB882" s="28"/>
      <c r="DXC882" s="28"/>
      <c r="DXD882" s="28"/>
      <c r="DXE882" s="28"/>
      <c r="DXF882" s="28"/>
      <c r="DXG882" s="28"/>
      <c r="DXH882" s="28"/>
      <c r="DXI882" s="28"/>
      <c r="DXJ882" s="28"/>
      <c r="DXK882" s="28"/>
      <c r="DXL882" s="28"/>
      <c r="DXM882" s="28"/>
      <c r="DXN882" s="28"/>
      <c r="DXO882" s="28"/>
      <c r="DXP882" s="28"/>
      <c r="DXQ882" s="28"/>
      <c r="DXR882" s="28"/>
      <c r="DXS882" s="28"/>
      <c r="DXT882" s="28"/>
      <c r="DXU882" s="28"/>
      <c r="DXV882" s="28"/>
      <c r="DXW882" s="28"/>
      <c r="DXX882" s="28"/>
      <c r="DXY882" s="28"/>
      <c r="DXZ882" s="28"/>
      <c r="DYA882" s="28"/>
      <c r="DYB882" s="28"/>
      <c r="DYC882" s="28"/>
      <c r="DYD882" s="28"/>
      <c r="DYE882" s="28"/>
      <c r="DYF882" s="28"/>
      <c r="DYG882" s="28"/>
      <c r="DYH882" s="28"/>
      <c r="DYI882" s="28"/>
      <c r="DYJ882" s="28"/>
      <c r="DYK882" s="28"/>
      <c r="DYL882" s="28"/>
      <c r="DYM882" s="28"/>
      <c r="DYN882" s="28"/>
      <c r="DYO882" s="28"/>
      <c r="DYP882" s="28"/>
      <c r="DYQ882" s="28"/>
      <c r="DYR882" s="28"/>
      <c r="DYS882" s="28"/>
      <c r="DYT882" s="28"/>
      <c r="DYU882" s="28"/>
      <c r="DYV882" s="28"/>
      <c r="DYW882" s="28"/>
      <c r="DYX882" s="28"/>
      <c r="DYY882" s="28"/>
      <c r="DYZ882" s="28"/>
      <c r="DZA882" s="28"/>
      <c r="DZB882" s="28"/>
      <c r="DZC882" s="28"/>
      <c r="DZD882" s="28"/>
      <c r="DZE882" s="28"/>
      <c r="DZF882" s="28"/>
      <c r="DZG882" s="28"/>
      <c r="DZH882" s="28"/>
      <c r="DZI882" s="28"/>
      <c r="DZJ882" s="28"/>
      <c r="DZK882" s="28"/>
      <c r="DZL882" s="28"/>
      <c r="DZM882" s="28"/>
      <c r="DZN882" s="28"/>
      <c r="DZO882" s="28"/>
      <c r="DZP882" s="28"/>
      <c r="DZQ882" s="28"/>
      <c r="DZR882" s="28"/>
      <c r="DZS882" s="28"/>
      <c r="DZT882" s="28"/>
      <c r="DZU882" s="28"/>
      <c r="DZV882" s="28"/>
      <c r="DZW882" s="28"/>
      <c r="DZX882" s="28"/>
      <c r="DZY882" s="28"/>
      <c r="DZZ882" s="28"/>
      <c r="EAA882" s="28"/>
      <c r="EAB882" s="28"/>
      <c r="EAC882" s="28"/>
      <c r="EAD882" s="28"/>
      <c r="EAE882" s="28"/>
      <c r="EAF882" s="28"/>
      <c r="EAG882" s="28"/>
      <c r="EAH882" s="28"/>
      <c r="EAI882" s="28"/>
      <c r="EAJ882" s="28"/>
      <c r="EAK882" s="28"/>
      <c r="EAL882" s="28"/>
      <c r="EAM882" s="28"/>
      <c r="EAN882" s="28"/>
      <c r="EAO882" s="28"/>
      <c r="EAP882" s="28"/>
      <c r="EAQ882" s="28"/>
      <c r="EAR882" s="28"/>
      <c r="EAS882" s="28"/>
      <c r="EAT882" s="28"/>
      <c r="EAU882" s="28"/>
      <c r="EAV882" s="28"/>
      <c r="EAW882" s="28"/>
      <c r="EAX882" s="28"/>
      <c r="EAY882" s="28"/>
      <c r="EAZ882" s="28"/>
      <c r="EBA882" s="28"/>
      <c r="EBB882" s="28"/>
      <c r="EBC882" s="28"/>
      <c r="EBD882" s="28"/>
      <c r="EBE882" s="28"/>
      <c r="EBF882" s="28"/>
      <c r="EBG882" s="28"/>
      <c r="EBH882" s="28"/>
      <c r="EBI882" s="28"/>
      <c r="EBJ882" s="28"/>
      <c r="EBK882" s="28"/>
      <c r="EBL882" s="28"/>
      <c r="EBM882" s="28"/>
      <c r="EBN882" s="28"/>
      <c r="EBO882" s="28"/>
      <c r="EBP882" s="28"/>
      <c r="EBQ882" s="28"/>
      <c r="EBR882" s="28"/>
      <c r="EBS882" s="28"/>
      <c r="EBT882" s="28"/>
      <c r="EBU882" s="28"/>
      <c r="EBV882" s="28"/>
      <c r="EBW882" s="28"/>
      <c r="EBX882" s="28"/>
      <c r="EBY882" s="28"/>
      <c r="EBZ882" s="28"/>
      <c r="ECA882" s="28"/>
      <c r="ECB882" s="28"/>
      <c r="ECC882" s="28"/>
      <c r="ECD882" s="28"/>
      <c r="ECE882" s="28"/>
      <c r="ECF882" s="28"/>
      <c r="ECG882" s="28"/>
      <c r="ECH882" s="28"/>
      <c r="ECI882" s="28"/>
      <c r="ECJ882" s="28"/>
      <c r="ECK882" s="28"/>
      <c r="ECL882" s="28"/>
      <c r="ECM882" s="28"/>
      <c r="ECN882" s="28"/>
      <c r="ECO882" s="28"/>
      <c r="ECP882" s="28"/>
      <c r="ECQ882" s="28"/>
      <c r="ECR882" s="28"/>
      <c r="ECS882" s="28"/>
      <c r="ECT882" s="28"/>
      <c r="ECU882" s="28"/>
      <c r="ECV882" s="28"/>
      <c r="ECW882" s="28"/>
      <c r="ECX882" s="28"/>
      <c r="ECY882" s="28"/>
      <c r="ECZ882" s="28"/>
      <c r="EDA882" s="28"/>
      <c r="EDB882" s="28"/>
      <c r="EDC882" s="28"/>
      <c r="EDD882" s="28"/>
      <c r="EDE882" s="28"/>
      <c r="EDF882" s="28"/>
      <c r="EDG882" s="28"/>
      <c r="EDH882" s="28"/>
      <c r="EDI882" s="28"/>
      <c r="EDJ882" s="28"/>
      <c r="EDK882" s="28"/>
      <c r="EDL882" s="28"/>
      <c r="EDM882" s="28"/>
      <c r="EDN882" s="28"/>
      <c r="EDO882" s="28"/>
      <c r="EDP882" s="28"/>
      <c r="EDQ882" s="28"/>
      <c r="EDR882" s="28"/>
      <c r="EDS882" s="28"/>
      <c r="EDT882" s="28"/>
      <c r="EDU882" s="28"/>
      <c r="EDV882" s="28"/>
      <c r="EDW882" s="28"/>
      <c r="EDX882" s="28"/>
      <c r="EDY882" s="28"/>
      <c r="EDZ882" s="28"/>
      <c r="EEA882" s="28"/>
      <c r="EEB882" s="28"/>
      <c r="EEC882" s="28"/>
      <c r="EED882" s="28"/>
      <c r="EEE882" s="28"/>
      <c r="EEF882" s="28"/>
      <c r="EEG882" s="28"/>
      <c r="EEH882" s="28"/>
      <c r="EEI882" s="28"/>
      <c r="EEJ882" s="28"/>
      <c r="EEK882" s="28"/>
      <c r="EEL882" s="28"/>
      <c r="EEM882" s="28"/>
      <c r="EEN882" s="28"/>
      <c r="EEO882" s="28"/>
      <c r="EEP882" s="28"/>
      <c r="EEQ882" s="28"/>
      <c r="EER882" s="28"/>
      <c r="EES882" s="28"/>
      <c r="EET882" s="28"/>
      <c r="EEU882" s="28"/>
      <c r="EEV882" s="28"/>
      <c r="EEW882" s="28"/>
      <c r="EEX882" s="28"/>
      <c r="EEY882" s="28"/>
      <c r="EEZ882" s="28"/>
      <c r="EFA882" s="28"/>
      <c r="EFB882" s="28"/>
      <c r="EFC882" s="28"/>
      <c r="EFD882" s="28"/>
      <c r="EFE882" s="28"/>
      <c r="EFF882" s="28"/>
      <c r="EFG882" s="28"/>
      <c r="EFH882" s="28"/>
      <c r="EFI882" s="28"/>
      <c r="EFJ882" s="28"/>
      <c r="EFK882" s="28"/>
      <c r="EFL882" s="28"/>
      <c r="EFM882" s="28"/>
      <c r="EFN882" s="28"/>
      <c r="EFO882" s="28"/>
      <c r="EFP882" s="28"/>
      <c r="EFQ882" s="28"/>
      <c r="EFR882" s="28"/>
      <c r="EFS882" s="28"/>
      <c r="EFT882" s="28"/>
      <c r="EFU882" s="28"/>
      <c r="EFV882" s="28"/>
      <c r="EFW882" s="28"/>
      <c r="EFX882" s="28"/>
      <c r="EFY882" s="28"/>
      <c r="EFZ882" s="28"/>
      <c r="EGA882" s="28"/>
      <c r="EGB882" s="28"/>
      <c r="EGC882" s="28"/>
      <c r="EGD882" s="28"/>
      <c r="EGE882" s="28"/>
      <c r="EGF882" s="28"/>
      <c r="EGG882" s="28"/>
      <c r="EGH882" s="28"/>
      <c r="EGI882" s="28"/>
      <c r="EGJ882" s="28"/>
      <c r="EGK882" s="28"/>
      <c r="EGL882" s="28"/>
      <c r="EGM882" s="28"/>
      <c r="EGN882" s="28"/>
      <c r="EGO882" s="28"/>
      <c r="EGP882" s="28"/>
      <c r="EGQ882" s="28"/>
      <c r="EGR882" s="28"/>
      <c r="EGS882" s="28"/>
      <c r="EGT882" s="28"/>
      <c r="EGU882" s="28"/>
      <c r="EGV882" s="28"/>
      <c r="EGW882" s="28"/>
      <c r="EGX882" s="28"/>
      <c r="EGY882" s="28"/>
      <c r="EGZ882" s="28"/>
      <c r="EHA882" s="28"/>
      <c r="EHB882" s="28"/>
      <c r="EHC882" s="28"/>
      <c r="EHD882" s="28"/>
      <c r="EHE882" s="28"/>
      <c r="EHF882" s="28"/>
      <c r="EHG882" s="28"/>
      <c r="EHH882" s="28"/>
      <c r="EHI882" s="28"/>
      <c r="EHJ882" s="28"/>
      <c r="EHK882" s="28"/>
      <c r="EHL882" s="28"/>
      <c r="EHM882" s="28"/>
      <c r="EHN882" s="28"/>
      <c r="EHO882" s="28"/>
      <c r="EHP882" s="28"/>
      <c r="EHQ882" s="28"/>
      <c r="EHR882" s="28"/>
      <c r="EHS882" s="28"/>
      <c r="EHT882" s="28"/>
      <c r="EHU882" s="28"/>
      <c r="EHV882" s="28"/>
      <c r="EHW882" s="28"/>
      <c r="EHX882" s="28"/>
      <c r="EHY882" s="28"/>
      <c r="EHZ882" s="28"/>
      <c r="EIA882" s="28"/>
      <c r="EIB882" s="28"/>
      <c r="EIC882" s="28"/>
      <c r="EID882" s="28"/>
      <c r="EIE882" s="28"/>
      <c r="EIF882" s="28"/>
      <c r="EIG882" s="28"/>
      <c r="EIH882" s="28"/>
      <c r="EII882" s="28"/>
      <c r="EIJ882" s="28"/>
      <c r="EIK882" s="28"/>
      <c r="EIL882" s="28"/>
      <c r="EIM882" s="28"/>
      <c r="EIN882" s="28"/>
      <c r="EIO882" s="28"/>
      <c r="EIP882" s="28"/>
      <c r="EIQ882" s="28"/>
      <c r="EIR882" s="28"/>
      <c r="EIS882" s="28"/>
      <c r="EIT882" s="28"/>
      <c r="EIU882" s="28"/>
      <c r="EIV882" s="28"/>
      <c r="EIW882" s="28"/>
      <c r="EIX882" s="28"/>
      <c r="EIY882" s="28"/>
      <c r="EIZ882" s="28"/>
      <c r="EJA882" s="28"/>
      <c r="EJB882" s="28"/>
      <c r="EJC882" s="28"/>
      <c r="EJD882" s="28"/>
      <c r="EJE882" s="28"/>
      <c r="EJF882" s="28"/>
      <c r="EJG882" s="28"/>
      <c r="EJH882" s="28"/>
      <c r="EJI882" s="28"/>
      <c r="EJJ882" s="28"/>
      <c r="EJK882" s="28"/>
      <c r="EJL882" s="28"/>
      <c r="EJM882" s="28"/>
      <c r="EJN882" s="28"/>
      <c r="EJO882" s="28"/>
      <c r="EJP882" s="28"/>
      <c r="EJQ882" s="28"/>
      <c r="EJR882" s="28"/>
      <c r="EJS882" s="28"/>
      <c r="EJT882" s="28"/>
      <c r="EJU882" s="28"/>
      <c r="EJV882" s="28"/>
      <c r="EJW882" s="28"/>
      <c r="EJX882" s="28"/>
      <c r="EJY882" s="28"/>
      <c r="EJZ882" s="28"/>
      <c r="EKA882" s="28"/>
      <c r="EKB882" s="28"/>
      <c r="EKC882" s="28"/>
      <c r="EKD882" s="28"/>
      <c r="EKE882" s="28"/>
      <c r="EKF882" s="28"/>
      <c r="EKG882" s="28"/>
      <c r="EKH882" s="28"/>
      <c r="EKI882" s="28"/>
      <c r="EKJ882" s="28"/>
      <c r="EKK882" s="28"/>
      <c r="EKL882" s="28"/>
      <c r="EKM882" s="28"/>
      <c r="EKN882" s="28"/>
      <c r="EKO882" s="28"/>
      <c r="EKP882" s="28"/>
      <c r="EKQ882" s="28"/>
      <c r="EKR882" s="28"/>
      <c r="EKS882" s="28"/>
      <c r="EKT882" s="28"/>
      <c r="EKU882" s="28"/>
      <c r="EKV882" s="28"/>
      <c r="EKW882" s="28"/>
      <c r="EKX882" s="28"/>
      <c r="EKY882" s="28"/>
      <c r="EKZ882" s="28"/>
      <c r="ELA882" s="28"/>
      <c r="ELB882" s="28"/>
      <c r="ELC882" s="28"/>
      <c r="ELD882" s="28"/>
      <c r="ELE882" s="28"/>
      <c r="ELF882" s="28"/>
      <c r="ELG882" s="28"/>
      <c r="ELH882" s="28"/>
      <c r="ELI882" s="28"/>
      <c r="ELJ882" s="28"/>
      <c r="ELK882" s="28"/>
      <c r="ELL882" s="28"/>
      <c r="ELM882" s="28"/>
      <c r="ELN882" s="28"/>
      <c r="ELO882" s="28"/>
      <c r="ELP882" s="28"/>
      <c r="ELQ882" s="28"/>
      <c r="ELR882" s="28"/>
      <c r="ELS882" s="28"/>
      <c r="ELT882" s="28"/>
      <c r="ELU882" s="28"/>
      <c r="ELV882" s="28"/>
      <c r="ELW882" s="28"/>
      <c r="ELX882" s="28"/>
      <c r="ELY882" s="28"/>
      <c r="ELZ882" s="28"/>
      <c r="EMA882" s="28"/>
      <c r="EMB882" s="28"/>
      <c r="EMC882" s="28"/>
      <c r="EMD882" s="28"/>
      <c r="EME882" s="28"/>
      <c r="EMF882" s="28"/>
      <c r="EMG882" s="28"/>
      <c r="EMH882" s="28"/>
      <c r="EMI882" s="28"/>
      <c r="EMJ882" s="28"/>
      <c r="EMK882" s="28"/>
      <c r="EML882" s="28"/>
      <c r="EMM882" s="28"/>
      <c r="EMN882" s="28"/>
      <c r="EMO882" s="28"/>
      <c r="EMP882" s="28"/>
      <c r="EMQ882" s="28"/>
      <c r="EMR882" s="28"/>
      <c r="EMS882" s="28"/>
      <c r="EMT882" s="28"/>
      <c r="EMU882" s="28"/>
      <c r="EMV882" s="28"/>
      <c r="EMW882" s="28"/>
      <c r="EMX882" s="28"/>
      <c r="EMY882" s="28"/>
      <c r="EMZ882" s="28"/>
      <c r="ENA882" s="28"/>
      <c r="ENB882" s="28"/>
      <c r="ENC882" s="28"/>
      <c r="END882" s="28"/>
      <c r="ENE882" s="28"/>
      <c r="ENF882" s="28"/>
      <c r="ENG882" s="28"/>
      <c r="ENH882" s="28"/>
      <c r="ENI882" s="28"/>
      <c r="ENJ882" s="28"/>
      <c r="ENK882" s="28"/>
      <c r="ENL882" s="28"/>
      <c r="ENM882" s="28"/>
      <c r="ENN882" s="28"/>
      <c r="ENO882" s="28"/>
      <c r="ENP882" s="28"/>
      <c r="ENQ882" s="28"/>
      <c r="ENR882" s="28"/>
      <c r="ENS882" s="28"/>
      <c r="ENT882" s="28"/>
      <c r="ENU882" s="28"/>
      <c r="ENV882" s="28"/>
      <c r="ENW882" s="28"/>
      <c r="ENX882" s="28"/>
      <c r="ENY882" s="28"/>
      <c r="ENZ882" s="28"/>
      <c r="EOA882" s="28"/>
      <c r="EOB882" s="28"/>
      <c r="EOC882" s="28"/>
      <c r="EOD882" s="28"/>
      <c r="EOE882" s="28"/>
      <c r="EOF882" s="28"/>
      <c r="EOG882" s="28"/>
      <c r="EOH882" s="28"/>
      <c r="EOI882" s="28"/>
      <c r="EOJ882" s="28"/>
      <c r="EOK882" s="28"/>
      <c r="EOL882" s="28"/>
      <c r="EOM882" s="28"/>
      <c r="EON882" s="28"/>
      <c r="EOO882" s="28"/>
      <c r="EOP882" s="28"/>
      <c r="EOQ882" s="28"/>
      <c r="EOR882" s="28"/>
      <c r="EOS882" s="28"/>
      <c r="EOT882" s="28"/>
      <c r="EOU882" s="28"/>
      <c r="EOV882" s="28"/>
      <c r="EOW882" s="28"/>
      <c r="EOX882" s="28"/>
      <c r="EOY882" s="28"/>
      <c r="EOZ882" s="28"/>
      <c r="EPA882" s="28"/>
      <c r="EPB882" s="28"/>
      <c r="EPC882" s="28"/>
      <c r="EPD882" s="28"/>
      <c r="EPE882" s="28"/>
      <c r="EPF882" s="28"/>
      <c r="EPG882" s="28"/>
      <c r="EPH882" s="28"/>
      <c r="EPI882" s="28"/>
      <c r="EPJ882" s="28"/>
      <c r="EPK882" s="28"/>
      <c r="EPL882" s="28"/>
      <c r="EPM882" s="28"/>
      <c r="EPN882" s="28"/>
      <c r="EPO882" s="28"/>
      <c r="EPP882" s="28"/>
      <c r="EPQ882" s="28"/>
      <c r="EPR882" s="28"/>
      <c r="EPS882" s="28"/>
      <c r="EPT882" s="28"/>
      <c r="EPU882" s="28"/>
      <c r="EPV882" s="28"/>
      <c r="EPW882" s="28"/>
      <c r="EPX882" s="28"/>
      <c r="EPY882" s="28"/>
      <c r="EPZ882" s="28"/>
      <c r="EQA882" s="28"/>
      <c r="EQB882" s="28"/>
      <c r="EQC882" s="28"/>
      <c r="EQD882" s="28"/>
      <c r="EQE882" s="28"/>
      <c r="EQF882" s="28"/>
      <c r="EQG882" s="28"/>
      <c r="EQH882" s="28"/>
      <c r="EQI882" s="28"/>
      <c r="EQJ882" s="28"/>
      <c r="EQK882" s="28"/>
      <c r="EQL882" s="28"/>
      <c r="EQM882" s="28"/>
      <c r="EQN882" s="28"/>
      <c r="EQO882" s="28"/>
      <c r="EQP882" s="28"/>
      <c r="EQQ882" s="28"/>
      <c r="EQR882" s="28"/>
      <c r="EQS882" s="28"/>
      <c r="EQT882" s="28"/>
      <c r="EQU882" s="28"/>
      <c r="EQV882" s="28"/>
      <c r="EQW882" s="28"/>
      <c r="EQX882" s="28"/>
      <c r="EQY882" s="28"/>
      <c r="EQZ882" s="28"/>
      <c r="ERA882" s="28"/>
      <c r="ERB882" s="28"/>
      <c r="ERC882" s="28"/>
      <c r="ERD882" s="28"/>
      <c r="ERE882" s="28"/>
      <c r="ERF882" s="28"/>
      <c r="ERG882" s="28"/>
      <c r="ERH882" s="28"/>
      <c r="ERI882" s="28"/>
      <c r="ERJ882" s="28"/>
      <c r="ERK882" s="28"/>
      <c r="ERL882" s="28"/>
      <c r="ERM882" s="28"/>
      <c r="ERN882" s="28"/>
      <c r="ERO882" s="28"/>
      <c r="ERP882" s="28"/>
      <c r="ERQ882" s="28"/>
      <c r="ERR882" s="28"/>
      <c r="ERS882" s="28"/>
      <c r="ERT882" s="28"/>
      <c r="ERU882" s="28"/>
      <c r="ERV882" s="28"/>
      <c r="ERW882" s="28"/>
      <c r="ERX882" s="28"/>
      <c r="ERY882" s="28"/>
      <c r="ERZ882" s="28"/>
      <c r="ESA882" s="28"/>
      <c r="ESB882" s="28"/>
      <c r="ESC882" s="28"/>
      <c r="ESD882" s="28"/>
      <c r="ESE882" s="28"/>
      <c r="ESF882" s="28"/>
      <c r="ESG882" s="28"/>
      <c r="ESH882" s="28"/>
      <c r="ESI882" s="28"/>
      <c r="ESJ882" s="28"/>
      <c r="ESK882" s="28"/>
      <c r="ESL882" s="28"/>
      <c r="ESM882" s="28"/>
      <c r="ESN882" s="28"/>
      <c r="ESO882" s="28"/>
      <c r="ESP882" s="28"/>
      <c r="ESQ882" s="28"/>
      <c r="ESR882" s="28"/>
      <c r="ESS882" s="28"/>
      <c r="EST882" s="28"/>
      <c r="ESU882" s="28"/>
      <c r="ESV882" s="28"/>
      <c r="ESW882" s="28"/>
      <c r="ESX882" s="28"/>
      <c r="ESY882" s="28"/>
      <c r="ESZ882" s="28"/>
      <c r="ETA882" s="28"/>
      <c r="ETB882" s="28"/>
      <c r="ETC882" s="28"/>
      <c r="ETD882" s="28"/>
      <c r="ETE882" s="28"/>
      <c r="ETF882" s="28"/>
      <c r="ETG882" s="28"/>
      <c r="ETH882" s="28"/>
      <c r="ETI882" s="28"/>
      <c r="ETJ882" s="28"/>
      <c r="ETK882" s="28"/>
      <c r="ETL882" s="28"/>
      <c r="ETM882" s="28"/>
      <c r="ETN882" s="28"/>
      <c r="ETO882" s="28"/>
      <c r="ETP882" s="28"/>
      <c r="ETQ882" s="28"/>
      <c r="ETR882" s="28"/>
      <c r="ETS882" s="28"/>
      <c r="ETT882" s="28"/>
      <c r="ETU882" s="28"/>
      <c r="ETV882" s="28"/>
      <c r="ETW882" s="28"/>
      <c r="ETX882" s="28"/>
      <c r="ETY882" s="28"/>
      <c r="ETZ882" s="28"/>
      <c r="EUA882" s="28"/>
      <c r="EUB882" s="28"/>
      <c r="EUC882" s="28"/>
      <c r="EUD882" s="28"/>
      <c r="EUE882" s="28"/>
      <c r="EUF882" s="28"/>
      <c r="EUG882" s="28"/>
      <c r="EUH882" s="28"/>
      <c r="EUI882" s="28"/>
      <c r="EUJ882" s="28"/>
      <c r="EUK882" s="28"/>
      <c r="EUL882" s="28"/>
      <c r="EUM882" s="28"/>
      <c r="EUN882" s="28"/>
      <c r="EUO882" s="28"/>
      <c r="EUP882" s="28"/>
      <c r="EUQ882" s="28"/>
      <c r="EUR882" s="28"/>
      <c r="EUS882" s="28"/>
      <c r="EUT882" s="28"/>
      <c r="EUU882" s="28"/>
      <c r="EUV882" s="28"/>
      <c r="EUW882" s="28"/>
      <c r="EUX882" s="28"/>
      <c r="EUY882" s="28"/>
      <c r="EUZ882" s="28"/>
      <c r="EVA882" s="28"/>
      <c r="EVB882" s="28"/>
      <c r="EVC882" s="28"/>
      <c r="EVD882" s="28"/>
      <c r="EVE882" s="28"/>
      <c r="EVF882" s="28"/>
      <c r="EVG882" s="28"/>
      <c r="EVH882" s="28"/>
      <c r="EVI882" s="28"/>
      <c r="EVJ882" s="28"/>
      <c r="EVK882" s="28"/>
      <c r="EVL882" s="28"/>
      <c r="EVM882" s="28"/>
      <c r="EVN882" s="28"/>
      <c r="EVO882" s="28"/>
      <c r="EVP882" s="28"/>
      <c r="EVQ882" s="28"/>
      <c r="EVR882" s="28"/>
      <c r="EVS882" s="28"/>
      <c r="EVT882" s="28"/>
      <c r="EVU882" s="28"/>
      <c r="EVV882" s="28"/>
      <c r="EVW882" s="28"/>
      <c r="EVX882" s="28"/>
      <c r="EVY882" s="28"/>
      <c r="EVZ882" s="28"/>
      <c r="EWA882" s="28"/>
      <c r="EWB882" s="28"/>
      <c r="EWC882" s="28"/>
      <c r="EWD882" s="28"/>
      <c r="EWE882" s="28"/>
      <c r="EWF882" s="28"/>
      <c r="EWG882" s="28"/>
      <c r="EWH882" s="28"/>
      <c r="EWI882" s="28"/>
      <c r="EWJ882" s="28"/>
      <c r="EWK882" s="28"/>
      <c r="EWL882" s="28"/>
      <c r="EWM882" s="28"/>
      <c r="EWN882" s="28"/>
      <c r="EWO882" s="28"/>
      <c r="EWP882" s="28"/>
      <c r="EWQ882" s="28"/>
      <c r="EWR882" s="28"/>
      <c r="EWS882" s="28"/>
      <c r="EWT882" s="28"/>
      <c r="EWU882" s="28"/>
      <c r="EWV882" s="28"/>
      <c r="EWW882" s="28"/>
      <c r="EWX882" s="28"/>
      <c r="EWY882" s="28"/>
      <c r="EWZ882" s="28"/>
      <c r="EXA882" s="28"/>
      <c r="EXB882" s="28"/>
      <c r="EXC882" s="28"/>
      <c r="EXD882" s="28"/>
      <c r="EXE882" s="28"/>
      <c r="EXF882" s="28"/>
      <c r="EXG882" s="28"/>
      <c r="EXH882" s="28"/>
      <c r="EXI882" s="28"/>
      <c r="EXJ882" s="28"/>
      <c r="EXK882" s="28"/>
      <c r="EXL882" s="28"/>
      <c r="EXM882" s="28"/>
      <c r="EXN882" s="28"/>
      <c r="EXO882" s="28"/>
      <c r="EXP882" s="28"/>
      <c r="EXQ882" s="28"/>
      <c r="EXR882" s="28"/>
      <c r="EXS882" s="28"/>
      <c r="EXT882" s="28"/>
      <c r="EXU882" s="28"/>
      <c r="EXV882" s="28"/>
      <c r="EXW882" s="28"/>
      <c r="EXX882" s="28"/>
      <c r="EXY882" s="28"/>
      <c r="EXZ882" s="28"/>
      <c r="EYA882" s="28"/>
      <c r="EYB882" s="28"/>
      <c r="EYC882" s="28"/>
      <c r="EYD882" s="28"/>
      <c r="EYE882" s="28"/>
      <c r="EYF882" s="28"/>
      <c r="EYG882" s="28"/>
      <c r="EYH882" s="28"/>
      <c r="EYI882" s="28"/>
      <c r="EYJ882" s="28"/>
      <c r="EYK882" s="28"/>
      <c r="EYL882" s="28"/>
      <c r="EYM882" s="28"/>
      <c r="EYN882" s="28"/>
      <c r="EYO882" s="28"/>
      <c r="EYP882" s="28"/>
      <c r="EYQ882" s="28"/>
      <c r="EYR882" s="28"/>
      <c r="EYS882" s="28"/>
      <c r="EYT882" s="28"/>
      <c r="EYU882" s="28"/>
      <c r="EYV882" s="28"/>
      <c r="EYW882" s="28"/>
      <c r="EYX882" s="28"/>
      <c r="EYY882" s="28"/>
      <c r="EYZ882" s="28"/>
      <c r="EZA882" s="28"/>
      <c r="EZB882" s="28"/>
      <c r="EZC882" s="28"/>
      <c r="EZD882" s="28"/>
      <c r="EZE882" s="28"/>
      <c r="EZF882" s="28"/>
      <c r="EZG882" s="28"/>
      <c r="EZH882" s="28"/>
      <c r="EZI882" s="28"/>
      <c r="EZJ882" s="28"/>
      <c r="EZK882" s="28"/>
      <c r="EZL882" s="28"/>
      <c r="EZM882" s="28"/>
      <c r="EZN882" s="28"/>
      <c r="EZO882" s="28"/>
      <c r="EZP882" s="28"/>
      <c r="EZQ882" s="28"/>
      <c r="EZR882" s="28"/>
      <c r="EZS882" s="28"/>
      <c r="EZT882" s="28"/>
      <c r="EZU882" s="28"/>
      <c r="EZV882" s="28"/>
      <c r="EZW882" s="28"/>
      <c r="EZX882" s="28"/>
      <c r="EZY882" s="28"/>
      <c r="EZZ882" s="28"/>
      <c r="FAA882" s="28"/>
      <c r="FAB882" s="28"/>
      <c r="FAC882" s="28"/>
      <c r="FAD882" s="28"/>
      <c r="FAE882" s="28"/>
      <c r="FAF882" s="28"/>
      <c r="FAG882" s="28"/>
      <c r="FAH882" s="28"/>
      <c r="FAI882" s="28"/>
      <c r="FAJ882" s="28"/>
      <c r="FAK882" s="28"/>
      <c r="FAL882" s="28"/>
      <c r="FAM882" s="28"/>
      <c r="FAN882" s="28"/>
      <c r="FAO882" s="28"/>
      <c r="FAP882" s="28"/>
      <c r="FAQ882" s="28"/>
      <c r="FAR882" s="28"/>
      <c r="FAS882" s="28"/>
      <c r="FAT882" s="28"/>
      <c r="FAU882" s="28"/>
      <c r="FAV882" s="28"/>
      <c r="FAW882" s="28"/>
      <c r="FAX882" s="28"/>
      <c r="FAY882" s="28"/>
      <c r="FAZ882" s="28"/>
      <c r="FBA882" s="28"/>
      <c r="FBB882" s="28"/>
      <c r="FBC882" s="28"/>
      <c r="FBD882" s="28"/>
      <c r="FBE882" s="28"/>
      <c r="FBF882" s="28"/>
      <c r="FBG882" s="28"/>
      <c r="FBH882" s="28"/>
      <c r="FBI882" s="28"/>
      <c r="FBJ882" s="28"/>
      <c r="FBK882" s="28"/>
      <c r="FBL882" s="28"/>
      <c r="FBM882" s="28"/>
      <c r="FBN882" s="28"/>
      <c r="FBO882" s="28"/>
      <c r="FBP882" s="28"/>
      <c r="FBQ882" s="28"/>
      <c r="FBR882" s="28"/>
      <c r="FBS882" s="28"/>
      <c r="FBT882" s="28"/>
      <c r="FBU882" s="28"/>
      <c r="FBV882" s="28"/>
      <c r="FBW882" s="28"/>
      <c r="FBX882" s="28"/>
      <c r="FBY882" s="28"/>
      <c r="FBZ882" s="28"/>
      <c r="FCA882" s="28"/>
      <c r="FCB882" s="28"/>
      <c r="FCC882" s="28"/>
      <c r="FCD882" s="28"/>
      <c r="FCE882" s="28"/>
      <c r="FCF882" s="28"/>
      <c r="FCG882" s="28"/>
      <c r="FCH882" s="28"/>
      <c r="FCI882" s="28"/>
      <c r="FCJ882" s="28"/>
      <c r="FCK882" s="28"/>
      <c r="FCL882" s="28"/>
      <c r="FCM882" s="28"/>
      <c r="FCN882" s="28"/>
      <c r="FCO882" s="28"/>
      <c r="FCP882" s="28"/>
      <c r="FCQ882" s="28"/>
      <c r="FCR882" s="28"/>
      <c r="FCS882" s="28"/>
      <c r="FCT882" s="28"/>
      <c r="FCU882" s="28"/>
      <c r="FCV882" s="28"/>
      <c r="FCW882" s="28"/>
      <c r="FCX882" s="28"/>
      <c r="FCY882" s="28"/>
      <c r="FCZ882" s="28"/>
      <c r="FDA882" s="28"/>
      <c r="FDB882" s="28"/>
      <c r="FDC882" s="28"/>
      <c r="FDD882" s="28"/>
      <c r="FDE882" s="28"/>
      <c r="FDF882" s="28"/>
      <c r="FDG882" s="28"/>
      <c r="FDH882" s="28"/>
      <c r="FDI882" s="28"/>
      <c r="FDJ882" s="28"/>
      <c r="FDK882" s="28"/>
      <c r="FDL882" s="28"/>
      <c r="FDM882" s="28"/>
      <c r="FDN882" s="28"/>
      <c r="FDO882" s="28"/>
      <c r="FDP882" s="28"/>
      <c r="FDQ882" s="28"/>
      <c r="FDR882" s="28"/>
      <c r="FDS882" s="28"/>
      <c r="FDT882" s="28"/>
      <c r="FDU882" s="28"/>
      <c r="FDV882" s="28"/>
      <c r="FDW882" s="28"/>
      <c r="FDX882" s="28"/>
      <c r="FDY882" s="28"/>
      <c r="FDZ882" s="28"/>
      <c r="FEA882" s="28"/>
      <c r="FEB882" s="28"/>
      <c r="FEC882" s="28"/>
      <c r="FED882" s="28"/>
      <c r="FEE882" s="28"/>
      <c r="FEF882" s="28"/>
      <c r="FEG882" s="28"/>
      <c r="FEH882" s="28"/>
      <c r="FEI882" s="28"/>
      <c r="FEJ882" s="28"/>
      <c r="FEK882" s="28"/>
      <c r="FEL882" s="28"/>
      <c r="FEM882" s="28"/>
      <c r="FEN882" s="28"/>
      <c r="FEO882" s="28"/>
      <c r="FEP882" s="28"/>
      <c r="FEQ882" s="28"/>
      <c r="FER882" s="28"/>
      <c r="FES882" s="28"/>
      <c r="FET882" s="28"/>
      <c r="FEU882" s="28"/>
      <c r="FEV882" s="28"/>
      <c r="FEW882" s="28"/>
      <c r="FEX882" s="28"/>
      <c r="FEY882" s="28"/>
      <c r="FEZ882" s="28"/>
      <c r="FFA882" s="28"/>
      <c r="FFB882" s="28"/>
      <c r="FFC882" s="28"/>
      <c r="FFD882" s="28"/>
      <c r="FFE882" s="28"/>
      <c r="FFF882" s="28"/>
      <c r="FFG882" s="28"/>
      <c r="FFH882" s="28"/>
      <c r="FFI882" s="28"/>
      <c r="FFJ882" s="28"/>
      <c r="FFK882" s="28"/>
      <c r="FFL882" s="28"/>
      <c r="FFM882" s="28"/>
      <c r="FFN882" s="28"/>
      <c r="FFO882" s="28"/>
      <c r="FFP882" s="28"/>
      <c r="FFQ882" s="28"/>
      <c r="FFR882" s="28"/>
      <c r="FFS882" s="28"/>
      <c r="FFT882" s="28"/>
      <c r="FFU882" s="28"/>
      <c r="FFV882" s="28"/>
      <c r="FFW882" s="28"/>
      <c r="FFX882" s="28"/>
      <c r="FFY882" s="28"/>
      <c r="FFZ882" s="28"/>
      <c r="FGA882" s="28"/>
      <c r="FGB882" s="28"/>
      <c r="FGC882" s="28"/>
      <c r="FGD882" s="28"/>
      <c r="FGE882" s="28"/>
      <c r="FGF882" s="28"/>
      <c r="FGG882" s="28"/>
      <c r="FGH882" s="28"/>
      <c r="FGI882" s="28"/>
      <c r="FGJ882" s="28"/>
      <c r="FGK882" s="28"/>
      <c r="FGL882" s="28"/>
      <c r="FGM882" s="28"/>
      <c r="FGN882" s="28"/>
      <c r="FGO882" s="28"/>
      <c r="FGP882" s="28"/>
      <c r="FGQ882" s="28"/>
      <c r="FGR882" s="28"/>
      <c r="FGS882" s="28"/>
      <c r="FGT882" s="28"/>
      <c r="FGU882" s="28"/>
      <c r="FGV882" s="28"/>
      <c r="FGW882" s="28"/>
      <c r="FGX882" s="28"/>
      <c r="FGY882" s="28"/>
      <c r="FGZ882" s="28"/>
      <c r="FHA882" s="28"/>
      <c r="FHB882" s="28"/>
      <c r="FHC882" s="28"/>
      <c r="FHD882" s="28"/>
      <c r="FHE882" s="28"/>
      <c r="FHF882" s="28"/>
      <c r="FHG882" s="28"/>
      <c r="FHH882" s="28"/>
      <c r="FHI882" s="28"/>
      <c r="FHJ882" s="28"/>
      <c r="FHK882" s="28"/>
      <c r="FHL882" s="28"/>
      <c r="FHM882" s="28"/>
      <c r="FHN882" s="28"/>
      <c r="FHO882" s="28"/>
      <c r="FHP882" s="28"/>
      <c r="FHQ882" s="28"/>
      <c r="FHR882" s="28"/>
      <c r="FHS882" s="28"/>
      <c r="FHT882" s="28"/>
      <c r="FHU882" s="28"/>
      <c r="FHV882" s="28"/>
      <c r="FHW882" s="28"/>
      <c r="FHX882" s="28"/>
      <c r="FHY882" s="28"/>
      <c r="FHZ882" s="28"/>
      <c r="FIA882" s="28"/>
      <c r="FIB882" s="28"/>
      <c r="FIC882" s="28"/>
      <c r="FID882" s="28"/>
      <c r="FIE882" s="28"/>
      <c r="FIF882" s="28"/>
      <c r="FIG882" s="28"/>
      <c r="FIH882" s="28"/>
      <c r="FII882" s="28"/>
      <c r="FIJ882" s="28"/>
      <c r="FIK882" s="28"/>
      <c r="FIL882" s="28"/>
      <c r="FIM882" s="28"/>
      <c r="FIN882" s="28"/>
      <c r="FIO882" s="28"/>
      <c r="FIP882" s="28"/>
      <c r="FIQ882" s="28"/>
      <c r="FIR882" s="28"/>
      <c r="FIS882" s="28"/>
      <c r="FIT882" s="28"/>
      <c r="FIU882" s="28"/>
      <c r="FIV882" s="28"/>
      <c r="FIW882" s="28"/>
      <c r="FIX882" s="28"/>
      <c r="FIY882" s="28"/>
      <c r="FIZ882" s="28"/>
      <c r="FJA882" s="28"/>
      <c r="FJB882" s="28"/>
      <c r="FJC882" s="28"/>
      <c r="FJD882" s="28"/>
      <c r="FJE882" s="28"/>
      <c r="FJF882" s="28"/>
      <c r="FJG882" s="28"/>
      <c r="FJH882" s="28"/>
      <c r="FJI882" s="28"/>
      <c r="FJJ882" s="28"/>
      <c r="FJK882" s="28"/>
      <c r="FJL882" s="28"/>
      <c r="FJM882" s="28"/>
      <c r="FJN882" s="28"/>
      <c r="FJO882" s="28"/>
      <c r="FJP882" s="28"/>
      <c r="FJQ882" s="28"/>
      <c r="FJR882" s="28"/>
      <c r="FJS882" s="28"/>
      <c r="FJT882" s="28"/>
      <c r="FJU882" s="28"/>
      <c r="FJV882" s="28"/>
      <c r="FJW882" s="28"/>
      <c r="FJX882" s="28"/>
      <c r="FJY882" s="28"/>
      <c r="FJZ882" s="28"/>
      <c r="FKA882" s="28"/>
      <c r="FKB882" s="28"/>
      <c r="FKC882" s="28"/>
      <c r="FKD882" s="28"/>
      <c r="FKE882" s="28"/>
      <c r="FKF882" s="28"/>
      <c r="FKG882" s="28"/>
      <c r="FKH882" s="28"/>
      <c r="FKI882" s="28"/>
      <c r="FKJ882" s="28"/>
      <c r="FKK882" s="28"/>
      <c r="FKL882" s="28"/>
      <c r="FKM882" s="28"/>
      <c r="FKN882" s="28"/>
      <c r="FKO882" s="28"/>
      <c r="FKP882" s="28"/>
      <c r="FKQ882" s="28"/>
      <c r="FKR882" s="28"/>
      <c r="FKS882" s="28"/>
      <c r="FKT882" s="28"/>
      <c r="FKU882" s="28"/>
      <c r="FKV882" s="28"/>
      <c r="FKW882" s="28"/>
      <c r="FKX882" s="28"/>
      <c r="FKY882" s="28"/>
      <c r="FKZ882" s="28"/>
      <c r="FLA882" s="28"/>
      <c r="FLB882" s="28"/>
      <c r="FLC882" s="28"/>
      <c r="FLD882" s="28"/>
      <c r="FLE882" s="28"/>
      <c r="FLF882" s="28"/>
      <c r="FLG882" s="28"/>
      <c r="FLH882" s="28"/>
      <c r="FLI882" s="28"/>
      <c r="FLJ882" s="28"/>
      <c r="FLK882" s="28"/>
      <c r="FLL882" s="28"/>
      <c r="FLM882" s="28"/>
      <c r="FLN882" s="28"/>
      <c r="FLO882" s="28"/>
      <c r="FLP882" s="28"/>
      <c r="FLQ882" s="28"/>
      <c r="FLR882" s="28"/>
      <c r="FLS882" s="28"/>
      <c r="FLT882" s="28"/>
      <c r="FLU882" s="28"/>
      <c r="FLV882" s="28"/>
      <c r="FLW882" s="28"/>
      <c r="FLX882" s="28"/>
      <c r="FLY882" s="28"/>
      <c r="FLZ882" s="28"/>
      <c r="FMA882" s="28"/>
      <c r="FMB882" s="28"/>
      <c r="FMC882" s="28"/>
      <c r="FMD882" s="28"/>
      <c r="FME882" s="28"/>
      <c r="FMF882" s="28"/>
      <c r="FMG882" s="28"/>
      <c r="FMH882" s="28"/>
      <c r="FMI882" s="28"/>
      <c r="FMJ882" s="28"/>
      <c r="FMK882" s="28"/>
      <c r="FML882" s="28"/>
      <c r="FMM882" s="28"/>
      <c r="FMN882" s="28"/>
      <c r="FMO882" s="28"/>
      <c r="FMP882" s="28"/>
      <c r="FMQ882" s="28"/>
      <c r="FMR882" s="28"/>
      <c r="FMS882" s="28"/>
      <c r="FMT882" s="28"/>
      <c r="FMU882" s="28"/>
      <c r="FMV882" s="28"/>
      <c r="FMW882" s="28"/>
      <c r="FMX882" s="28"/>
      <c r="FMY882" s="28"/>
      <c r="FMZ882" s="28"/>
      <c r="FNA882" s="28"/>
      <c r="FNB882" s="28"/>
      <c r="FNC882" s="28"/>
      <c r="FND882" s="28"/>
      <c r="FNE882" s="28"/>
      <c r="FNF882" s="28"/>
      <c r="FNG882" s="28"/>
      <c r="FNH882" s="28"/>
      <c r="FNI882" s="28"/>
      <c r="FNJ882" s="28"/>
      <c r="FNK882" s="28"/>
      <c r="FNL882" s="28"/>
      <c r="FNM882" s="28"/>
      <c r="FNN882" s="28"/>
      <c r="FNO882" s="28"/>
      <c r="FNP882" s="28"/>
      <c r="FNQ882" s="28"/>
      <c r="FNR882" s="28"/>
      <c r="FNS882" s="28"/>
      <c r="FNT882" s="28"/>
      <c r="FNU882" s="28"/>
      <c r="FNV882" s="28"/>
      <c r="FNW882" s="28"/>
      <c r="FNX882" s="28"/>
      <c r="FNY882" s="28"/>
      <c r="FNZ882" s="28"/>
      <c r="FOA882" s="28"/>
      <c r="FOB882" s="28"/>
      <c r="FOC882" s="28"/>
      <c r="FOD882" s="28"/>
      <c r="FOE882" s="28"/>
      <c r="FOF882" s="28"/>
      <c r="FOG882" s="28"/>
      <c r="FOH882" s="28"/>
      <c r="FOI882" s="28"/>
      <c r="FOJ882" s="28"/>
      <c r="FOK882" s="28"/>
      <c r="FOL882" s="28"/>
      <c r="FOM882" s="28"/>
      <c r="FON882" s="28"/>
      <c r="FOO882" s="28"/>
      <c r="FOP882" s="28"/>
      <c r="FOQ882" s="28"/>
      <c r="FOR882" s="28"/>
      <c r="FOS882" s="28"/>
      <c r="FOT882" s="28"/>
      <c r="FOU882" s="28"/>
      <c r="FOV882" s="28"/>
      <c r="FOW882" s="28"/>
      <c r="FOX882" s="28"/>
      <c r="FOY882" s="28"/>
      <c r="FOZ882" s="28"/>
      <c r="FPA882" s="28"/>
      <c r="FPB882" s="28"/>
      <c r="FPC882" s="28"/>
      <c r="FPD882" s="28"/>
      <c r="FPE882" s="28"/>
      <c r="FPF882" s="28"/>
      <c r="FPG882" s="28"/>
      <c r="FPH882" s="28"/>
      <c r="FPI882" s="28"/>
      <c r="FPJ882" s="28"/>
      <c r="FPK882" s="28"/>
      <c r="FPL882" s="28"/>
      <c r="FPM882" s="28"/>
      <c r="FPN882" s="28"/>
      <c r="FPO882" s="28"/>
      <c r="FPP882" s="28"/>
      <c r="FPQ882" s="28"/>
      <c r="FPR882" s="28"/>
      <c r="FPS882" s="28"/>
      <c r="FPT882" s="28"/>
      <c r="FPU882" s="28"/>
      <c r="FPV882" s="28"/>
      <c r="FPW882" s="28"/>
      <c r="FPX882" s="28"/>
      <c r="FPY882" s="28"/>
      <c r="FPZ882" s="28"/>
      <c r="FQA882" s="28"/>
      <c r="FQB882" s="28"/>
      <c r="FQC882" s="28"/>
      <c r="FQD882" s="28"/>
      <c r="FQE882" s="28"/>
      <c r="FQF882" s="28"/>
      <c r="FQG882" s="28"/>
      <c r="FQH882" s="28"/>
      <c r="FQI882" s="28"/>
      <c r="FQJ882" s="28"/>
      <c r="FQK882" s="28"/>
      <c r="FQL882" s="28"/>
      <c r="FQM882" s="28"/>
      <c r="FQN882" s="28"/>
      <c r="FQO882" s="28"/>
      <c r="FQP882" s="28"/>
      <c r="FQQ882" s="28"/>
      <c r="FQR882" s="28"/>
      <c r="FQS882" s="28"/>
      <c r="FQT882" s="28"/>
      <c r="FQU882" s="28"/>
      <c r="FQV882" s="28"/>
      <c r="FQW882" s="28"/>
      <c r="FQX882" s="28"/>
      <c r="FQY882" s="28"/>
      <c r="FQZ882" s="28"/>
      <c r="FRA882" s="28"/>
      <c r="FRB882" s="28"/>
      <c r="FRC882" s="28"/>
      <c r="FRD882" s="28"/>
      <c r="FRE882" s="28"/>
      <c r="FRF882" s="28"/>
      <c r="FRG882" s="28"/>
      <c r="FRH882" s="28"/>
      <c r="FRI882" s="28"/>
      <c r="FRJ882" s="28"/>
      <c r="FRK882" s="28"/>
      <c r="FRL882" s="28"/>
      <c r="FRM882" s="28"/>
      <c r="FRN882" s="28"/>
      <c r="FRO882" s="28"/>
      <c r="FRP882" s="28"/>
      <c r="FRQ882" s="28"/>
      <c r="FRR882" s="28"/>
      <c r="FRS882" s="28"/>
      <c r="FRT882" s="28"/>
      <c r="FRU882" s="28"/>
      <c r="FRV882" s="28"/>
      <c r="FRW882" s="28"/>
      <c r="FRX882" s="28"/>
      <c r="FRY882" s="28"/>
      <c r="FRZ882" s="28"/>
      <c r="FSA882" s="28"/>
      <c r="FSB882" s="28"/>
      <c r="FSC882" s="28"/>
      <c r="FSD882" s="28"/>
      <c r="FSE882" s="28"/>
      <c r="FSF882" s="28"/>
      <c r="FSG882" s="28"/>
      <c r="FSH882" s="28"/>
      <c r="FSI882" s="28"/>
      <c r="FSJ882" s="28"/>
      <c r="FSK882" s="28"/>
      <c r="FSL882" s="28"/>
      <c r="FSM882" s="28"/>
      <c r="FSN882" s="28"/>
      <c r="FSO882" s="28"/>
      <c r="FSP882" s="28"/>
      <c r="FSQ882" s="28"/>
      <c r="FSR882" s="28"/>
      <c r="FSS882" s="28"/>
      <c r="FST882" s="28"/>
      <c r="FSU882" s="28"/>
      <c r="FSV882" s="28"/>
      <c r="FSW882" s="28"/>
      <c r="FSX882" s="28"/>
      <c r="FSY882" s="28"/>
      <c r="FSZ882" s="28"/>
      <c r="FTA882" s="28"/>
      <c r="FTB882" s="28"/>
      <c r="FTC882" s="28"/>
      <c r="FTD882" s="28"/>
      <c r="FTE882" s="28"/>
      <c r="FTF882" s="28"/>
      <c r="FTG882" s="28"/>
      <c r="FTH882" s="28"/>
      <c r="FTI882" s="28"/>
      <c r="FTJ882" s="28"/>
      <c r="FTK882" s="28"/>
      <c r="FTL882" s="28"/>
      <c r="FTM882" s="28"/>
      <c r="FTN882" s="28"/>
      <c r="FTO882" s="28"/>
      <c r="FTP882" s="28"/>
      <c r="FTQ882" s="28"/>
      <c r="FTR882" s="28"/>
      <c r="FTS882" s="28"/>
      <c r="FTT882" s="28"/>
      <c r="FTU882" s="28"/>
      <c r="FTV882" s="28"/>
      <c r="FTW882" s="28"/>
      <c r="FTX882" s="28"/>
      <c r="FTY882" s="28"/>
      <c r="FTZ882" s="28"/>
      <c r="FUA882" s="28"/>
      <c r="FUB882" s="28"/>
      <c r="FUC882" s="28"/>
      <c r="FUD882" s="28"/>
      <c r="FUE882" s="28"/>
      <c r="FUF882" s="28"/>
      <c r="FUG882" s="28"/>
      <c r="FUH882" s="28"/>
      <c r="FUI882" s="28"/>
      <c r="FUJ882" s="28"/>
      <c r="FUK882" s="28"/>
      <c r="FUL882" s="28"/>
      <c r="FUM882" s="28"/>
      <c r="FUN882" s="28"/>
      <c r="FUO882" s="28"/>
      <c r="FUP882" s="28"/>
      <c r="FUQ882" s="28"/>
      <c r="FUR882" s="28"/>
      <c r="FUS882" s="28"/>
      <c r="FUT882" s="28"/>
      <c r="FUU882" s="28"/>
      <c r="FUV882" s="28"/>
      <c r="FUW882" s="28"/>
      <c r="FUX882" s="28"/>
      <c r="FUY882" s="28"/>
      <c r="FUZ882" s="28"/>
      <c r="FVA882" s="28"/>
      <c r="FVB882" s="28"/>
      <c r="FVC882" s="28"/>
      <c r="FVD882" s="28"/>
      <c r="FVE882" s="28"/>
      <c r="FVF882" s="28"/>
      <c r="FVG882" s="28"/>
      <c r="FVH882" s="28"/>
      <c r="FVI882" s="28"/>
      <c r="FVJ882" s="28"/>
      <c r="FVK882" s="28"/>
      <c r="FVL882" s="28"/>
      <c r="FVM882" s="28"/>
      <c r="FVN882" s="28"/>
      <c r="FVO882" s="28"/>
      <c r="FVP882" s="28"/>
      <c r="FVQ882" s="28"/>
      <c r="FVR882" s="28"/>
      <c r="FVS882" s="28"/>
      <c r="FVT882" s="28"/>
      <c r="FVU882" s="28"/>
      <c r="FVV882" s="28"/>
      <c r="FVW882" s="28"/>
      <c r="FVX882" s="28"/>
      <c r="FVY882" s="28"/>
      <c r="FVZ882" s="28"/>
      <c r="FWA882" s="28"/>
      <c r="FWB882" s="28"/>
      <c r="FWC882" s="28"/>
      <c r="FWD882" s="28"/>
      <c r="FWE882" s="28"/>
      <c r="FWF882" s="28"/>
      <c r="FWG882" s="28"/>
      <c r="FWH882" s="28"/>
      <c r="FWI882" s="28"/>
      <c r="FWJ882" s="28"/>
      <c r="FWK882" s="28"/>
      <c r="FWL882" s="28"/>
      <c r="FWM882" s="28"/>
      <c r="FWN882" s="28"/>
      <c r="FWO882" s="28"/>
      <c r="FWP882" s="28"/>
      <c r="FWQ882" s="28"/>
      <c r="FWR882" s="28"/>
      <c r="FWS882" s="28"/>
      <c r="FWT882" s="28"/>
      <c r="FWU882" s="28"/>
      <c r="FWV882" s="28"/>
      <c r="FWW882" s="28"/>
      <c r="FWX882" s="28"/>
      <c r="FWY882" s="28"/>
      <c r="FWZ882" s="28"/>
      <c r="FXA882" s="28"/>
      <c r="FXB882" s="28"/>
      <c r="FXC882" s="28"/>
      <c r="FXD882" s="28"/>
      <c r="FXE882" s="28"/>
      <c r="FXF882" s="28"/>
      <c r="FXG882" s="28"/>
      <c r="FXH882" s="28"/>
      <c r="FXI882" s="28"/>
      <c r="FXJ882" s="28"/>
      <c r="FXK882" s="28"/>
      <c r="FXL882" s="28"/>
      <c r="FXM882" s="28"/>
      <c r="FXN882" s="28"/>
      <c r="FXO882" s="28"/>
      <c r="FXP882" s="28"/>
      <c r="FXQ882" s="28"/>
      <c r="FXR882" s="28"/>
      <c r="FXS882" s="28"/>
      <c r="FXT882" s="28"/>
      <c r="FXU882" s="28"/>
      <c r="FXV882" s="28"/>
      <c r="FXW882" s="28"/>
      <c r="FXX882" s="28"/>
      <c r="FXY882" s="28"/>
      <c r="FXZ882" s="28"/>
      <c r="FYA882" s="28"/>
      <c r="FYB882" s="28"/>
      <c r="FYC882" s="28"/>
      <c r="FYD882" s="28"/>
      <c r="FYE882" s="28"/>
      <c r="FYF882" s="28"/>
      <c r="FYG882" s="28"/>
      <c r="FYH882" s="28"/>
      <c r="FYI882" s="28"/>
      <c r="FYJ882" s="28"/>
      <c r="FYK882" s="28"/>
      <c r="FYL882" s="28"/>
      <c r="FYM882" s="28"/>
      <c r="FYN882" s="28"/>
      <c r="FYO882" s="28"/>
      <c r="FYP882" s="28"/>
      <c r="FYQ882" s="28"/>
      <c r="FYR882" s="28"/>
      <c r="FYS882" s="28"/>
      <c r="FYT882" s="28"/>
      <c r="FYU882" s="28"/>
      <c r="FYV882" s="28"/>
      <c r="FYW882" s="28"/>
      <c r="FYX882" s="28"/>
      <c r="FYY882" s="28"/>
      <c r="FYZ882" s="28"/>
      <c r="FZA882" s="28"/>
      <c r="FZB882" s="28"/>
      <c r="FZC882" s="28"/>
      <c r="FZD882" s="28"/>
      <c r="FZE882" s="28"/>
      <c r="FZF882" s="28"/>
      <c r="FZG882" s="28"/>
      <c r="FZH882" s="28"/>
      <c r="FZI882" s="28"/>
      <c r="FZJ882" s="28"/>
      <c r="FZK882" s="28"/>
      <c r="FZL882" s="28"/>
      <c r="FZM882" s="28"/>
      <c r="FZN882" s="28"/>
      <c r="FZO882" s="28"/>
      <c r="FZP882" s="28"/>
      <c r="FZQ882" s="28"/>
      <c r="FZR882" s="28"/>
      <c r="FZS882" s="28"/>
      <c r="FZT882" s="28"/>
      <c r="FZU882" s="28"/>
      <c r="FZV882" s="28"/>
      <c r="FZW882" s="28"/>
      <c r="FZX882" s="28"/>
      <c r="FZY882" s="28"/>
      <c r="FZZ882" s="28"/>
      <c r="GAA882" s="28"/>
      <c r="GAB882" s="28"/>
      <c r="GAC882" s="28"/>
      <c r="GAD882" s="28"/>
      <c r="GAE882" s="28"/>
      <c r="GAF882" s="28"/>
      <c r="GAG882" s="28"/>
      <c r="GAH882" s="28"/>
      <c r="GAI882" s="28"/>
      <c r="GAJ882" s="28"/>
      <c r="GAK882" s="28"/>
      <c r="GAL882" s="28"/>
      <c r="GAM882" s="28"/>
      <c r="GAN882" s="28"/>
      <c r="GAO882" s="28"/>
      <c r="GAP882" s="28"/>
      <c r="GAQ882" s="28"/>
      <c r="GAR882" s="28"/>
      <c r="GAS882" s="28"/>
      <c r="GAT882" s="28"/>
      <c r="GAU882" s="28"/>
      <c r="GAV882" s="28"/>
      <c r="GAW882" s="28"/>
      <c r="GAX882" s="28"/>
      <c r="GAY882" s="28"/>
      <c r="GAZ882" s="28"/>
      <c r="GBA882" s="28"/>
      <c r="GBB882" s="28"/>
      <c r="GBC882" s="28"/>
      <c r="GBD882" s="28"/>
      <c r="GBE882" s="28"/>
      <c r="GBF882" s="28"/>
      <c r="GBG882" s="28"/>
      <c r="GBH882" s="28"/>
      <c r="GBI882" s="28"/>
      <c r="GBJ882" s="28"/>
      <c r="GBK882" s="28"/>
      <c r="GBL882" s="28"/>
      <c r="GBM882" s="28"/>
      <c r="GBN882" s="28"/>
      <c r="GBO882" s="28"/>
      <c r="GBP882" s="28"/>
      <c r="GBQ882" s="28"/>
      <c r="GBR882" s="28"/>
      <c r="GBS882" s="28"/>
      <c r="GBT882" s="28"/>
      <c r="GBU882" s="28"/>
      <c r="GBV882" s="28"/>
      <c r="GBW882" s="28"/>
      <c r="GBX882" s="28"/>
      <c r="GBY882" s="28"/>
      <c r="GBZ882" s="28"/>
      <c r="GCA882" s="28"/>
      <c r="GCB882" s="28"/>
      <c r="GCC882" s="28"/>
      <c r="GCD882" s="28"/>
      <c r="GCE882" s="28"/>
      <c r="GCF882" s="28"/>
      <c r="GCG882" s="28"/>
      <c r="GCH882" s="28"/>
      <c r="GCI882" s="28"/>
      <c r="GCJ882" s="28"/>
      <c r="GCK882" s="28"/>
      <c r="GCL882" s="28"/>
      <c r="GCM882" s="28"/>
      <c r="GCN882" s="28"/>
      <c r="GCO882" s="28"/>
      <c r="GCP882" s="28"/>
      <c r="GCQ882" s="28"/>
      <c r="GCR882" s="28"/>
      <c r="GCS882" s="28"/>
      <c r="GCT882" s="28"/>
      <c r="GCU882" s="28"/>
      <c r="GCV882" s="28"/>
      <c r="GCW882" s="28"/>
      <c r="GCX882" s="28"/>
      <c r="GCY882" s="28"/>
      <c r="GCZ882" s="28"/>
      <c r="GDA882" s="28"/>
      <c r="GDB882" s="28"/>
      <c r="GDC882" s="28"/>
      <c r="GDD882" s="28"/>
      <c r="GDE882" s="28"/>
      <c r="GDF882" s="28"/>
      <c r="GDG882" s="28"/>
      <c r="GDH882" s="28"/>
      <c r="GDI882" s="28"/>
      <c r="GDJ882" s="28"/>
      <c r="GDK882" s="28"/>
      <c r="GDL882" s="28"/>
      <c r="GDM882" s="28"/>
      <c r="GDN882" s="28"/>
      <c r="GDO882" s="28"/>
      <c r="GDP882" s="28"/>
      <c r="GDQ882" s="28"/>
      <c r="GDR882" s="28"/>
      <c r="GDS882" s="28"/>
      <c r="GDT882" s="28"/>
      <c r="GDU882" s="28"/>
      <c r="GDV882" s="28"/>
      <c r="GDW882" s="28"/>
      <c r="GDX882" s="28"/>
      <c r="GDY882" s="28"/>
      <c r="GDZ882" s="28"/>
      <c r="GEA882" s="28"/>
      <c r="GEB882" s="28"/>
      <c r="GEC882" s="28"/>
      <c r="GED882" s="28"/>
      <c r="GEE882" s="28"/>
      <c r="GEF882" s="28"/>
      <c r="GEG882" s="28"/>
      <c r="GEH882" s="28"/>
      <c r="GEI882" s="28"/>
      <c r="GEJ882" s="28"/>
      <c r="GEK882" s="28"/>
      <c r="GEL882" s="28"/>
      <c r="GEM882" s="28"/>
      <c r="GEN882" s="28"/>
      <c r="GEO882" s="28"/>
      <c r="GEP882" s="28"/>
      <c r="GEQ882" s="28"/>
      <c r="GER882" s="28"/>
      <c r="GES882" s="28"/>
      <c r="GET882" s="28"/>
      <c r="GEU882" s="28"/>
      <c r="GEV882" s="28"/>
      <c r="GEW882" s="28"/>
      <c r="GEX882" s="28"/>
      <c r="GEY882" s="28"/>
      <c r="GEZ882" s="28"/>
      <c r="GFA882" s="28"/>
      <c r="GFB882" s="28"/>
      <c r="GFC882" s="28"/>
      <c r="GFD882" s="28"/>
      <c r="GFE882" s="28"/>
      <c r="GFF882" s="28"/>
      <c r="GFG882" s="28"/>
      <c r="GFH882" s="28"/>
      <c r="GFI882" s="28"/>
      <c r="GFJ882" s="28"/>
      <c r="GFK882" s="28"/>
      <c r="GFL882" s="28"/>
      <c r="GFM882" s="28"/>
      <c r="GFN882" s="28"/>
      <c r="GFO882" s="28"/>
      <c r="GFP882" s="28"/>
      <c r="GFQ882" s="28"/>
      <c r="GFR882" s="28"/>
      <c r="GFS882" s="28"/>
      <c r="GFT882" s="28"/>
      <c r="GFU882" s="28"/>
      <c r="GFV882" s="28"/>
      <c r="GFW882" s="28"/>
      <c r="GFX882" s="28"/>
      <c r="GFY882" s="28"/>
      <c r="GFZ882" s="28"/>
      <c r="GGA882" s="28"/>
      <c r="GGB882" s="28"/>
      <c r="GGC882" s="28"/>
      <c r="GGD882" s="28"/>
      <c r="GGE882" s="28"/>
      <c r="GGF882" s="28"/>
      <c r="GGG882" s="28"/>
      <c r="GGH882" s="28"/>
      <c r="GGI882" s="28"/>
      <c r="GGJ882" s="28"/>
      <c r="GGK882" s="28"/>
      <c r="GGL882" s="28"/>
      <c r="GGM882" s="28"/>
      <c r="GGN882" s="28"/>
      <c r="GGO882" s="28"/>
      <c r="GGP882" s="28"/>
      <c r="GGQ882" s="28"/>
      <c r="GGR882" s="28"/>
      <c r="GGS882" s="28"/>
      <c r="GGT882" s="28"/>
      <c r="GGU882" s="28"/>
      <c r="GGV882" s="28"/>
      <c r="GGW882" s="28"/>
      <c r="GGX882" s="28"/>
      <c r="GGY882" s="28"/>
      <c r="GGZ882" s="28"/>
      <c r="GHA882" s="28"/>
      <c r="GHB882" s="28"/>
      <c r="GHC882" s="28"/>
      <c r="GHD882" s="28"/>
      <c r="GHE882" s="28"/>
      <c r="GHF882" s="28"/>
      <c r="GHG882" s="28"/>
      <c r="GHH882" s="28"/>
      <c r="GHI882" s="28"/>
      <c r="GHJ882" s="28"/>
      <c r="GHK882" s="28"/>
      <c r="GHL882" s="28"/>
      <c r="GHM882" s="28"/>
      <c r="GHN882" s="28"/>
      <c r="GHO882" s="28"/>
      <c r="GHP882" s="28"/>
      <c r="GHQ882" s="28"/>
      <c r="GHR882" s="28"/>
      <c r="GHS882" s="28"/>
      <c r="GHT882" s="28"/>
      <c r="GHU882" s="28"/>
      <c r="GHV882" s="28"/>
      <c r="GHW882" s="28"/>
      <c r="GHX882" s="28"/>
      <c r="GHY882" s="28"/>
      <c r="GHZ882" s="28"/>
      <c r="GIA882" s="28"/>
      <c r="GIB882" s="28"/>
      <c r="GIC882" s="28"/>
      <c r="GID882" s="28"/>
      <c r="GIE882" s="28"/>
      <c r="GIF882" s="28"/>
      <c r="GIG882" s="28"/>
      <c r="GIH882" s="28"/>
      <c r="GII882" s="28"/>
      <c r="GIJ882" s="28"/>
      <c r="GIK882" s="28"/>
      <c r="GIL882" s="28"/>
      <c r="GIM882" s="28"/>
      <c r="GIN882" s="28"/>
      <c r="GIO882" s="28"/>
      <c r="GIP882" s="28"/>
      <c r="GIQ882" s="28"/>
      <c r="GIR882" s="28"/>
      <c r="GIS882" s="28"/>
      <c r="GIT882" s="28"/>
      <c r="GIU882" s="28"/>
      <c r="GIV882" s="28"/>
      <c r="GIW882" s="28"/>
      <c r="GIX882" s="28"/>
      <c r="GIY882" s="28"/>
      <c r="GIZ882" s="28"/>
      <c r="GJA882" s="28"/>
      <c r="GJB882" s="28"/>
      <c r="GJC882" s="28"/>
      <c r="GJD882" s="28"/>
      <c r="GJE882" s="28"/>
      <c r="GJF882" s="28"/>
      <c r="GJG882" s="28"/>
      <c r="GJH882" s="28"/>
      <c r="GJI882" s="28"/>
      <c r="GJJ882" s="28"/>
      <c r="GJK882" s="28"/>
      <c r="GJL882" s="28"/>
      <c r="GJM882" s="28"/>
      <c r="GJN882" s="28"/>
      <c r="GJO882" s="28"/>
      <c r="GJP882" s="28"/>
      <c r="GJQ882" s="28"/>
      <c r="GJR882" s="28"/>
      <c r="GJS882" s="28"/>
      <c r="GJT882" s="28"/>
      <c r="GJU882" s="28"/>
      <c r="GJV882" s="28"/>
      <c r="GJW882" s="28"/>
      <c r="GJX882" s="28"/>
      <c r="GJY882" s="28"/>
      <c r="GJZ882" s="28"/>
      <c r="GKA882" s="28"/>
      <c r="GKB882" s="28"/>
      <c r="GKC882" s="28"/>
      <c r="GKD882" s="28"/>
      <c r="GKE882" s="28"/>
      <c r="GKF882" s="28"/>
      <c r="GKG882" s="28"/>
      <c r="GKH882" s="28"/>
      <c r="GKI882" s="28"/>
      <c r="GKJ882" s="28"/>
      <c r="GKK882" s="28"/>
      <c r="GKL882" s="28"/>
      <c r="GKM882" s="28"/>
      <c r="GKN882" s="28"/>
      <c r="GKO882" s="28"/>
      <c r="GKP882" s="28"/>
      <c r="GKQ882" s="28"/>
      <c r="GKR882" s="28"/>
      <c r="GKS882" s="28"/>
      <c r="GKT882" s="28"/>
      <c r="GKU882" s="28"/>
      <c r="GKV882" s="28"/>
      <c r="GKW882" s="28"/>
      <c r="GKX882" s="28"/>
      <c r="GKY882" s="28"/>
      <c r="GKZ882" s="28"/>
      <c r="GLA882" s="28"/>
      <c r="GLB882" s="28"/>
      <c r="GLC882" s="28"/>
      <c r="GLD882" s="28"/>
      <c r="GLE882" s="28"/>
      <c r="GLF882" s="28"/>
      <c r="GLG882" s="28"/>
      <c r="GLH882" s="28"/>
      <c r="GLI882" s="28"/>
      <c r="GLJ882" s="28"/>
      <c r="GLK882" s="28"/>
      <c r="GLL882" s="28"/>
      <c r="GLM882" s="28"/>
      <c r="GLN882" s="28"/>
      <c r="GLO882" s="28"/>
      <c r="GLP882" s="28"/>
      <c r="GLQ882" s="28"/>
      <c r="GLR882" s="28"/>
      <c r="GLS882" s="28"/>
      <c r="GLT882" s="28"/>
      <c r="GLU882" s="28"/>
      <c r="GLV882" s="28"/>
      <c r="GLW882" s="28"/>
      <c r="GLX882" s="28"/>
      <c r="GLY882" s="28"/>
      <c r="GLZ882" s="28"/>
      <c r="GMA882" s="28"/>
      <c r="GMB882" s="28"/>
      <c r="GMC882" s="28"/>
      <c r="GMD882" s="28"/>
      <c r="GME882" s="28"/>
      <c r="GMF882" s="28"/>
      <c r="GMG882" s="28"/>
      <c r="GMH882" s="28"/>
      <c r="GMI882" s="28"/>
      <c r="GMJ882" s="28"/>
      <c r="GMK882" s="28"/>
      <c r="GML882" s="28"/>
      <c r="GMM882" s="28"/>
      <c r="GMN882" s="28"/>
      <c r="GMO882" s="28"/>
      <c r="GMP882" s="28"/>
      <c r="GMQ882" s="28"/>
      <c r="GMR882" s="28"/>
      <c r="GMS882" s="28"/>
      <c r="GMT882" s="28"/>
      <c r="GMU882" s="28"/>
      <c r="GMV882" s="28"/>
      <c r="GMW882" s="28"/>
      <c r="GMX882" s="28"/>
      <c r="GMY882" s="28"/>
      <c r="GMZ882" s="28"/>
      <c r="GNA882" s="28"/>
      <c r="GNB882" s="28"/>
      <c r="GNC882" s="28"/>
      <c r="GND882" s="28"/>
      <c r="GNE882" s="28"/>
      <c r="GNF882" s="28"/>
      <c r="GNG882" s="28"/>
      <c r="GNH882" s="28"/>
      <c r="GNI882" s="28"/>
      <c r="GNJ882" s="28"/>
      <c r="GNK882" s="28"/>
      <c r="GNL882" s="28"/>
      <c r="GNM882" s="28"/>
      <c r="GNN882" s="28"/>
      <c r="GNO882" s="28"/>
      <c r="GNP882" s="28"/>
      <c r="GNQ882" s="28"/>
      <c r="GNR882" s="28"/>
      <c r="GNS882" s="28"/>
      <c r="GNT882" s="28"/>
      <c r="GNU882" s="28"/>
      <c r="GNV882" s="28"/>
      <c r="GNW882" s="28"/>
      <c r="GNX882" s="28"/>
      <c r="GNY882" s="28"/>
      <c r="GNZ882" s="28"/>
      <c r="GOA882" s="28"/>
      <c r="GOB882" s="28"/>
      <c r="GOC882" s="28"/>
      <c r="GOD882" s="28"/>
      <c r="GOE882" s="28"/>
      <c r="GOF882" s="28"/>
      <c r="GOG882" s="28"/>
      <c r="GOH882" s="28"/>
      <c r="GOI882" s="28"/>
      <c r="GOJ882" s="28"/>
      <c r="GOK882" s="28"/>
      <c r="GOL882" s="28"/>
      <c r="GOM882" s="28"/>
      <c r="GON882" s="28"/>
      <c r="GOO882" s="28"/>
      <c r="GOP882" s="28"/>
      <c r="GOQ882" s="28"/>
      <c r="GOR882" s="28"/>
      <c r="GOS882" s="28"/>
      <c r="GOT882" s="28"/>
      <c r="GOU882" s="28"/>
      <c r="GOV882" s="28"/>
      <c r="GOW882" s="28"/>
      <c r="GOX882" s="28"/>
      <c r="GOY882" s="28"/>
      <c r="GOZ882" s="28"/>
      <c r="GPA882" s="28"/>
      <c r="GPB882" s="28"/>
      <c r="GPC882" s="28"/>
      <c r="GPD882" s="28"/>
      <c r="GPE882" s="28"/>
      <c r="GPF882" s="28"/>
      <c r="GPG882" s="28"/>
      <c r="GPH882" s="28"/>
      <c r="GPI882" s="28"/>
      <c r="GPJ882" s="28"/>
      <c r="GPK882" s="28"/>
      <c r="GPL882" s="28"/>
      <c r="GPM882" s="28"/>
      <c r="GPN882" s="28"/>
      <c r="GPO882" s="28"/>
      <c r="GPP882" s="28"/>
      <c r="GPQ882" s="28"/>
      <c r="GPR882" s="28"/>
      <c r="GPS882" s="28"/>
      <c r="GPT882" s="28"/>
      <c r="GPU882" s="28"/>
      <c r="GPV882" s="28"/>
      <c r="GPW882" s="28"/>
      <c r="GPX882" s="28"/>
      <c r="GPY882" s="28"/>
      <c r="GPZ882" s="28"/>
      <c r="GQA882" s="28"/>
      <c r="GQB882" s="28"/>
      <c r="GQC882" s="28"/>
      <c r="GQD882" s="28"/>
      <c r="GQE882" s="28"/>
      <c r="GQF882" s="28"/>
      <c r="GQG882" s="28"/>
      <c r="GQH882" s="28"/>
      <c r="GQI882" s="28"/>
      <c r="GQJ882" s="28"/>
      <c r="GQK882" s="28"/>
      <c r="GQL882" s="28"/>
      <c r="GQM882" s="28"/>
      <c r="GQN882" s="28"/>
      <c r="GQO882" s="28"/>
      <c r="GQP882" s="28"/>
      <c r="GQQ882" s="28"/>
      <c r="GQR882" s="28"/>
      <c r="GQS882" s="28"/>
      <c r="GQT882" s="28"/>
      <c r="GQU882" s="28"/>
      <c r="GQV882" s="28"/>
      <c r="GQW882" s="28"/>
      <c r="GQX882" s="28"/>
      <c r="GQY882" s="28"/>
      <c r="GQZ882" s="28"/>
      <c r="GRA882" s="28"/>
      <c r="GRB882" s="28"/>
      <c r="GRC882" s="28"/>
      <c r="GRD882" s="28"/>
      <c r="GRE882" s="28"/>
      <c r="GRF882" s="28"/>
      <c r="GRG882" s="28"/>
      <c r="GRH882" s="28"/>
      <c r="GRI882" s="28"/>
      <c r="GRJ882" s="28"/>
      <c r="GRK882" s="28"/>
      <c r="GRL882" s="28"/>
      <c r="GRM882" s="28"/>
      <c r="GRN882" s="28"/>
      <c r="GRO882" s="28"/>
      <c r="GRP882" s="28"/>
      <c r="GRQ882" s="28"/>
      <c r="GRR882" s="28"/>
      <c r="GRS882" s="28"/>
      <c r="GRT882" s="28"/>
      <c r="GRU882" s="28"/>
      <c r="GRV882" s="28"/>
      <c r="GRW882" s="28"/>
      <c r="GRX882" s="28"/>
      <c r="GRY882" s="28"/>
      <c r="GRZ882" s="28"/>
      <c r="GSA882" s="28"/>
      <c r="GSB882" s="28"/>
      <c r="GSC882" s="28"/>
      <c r="GSD882" s="28"/>
      <c r="GSE882" s="28"/>
      <c r="GSF882" s="28"/>
      <c r="GSG882" s="28"/>
      <c r="GSH882" s="28"/>
      <c r="GSI882" s="28"/>
      <c r="GSJ882" s="28"/>
      <c r="GSK882" s="28"/>
      <c r="GSL882" s="28"/>
      <c r="GSM882" s="28"/>
      <c r="GSN882" s="28"/>
      <c r="GSO882" s="28"/>
      <c r="GSP882" s="28"/>
      <c r="GSQ882" s="28"/>
      <c r="GSR882" s="28"/>
      <c r="GSS882" s="28"/>
      <c r="GST882" s="28"/>
      <c r="GSU882" s="28"/>
      <c r="GSV882" s="28"/>
      <c r="GSW882" s="28"/>
      <c r="GSX882" s="28"/>
      <c r="GSY882" s="28"/>
      <c r="GSZ882" s="28"/>
      <c r="GTA882" s="28"/>
      <c r="GTB882" s="28"/>
      <c r="GTC882" s="28"/>
      <c r="GTD882" s="28"/>
      <c r="GTE882" s="28"/>
      <c r="GTF882" s="28"/>
      <c r="GTG882" s="28"/>
      <c r="GTH882" s="28"/>
      <c r="GTI882" s="28"/>
      <c r="GTJ882" s="28"/>
      <c r="GTK882" s="28"/>
      <c r="GTL882" s="28"/>
      <c r="GTM882" s="28"/>
      <c r="GTN882" s="28"/>
      <c r="GTO882" s="28"/>
      <c r="GTP882" s="28"/>
      <c r="GTQ882" s="28"/>
      <c r="GTR882" s="28"/>
      <c r="GTS882" s="28"/>
      <c r="GTT882" s="28"/>
      <c r="GTU882" s="28"/>
      <c r="GTV882" s="28"/>
      <c r="GTW882" s="28"/>
      <c r="GTX882" s="28"/>
      <c r="GTY882" s="28"/>
      <c r="GTZ882" s="28"/>
      <c r="GUA882" s="28"/>
      <c r="GUB882" s="28"/>
      <c r="GUC882" s="28"/>
      <c r="GUD882" s="28"/>
      <c r="GUE882" s="28"/>
      <c r="GUF882" s="28"/>
      <c r="GUG882" s="28"/>
      <c r="GUH882" s="28"/>
      <c r="GUI882" s="28"/>
      <c r="GUJ882" s="28"/>
      <c r="GUK882" s="28"/>
      <c r="GUL882" s="28"/>
      <c r="GUM882" s="28"/>
      <c r="GUN882" s="28"/>
      <c r="GUO882" s="28"/>
      <c r="GUP882" s="28"/>
      <c r="GUQ882" s="28"/>
      <c r="GUR882" s="28"/>
      <c r="GUS882" s="28"/>
      <c r="GUT882" s="28"/>
      <c r="GUU882" s="28"/>
      <c r="GUV882" s="28"/>
      <c r="GUW882" s="28"/>
      <c r="GUX882" s="28"/>
      <c r="GUY882" s="28"/>
      <c r="GUZ882" s="28"/>
      <c r="GVA882" s="28"/>
      <c r="GVB882" s="28"/>
      <c r="GVC882" s="28"/>
      <c r="GVD882" s="28"/>
      <c r="GVE882" s="28"/>
      <c r="GVF882" s="28"/>
      <c r="GVG882" s="28"/>
      <c r="GVH882" s="28"/>
      <c r="GVI882" s="28"/>
      <c r="GVJ882" s="28"/>
      <c r="GVK882" s="28"/>
      <c r="GVL882" s="28"/>
      <c r="GVM882" s="28"/>
      <c r="GVN882" s="28"/>
      <c r="GVO882" s="28"/>
      <c r="GVP882" s="28"/>
      <c r="GVQ882" s="28"/>
      <c r="GVR882" s="28"/>
      <c r="GVS882" s="28"/>
      <c r="GVT882" s="28"/>
      <c r="GVU882" s="28"/>
      <c r="GVV882" s="28"/>
      <c r="GVW882" s="28"/>
      <c r="GVX882" s="28"/>
      <c r="GVY882" s="28"/>
      <c r="GVZ882" s="28"/>
      <c r="GWA882" s="28"/>
      <c r="GWB882" s="28"/>
      <c r="GWC882" s="28"/>
      <c r="GWD882" s="28"/>
      <c r="GWE882" s="28"/>
      <c r="GWF882" s="28"/>
      <c r="GWG882" s="28"/>
      <c r="GWH882" s="28"/>
      <c r="GWI882" s="28"/>
      <c r="GWJ882" s="28"/>
      <c r="GWK882" s="28"/>
      <c r="GWL882" s="28"/>
      <c r="GWM882" s="28"/>
      <c r="GWN882" s="28"/>
      <c r="GWO882" s="28"/>
      <c r="GWP882" s="28"/>
      <c r="GWQ882" s="28"/>
      <c r="GWR882" s="28"/>
      <c r="GWS882" s="28"/>
      <c r="GWT882" s="28"/>
      <c r="GWU882" s="28"/>
      <c r="GWV882" s="28"/>
      <c r="GWW882" s="28"/>
      <c r="GWX882" s="28"/>
      <c r="GWY882" s="28"/>
      <c r="GWZ882" s="28"/>
      <c r="GXA882" s="28"/>
      <c r="GXB882" s="28"/>
      <c r="GXC882" s="28"/>
      <c r="GXD882" s="28"/>
      <c r="GXE882" s="28"/>
      <c r="GXF882" s="28"/>
      <c r="GXG882" s="28"/>
      <c r="GXH882" s="28"/>
      <c r="GXI882" s="28"/>
      <c r="GXJ882" s="28"/>
      <c r="GXK882" s="28"/>
      <c r="GXL882" s="28"/>
      <c r="GXM882" s="28"/>
      <c r="GXN882" s="28"/>
      <c r="GXO882" s="28"/>
      <c r="GXP882" s="28"/>
      <c r="GXQ882" s="28"/>
      <c r="GXR882" s="28"/>
      <c r="GXS882" s="28"/>
      <c r="GXT882" s="28"/>
      <c r="GXU882" s="28"/>
      <c r="GXV882" s="28"/>
      <c r="GXW882" s="28"/>
      <c r="GXX882" s="28"/>
      <c r="GXY882" s="28"/>
      <c r="GXZ882" s="28"/>
      <c r="GYA882" s="28"/>
      <c r="GYB882" s="28"/>
      <c r="GYC882" s="28"/>
      <c r="GYD882" s="28"/>
      <c r="GYE882" s="28"/>
      <c r="GYF882" s="28"/>
      <c r="GYG882" s="28"/>
      <c r="GYH882" s="28"/>
      <c r="GYI882" s="28"/>
      <c r="GYJ882" s="28"/>
      <c r="GYK882" s="28"/>
      <c r="GYL882" s="28"/>
      <c r="GYM882" s="28"/>
      <c r="GYN882" s="28"/>
      <c r="GYO882" s="28"/>
      <c r="GYP882" s="28"/>
      <c r="GYQ882" s="28"/>
      <c r="GYR882" s="28"/>
      <c r="GYS882" s="28"/>
      <c r="GYT882" s="28"/>
      <c r="GYU882" s="28"/>
      <c r="GYV882" s="28"/>
      <c r="GYW882" s="28"/>
      <c r="GYX882" s="28"/>
      <c r="GYY882" s="28"/>
      <c r="GYZ882" s="28"/>
      <c r="GZA882" s="28"/>
      <c r="GZB882" s="28"/>
      <c r="GZC882" s="28"/>
      <c r="GZD882" s="28"/>
      <c r="GZE882" s="28"/>
      <c r="GZF882" s="28"/>
      <c r="GZG882" s="28"/>
      <c r="GZH882" s="28"/>
      <c r="GZI882" s="28"/>
      <c r="GZJ882" s="28"/>
      <c r="GZK882" s="28"/>
      <c r="GZL882" s="28"/>
      <c r="GZM882" s="28"/>
      <c r="GZN882" s="28"/>
      <c r="GZO882" s="28"/>
      <c r="GZP882" s="28"/>
      <c r="GZQ882" s="28"/>
      <c r="GZR882" s="28"/>
      <c r="GZS882" s="28"/>
      <c r="GZT882" s="28"/>
      <c r="GZU882" s="28"/>
      <c r="GZV882" s="28"/>
      <c r="GZW882" s="28"/>
      <c r="GZX882" s="28"/>
      <c r="GZY882" s="28"/>
      <c r="GZZ882" s="28"/>
      <c r="HAA882" s="28"/>
      <c r="HAB882" s="28"/>
      <c r="HAC882" s="28"/>
      <c r="HAD882" s="28"/>
      <c r="HAE882" s="28"/>
      <c r="HAF882" s="28"/>
      <c r="HAG882" s="28"/>
      <c r="HAH882" s="28"/>
      <c r="HAI882" s="28"/>
      <c r="HAJ882" s="28"/>
      <c r="HAK882" s="28"/>
      <c r="HAL882" s="28"/>
      <c r="HAM882" s="28"/>
      <c r="HAN882" s="28"/>
      <c r="HAO882" s="28"/>
      <c r="HAP882" s="28"/>
      <c r="HAQ882" s="28"/>
      <c r="HAR882" s="28"/>
      <c r="HAS882" s="28"/>
      <c r="HAT882" s="28"/>
      <c r="HAU882" s="28"/>
      <c r="HAV882" s="28"/>
      <c r="HAW882" s="28"/>
      <c r="HAX882" s="28"/>
      <c r="HAY882" s="28"/>
      <c r="HAZ882" s="28"/>
      <c r="HBA882" s="28"/>
      <c r="HBB882" s="28"/>
      <c r="HBC882" s="28"/>
      <c r="HBD882" s="28"/>
      <c r="HBE882" s="28"/>
      <c r="HBF882" s="28"/>
      <c r="HBG882" s="28"/>
      <c r="HBH882" s="28"/>
      <c r="HBI882" s="28"/>
      <c r="HBJ882" s="28"/>
      <c r="HBK882" s="28"/>
      <c r="HBL882" s="28"/>
      <c r="HBM882" s="28"/>
      <c r="HBN882" s="28"/>
      <c r="HBO882" s="28"/>
      <c r="HBP882" s="28"/>
      <c r="HBQ882" s="28"/>
      <c r="HBR882" s="28"/>
      <c r="HBS882" s="28"/>
      <c r="HBT882" s="28"/>
      <c r="HBU882" s="28"/>
      <c r="HBV882" s="28"/>
      <c r="HBW882" s="28"/>
      <c r="HBX882" s="28"/>
      <c r="HBY882" s="28"/>
      <c r="HBZ882" s="28"/>
      <c r="HCA882" s="28"/>
      <c r="HCB882" s="28"/>
      <c r="HCC882" s="28"/>
      <c r="HCD882" s="28"/>
      <c r="HCE882" s="28"/>
      <c r="HCF882" s="28"/>
      <c r="HCG882" s="28"/>
      <c r="HCH882" s="28"/>
      <c r="HCI882" s="28"/>
      <c r="HCJ882" s="28"/>
      <c r="HCK882" s="28"/>
      <c r="HCL882" s="28"/>
      <c r="HCM882" s="28"/>
      <c r="HCN882" s="28"/>
      <c r="HCO882" s="28"/>
      <c r="HCP882" s="28"/>
      <c r="HCQ882" s="28"/>
      <c r="HCR882" s="28"/>
      <c r="HCS882" s="28"/>
      <c r="HCT882" s="28"/>
      <c r="HCU882" s="28"/>
      <c r="HCV882" s="28"/>
      <c r="HCW882" s="28"/>
      <c r="HCX882" s="28"/>
      <c r="HCY882" s="28"/>
      <c r="HCZ882" s="28"/>
      <c r="HDA882" s="28"/>
      <c r="HDB882" s="28"/>
      <c r="HDC882" s="28"/>
      <c r="HDD882" s="28"/>
      <c r="HDE882" s="28"/>
      <c r="HDF882" s="28"/>
      <c r="HDG882" s="28"/>
      <c r="HDH882" s="28"/>
      <c r="HDI882" s="28"/>
      <c r="HDJ882" s="28"/>
      <c r="HDK882" s="28"/>
      <c r="HDL882" s="28"/>
      <c r="HDM882" s="28"/>
      <c r="HDN882" s="28"/>
      <c r="HDO882" s="28"/>
      <c r="HDP882" s="28"/>
      <c r="HDQ882" s="28"/>
      <c r="HDR882" s="28"/>
      <c r="HDS882" s="28"/>
      <c r="HDT882" s="28"/>
      <c r="HDU882" s="28"/>
      <c r="HDV882" s="28"/>
      <c r="HDW882" s="28"/>
      <c r="HDX882" s="28"/>
      <c r="HDY882" s="28"/>
      <c r="HDZ882" s="28"/>
      <c r="HEA882" s="28"/>
      <c r="HEB882" s="28"/>
      <c r="HEC882" s="28"/>
      <c r="HED882" s="28"/>
      <c r="HEE882" s="28"/>
      <c r="HEF882" s="28"/>
      <c r="HEG882" s="28"/>
      <c r="HEH882" s="28"/>
      <c r="HEI882" s="28"/>
      <c r="HEJ882" s="28"/>
      <c r="HEK882" s="28"/>
      <c r="HEL882" s="28"/>
      <c r="HEM882" s="28"/>
      <c r="HEN882" s="28"/>
      <c r="HEO882" s="28"/>
      <c r="HEP882" s="28"/>
      <c r="HEQ882" s="28"/>
      <c r="HER882" s="28"/>
      <c r="HES882" s="28"/>
      <c r="HET882" s="28"/>
      <c r="HEU882" s="28"/>
      <c r="HEV882" s="28"/>
      <c r="HEW882" s="28"/>
      <c r="HEX882" s="28"/>
      <c r="HEY882" s="28"/>
      <c r="HEZ882" s="28"/>
      <c r="HFA882" s="28"/>
      <c r="HFB882" s="28"/>
      <c r="HFC882" s="28"/>
      <c r="HFD882" s="28"/>
      <c r="HFE882" s="28"/>
      <c r="HFF882" s="28"/>
      <c r="HFG882" s="28"/>
      <c r="HFH882" s="28"/>
      <c r="HFI882" s="28"/>
      <c r="HFJ882" s="28"/>
      <c r="HFK882" s="28"/>
      <c r="HFL882" s="28"/>
      <c r="HFM882" s="28"/>
      <c r="HFN882" s="28"/>
      <c r="HFO882" s="28"/>
      <c r="HFP882" s="28"/>
      <c r="HFQ882" s="28"/>
      <c r="HFR882" s="28"/>
      <c r="HFS882" s="28"/>
      <c r="HFT882" s="28"/>
      <c r="HFU882" s="28"/>
      <c r="HFV882" s="28"/>
      <c r="HFW882" s="28"/>
      <c r="HFX882" s="28"/>
      <c r="HFY882" s="28"/>
      <c r="HFZ882" s="28"/>
      <c r="HGA882" s="28"/>
      <c r="HGB882" s="28"/>
      <c r="HGC882" s="28"/>
      <c r="HGD882" s="28"/>
      <c r="HGE882" s="28"/>
      <c r="HGF882" s="28"/>
      <c r="HGG882" s="28"/>
      <c r="HGH882" s="28"/>
      <c r="HGI882" s="28"/>
      <c r="HGJ882" s="28"/>
      <c r="HGK882" s="28"/>
      <c r="HGL882" s="28"/>
      <c r="HGM882" s="28"/>
      <c r="HGN882" s="28"/>
      <c r="HGO882" s="28"/>
      <c r="HGP882" s="28"/>
      <c r="HGQ882" s="28"/>
      <c r="HGR882" s="28"/>
      <c r="HGS882" s="28"/>
      <c r="HGT882" s="28"/>
      <c r="HGU882" s="28"/>
      <c r="HGV882" s="28"/>
      <c r="HGW882" s="28"/>
      <c r="HGX882" s="28"/>
      <c r="HGY882" s="28"/>
      <c r="HGZ882" s="28"/>
      <c r="HHA882" s="28"/>
      <c r="HHB882" s="28"/>
      <c r="HHC882" s="28"/>
      <c r="HHD882" s="28"/>
      <c r="HHE882" s="28"/>
      <c r="HHF882" s="28"/>
      <c r="HHG882" s="28"/>
      <c r="HHH882" s="28"/>
      <c r="HHI882" s="28"/>
      <c r="HHJ882" s="28"/>
      <c r="HHK882" s="28"/>
      <c r="HHL882" s="28"/>
      <c r="HHM882" s="28"/>
      <c r="HHN882" s="28"/>
      <c r="HHO882" s="28"/>
      <c r="HHP882" s="28"/>
      <c r="HHQ882" s="28"/>
      <c r="HHR882" s="28"/>
      <c r="HHS882" s="28"/>
      <c r="HHT882" s="28"/>
      <c r="HHU882" s="28"/>
      <c r="HHV882" s="28"/>
      <c r="HHW882" s="28"/>
      <c r="HHX882" s="28"/>
      <c r="HHY882" s="28"/>
      <c r="HHZ882" s="28"/>
      <c r="HIA882" s="28"/>
      <c r="HIB882" s="28"/>
      <c r="HIC882" s="28"/>
      <c r="HID882" s="28"/>
      <c r="HIE882" s="28"/>
      <c r="HIF882" s="28"/>
      <c r="HIG882" s="28"/>
      <c r="HIH882" s="28"/>
      <c r="HII882" s="28"/>
      <c r="HIJ882" s="28"/>
      <c r="HIK882" s="28"/>
      <c r="HIL882" s="28"/>
      <c r="HIM882" s="28"/>
      <c r="HIN882" s="28"/>
      <c r="HIO882" s="28"/>
      <c r="HIP882" s="28"/>
      <c r="HIQ882" s="28"/>
      <c r="HIR882" s="28"/>
      <c r="HIS882" s="28"/>
      <c r="HIT882" s="28"/>
      <c r="HIU882" s="28"/>
      <c r="HIV882" s="28"/>
      <c r="HIW882" s="28"/>
      <c r="HIX882" s="28"/>
      <c r="HIY882" s="28"/>
      <c r="HIZ882" s="28"/>
      <c r="HJA882" s="28"/>
      <c r="HJB882" s="28"/>
      <c r="HJC882" s="28"/>
      <c r="HJD882" s="28"/>
      <c r="HJE882" s="28"/>
      <c r="HJF882" s="28"/>
      <c r="HJG882" s="28"/>
      <c r="HJH882" s="28"/>
      <c r="HJI882" s="28"/>
      <c r="HJJ882" s="28"/>
      <c r="HJK882" s="28"/>
      <c r="HJL882" s="28"/>
      <c r="HJM882" s="28"/>
      <c r="HJN882" s="28"/>
      <c r="HJO882" s="28"/>
      <c r="HJP882" s="28"/>
      <c r="HJQ882" s="28"/>
      <c r="HJR882" s="28"/>
      <c r="HJS882" s="28"/>
      <c r="HJT882" s="28"/>
      <c r="HJU882" s="28"/>
      <c r="HJV882" s="28"/>
      <c r="HJW882" s="28"/>
      <c r="HJX882" s="28"/>
      <c r="HJY882" s="28"/>
      <c r="HJZ882" s="28"/>
      <c r="HKA882" s="28"/>
      <c r="HKB882" s="28"/>
      <c r="HKC882" s="28"/>
      <c r="HKD882" s="28"/>
      <c r="HKE882" s="28"/>
      <c r="HKF882" s="28"/>
      <c r="HKG882" s="28"/>
      <c r="HKH882" s="28"/>
      <c r="HKI882" s="28"/>
      <c r="HKJ882" s="28"/>
      <c r="HKK882" s="28"/>
      <c r="HKL882" s="28"/>
      <c r="HKM882" s="28"/>
      <c r="HKN882" s="28"/>
      <c r="HKO882" s="28"/>
      <c r="HKP882" s="28"/>
      <c r="HKQ882" s="28"/>
      <c r="HKR882" s="28"/>
      <c r="HKS882" s="28"/>
      <c r="HKT882" s="28"/>
      <c r="HKU882" s="28"/>
      <c r="HKV882" s="28"/>
      <c r="HKW882" s="28"/>
      <c r="HKX882" s="28"/>
      <c r="HKY882" s="28"/>
      <c r="HKZ882" s="28"/>
      <c r="HLA882" s="28"/>
      <c r="HLB882" s="28"/>
      <c r="HLC882" s="28"/>
      <c r="HLD882" s="28"/>
      <c r="HLE882" s="28"/>
      <c r="HLF882" s="28"/>
      <c r="HLG882" s="28"/>
      <c r="HLH882" s="28"/>
      <c r="HLI882" s="28"/>
      <c r="HLJ882" s="28"/>
      <c r="HLK882" s="28"/>
      <c r="HLL882" s="28"/>
      <c r="HLM882" s="28"/>
      <c r="HLN882" s="28"/>
      <c r="HLO882" s="28"/>
      <c r="HLP882" s="28"/>
      <c r="HLQ882" s="28"/>
      <c r="HLR882" s="28"/>
      <c r="HLS882" s="28"/>
      <c r="HLT882" s="28"/>
      <c r="HLU882" s="28"/>
      <c r="HLV882" s="28"/>
      <c r="HLW882" s="28"/>
      <c r="HLX882" s="28"/>
      <c r="HLY882" s="28"/>
      <c r="HLZ882" s="28"/>
      <c r="HMA882" s="28"/>
      <c r="HMB882" s="28"/>
      <c r="HMC882" s="28"/>
      <c r="HMD882" s="28"/>
      <c r="HME882" s="28"/>
      <c r="HMF882" s="28"/>
      <c r="HMG882" s="28"/>
      <c r="HMH882" s="28"/>
      <c r="HMI882" s="28"/>
      <c r="HMJ882" s="28"/>
      <c r="HMK882" s="28"/>
      <c r="HML882" s="28"/>
      <c r="HMM882" s="28"/>
      <c r="HMN882" s="28"/>
      <c r="HMO882" s="28"/>
      <c r="HMP882" s="28"/>
      <c r="HMQ882" s="28"/>
      <c r="HMR882" s="28"/>
      <c r="HMS882" s="28"/>
      <c r="HMT882" s="28"/>
      <c r="HMU882" s="28"/>
      <c r="HMV882" s="28"/>
      <c r="HMW882" s="28"/>
      <c r="HMX882" s="28"/>
      <c r="HMY882" s="28"/>
      <c r="HMZ882" s="28"/>
      <c r="HNA882" s="28"/>
      <c r="HNB882" s="28"/>
      <c r="HNC882" s="28"/>
      <c r="HND882" s="28"/>
      <c r="HNE882" s="28"/>
      <c r="HNF882" s="28"/>
      <c r="HNG882" s="28"/>
      <c r="HNH882" s="28"/>
      <c r="HNI882" s="28"/>
      <c r="HNJ882" s="28"/>
      <c r="HNK882" s="28"/>
      <c r="HNL882" s="28"/>
      <c r="HNM882" s="28"/>
      <c r="HNN882" s="28"/>
      <c r="HNO882" s="28"/>
      <c r="HNP882" s="28"/>
      <c r="HNQ882" s="28"/>
      <c r="HNR882" s="28"/>
      <c r="HNS882" s="28"/>
      <c r="HNT882" s="28"/>
      <c r="HNU882" s="28"/>
      <c r="HNV882" s="28"/>
      <c r="HNW882" s="28"/>
      <c r="HNX882" s="28"/>
      <c r="HNY882" s="28"/>
      <c r="HNZ882" s="28"/>
      <c r="HOA882" s="28"/>
      <c r="HOB882" s="28"/>
      <c r="HOC882" s="28"/>
      <c r="HOD882" s="28"/>
      <c r="HOE882" s="28"/>
      <c r="HOF882" s="28"/>
      <c r="HOG882" s="28"/>
      <c r="HOH882" s="28"/>
      <c r="HOI882" s="28"/>
      <c r="HOJ882" s="28"/>
      <c r="HOK882" s="28"/>
      <c r="HOL882" s="28"/>
      <c r="HOM882" s="28"/>
      <c r="HON882" s="28"/>
      <c r="HOO882" s="28"/>
      <c r="HOP882" s="28"/>
      <c r="HOQ882" s="28"/>
      <c r="HOR882" s="28"/>
      <c r="HOS882" s="28"/>
      <c r="HOT882" s="28"/>
      <c r="HOU882" s="28"/>
      <c r="HOV882" s="28"/>
      <c r="HOW882" s="28"/>
      <c r="HOX882" s="28"/>
      <c r="HOY882" s="28"/>
      <c r="HOZ882" s="28"/>
      <c r="HPA882" s="28"/>
      <c r="HPB882" s="28"/>
      <c r="HPC882" s="28"/>
      <c r="HPD882" s="28"/>
      <c r="HPE882" s="28"/>
      <c r="HPF882" s="28"/>
      <c r="HPG882" s="28"/>
      <c r="HPH882" s="28"/>
      <c r="HPI882" s="28"/>
      <c r="HPJ882" s="28"/>
      <c r="HPK882" s="28"/>
      <c r="HPL882" s="28"/>
      <c r="HPM882" s="28"/>
      <c r="HPN882" s="28"/>
      <c r="HPO882" s="28"/>
      <c r="HPP882" s="28"/>
      <c r="HPQ882" s="28"/>
      <c r="HPR882" s="28"/>
      <c r="HPS882" s="28"/>
      <c r="HPT882" s="28"/>
      <c r="HPU882" s="28"/>
      <c r="HPV882" s="28"/>
      <c r="HPW882" s="28"/>
      <c r="HPX882" s="28"/>
      <c r="HPY882" s="28"/>
      <c r="HPZ882" s="28"/>
      <c r="HQA882" s="28"/>
      <c r="HQB882" s="28"/>
      <c r="HQC882" s="28"/>
      <c r="HQD882" s="28"/>
      <c r="HQE882" s="28"/>
      <c r="HQF882" s="28"/>
      <c r="HQG882" s="28"/>
      <c r="HQH882" s="28"/>
      <c r="HQI882" s="28"/>
      <c r="HQJ882" s="28"/>
      <c r="HQK882" s="28"/>
      <c r="HQL882" s="28"/>
      <c r="HQM882" s="28"/>
      <c r="HQN882" s="28"/>
      <c r="HQO882" s="28"/>
      <c r="HQP882" s="28"/>
      <c r="HQQ882" s="28"/>
      <c r="HQR882" s="28"/>
      <c r="HQS882" s="28"/>
      <c r="HQT882" s="28"/>
      <c r="HQU882" s="28"/>
      <c r="HQV882" s="28"/>
      <c r="HQW882" s="28"/>
      <c r="HQX882" s="28"/>
      <c r="HQY882" s="28"/>
      <c r="HQZ882" s="28"/>
      <c r="HRA882" s="28"/>
      <c r="HRB882" s="28"/>
      <c r="HRC882" s="28"/>
      <c r="HRD882" s="28"/>
      <c r="HRE882" s="28"/>
      <c r="HRF882" s="28"/>
      <c r="HRG882" s="28"/>
      <c r="HRH882" s="28"/>
      <c r="HRI882" s="28"/>
      <c r="HRJ882" s="28"/>
      <c r="HRK882" s="28"/>
      <c r="HRL882" s="28"/>
      <c r="HRM882" s="28"/>
      <c r="HRN882" s="28"/>
      <c r="HRO882" s="28"/>
      <c r="HRP882" s="28"/>
      <c r="HRQ882" s="28"/>
      <c r="HRR882" s="28"/>
      <c r="HRS882" s="28"/>
      <c r="HRT882" s="28"/>
      <c r="HRU882" s="28"/>
      <c r="HRV882" s="28"/>
      <c r="HRW882" s="28"/>
      <c r="HRX882" s="28"/>
      <c r="HRY882" s="28"/>
      <c r="HRZ882" s="28"/>
      <c r="HSA882" s="28"/>
      <c r="HSB882" s="28"/>
      <c r="HSC882" s="28"/>
      <c r="HSD882" s="28"/>
      <c r="HSE882" s="28"/>
      <c r="HSF882" s="28"/>
      <c r="HSG882" s="28"/>
      <c r="HSH882" s="28"/>
      <c r="HSI882" s="28"/>
      <c r="HSJ882" s="28"/>
      <c r="HSK882" s="28"/>
      <c r="HSL882" s="28"/>
      <c r="HSM882" s="28"/>
      <c r="HSN882" s="28"/>
      <c r="HSO882" s="28"/>
      <c r="HSP882" s="28"/>
      <c r="HSQ882" s="28"/>
      <c r="HSR882" s="28"/>
      <c r="HSS882" s="28"/>
      <c r="HST882" s="28"/>
      <c r="HSU882" s="28"/>
      <c r="HSV882" s="28"/>
      <c r="HSW882" s="28"/>
      <c r="HSX882" s="28"/>
      <c r="HSY882" s="28"/>
      <c r="HSZ882" s="28"/>
      <c r="HTA882" s="28"/>
      <c r="HTB882" s="28"/>
      <c r="HTC882" s="28"/>
      <c r="HTD882" s="28"/>
      <c r="HTE882" s="28"/>
      <c r="HTF882" s="28"/>
      <c r="HTG882" s="28"/>
      <c r="HTH882" s="28"/>
      <c r="HTI882" s="28"/>
      <c r="HTJ882" s="28"/>
      <c r="HTK882" s="28"/>
      <c r="HTL882" s="28"/>
      <c r="HTM882" s="28"/>
      <c r="HTN882" s="28"/>
      <c r="HTO882" s="28"/>
      <c r="HTP882" s="28"/>
      <c r="HTQ882" s="28"/>
      <c r="HTR882" s="28"/>
      <c r="HTS882" s="28"/>
      <c r="HTT882" s="28"/>
      <c r="HTU882" s="28"/>
      <c r="HTV882" s="28"/>
      <c r="HTW882" s="28"/>
      <c r="HTX882" s="28"/>
      <c r="HTY882" s="28"/>
      <c r="HTZ882" s="28"/>
      <c r="HUA882" s="28"/>
      <c r="HUB882" s="28"/>
      <c r="HUC882" s="28"/>
      <c r="HUD882" s="28"/>
      <c r="HUE882" s="28"/>
      <c r="HUF882" s="28"/>
      <c r="HUG882" s="28"/>
      <c r="HUH882" s="28"/>
      <c r="HUI882" s="28"/>
      <c r="HUJ882" s="28"/>
      <c r="HUK882" s="28"/>
      <c r="HUL882" s="28"/>
      <c r="HUM882" s="28"/>
      <c r="HUN882" s="28"/>
      <c r="HUO882" s="28"/>
      <c r="HUP882" s="28"/>
      <c r="HUQ882" s="28"/>
      <c r="HUR882" s="28"/>
      <c r="HUS882" s="28"/>
      <c r="HUT882" s="28"/>
      <c r="HUU882" s="28"/>
      <c r="HUV882" s="28"/>
      <c r="HUW882" s="28"/>
      <c r="HUX882" s="28"/>
      <c r="HUY882" s="28"/>
      <c r="HUZ882" s="28"/>
      <c r="HVA882" s="28"/>
      <c r="HVB882" s="28"/>
      <c r="HVC882" s="28"/>
      <c r="HVD882" s="28"/>
      <c r="HVE882" s="28"/>
      <c r="HVF882" s="28"/>
      <c r="HVG882" s="28"/>
      <c r="HVH882" s="28"/>
      <c r="HVI882" s="28"/>
      <c r="HVJ882" s="28"/>
      <c r="HVK882" s="28"/>
      <c r="HVL882" s="28"/>
      <c r="HVM882" s="28"/>
      <c r="HVN882" s="28"/>
      <c r="HVO882" s="28"/>
      <c r="HVP882" s="28"/>
      <c r="HVQ882" s="28"/>
      <c r="HVR882" s="28"/>
      <c r="HVS882" s="28"/>
      <c r="HVT882" s="28"/>
      <c r="HVU882" s="28"/>
      <c r="HVV882" s="28"/>
      <c r="HVW882" s="28"/>
      <c r="HVX882" s="28"/>
      <c r="HVY882" s="28"/>
      <c r="HVZ882" s="28"/>
      <c r="HWA882" s="28"/>
      <c r="HWB882" s="28"/>
      <c r="HWC882" s="28"/>
      <c r="HWD882" s="28"/>
      <c r="HWE882" s="28"/>
      <c r="HWF882" s="28"/>
      <c r="HWG882" s="28"/>
      <c r="HWH882" s="28"/>
      <c r="HWI882" s="28"/>
      <c r="HWJ882" s="28"/>
      <c r="HWK882" s="28"/>
      <c r="HWL882" s="28"/>
      <c r="HWM882" s="28"/>
      <c r="HWN882" s="28"/>
      <c r="HWO882" s="28"/>
      <c r="HWP882" s="28"/>
      <c r="HWQ882" s="28"/>
      <c r="HWR882" s="28"/>
      <c r="HWS882" s="28"/>
      <c r="HWT882" s="28"/>
      <c r="HWU882" s="28"/>
      <c r="HWV882" s="28"/>
      <c r="HWW882" s="28"/>
      <c r="HWX882" s="28"/>
      <c r="HWY882" s="28"/>
      <c r="HWZ882" s="28"/>
      <c r="HXA882" s="28"/>
      <c r="HXB882" s="28"/>
      <c r="HXC882" s="28"/>
      <c r="HXD882" s="28"/>
      <c r="HXE882" s="28"/>
      <c r="HXF882" s="28"/>
      <c r="HXG882" s="28"/>
      <c r="HXH882" s="28"/>
      <c r="HXI882" s="28"/>
      <c r="HXJ882" s="28"/>
      <c r="HXK882" s="28"/>
      <c r="HXL882" s="28"/>
      <c r="HXM882" s="28"/>
      <c r="HXN882" s="28"/>
      <c r="HXO882" s="28"/>
      <c r="HXP882" s="28"/>
      <c r="HXQ882" s="28"/>
      <c r="HXR882" s="28"/>
      <c r="HXS882" s="28"/>
      <c r="HXT882" s="28"/>
      <c r="HXU882" s="28"/>
      <c r="HXV882" s="28"/>
      <c r="HXW882" s="28"/>
      <c r="HXX882" s="28"/>
      <c r="HXY882" s="28"/>
      <c r="HXZ882" s="28"/>
      <c r="HYA882" s="28"/>
      <c r="HYB882" s="28"/>
      <c r="HYC882" s="28"/>
      <c r="HYD882" s="28"/>
      <c r="HYE882" s="28"/>
      <c r="HYF882" s="28"/>
      <c r="HYG882" s="28"/>
      <c r="HYH882" s="28"/>
      <c r="HYI882" s="28"/>
      <c r="HYJ882" s="28"/>
      <c r="HYK882" s="28"/>
      <c r="HYL882" s="28"/>
      <c r="HYM882" s="28"/>
      <c r="HYN882" s="28"/>
      <c r="HYO882" s="28"/>
      <c r="HYP882" s="28"/>
      <c r="HYQ882" s="28"/>
      <c r="HYR882" s="28"/>
      <c r="HYS882" s="28"/>
      <c r="HYT882" s="28"/>
      <c r="HYU882" s="28"/>
      <c r="HYV882" s="28"/>
      <c r="HYW882" s="28"/>
      <c r="HYX882" s="28"/>
      <c r="HYY882" s="28"/>
      <c r="HYZ882" s="28"/>
      <c r="HZA882" s="28"/>
      <c r="HZB882" s="28"/>
      <c r="HZC882" s="28"/>
      <c r="HZD882" s="28"/>
      <c r="HZE882" s="28"/>
      <c r="HZF882" s="28"/>
      <c r="HZG882" s="28"/>
      <c r="HZH882" s="28"/>
      <c r="HZI882" s="28"/>
      <c r="HZJ882" s="28"/>
      <c r="HZK882" s="28"/>
      <c r="HZL882" s="28"/>
      <c r="HZM882" s="28"/>
      <c r="HZN882" s="28"/>
      <c r="HZO882" s="28"/>
      <c r="HZP882" s="28"/>
      <c r="HZQ882" s="28"/>
      <c r="HZR882" s="28"/>
      <c r="HZS882" s="28"/>
      <c r="HZT882" s="28"/>
      <c r="HZU882" s="28"/>
      <c r="HZV882" s="28"/>
      <c r="HZW882" s="28"/>
      <c r="HZX882" s="28"/>
      <c r="HZY882" s="28"/>
      <c r="HZZ882" s="28"/>
      <c r="IAA882" s="28"/>
      <c r="IAB882" s="28"/>
      <c r="IAC882" s="28"/>
      <c r="IAD882" s="28"/>
      <c r="IAE882" s="28"/>
      <c r="IAF882" s="28"/>
      <c r="IAG882" s="28"/>
      <c r="IAH882" s="28"/>
      <c r="IAI882" s="28"/>
      <c r="IAJ882" s="28"/>
      <c r="IAK882" s="28"/>
      <c r="IAL882" s="28"/>
      <c r="IAM882" s="28"/>
      <c r="IAN882" s="28"/>
      <c r="IAO882" s="28"/>
      <c r="IAP882" s="28"/>
      <c r="IAQ882" s="28"/>
      <c r="IAR882" s="28"/>
      <c r="IAS882" s="28"/>
      <c r="IAT882" s="28"/>
      <c r="IAU882" s="28"/>
      <c r="IAV882" s="28"/>
      <c r="IAW882" s="28"/>
      <c r="IAX882" s="28"/>
      <c r="IAY882" s="28"/>
      <c r="IAZ882" s="28"/>
      <c r="IBA882" s="28"/>
      <c r="IBB882" s="28"/>
      <c r="IBC882" s="28"/>
      <c r="IBD882" s="28"/>
      <c r="IBE882" s="28"/>
      <c r="IBF882" s="28"/>
      <c r="IBG882" s="28"/>
      <c r="IBH882" s="28"/>
      <c r="IBI882" s="28"/>
      <c r="IBJ882" s="28"/>
      <c r="IBK882" s="28"/>
      <c r="IBL882" s="28"/>
      <c r="IBM882" s="28"/>
      <c r="IBN882" s="28"/>
      <c r="IBO882" s="28"/>
      <c r="IBP882" s="28"/>
      <c r="IBQ882" s="28"/>
      <c r="IBR882" s="28"/>
      <c r="IBS882" s="28"/>
      <c r="IBT882" s="28"/>
      <c r="IBU882" s="28"/>
      <c r="IBV882" s="28"/>
      <c r="IBW882" s="28"/>
      <c r="IBX882" s="28"/>
      <c r="IBY882" s="28"/>
      <c r="IBZ882" s="28"/>
      <c r="ICA882" s="28"/>
      <c r="ICB882" s="28"/>
      <c r="ICC882" s="28"/>
      <c r="ICD882" s="28"/>
      <c r="ICE882" s="28"/>
      <c r="ICF882" s="28"/>
      <c r="ICG882" s="28"/>
      <c r="ICH882" s="28"/>
      <c r="ICI882" s="28"/>
      <c r="ICJ882" s="28"/>
      <c r="ICK882" s="28"/>
      <c r="ICL882" s="28"/>
      <c r="ICM882" s="28"/>
      <c r="ICN882" s="28"/>
      <c r="ICO882" s="28"/>
      <c r="ICP882" s="28"/>
      <c r="ICQ882" s="28"/>
      <c r="ICR882" s="28"/>
      <c r="ICS882" s="28"/>
      <c r="ICT882" s="28"/>
      <c r="ICU882" s="28"/>
      <c r="ICV882" s="28"/>
      <c r="ICW882" s="28"/>
      <c r="ICX882" s="28"/>
      <c r="ICY882" s="28"/>
      <c r="ICZ882" s="28"/>
      <c r="IDA882" s="28"/>
      <c r="IDB882" s="28"/>
      <c r="IDC882" s="28"/>
      <c r="IDD882" s="28"/>
      <c r="IDE882" s="28"/>
      <c r="IDF882" s="28"/>
      <c r="IDG882" s="28"/>
      <c r="IDH882" s="28"/>
      <c r="IDI882" s="28"/>
      <c r="IDJ882" s="28"/>
      <c r="IDK882" s="28"/>
      <c r="IDL882" s="28"/>
      <c r="IDM882" s="28"/>
      <c r="IDN882" s="28"/>
      <c r="IDO882" s="28"/>
      <c r="IDP882" s="28"/>
      <c r="IDQ882" s="28"/>
      <c r="IDR882" s="28"/>
      <c r="IDS882" s="28"/>
      <c r="IDT882" s="28"/>
      <c r="IDU882" s="28"/>
      <c r="IDV882" s="28"/>
      <c r="IDW882" s="28"/>
      <c r="IDX882" s="28"/>
      <c r="IDY882" s="28"/>
      <c r="IDZ882" s="28"/>
      <c r="IEA882" s="28"/>
      <c r="IEB882" s="28"/>
      <c r="IEC882" s="28"/>
      <c r="IED882" s="28"/>
      <c r="IEE882" s="28"/>
      <c r="IEF882" s="28"/>
      <c r="IEG882" s="28"/>
      <c r="IEH882" s="28"/>
      <c r="IEI882" s="28"/>
      <c r="IEJ882" s="28"/>
      <c r="IEK882" s="28"/>
      <c r="IEL882" s="28"/>
      <c r="IEM882" s="28"/>
      <c r="IEN882" s="28"/>
      <c r="IEO882" s="28"/>
      <c r="IEP882" s="28"/>
      <c r="IEQ882" s="28"/>
      <c r="IER882" s="28"/>
      <c r="IES882" s="28"/>
      <c r="IET882" s="28"/>
      <c r="IEU882" s="28"/>
      <c r="IEV882" s="28"/>
      <c r="IEW882" s="28"/>
      <c r="IEX882" s="28"/>
      <c r="IEY882" s="28"/>
      <c r="IEZ882" s="28"/>
      <c r="IFA882" s="28"/>
      <c r="IFB882" s="28"/>
      <c r="IFC882" s="28"/>
      <c r="IFD882" s="28"/>
      <c r="IFE882" s="28"/>
      <c r="IFF882" s="28"/>
      <c r="IFG882" s="28"/>
      <c r="IFH882" s="28"/>
      <c r="IFI882" s="28"/>
      <c r="IFJ882" s="28"/>
      <c r="IFK882" s="28"/>
      <c r="IFL882" s="28"/>
      <c r="IFM882" s="28"/>
      <c r="IFN882" s="28"/>
      <c r="IFO882" s="28"/>
      <c r="IFP882" s="28"/>
      <c r="IFQ882" s="28"/>
      <c r="IFR882" s="28"/>
      <c r="IFS882" s="28"/>
      <c r="IFT882" s="28"/>
      <c r="IFU882" s="28"/>
      <c r="IFV882" s="28"/>
      <c r="IFW882" s="28"/>
      <c r="IFX882" s="28"/>
      <c r="IFY882" s="28"/>
      <c r="IFZ882" s="28"/>
      <c r="IGA882" s="28"/>
      <c r="IGB882" s="28"/>
      <c r="IGC882" s="28"/>
      <c r="IGD882" s="28"/>
      <c r="IGE882" s="28"/>
      <c r="IGF882" s="28"/>
      <c r="IGG882" s="28"/>
      <c r="IGH882" s="28"/>
      <c r="IGI882" s="28"/>
      <c r="IGJ882" s="28"/>
      <c r="IGK882" s="28"/>
      <c r="IGL882" s="28"/>
      <c r="IGM882" s="28"/>
      <c r="IGN882" s="28"/>
      <c r="IGO882" s="28"/>
      <c r="IGP882" s="28"/>
      <c r="IGQ882" s="28"/>
      <c r="IGR882" s="28"/>
      <c r="IGS882" s="28"/>
      <c r="IGT882" s="28"/>
      <c r="IGU882" s="28"/>
      <c r="IGV882" s="28"/>
      <c r="IGW882" s="28"/>
      <c r="IGX882" s="28"/>
      <c r="IGY882" s="28"/>
      <c r="IGZ882" s="28"/>
      <c r="IHA882" s="28"/>
      <c r="IHB882" s="28"/>
      <c r="IHC882" s="28"/>
      <c r="IHD882" s="28"/>
      <c r="IHE882" s="28"/>
      <c r="IHF882" s="28"/>
      <c r="IHG882" s="28"/>
      <c r="IHH882" s="28"/>
      <c r="IHI882" s="28"/>
      <c r="IHJ882" s="28"/>
      <c r="IHK882" s="28"/>
      <c r="IHL882" s="28"/>
      <c r="IHM882" s="28"/>
      <c r="IHN882" s="28"/>
      <c r="IHO882" s="28"/>
      <c r="IHP882" s="28"/>
      <c r="IHQ882" s="28"/>
      <c r="IHR882" s="28"/>
      <c r="IHS882" s="28"/>
      <c r="IHT882" s="28"/>
      <c r="IHU882" s="28"/>
      <c r="IHV882" s="28"/>
      <c r="IHW882" s="28"/>
      <c r="IHX882" s="28"/>
      <c r="IHY882" s="28"/>
      <c r="IHZ882" s="28"/>
      <c r="IIA882" s="28"/>
      <c r="IIB882" s="28"/>
      <c r="IIC882" s="28"/>
      <c r="IID882" s="28"/>
      <c r="IIE882" s="28"/>
      <c r="IIF882" s="28"/>
      <c r="IIG882" s="28"/>
      <c r="IIH882" s="28"/>
      <c r="III882" s="28"/>
      <c r="IIJ882" s="28"/>
      <c r="IIK882" s="28"/>
      <c r="IIL882" s="28"/>
      <c r="IIM882" s="28"/>
      <c r="IIN882" s="28"/>
      <c r="IIO882" s="28"/>
      <c r="IIP882" s="28"/>
      <c r="IIQ882" s="28"/>
      <c r="IIR882" s="28"/>
      <c r="IIS882" s="28"/>
      <c r="IIT882" s="28"/>
      <c r="IIU882" s="28"/>
      <c r="IIV882" s="28"/>
      <c r="IIW882" s="28"/>
      <c r="IIX882" s="28"/>
      <c r="IIY882" s="28"/>
      <c r="IIZ882" s="28"/>
      <c r="IJA882" s="28"/>
      <c r="IJB882" s="28"/>
      <c r="IJC882" s="28"/>
      <c r="IJD882" s="28"/>
      <c r="IJE882" s="28"/>
      <c r="IJF882" s="28"/>
      <c r="IJG882" s="28"/>
      <c r="IJH882" s="28"/>
      <c r="IJI882" s="28"/>
      <c r="IJJ882" s="28"/>
      <c r="IJK882" s="28"/>
      <c r="IJL882" s="28"/>
      <c r="IJM882" s="28"/>
      <c r="IJN882" s="28"/>
      <c r="IJO882" s="28"/>
      <c r="IJP882" s="28"/>
      <c r="IJQ882" s="28"/>
      <c r="IJR882" s="28"/>
      <c r="IJS882" s="28"/>
      <c r="IJT882" s="28"/>
      <c r="IJU882" s="28"/>
      <c r="IJV882" s="28"/>
      <c r="IJW882" s="28"/>
      <c r="IJX882" s="28"/>
      <c r="IJY882" s="28"/>
      <c r="IJZ882" s="28"/>
      <c r="IKA882" s="28"/>
      <c r="IKB882" s="28"/>
      <c r="IKC882" s="28"/>
      <c r="IKD882" s="28"/>
      <c r="IKE882" s="28"/>
      <c r="IKF882" s="28"/>
      <c r="IKG882" s="28"/>
      <c r="IKH882" s="28"/>
      <c r="IKI882" s="28"/>
      <c r="IKJ882" s="28"/>
      <c r="IKK882" s="28"/>
      <c r="IKL882" s="28"/>
      <c r="IKM882" s="28"/>
      <c r="IKN882" s="28"/>
      <c r="IKO882" s="28"/>
      <c r="IKP882" s="28"/>
      <c r="IKQ882" s="28"/>
      <c r="IKR882" s="28"/>
      <c r="IKS882" s="28"/>
      <c r="IKT882" s="28"/>
      <c r="IKU882" s="28"/>
      <c r="IKV882" s="28"/>
      <c r="IKW882" s="28"/>
      <c r="IKX882" s="28"/>
      <c r="IKY882" s="28"/>
      <c r="IKZ882" s="28"/>
      <c r="ILA882" s="28"/>
      <c r="ILB882" s="28"/>
      <c r="ILC882" s="28"/>
      <c r="ILD882" s="28"/>
      <c r="ILE882" s="28"/>
      <c r="ILF882" s="28"/>
      <c r="ILG882" s="28"/>
      <c r="ILH882" s="28"/>
      <c r="ILI882" s="28"/>
      <c r="ILJ882" s="28"/>
      <c r="ILK882" s="28"/>
      <c r="ILL882" s="28"/>
      <c r="ILM882" s="28"/>
      <c r="ILN882" s="28"/>
      <c r="ILO882" s="28"/>
      <c r="ILP882" s="28"/>
      <c r="ILQ882" s="28"/>
      <c r="ILR882" s="28"/>
      <c r="ILS882" s="28"/>
      <c r="ILT882" s="28"/>
      <c r="ILU882" s="28"/>
      <c r="ILV882" s="28"/>
      <c r="ILW882" s="28"/>
      <c r="ILX882" s="28"/>
      <c r="ILY882" s="28"/>
      <c r="ILZ882" s="28"/>
      <c r="IMA882" s="28"/>
      <c r="IMB882" s="28"/>
      <c r="IMC882" s="28"/>
      <c r="IMD882" s="28"/>
      <c r="IME882" s="28"/>
      <c r="IMF882" s="28"/>
      <c r="IMG882" s="28"/>
      <c r="IMH882" s="28"/>
      <c r="IMI882" s="28"/>
      <c r="IMJ882" s="28"/>
      <c r="IMK882" s="28"/>
      <c r="IML882" s="28"/>
      <c r="IMM882" s="28"/>
      <c r="IMN882" s="28"/>
      <c r="IMO882" s="28"/>
      <c r="IMP882" s="28"/>
      <c r="IMQ882" s="28"/>
      <c r="IMR882" s="28"/>
      <c r="IMS882" s="28"/>
      <c r="IMT882" s="28"/>
      <c r="IMU882" s="28"/>
      <c r="IMV882" s="28"/>
      <c r="IMW882" s="28"/>
      <c r="IMX882" s="28"/>
      <c r="IMY882" s="28"/>
      <c r="IMZ882" s="28"/>
      <c r="INA882" s="28"/>
      <c r="INB882" s="28"/>
      <c r="INC882" s="28"/>
      <c r="IND882" s="28"/>
      <c r="INE882" s="28"/>
      <c r="INF882" s="28"/>
      <c r="ING882" s="28"/>
      <c r="INH882" s="28"/>
      <c r="INI882" s="28"/>
      <c r="INJ882" s="28"/>
      <c r="INK882" s="28"/>
      <c r="INL882" s="28"/>
      <c r="INM882" s="28"/>
      <c r="INN882" s="28"/>
      <c r="INO882" s="28"/>
      <c r="INP882" s="28"/>
      <c r="INQ882" s="28"/>
      <c r="INR882" s="28"/>
      <c r="INS882" s="28"/>
      <c r="INT882" s="28"/>
      <c r="INU882" s="28"/>
      <c r="INV882" s="28"/>
      <c r="INW882" s="28"/>
      <c r="INX882" s="28"/>
      <c r="INY882" s="28"/>
      <c r="INZ882" s="28"/>
      <c r="IOA882" s="28"/>
      <c r="IOB882" s="28"/>
      <c r="IOC882" s="28"/>
      <c r="IOD882" s="28"/>
      <c r="IOE882" s="28"/>
      <c r="IOF882" s="28"/>
      <c r="IOG882" s="28"/>
      <c r="IOH882" s="28"/>
      <c r="IOI882" s="28"/>
      <c r="IOJ882" s="28"/>
      <c r="IOK882" s="28"/>
      <c r="IOL882" s="28"/>
      <c r="IOM882" s="28"/>
      <c r="ION882" s="28"/>
      <c r="IOO882" s="28"/>
      <c r="IOP882" s="28"/>
      <c r="IOQ882" s="28"/>
      <c r="IOR882" s="28"/>
      <c r="IOS882" s="28"/>
      <c r="IOT882" s="28"/>
      <c r="IOU882" s="28"/>
      <c r="IOV882" s="28"/>
      <c r="IOW882" s="28"/>
      <c r="IOX882" s="28"/>
      <c r="IOY882" s="28"/>
      <c r="IOZ882" s="28"/>
      <c r="IPA882" s="28"/>
      <c r="IPB882" s="28"/>
      <c r="IPC882" s="28"/>
      <c r="IPD882" s="28"/>
      <c r="IPE882" s="28"/>
      <c r="IPF882" s="28"/>
      <c r="IPG882" s="28"/>
      <c r="IPH882" s="28"/>
      <c r="IPI882" s="28"/>
      <c r="IPJ882" s="28"/>
      <c r="IPK882" s="28"/>
      <c r="IPL882" s="28"/>
      <c r="IPM882" s="28"/>
      <c r="IPN882" s="28"/>
      <c r="IPO882" s="28"/>
      <c r="IPP882" s="28"/>
      <c r="IPQ882" s="28"/>
      <c r="IPR882" s="28"/>
      <c r="IPS882" s="28"/>
      <c r="IPT882" s="28"/>
      <c r="IPU882" s="28"/>
      <c r="IPV882" s="28"/>
      <c r="IPW882" s="28"/>
      <c r="IPX882" s="28"/>
      <c r="IPY882" s="28"/>
      <c r="IPZ882" s="28"/>
      <c r="IQA882" s="28"/>
      <c r="IQB882" s="28"/>
      <c r="IQC882" s="28"/>
      <c r="IQD882" s="28"/>
      <c r="IQE882" s="28"/>
      <c r="IQF882" s="28"/>
      <c r="IQG882" s="28"/>
      <c r="IQH882" s="28"/>
      <c r="IQI882" s="28"/>
      <c r="IQJ882" s="28"/>
      <c r="IQK882" s="28"/>
      <c r="IQL882" s="28"/>
      <c r="IQM882" s="28"/>
      <c r="IQN882" s="28"/>
      <c r="IQO882" s="28"/>
      <c r="IQP882" s="28"/>
      <c r="IQQ882" s="28"/>
      <c r="IQR882" s="28"/>
      <c r="IQS882" s="28"/>
      <c r="IQT882" s="28"/>
      <c r="IQU882" s="28"/>
      <c r="IQV882" s="28"/>
      <c r="IQW882" s="28"/>
      <c r="IQX882" s="28"/>
      <c r="IQY882" s="28"/>
      <c r="IQZ882" s="28"/>
      <c r="IRA882" s="28"/>
      <c r="IRB882" s="28"/>
      <c r="IRC882" s="28"/>
      <c r="IRD882" s="28"/>
      <c r="IRE882" s="28"/>
      <c r="IRF882" s="28"/>
      <c r="IRG882" s="28"/>
      <c r="IRH882" s="28"/>
      <c r="IRI882" s="28"/>
      <c r="IRJ882" s="28"/>
      <c r="IRK882" s="28"/>
      <c r="IRL882" s="28"/>
      <c r="IRM882" s="28"/>
      <c r="IRN882" s="28"/>
      <c r="IRO882" s="28"/>
      <c r="IRP882" s="28"/>
      <c r="IRQ882" s="28"/>
      <c r="IRR882" s="28"/>
      <c r="IRS882" s="28"/>
      <c r="IRT882" s="28"/>
      <c r="IRU882" s="28"/>
      <c r="IRV882" s="28"/>
      <c r="IRW882" s="28"/>
      <c r="IRX882" s="28"/>
      <c r="IRY882" s="28"/>
      <c r="IRZ882" s="28"/>
      <c r="ISA882" s="28"/>
      <c r="ISB882" s="28"/>
      <c r="ISC882" s="28"/>
      <c r="ISD882" s="28"/>
      <c r="ISE882" s="28"/>
      <c r="ISF882" s="28"/>
      <c r="ISG882" s="28"/>
      <c r="ISH882" s="28"/>
      <c r="ISI882" s="28"/>
      <c r="ISJ882" s="28"/>
      <c r="ISK882" s="28"/>
      <c r="ISL882" s="28"/>
      <c r="ISM882" s="28"/>
      <c r="ISN882" s="28"/>
      <c r="ISO882" s="28"/>
      <c r="ISP882" s="28"/>
      <c r="ISQ882" s="28"/>
      <c r="ISR882" s="28"/>
      <c r="ISS882" s="28"/>
      <c r="IST882" s="28"/>
      <c r="ISU882" s="28"/>
      <c r="ISV882" s="28"/>
      <c r="ISW882" s="28"/>
      <c r="ISX882" s="28"/>
      <c r="ISY882" s="28"/>
      <c r="ISZ882" s="28"/>
      <c r="ITA882" s="28"/>
      <c r="ITB882" s="28"/>
      <c r="ITC882" s="28"/>
      <c r="ITD882" s="28"/>
      <c r="ITE882" s="28"/>
      <c r="ITF882" s="28"/>
      <c r="ITG882" s="28"/>
      <c r="ITH882" s="28"/>
      <c r="ITI882" s="28"/>
      <c r="ITJ882" s="28"/>
      <c r="ITK882" s="28"/>
      <c r="ITL882" s="28"/>
      <c r="ITM882" s="28"/>
      <c r="ITN882" s="28"/>
      <c r="ITO882" s="28"/>
      <c r="ITP882" s="28"/>
      <c r="ITQ882" s="28"/>
      <c r="ITR882" s="28"/>
      <c r="ITS882" s="28"/>
      <c r="ITT882" s="28"/>
      <c r="ITU882" s="28"/>
      <c r="ITV882" s="28"/>
      <c r="ITW882" s="28"/>
      <c r="ITX882" s="28"/>
      <c r="ITY882" s="28"/>
      <c r="ITZ882" s="28"/>
      <c r="IUA882" s="28"/>
      <c r="IUB882" s="28"/>
      <c r="IUC882" s="28"/>
      <c r="IUD882" s="28"/>
      <c r="IUE882" s="28"/>
      <c r="IUF882" s="28"/>
      <c r="IUG882" s="28"/>
      <c r="IUH882" s="28"/>
      <c r="IUI882" s="28"/>
      <c r="IUJ882" s="28"/>
      <c r="IUK882" s="28"/>
      <c r="IUL882" s="28"/>
      <c r="IUM882" s="28"/>
      <c r="IUN882" s="28"/>
      <c r="IUO882" s="28"/>
      <c r="IUP882" s="28"/>
      <c r="IUQ882" s="28"/>
      <c r="IUR882" s="28"/>
      <c r="IUS882" s="28"/>
      <c r="IUT882" s="28"/>
      <c r="IUU882" s="28"/>
      <c r="IUV882" s="28"/>
      <c r="IUW882" s="28"/>
      <c r="IUX882" s="28"/>
      <c r="IUY882" s="28"/>
      <c r="IUZ882" s="28"/>
      <c r="IVA882" s="28"/>
      <c r="IVB882" s="28"/>
      <c r="IVC882" s="28"/>
      <c r="IVD882" s="28"/>
      <c r="IVE882" s="28"/>
      <c r="IVF882" s="28"/>
      <c r="IVG882" s="28"/>
      <c r="IVH882" s="28"/>
      <c r="IVI882" s="28"/>
      <c r="IVJ882" s="28"/>
      <c r="IVK882" s="28"/>
      <c r="IVL882" s="28"/>
      <c r="IVM882" s="28"/>
      <c r="IVN882" s="28"/>
      <c r="IVO882" s="28"/>
      <c r="IVP882" s="28"/>
      <c r="IVQ882" s="28"/>
      <c r="IVR882" s="28"/>
      <c r="IVS882" s="28"/>
      <c r="IVT882" s="28"/>
      <c r="IVU882" s="28"/>
      <c r="IVV882" s="28"/>
      <c r="IVW882" s="28"/>
      <c r="IVX882" s="28"/>
      <c r="IVY882" s="28"/>
      <c r="IVZ882" s="28"/>
      <c r="IWA882" s="28"/>
      <c r="IWB882" s="28"/>
      <c r="IWC882" s="28"/>
      <c r="IWD882" s="28"/>
      <c r="IWE882" s="28"/>
      <c r="IWF882" s="28"/>
      <c r="IWG882" s="28"/>
      <c r="IWH882" s="28"/>
      <c r="IWI882" s="28"/>
      <c r="IWJ882" s="28"/>
      <c r="IWK882" s="28"/>
      <c r="IWL882" s="28"/>
      <c r="IWM882" s="28"/>
      <c r="IWN882" s="28"/>
      <c r="IWO882" s="28"/>
      <c r="IWP882" s="28"/>
      <c r="IWQ882" s="28"/>
      <c r="IWR882" s="28"/>
      <c r="IWS882" s="28"/>
      <c r="IWT882" s="28"/>
      <c r="IWU882" s="28"/>
      <c r="IWV882" s="28"/>
      <c r="IWW882" s="28"/>
      <c r="IWX882" s="28"/>
      <c r="IWY882" s="28"/>
      <c r="IWZ882" s="28"/>
      <c r="IXA882" s="28"/>
      <c r="IXB882" s="28"/>
      <c r="IXC882" s="28"/>
      <c r="IXD882" s="28"/>
      <c r="IXE882" s="28"/>
      <c r="IXF882" s="28"/>
      <c r="IXG882" s="28"/>
      <c r="IXH882" s="28"/>
      <c r="IXI882" s="28"/>
      <c r="IXJ882" s="28"/>
      <c r="IXK882" s="28"/>
      <c r="IXL882" s="28"/>
      <c r="IXM882" s="28"/>
      <c r="IXN882" s="28"/>
      <c r="IXO882" s="28"/>
      <c r="IXP882" s="28"/>
      <c r="IXQ882" s="28"/>
      <c r="IXR882" s="28"/>
      <c r="IXS882" s="28"/>
      <c r="IXT882" s="28"/>
      <c r="IXU882" s="28"/>
      <c r="IXV882" s="28"/>
      <c r="IXW882" s="28"/>
      <c r="IXX882" s="28"/>
      <c r="IXY882" s="28"/>
      <c r="IXZ882" s="28"/>
      <c r="IYA882" s="28"/>
      <c r="IYB882" s="28"/>
      <c r="IYC882" s="28"/>
      <c r="IYD882" s="28"/>
      <c r="IYE882" s="28"/>
      <c r="IYF882" s="28"/>
      <c r="IYG882" s="28"/>
      <c r="IYH882" s="28"/>
      <c r="IYI882" s="28"/>
      <c r="IYJ882" s="28"/>
      <c r="IYK882" s="28"/>
      <c r="IYL882" s="28"/>
      <c r="IYM882" s="28"/>
      <c r="IYN882" s="28"/>
      <c r="IYO882" s="28"/>
      <c r="IYP882" s="28"/>
      <c r="IYQ882" s="28"/>
      <c r="IYR882" s="28"/>
      <c r="IYS882" s="28"/>
      <c r="IYT882" s="28"/>
      <c r="IYU882" s="28"/>
      <c r="IYV882" s="28"/>
      <c r="IYW882" s="28"/>
      <c r="IYX882" s="28"/>
      <c r="IYY882" s="28"/>
      <c r="IYZ882" s="28"/>
      <c r="IZA882" s="28"/>
      <c r="IZB882" s="28"/>
      <c r="IZC882" s="28"/>
      <c r="IZD882" s="28"/>
      <c r="IZE882" s="28"/>
      <c r="IZF882" s="28"/>
      <c r="IZG882" s="28"/>
      <c r="IZH882" s="28"/>
      <c r="IZI882" s="28"/>
      <c r="IZJ882" s="28"/>
      <c r="IZK882" s="28"/>
      <c r="IZL882" s="28"/>
      <c r="IZM882" s="28"/>
      <c r="IZN882" s="28"/>
      <c r="IZO882" s="28"/>
      <c r="IZP882" s="28"/>
      <c r="IZQ882" s="28"/>
      <c r="IZR882" s="28"/>
      <c r="IZS882" s="28"/>
      <c r="IZT882" s="28"/>
      <c r="IZU882" s="28"/>
      <c r="IZV882" s="28"/>
      <c r="IZW882" s="28"/>
      <c r="IZX882" s="28"/>
      <c r="IZY882" s="28"/>
      <c r="IZZ882" s="28"/>
      <c r="JAA882" s="28"/>
      <c r="JAB882" s="28"/>
      <c r="JAC882" s="28"/>
      <c r="JAD882" s="28"/>
      <c r="JAE882" s="28"/>
      <c r="JAF882" s="28"/>
      <c r="JAG882" s="28"/>
      <c r="JAH882" s="28"/>
      <c r="JAI882" s="28"/>
      <c r="JAJ882" s="28"/>
      <c r="JAK882" s="28"/>
      <c r="JAL882" s="28"/>
      <c r="JAM882" s="28"/>
      <c r="JAN882" s="28"/>
      <c r="JAO882" s="28"/>
      <c r="JAP882" s="28"/>
      <c r="JAQ882" s="28"/>
      <c r="JAR882" s="28"/>
      <c r="JAS882" s="28"/>
      <c r="JAT882" s="28"/>
      <c r="JAU882" s="28"/>
      <c r="JAV882" s="28"/>
      <c r="JAW882" s="28"/>
      <c r="JAX882" s="28"/>
      <c r="JAY882" s="28"/>
      <c r="JAZ882" s="28"/>
      <c r="JBA882" s="28"/>
      <c r="JBB882" s="28"/>
      <c r="JBC882" s="28"/>
      <c r="JBD882" s="28"/>
      <c r="JBE882" s="28"/>
      <c r="JBF882" s="28"/>
      <c r="JBG882" s="28"/>
      <c r="JBH882" s="28"/>
      <c r="JBI882" s="28"/>
      <c r="JBJ882" s="28"/>
      <c r="JBK882" s="28"/>
      <c r="JBL882" s="28"/>
      <c r="JBM882" s="28"/>
      <c r="JBN882" s="28"/>
      <c r="JBO882" s="28"/>
      <c r="JBP882" s="28"/>
      <c r="JBQ882" s="28"/>
      <c r="JBR882" s="28"/>
      <c r="JBS882" s="28"/>
      <c r="JBT882" s="28"/>
      <c r="JBU882" s="28"/>
      <c r="JBV882" s="28"/>
      <c r="JBW882" s="28"/>
      <c r="JBX882" s="28"/>
      <c r="JBY882" s="28"/>
      <c r="JBZ882" s="28"/>
      <c r="JCA882" s="28"/>
      <c r="JCB882" s="28"/>
      <c r="JCC882" s="28"/>
      <c r="JCD882" s="28"/>
      <c r="JCE882" s="28"/>
      <c r="JCF882" s="28"/>
      <c r="JCG882" s="28"/>
      <c r="JCH882" s="28"/>
      <c r="JCI882" s="28"/>
      <c r="JCJ882" s="28"/>
      <c r="JCK882" s="28"/>
      <c r="JCL882" s="28"/>
      <c r="JCM882" s="28"/>
      <c r="JCN882" s="28"/>
      <c r="JCO882" s="28"/>
      <c r="JCP882" s="28"/>
      <c r="JCQ882" s="28"/>
      <c r="JCR882" s="28"/>
      <c r="JCS882" s="28"/>
      <c r="JCT882" s="28"/>
      <c r="JCU882" s="28"/>
      <c r="JCV882" s="28"/>
      <c r="JCW882" s="28"/>
      <c r="JCX882" s="28"/>
      <c r="JCY882" s="28"/>
      <c r="JCZ882" s="28"/>
      <c r="JDA882" s="28"/>
      <c r="JDB882" s="28"/>
      <c r="JDC882" s="28"/>
      <c r="JDD882" s="28"/>
      <c r="JDE882" s="28"/>
      <c r="JDF882" s="28"/>
      <c r="JDG882" s="28"/>
      <c r="JDH882" s="28"/>
      <c r="JDI882" s="28"/>
      <c r="JDJ882" s="28"/>
      <c r="JDK882" s="28"/>
      <c r="JDL882" s="28"/>
      <c r="JDM882" s="28"/>
      <c r="JDN882" s="28"/>
      <c r="JDO882" s="28"/>
      <c r="JDP882" s="28"/>
      <c r="JDQ882" s="28"/>
      <c r="JDR882" s="28"/>
      <c r="JDS882" s="28"/>
      <c r="JDT882" s="28"/>
      <c r="JDU882" s="28"/>
      <c r="JDV882" s="28"/>
      <c r="JDW882" s="28"/>
      <c r="JDX882" s="28"/>
      <c r="JDY882" s="28"/>
      <c r="JDZ882" s="28"/>
      <c r="JEA882" s="28"/>
      <c r="JEB882" s="28"/>
      <c r="JEC882" s="28"/>
      <c r="JED882" s="28"/>
      <c r="JEE882" s="28"/>
      <c r="JEF882" s="28"/>
      <c r="JEG882" s="28"/>
      <c r="JEH882" s="28"/>
      <c r="JEI882" s="28"/>
      <c r="JEJ882" s="28"/>
      <c r="JEK882" s="28"/>
      <c r="JEL882" s="28"/>
      <c r="JEM882" s="28"/>
      <c r="JEN882" s="28"/>
      <c r="JEO882" s="28"/>
      <c r="JEP882" s="28"/>
      <c r="JEQ882" s="28"/>
      <c r="JER882" s="28"/>
      <c r="JES882" s="28"/>
      <c r="JET882" s="28"/>
      <c r="JEU882" s="28"/>
      <c r="JEV882" s="28"/>
      <c r="JEW882" s="28"/>
      <c r="JEX882" s="28"/>
      <c r="JEY882" s="28"/>
      <c r="JEZ882" s="28"/>
      <c r="JFA882" s="28"/>
      <c r="JFB882" s="28"/>
      <c r="JFC882" s="28"/>
      <c r="JFD882" s="28"/>
      <c r="JFE882" s="28"/>
      <c r="JFF882" s="28"/>
      <c r="JFG882" s="28"/>
      <c r="JFH882" s="28"/>
      <c r="JFI882" s="28"/>
      <c r="JFJ882" s="28"/>
      <c r="JFK882" s="28"/>
      <c r="JFL882" s="28"/>
      <c r="JFM882" s="28"/>
      <c r="JFN882" s="28"/>
      <c r="JFO882" s="28"/>
      <c r="JFP882" s="28"/>
      <c r="JFQ882" s="28"/>
      <c r="JFR882" s="28"/>
      <c r="JFS882" s="28"/>
      <c r="JFT882" s="28"/>
      <c r="JFU882" s="28"/>
      <c r="JFV882" s="28"/>
      <c r="JFW882" s="28"/>
      <c r="JFX882" s="28"/>
      <c r="JFY882" s="28"/>
      <c r="JFZ882" s="28"/>
      <c r="JGA882" s="28"/>
      <c r="JGB882" s="28"/>
      <c r="JGC882" s="28"/>
      <c r="JGD882" s="28"/>
      <c r="JGE882" s="28"/>
      <c r="JGF882" s="28"/>
      <c r="JGG882" s="28"/>
      <c r="JGH882" s="28"/>
      <c r="JGI882" s="28"/>
      <c r="JGJ882" s="28"/>
      <c r="JGK882" s="28"/>
      <c r="JGL882" s="28"/>
      <c r="JGM882" s="28"/>
      <c r="JGN882" s="28"/>
      <c r="JGO882" s="28"/>
      <c r="JGP882" s="28"/>
      <c r="JGQ882" s="28"/>
      <c r="JGR882" s="28"/>
      <c r="JGS882" s="28"/>
      <c r="JGT882" s="28"/>
      <c r="JGU882" s="28"/>
      <c r="JGV882" s="28"/>
      <c r="JGW882" s="28"/>
      <c r="JGX882" s="28"/>
      <c r="JGY882" s="28"/>
      <c r="JGZ882" s="28"/>
      <c r="JHA882" s="28"/>
      <c r="JHB882" s="28"/>
      <c r="JHC882" s="28"/>
      <c r="JHD882" s="28"/>
      <c r="JHE882" s="28"/>
      <c r="JHF882" s="28"/>
      <c r="JHG882" s="28"/>
      <c r="JHH882" s="28"/>
      <c r="JHI882" s="28"/>
      <c r="JHJ882" s="28"/>
      <c r="JHK882" s="28"/>
      <c r="JHL882" s="28"/>
      <c r="JHM882" s="28"/>
      <c r="JHN882" s="28"/>
      <c r="JHO882" s="28"/>
      <c r="JHP882" s="28"/>
      <c r="JHQ882" s="28"/>
      <c r="JHR882" s="28"/>
      <c r="JHS882" s="28"/>
      <c r="JHT882" s="28"/>
      <c r="JHU882" s="28"/>
      <c r="JHV882" s="28"/>
      <c r="JHW882" s="28"/>
      <c r="JHX882" s="28"/>
      <c r="JHY882" s="28"/>
      <c r="JHZ882" s="28"/>
      <c r="JIA882" s="28"/>
      <c r="JIB882" s="28"/>
      <c r="JIC882" s="28"/>
      <c r="JID882" s="28"/>
      <c r="JIE882" s="28"/>
      <c r="JIF882" s="28"/>
      <c r="JIG882" s="28"/>
      <c r="JIH882" s="28"/>
      <c r="JII882" s="28"/>
      <c r="JIJ882" s="28"/>
      <c r="JIK882" s="28"/>
      <c r="JIL882" s="28"/>
      <c r="JIM882" s="28"/>
      <c r="JIN882" s="28"/>
      <c r="JIO882" s="28"/>
      <c r="JIP882" s="28"/>
      <c r="JIQ882" s="28"/>
      <c r="JIR882" s="28"/>
      <c r="JIS882" s="28"/>
      <c r="JIT882" s="28"/>
      <c r="JIU882" s="28"/>
      <c r="JIV882" s="28"/>
      <c r="JIW882" s="28"/>
      <c r="JIX882" s="28"/>
      <c r="JIY882" s="28"/>
      <c r="JIZ882" s="28"/>
      <c r="JJA882" s="28"/>
      <c r="JJB882" s="28"/>
      <c r="JJC882" s="28"/>
      <c r="JJD882" s="28"/>
      <c r="JJE882" s="28"/>
      <c r="JJF882" s="28"/>
      <c r="JJG882" s="28"/>
      <c r="JJH882" s="28"/>
      <c r="JJI882" s="28"/>
      <c r="JJJ882" s="28"/>
      <c r="JJK882" s="28"/>
      <c r="JJL882" s="28"/>
      <c r="JJM882" s="28"/>
      <c r="JJN882" s="28"/>
      <c r="JJO882" s="28"/>
      <c r="JJP882" s="28"/>
      <c r="JJQ882" s="28"/>
      <c r="JJR882" s="28"/>
      <c r="JJS882" s="28"/>
      <c r="JJT882" s="28"/>
      <c r="JJU882" s="28"/>
      <c r="JJV882" s="28"/>
      <c r="JJW882" s="28"/>
      <c r="JJX882" s="28"/>
      <c r="JJY882" s="28"/>
      <c r="JJZ882" s="28"/>
      <c r="JKA882" s="28"/>
      <c r="JKB882" s="28"/>
      <c r="JKC882" s="28"/>
      <c r="JKD882" s="28"/>
      <c r="JKE882" s="28"/>
      <c r="JKF882" s="28"/>
      <c r="JKG882" s="28"/>
      <c r="JKH882" s="28"/>
      <c r="JKI882" s="28"/>
      <c r="JKJ882" s="28"/>
      <c r="JKK882" s="28"/>
      <c r="JKL882" s="28"/>
      <c r="JKM882" s="28"/>
      <c r="JKN882" s="28"/>
      <c r="JKO882" s="28"/>
      <c r="JKP882" s="28"/>
      <c r="JKQ882" s="28"/>
      <c r="JKR882" s="28"/>
      <c r="JKS882" s="28"/>
      <c r="JKT882" s="28"/>
      <c r="JKU882" s="28"/>
      <c r="JKV882" s="28"/>
      <c r="JKW882" s="28"/>
      <c r="JKX882" s="28"/>
      <c r="JKY882" s="28"/>
      <c r="JKZ882" s="28"/>
      <c r="JLA882" s="28"/>
      <c r="JLB882" s="28"/>
      <c r="JLC882" s="28"/>
      <c r="JLD882" s="28"/>
      <c r="JLE882" s="28"/>
      <c r="JLF882" s="28"/>
      <c r="JLG882" s="28"/>
      <c r="JLH882" s="28"/>
      <c r="JLI882" s="28"/>
      <c r="JLJ882" s="28"/>
      <c r="JLK882" s="28"/>
      <c r="JLL882" s="28"/>
      <c r="JLM882" s="28"/>
      <c r="JLN882" s="28"/>
      <c r="JLO882" s="28"/>
      <c r="JLP882" s="28"/>
      <c r="JLQ882" s="28"/>
      <c r="JLR882" s="28"/>
      <c r="JLS882" s="28"/>
      <c r="JLT882" s="28"/>
      <c r="JLU882" s="28"/>
      <c r="JLV882" s="28"/>
      <c r="JLW882" s="28"/>
      <c r="JLX882" s="28"/>
      <c r="JLY882" s="28"/>
      <c r="JLZ882" s="28"/>
      <c r="JMA882" s="28"/>
      <c r="JMB882" s="28"/>
      <c r="JMC882" s="28"/>
      <c r="JMD882" s="28"/>
      <c r="JME882" s="28"/>
      <c r="JMF882" s="28"/>
      <c r="JMG882" s="28"/>
      <c r="JMH882" s="28"/>
      <c r="JMI882" s="28"/>
      <c r="JMJ882" s="28"/>
      <c r="JMK882" s="28"/>
      <c r="JML882" s="28"/>
      <c r="JMM882" s="28"/>
      <c r="JMN882" s="28"/>
      <c r="JMO882" s="28"/>
      <c r="JMP882" s="28"/>
      <c r="JMQ882" s="28"/>
      <c r="JMR882" s="28"/>
      <c r="JMS882" s="28"/>
      <c r="JMT882" s="28"/>
      <c r="JMU882" s="28"/>
      <c r="JMV882" s="28"/>
      <c r="JMW882" s="28"/>
      <c r="JMX882" s="28"/>
      <c r="JMY882" s="28"/>
      <c r="JMZ882" s="28"/>
      <c r="JNA882" s="28"/>
      <c r="JNB882" s="28"/>
      <c r="JNC882" s="28"/>
      <c r="JND882" s="28"/>
      <c r="JNE882" s="28"/>
      <c r="JNF882" s="28"/>
      <c r="JNG882" s="28"/>
      <c r="JNH882" s="28"/>
      <c r="JNI882" s="28"/>
      <c r="JNJ882" s="28"/>
      <c r="JNK882" s="28"/>
      <c r="JNL882" s="28"/>
      <c r="JNM882" s="28"/>
      <c r="JNN882" s="28"/>
      <c r="JNO882" s="28"/>
      <c r="JNP882" s="28"/>
      <c r="JNQ882" s="28"/>
      <c r="JNR882" s="28"/>
      <c r="JNS882" s="28"/>
      <c r="JNT882" s="28"/>
      <c r="JNU882" s="28"/>
      <c r="JNV882" s="28"/>
      <c r="JNW882" s="28"/>
      <c r="JNX882" s="28"/>
      <c r="JNY882" s="28"/>
      <c r="JNZ882" s="28"/>
      <c r="JOA882" s="28"/>
      <c r="JOB882" s="28"/>
      <c r="JOC882" s="28"/>
      <c r="JOD882" s="28"/>
      <c r="JOE882" s="28"/>
      <c r="JOF882" s="28"/>
      <c r="JOG882" s="28"/>
      <c r="JOH882" s="28"/>
      <c r="JOI882" s="28"/>
      <c r="JOJ882" s="28"/>
      <c r="JOK882" s="28"/>
      <c r="JOL882" s="28"/>
      <c r="JOM882" s="28"/>
      <c r="JON882" s="28"/>
      <c r="JOO882" s="28"/>
      <c r="JOP882" s="28"/>
      <c r="JOQ882" s="28"/>
      <c r="JOR882" s="28"/>
      <c r="JOS882" s="28"/>
      <c r="JOT882" s="28"/>
      <c r="JOU882" s="28"/>
      <c r="JOV882" s="28"/>
      <c r="JOW882" s="28"/>
      <c r="JOX882" s="28"/>
      <c r="JOY882" s="28"/>
      <c r="JOZ882" s="28"/>
      <c r="JPA882" s="28"/>
      <c r="JPB882" s="28"/>
      <c r="JPC882" s="28"/>
      <c r="JPD882" s="28"/>
      <c r="JPE882" s="28"/>
      <c r="JPF882" s="28"/>
      <c r="JPG882" s="28"/>
      <c r="JPH882" s="28"/>
      <c r="JPI882" s="28"/>
      <c r="JPJ882" s="28"/>
      <c r="JPK882" s="28"/>
      <c r="JPL882" s="28"/>
      <c r="JPM882" s="28"/>
      <c r="JPN882" s="28"/>
      <c r="JPO882" s="28"/>
      <c r="JPP882" s="28"/>
      <c r="JPQ882" s="28"/>
      <c r="JPR882" s="28"/>
      <c r="JPS882" s="28"/>
      <c r="JPT882" s="28"/>
      <c r="JPU882" s="28"/>
      <c r="JPV882" s="28"/>
      <c r="JPW882" s="28"/>
      <c r="JPX882" s="28"/>
      <c r="JPY882" s="28"/>
      <c r="JPZ882" s="28"/>
      <c r="JQA882" s="28"/>
      <c r="JQB882" s="28"/>
      <c r="JQC882" s="28"/>
      <c r="JQD882" s="28"/>
      <c r="JQE882" s="28"/>
      <c r="JQF882" s="28"/>
      <c r="JQG882" s="28"/>
      <c r="JQH882" s="28"/>
      <c r="JQI882" s="28"/>
      <c r="JQJ882" s="28"/>
      <c r="JQK882" s="28"/>
      <c r="JQL882" s="28"/>
      <c r="JQM882" s="28"/>
      <c r="JQN882" s="28"/>
      <c r="JQO882" s="28"/>
      <c r="JQP882" s="28"/>
      <c r="JQQ882" s="28"/>
      <c r="JQR882" s="28"/>
      <c r="JQS882" s="28"/>
      <c r="JQT882" s="28"/>
      <c r="JQU882" s="28"/>
      <c r="JQV882" s="28"/>
      <c r="JQW882" s="28"/>
      <c r="JQX882" s="28"/>
      <c r="JQY882" s="28"/>
      <c r="JQZ882" s="28"/>
      <c r="JRA882" s="28"/>
      <c r="JRB882" s="28"/>
      <c r="JRC882" s="28"/>
      <c r="JRD882" s="28"/>
      <c r="JRE882" s="28"/>
      <c r="JRF882" s="28"/>
      <c r="JRG882" s="28"/>
      <c r="JRH882" s="28"/>
      <c r="JRI882" s="28"/>
      <c r="JRJ882" s="28"/>
      <c r="JRK882" s="28"/>
      <c r="JRL882" s="28"/>
      <c r="JRM882" s="28"/>
      <c r="JRN882" s="28"/>
      <c r="JRO882" s="28"/>
      <c r="JRP882" s="28"/>
      <c r="JRQ882" s="28"/>
      <c r="JRR882" s="28"/>
      <c r="JRS882" s="28"/>
      <c r="JRT882" s="28"/>
      <c r="JRU882" s="28"/>
      <c r="JRV882" s="28"/>
      <c r="JRW882" s="28"/>
      <c r="JRX882" s="28"/>
      <c r="JRY882" s="28"/>
      <c r="JRZ882" s="28"/>
      <c r="JSA882" s="28"/>
      <c r="JSB882" s="28"/>
      <c r="JSC882" s="28"/>
      <c r="JSD882" s="28"/>
      <c r="JSE882" s="28"/>
      <c r="JSF882" s="28"/>
      <c r="JSG882" s="28"/>
      <c r="JSH882" s="28"/>
      <c r="JSI882" s="28"/>
      <c r="JSJ882" s="28"/>
      <c r="JSK882" s="28"/>
      <c r="JSL882" s="28"/>
      <c r="JSM882" s="28"/>
      <c r="JSN882" s="28"/>
      <c r="JSO882" s="28"/>
      <c r="JSP882" s="28"/>
      <c r="JSQ882" s="28"/>
      <c r="JSR882" s="28"/>
      <c r="JSS882" s="28"/>
      <c r="JST882" s="28"/>
      <c r="JSU882" s="28"/>
      <c r="JSV882" s="28"/>
      <c r="JSW882" s="28"/>
      <c r="JSX882" s="28"/>
      <c r="JSY882" s="28"/>
      <c r="JSZ882" s="28"/>
      <c r="JTA882" s="28"/>
      <c r="JTB882" s="28"/>
      <c r="JTC882" s="28"/>
      <c r="JTD882" s="28"/>
      <c r="JTE882" s="28"/>
      <c r="JTF882" s="28"/>
      <c r="JTG882" s="28"/>
      <c r="JTH882" s="28"/>
      <c r="JTI882" s="28"/>
      <c r="JTJ882" s="28"/>
      <c r="JTK882" s="28"/>
      <c r="JTL882" s="28"/>
      <c r="JTM882" s="28"/>
      <c r="JTN882" s="28"/>
      <c r="JTO882" s="28"/>
      <c r="JTP882" s="28"/>
      <c r="JTQ882" s="28"/>
      <c r="JTR882" s="28"/>
      <c r="JTS882" s="28"/>
      <c r="JTT882" s="28"/>
      <c r="JTU882" s="28"/>
      <c r="JTV882" s="28"/>
      <c r="JTW882" s="28"/>
      <c r="JTX882" s="28"/>
      <c r="JTY882" s="28"/>
      <c r="JTZ882" s="28"/>
      <c r="JUA882" s="28"/>
      <c r="JUB882" s="28"/>
      <c r="JUC882" s="28"/>
      <c r="JUD882" s="28"/>
      <c r="JUE882" s="28"/>
      <c r="JUF882" s="28"/>
      <c r="JUG882" s="28"/>
      <c r="JUH882" s="28"/>
      <c r="JUI882" s="28"/>
      <c r="JUJ882" s="28"/>
      <c r="JUK882" s="28"/>
      <c r="JUL882" s="28"/>
      <c r="JUM882" s="28"/>
      <c r="JUN882" s="28"/>
      <c r="JUO882" s="28"/>
      <c r="JUP882" s="28"/>
      <c r="JUQ882" s="28"/>
      <c r="JUR882" s="28"/>
      <c r="JUS882" s="28"/>
      <c r="JUT882" s="28"/>
      <c r="JUU882" s="28"/>
      <c r="JUV882" s="28"/>
      <c r="JUW882" s="28"/>
      <c r="JUX882" s="28"/>
      <c r="JUY882" s="28"/>
      <c r="JUZ882" s="28"/>
      <c r="JVA882" s="28"/>
      <c r="JVB882" s="28"/>
      <c r="JVC882" s="28"/>
      <c r="JVD882" s="28"/>
      <c r="JVE882" s="28"/>
      <c r="JVF882" s="28"/>
      <c r="JVG882" s="28"/>
      <c r="JVH882" s="28"/>
      <c r="JVI882" s="28"/>
      <c r="JVJ882" s="28"/>
      <c r="JVK882" s="28"/>
      <c r="JVL882" s="28"/>
      <c r="JVM882" s="28"/>
      <c r="JVN882" s="28"/>
      <c r="JVO882" s="28"/>
      <c r="JVP882" s="28"/>
      <c r="JVQ882" s="28"/>
      <c r="JVR882" s="28"/>
      <c r="JVS882" s="28"/>
      <c r="JVT882" s="28"/>
      <c r="JVU882" s="28"/>
      <c r="JVV882" s="28"/>
      <c r="JVW882" s="28"/>
      <c r="JVX882" s="28"/>
      <c r="JVY882" s="28"/>
      <c r="JVZ882" s="28"/>
      <c r="JWA882" s="28"/>
      <c r="JWB882" s="28"/>
      <c r="JWC882" s="28"/>
      <c r="JWD882" s="28"/>
      <c r="JWE882" s="28"/>
      <c r="JWF882" s="28"/>
      <c r="JWG882" s="28"/>
      <c r="JWH882" s="28"/>
      <c r="JWI882" s="28"/>
      <c r="JWJ882" s="28"/>
      <c r="JWK882" s="28"/>
      <c r="JWL882" s="28"/>
      <c r="JWM882" s="28"/>
      <c r="JWN882" s="28"/>
      <c r="JWO882" s="28"/>
      <c r="JWP882" s="28"/>
      <c r="JWQ882" s="28"/>
      <c r="JWR882" s="28"/>
      <c r="JWS882" s="28"/>
      <c r="JWT882" s="28"/>
      <c r="JWU882" s="28"/>
      <c r="JWV882" s="28"/>
      <c r="JWW882" s="28"/>
      <c r="JWX882" s="28"/>
      <c r="JWY882" s="28"/>
      <c r="JWZ882" s="28"/>
      <c r="JXA882" s="28"/>
      <c r="JXB882" s="28"/>
      <c r="JXC882" s="28"/>
      <c r="JXD882" s="28"/>
      <c r="JXE882" s="28"/>
      <c r="JXF882" s="28"/>
      <c r="JXG882" s="28"/>
      <c r="JXH882" s="28"/>
      <c r="JXI882" s="28"/>
      <c r="JXJ882" s="28"/>
      <c r="JXK882" s="28"/>
      <c r="JXL882" s="28"/>
      <c r="JXM882" s="28"/>
      <c r="JXN882" s="28"/>
      <c r="JXO882" s="28"/>
      <c r="JXP882" s="28"/>
      <c r="JXQ882" s="28"/>
      <c r="JXR882" s="28"/>
      <c r="JXS882" s="28"/>
      <c r="JXT882" s="28"/>
      <c r="JXU882" s="28"/>
      <c r="JXV882" s="28"/>
      <c r="JXW882" s="28"/>
      <c r="JXX882" s="28"/>
      <c r="JXY882" s="28"/>
      <c r="JXZ882" s="28"/>
      <c r="JYA882" s="28"/>
      <c r="JYB882" s="28"/>
      <c r="JYC882" s="28"/>
      <c r="JYD882" s="28"/>
      <c r="JYE882" s="28"/>
      <c r="JYF882" s="28"/>
      <c r="JYG882" s="28"/>
      <c r="JYH882" s="28"/>
      <c r="JYI882" s="28"/>
      <c r="JYJ882" s="28"/>
      <c r="JYK882" s="28"/>
      <c r="JYL882" s="28"/>
      <c r="JYM882" s="28"/>
      <c r="JYN882" s="28"/>
      <c r="JYO882" s="28"/>
      <c r="JYP882" s="28"/>
      <c r="JYQ882" s="28"/>
      <c r="JYR882" s="28"/>
      <c r="JYS882" s="28"/>
      <c r="JYT882" s="28"/>
      <c r="JYU882" s="28"/>
      <c r="JYV882" s="28"/>
      <c r="JYW882" s="28"/>
      <c r="JYX882" s="28"/>
      <c r="JYY882" s="28"/>
      <c r="JYZ882" s="28"/>
      <c r="JZA882" s="28"/>
      <c r="JZB882" s="28"/>
      <c r="JZC882" s="28"/>
      <c r="JZD882" s="28"/>
      <c r="JZE882" s="28"/>
      <c r="JZF882" s="28"/>
      <c r="JZG882" s="28"/>
      <c r="JZH882" s="28"/>
      <c r="JZI882" s="28"/>
      <c r="JZJ882" s="28"/>
      <c r="JZK882" s="28"/>
      <c r="JZL882" s="28"/>
      <c r="JZM882" s="28"/>
      <c r="JZN882" s="28"/>
      <c r="JZO882" s="28"/>
      <c r="JZP882" s="28"/>
      <c r="JZQ882" s="28"/>
      <c r="JZR882" s="28"/>
      <c r="JZS882" s="28"/>
      <c r="JZT882" s="28"/>
      <c r="JZU882" s="28"/>
      <c r="JZV882" s="28"/>
      <c r="JZW882" s="28"/>
      <c r="JZX882" s="28"/>
      <c r="JZY882" s="28"/>
      <c r="JZZ882" s="28"/>
      <c r="KAA882" s="28"/>
      <c r="KAB882" s="28"/>
      <c r="KAC882" s="28"/>
      <c r="KAD882" s="28"/>
      <c r="KAE882" s="28"/>
      <c r="KAF882" s="28"/>
      <c r="KAG882" s="28"/>
      <c r="KAH882" s="28"/>
      <c r="KAI882" s="28"/>
      <c r="KAJ882" s="28"/>
      <c r="KAK882" s="28"/>
      <c r="KAL882" s="28"/>
      <c r="KAM882" s="28"/>
      <c r="KAN882" s="28"/>
      <c r="KAO882" s="28"/>
      <c r="KAP882" s="28"/>
      <c r="KAQ882" s="28"/>
      <c r="KAR882" s="28"/>
      <c r="KAS882" s="28"/>
      <c r="KAT882" s="28"/>
      <c r="KAU882" s="28"/>
      <c r="KAV882" s="28"/>
      <c r="KAW882" s="28"/>
      <c r="KAX882" s="28"/>
      <c r="KAY882" s="28"/>
      <c r="KAZ882" s="28"/>
      <c r="KBA882" s="28"/>
      <c r="KBB882" s="28"/>
      <c r="KBC882" s="28"/>
      <c r="KBD882" s="28"/>
      <c r="KBE882" s="28"/>
      <c r="KBF882" s="28"/>
      <c r="KBG882" s="28"/>
      <c r="KBH882" s="28"/>
      <c r="KBI882" s="28"/>
      <c r="KBJ882" s="28"/>
      <c r="KBK882" s="28"/>
      <c r="KBL882" s="28"/>
      <c r="KBM882" s="28"/>
      <c r="KBN882" s="28"/>
      <c r="KBO882" s="28"/>
      <c r="KBP882" s="28"/>
      <c r="KBQ882" s="28"/>
      <c r="KBR882" s="28"/>
      <c r="KBS882" s="28"/>
      <c r="KBT882" s="28"/>
      <c r="KBU882" s="28"/>
      <c r="KBV882" s="28"/>
      <c r="KBW882" s="28"/>
      <c r="KBX882" s="28"/>
      <c r="KBY882" s="28"/>
      <c r="KBZ882" s="28"/>
      <c r="KCA882" s="28"/>
      <c r="KCB882" s="28"/>
      <c r="KCC882" s="28"/>
      <c r="KCD882" s="28"/>
      <c r="KCE882" s="28"/>
      <c r="KCF882" s="28"/>
      <c r="KCG882" s="28"/>
      <c r="KCH882" s="28"/>
      <c r="KCI882" s="28"/>
      <c r="KCJ882" s="28"/>
      <c r="KCK882" s="28"/>
      <c r="KCL882" s="28"/>
      <c r="KCM882" s="28"/>
      <c r="KCN882" s="28"/>
      <c r="KCO882" s="28"/>
      <c r="KCP882" s="28"/>
      <c r="KCQ882" s="28"/>
      <c r="KCR882" s="28"/>
      <c r="KCS882" s="28"/>
      <c r="KCT882" s="28"/>
      <c r="KCU882" s="28"/>
      <c r="KCV882" s="28"/>
      <c r="KCW882" s="28"/>
      <c r="KCX882" s="28"/>
      <c r="KCY882" s="28"/>
      <c r="KCZ882" s="28"/>
      <c r="KDA882" s="28"/>
      <c r="KDB882" s="28"/>
      <c r="KDC882" s="28"/>
      <c r="KDD882" s="28"/>
      <c r="KDE882" s="28"/>
      <c r="KDF882" s="28"/>
      <c r="KDG882" s="28"/>
      <c r="KDH882" s="28"/>
      <c r="KDI882" s="28"/>
      <c r="KDJ882" s="28"/>
      <c r="KDK882" s="28"/>
      <c r="KDL882" s="28"/>
      <c r="KDM882" s="28"/>
      <c r="KDN882" s="28"/>
      <c r="KDO882" s="28"/>
      <c r="KDP882" s="28"/>
      <c r="KDQ882" s="28"/>
      <c r="KDR882" s="28"/>
      <c r="KDS882" s="28"/>
      <c r="KDT882" s="28"/>
      <c r="KDU882" s="28"/>
      <c r="KDV882" s="28"/>
      <c r="KDW882" s="28"/>
      <c r="KDX882" s="28"/>
      <c r="KDY882" s="28"/>
      <c r="KDZ882" s="28"/>
      <c r="KEA882" s="28"/>
      <c r="KEB882" s="28"/>
      <c r="KEC882" s="28"/>
      <c r="KED882" s="28"/>
      <c r="KEE882" s="28"/>
      <c r="KEF882" s="28"/>
      <c r="KEG882" s="28"/>
      <c r="KEH882" s="28"/>
      <c r="KEI882" s="28"/>
      <c r="KEJ882" s="28"/>
      <c r="KEK882" s="28"/>
      <c r="KEL882" s="28"/>
      <c r="KEM882" s="28"/>
      <c r="KEN882" s="28"/>
      <c r="KEO882" s="28"/>
      <c r="KEP882" s="28"/>
      <c r="KEQ882" s="28"/>
      <c r="KER882" s="28"/>
      <c r="KES882" s="28"/>
      <c r="KET882" s="28"/>
      <c r="KEU882" s="28"/>
      <c r="KEV882" s="28"/>
      <c r="KEW882" s="28"/>
      <c r="KEX882" s="28"/>
      <c r="KEY882" s="28"/>
      <c r="KEZ882" s="28"/>
      <c r="KFA882" s="28"/>
      <c r="KFB882" s="28"/>
      <c r="KFC882" s="28"/>
      <c r="KFD882" s="28"/>
      <c r="KFE882" s="28"/>
      <c r="KFF882" s="28"/>
      <c r="KFG882" s="28"/>
      <c r="KFH882" s="28"/>
      <c r="KFI882" s="28"/>
      <c r="KFJ882" s="28"/>
      <c r="KFK882" s="28"/>
      <c r="KFL882" s="28"/>
      <c r="KFM882" s="28"/>
      <c r="KFN882" s="28"/>
      <c r="KFO882" s="28"/>
      <c r="KFP882" s="28"/>
      <c r="KFQ882" s="28"/>
      <c r="KFR882" s="28"/>
      <c r="KFS882" s="28"/>
      <c r="KFT882" s="28"/>
      <c r="KFU882" s="28"/>
      <c r="KFV882" s="28"/>
      <c r="KFW882" s="28"/>
      <c r="KFX882" s="28"/>
      <c r="KFY882" s="28"/>
      <c r="KFZ882" s="28"/>
      <c r="KGA882" s="28"/>
      <c r="KGB882" s="28"/>
      <c r="KGC882" s="28"/>
      <c r="KGD882" s="28"/>
      <c r="KGE882" s="28"/>
      <c r="KGF882" s="28"/>
      <c r="KGG882" s="28"/>
      <c r="KGH882" s="28"/>
      <c r="KGI882" s="28"/>
      <c r="KGJ882" s="28"/>
      <c r="KGK882" s="28"/>
      <c r="KGL882" s="28"/>
      <c r="KGM882" s="28"/>
      <c r="KGN882" s="28"/>
      <c r="KGO882" s="28"/>
      <c r="KGP882" s="28"/>
      <c r="KGQ882" s="28"/>
      <c r="KGR882" s="28"/>
      <c r="KGS882" s="28"/>
      <c r="KGT882" s="28"/>
      <c r="KGU882" s="28"/>
      <c r="KGV882" s="28"/>
      <c r="KGW882" s="28"/>
      <c r="KGX882" s="28"/>
      <c r="KGY882" s="28"/>
      <c r="KGZ882" s="28"/>
      <c r="KHA882" s="28"/>
      <c r="KHB882" s="28"/>
      <c r="KHC882" s="28"/>
      <c r="KHD882" s="28"/>
      <c r="KHE882" s="28"/>
      <c r="KHF882" s="28"/>
      <c r="KHG882" s="28"/>
      <c r="KHH882" s="28"/>
      <c r="KHI882" s="28"/>
      <c r="KHJ882" s="28"/>
      <c r="KHK882" s="28"/>
      <c r="KHL882" s="28"/>
      <c r="KHM882" s="28"/>
      <c r="KHN882" s="28"/>
      <c r="KHO882" s="28"/>
      <c r="KHP882" s="28"/>
      <c r="KHQ882" s="28"/>
      <c r="KHR882" s="28"/>
      <c r="KHS882" s="28"/>
      <c r="KHT882" s="28"/>
      <c r="KHU882" s="28"/>
      <c r="KHV882" s="28"/>
      <c r="KHW882" s="28"/>
      <c r="KHX882" s="28"/>
      <c r="KHY882" s="28"/>
      <c r="KHZ882" s="28"/>
      <c r="KIA882" s="28"/>
      <c r="KIB882" s="28"/>
      <c r="KIC882" s="28"/>
      <c r="KID882" s="28"/>
      <c r="KIE882" s="28"/>
      <c r="KIF882" s="28"/>
      <c r="KIG882" s="28"/>
      <c r="KIH882" s="28"/>
      <c r="KII882" s="28"/>
      <c r="KIJ882" s="28"/>
      <c r="KIK882" s="28"/>
      <c r="KIL882" s="28"/>
      <c r="KIM882" s="28"/>
      <c r="KIN882" s="28"/>
      <c r="KIO882" s="28"/>
      <c r="KIP882" s="28"/>
      <c r="KIQ882" s="28"/>
      <c r="KIR882" s="28"/>
      <c r="KIS882" s="28"/>
      <c r="KIT882" s="28"/>
      <c r="KIU882" s="28"/>
      <c r="KIV882" s="28"/>
      <c r="KIW882" s="28"/>
      <c r="KIX882" s="28"/>
      <c r="KIY882" s="28"/>
      <c r="KIZ882" s="28"/>
      <c r="KJA882" s="28"/>
      <c r="KJB882" s="28"/>
      <c r="KJC882" s="28"/>
      <c r="KJD882" s="28"/>
      <c r="KJE882" s="28"/>
      <c r="KJF882" s="28"/>
      <c r="KJG882" s="28"/>
      <c r="KJH882" s="28"/>
      <c r="KJI882" s="28"/>
      <c r="KJJ882" s="28"/>
      <c r="KJK882" s="28"/>
      <c r="KJL882" s="28"/>
      <c r="KJM882" s="28"/>
      <c r="KJN882" s="28"/>
      <c r="KJO882" s="28"/>
      <c r="KJP882" s="28"/>
      <c r="KJQ882" s="28"/>
      <c r="KJR882" s="28"/>
      <c r="KJS882" s="28"/>
      <c r="KJT882" s="28"/>
      <c r="KJU882" s="28"/>
      <c r="KJV882" s="28"/>
      <c r="KJW882" s="28"/>
      <c r="KJX882" s="28"/>
      <c r="KJY882" s="28"/>
      <c r="KJZ882" s="28"/>
      <c r="KKA882" s="28"/>
      <c r="KKB882" s="28"/>
      <c r="KKC882" s="28"/>
      <c r="KKD882" s="28"/>
      <c r="KKE882" s="28"/>
      <c r="KKF882" s="28"/>
      <c r="KKG882" s="28"/>
      <c r="KKH882" s="28"/>
      <c r="KKI882" s="28"/>
      <c r="KKJ882" s="28"/>
      <c r="KKK882" s="28"/>
      <c r="KKL882" s="28"/>
      <c r="KKM882" s="28"/>
      <c r="KKN882" s="28"/>
      <c r="KKO882" s="28"/>
      <c r="KKP882" s="28"/>
      <c r="KKQ882" s="28"/>
      <c r="KKR882" s="28"/>
      <c r="KKS882" s="28"/>
      <c r="KKT882" s="28"/>
      <c r="KKU882" s="28"/>
      <c r="KKV882" s="28"/>
      <c r="KKW882" s="28"/>
      <c r="KKX882" s="28"/>
      <c r="KKY882" s="28"/>
      <c r="KKZ882" s="28"/>
      <c r="KLA882" s="28"/>
      <c r="KLB882" s="28"/>
      <c r="KLC882" s="28"/>
      <c r="KLD882" s="28"/>
      <c r="KLE882" s="28"/>
      <c r="KLF882" s="28"/>
      <c r="KLG882" s="28"/>
      <c r="KLH882" s="28"/>
      <c r="KLI882" s="28"/>
      <c r="KLJ882" s="28"/>
      <c r="KLK882" s="28"/>
      <c r="KLL882" s="28"/>
      <c r="KLM882" s="28"/>
      <c r="KLN882" s="28"/>
      <c r="KLO882" s="28"/>
      <c r="KLP882" s="28"/>
      <c r="KLQ882" s="28"/>
      <c r="KLR882" s="28"/>
      <c r="KLS882" s="28"/>
      <c r="KLT882" s="28"/>
      <c r="KLU882" s="28"/>
      <c r="KLV882" s="28"/>
      <c r="KLW882" s="28"/>
      <c r="KLX882" s="28"/>
      <c r="KLY882" s="28"/>
      <c r="KLZ882" s="28"/>
      <c r="KMA882" s="28"/>
      <c r="KMB882" s="28"/>
      <c r="KMC882" s="28"/>
      <c r="KMD882" s="28"/>
      <c r="KME882" s="28"/>
      <c r="KMF882" s="28"/>
      <c r="KMG882" s="28"/>
      <c r="KMH882" s="28"/>
      <c r="KMI882" s="28"/>
      <c r="KMJ882" s="28"/>
      <c r="KMK882" s="28"/>
      <c r="KML882" s="28"/>
      <c r="KMM882" s="28"/>
      <c r="KMN882" s="28"/>
      <c r="KMO882" s="28"/>
      <c r="KMP882" s="28"/>
      <c r="KMQ882" s="28"/>
      <c r="KMR882" s="28"/>
      <c r="KMS882" s="28"/>
      <c r="KMT882" s="28"/>
      <c r="KMU882" s="28"/>
      <c r="KMV882" s="28"/>
      <c r="KMW882" s="28"/>
      <c r="KMX882" s="28"/>
      <c r="KMY882" s="28"/>
      <c r="KMZ882" s="28"/>
      <c r="KNA882" s="28"/>
      <c r="KNB882" s="28"/>
      <c r="KNC882" s="28"/>
      <c r="KND882" s="28"/>
      <c r="KNE882" s="28"/>
      <c r="KNF882" s="28"/>
      <c r="KNG882" s="28"/>
      <c r="KNH882" s="28"/>
      <c r="KNI882" s="28"/>
      <c r="KNJ882" s="28"/>
      <c r="KNK882" s="28"/>
      <c r="KNL882" s="28"/>
      <c r="KNM882" s="28"/>
      <c r="KNN882" s="28"/>
      <c r="KNO882" s="28"/>
      <c r="KNP882" s="28"/>
      <c r="KNQ882" s="28"/>
      <c r="KNR882" s="28"/>
      <c r="KNS882" s="28"/>
      <c r="KNT882" s="28"/>
      <c r="KNU882" s="28"/>
      <c r="KNV882" s="28"/>
      <c r="KNW882" s="28"/>
      <c r="KNX882" s="28"/>
      <c r="KNY882" s="28"/>
      <c r="KNZ882" s="28"/>
      <c r="KOA882" s="28"/>
      <c r="KOB882" s="28"/>
      <c r="KOC882" s="28"/>
      <c r="KOD882" s="28"/>
      <c r="KOE882" s="28"/>
      <c r="KOF882" s="28"/>
      <c r="KOG882" s="28"/>
      <c r="KOH882" s="28"/>
      <c r="KOI882" s="28"/>
      <c r="KOJ882" s="28"/>
      <c r="KOK882" s="28"/>
      <c r="KOL882" s="28"/>
      <c r="KOM882" s="28"/>
      <c r="KON882" s="28"/>
      <c r="KOO882" s="28"/>
      <c r="KOP882" s="28"/>
      <c r="KOQ882" s="28"/>
      <c r="KOR882" s="28"/>
      <c r="KOS882" s="28"/>
      <c r="KOT882" s="28"/>
      <c r="KOU882" s="28"/>
      <c r="KOV882" s="28"/>
      <c r="KOW882" s="28"/>
      <c r="KOX882" s="28"/>
      <c r="KOY882" s="28"/>
      <c r="KOZ882" s="28"/>
      <c r="KPA882" s="28"/>
      <c r="KPB882" s="28"/>
      <c r="KPC882" s="28"/>
      <c r="KPD882" s="28"/>
      <c r="KPE882" s="28"/>
      <c r="KPF882" s="28"/>
      <c r="KPG882" s="28"/>
      <c r="KPH882" s="28"/>
      <c r="KPI882" s="28"/>
      <c r="KPJ882" s="28"/>
      <c r="KPK882" s="28"/>
      <c r="KPL882" s="28"/>
      <c r="KPM882" s="28"/>
      <c r="KPN882" s="28"/>
      <c r="KPO882" s="28"/>
      <c r="KPP882" s="28"/>
      <c r="KPQ882" s="28"/>
      <c r="KPR882" s="28"/>
      <c r="KPS882" s="28"/>
      <c r="KPT882" s="28"/>
      <c r="KPU882" s="28"/>
      <c r="KPV882" s="28"/>
      <c r="KPW882" s="28"/>
      <c r="KPX882" s="28"/>
      <c r="KPY882" s="28"/>
      <c r="KPZ882" s="28"/>
      <c r="KQA882" s="28"/>
      <c r="KQB882" s="28"/>
      <c r="KQC882" s="28"/>
      <c r="KQD882" s="28"/>
      <c r="KQE882" s="28"/>
      <c r="KQF882" s="28"/>
      <c r="KQG882" s="28"/>
      <c r="KQH882" s="28"/>
      <c r="KQI882" s="28"/>
      <c r="KQJ882" s="28"/>
      <c r="KQK882" s="28"/>
      <c r="KQL882" s="28"/>
      <c r="KQM882" s="28"/>
      <c r="KQN882" s="28"/>
      <c r="KQO882" s="28"/>
      <c r="KQP882" s="28"/>
      <c r="KQQ882" s="28"/>
      <c r="KQR882" s="28"/>
      <c r="KQS882" s="28"/>
      <c r="KQT882" s="28"/>
      <c r="KQU882" s="28"/>
      <c r="KQV882" s="28"/>
      <c r="KQW882" s="28"/>
      <c r="KQX882" s="28"/>
      <c r="KQY882" s="28"/>
      <c r="KQZ882" s="28"/>
      <c r="KRA882" s="28"/>
      <c r="KRB882" s="28"/>
      <c r="KRC882" s="28"/>
      <c r="KRD882" s="28"/>
      <c r="KRE882" s="28"/>
      <c r="KRF882" s="28"/>
      <c r="KRG882" s="28"/>
      <c r="KRH882" s="28"/>
      <c r="KRI882" s="28"/>
      <c r="KRJ882" s="28"/>
      <c r="KRK882" s="28"/>
      <c r="KRL882" s="28"/>
      <c r="KRM882" s="28"/>
      <c r="KRN882" s="28"/>
      <c r="KRO882" s="28"/>
      <c r="KRP882" s="28"/>
      <c r="KRQ882" s="28"/>
      <c r="KRR882" s="28"/>
      <c r="KRS882" s="28"/>
      <c r="KRT882" s="28"/>
      <c r="KRU882" s="28"/>
      <c r="KRV882" s="28"/>
      <c r="KRW882" s="28"/>
      <c r="KRX882" s="28"/>
      <c r="KRY882" s="28"/>
      <c r="KRZ882" s="28"/>
      <c r="KSA882" s="28"/>
      <c r="KSB882" s="28"/>
      <c r="KSC882" s="28"/>
      <c r="KSD882" s="28"/>
      <c r="KSE882" s="28"/>
      <c r="KSF882" s="28"/>
      <c r="KSG882" s="28"/>
      <c r="KSH882" s="28"/>
      <c r="KSI882" s="28"/>
      <c r="KSJ882" s="28"/>
      <c r="KSK882" s="28"/>
      <c r="KSL882" s="28"/>
      <c r="KSM882" s="28"/>
      <c r="KSN882" s="28"/>
      <c r="KSO882" s="28"/>
      <c r="KSP882" s="28"/>
      <c r="KSQ882" s="28"/>
      <c r="KSR882" s="28"/>
      <c r="KSS882" s="28"/>
      <c r="KST882" s="28"/>
      <c r="KSU882" s="28"/>
      <c r="KSV882" s="28"/>
      <c r="KSW882" s="28"/>
      <c r="KSX882" s="28"/>
      <c r="KSY882" s="28"/>
      <c r="KSZ882" s="28"/>
      <c r="KTA882" s="28"/>
      <c r="KTB882" s="28"/>
      <c r="KTC882" s="28"/>
      <c r="KTD882" s="28"/>
      <c r="KTE882" s="28"/>
      <c r="KTF882" s="28"/>
      <c r="KTG882" s="28"/>
      <c r="KTH882" s="28"/>
      <c r="KTI882" s="28"/>
      <c r="KTJ882" s="28"/>
      <c r="KTK882" s="28"/>
      <c r="KTL882" s="28"/>
      <c r="KTM882" s="28"/>
      <c r="KTN882" s="28"/>
      <c r="KTO882" s="28"/>
      <c r="KTP882" s="28"/>
      <c r="KTQ882" s="28"/>
      <c r="KTR882" s="28"/>
      <c r="KTS882" s="28"/>
      <c r="KTT882" s="28"/>
      <c r="KTU882" s="28"/>
      <c r="KTV882" s="28"/>
      <c r="KTW882" s="28"/>
      <c r="KTX882" s="28"/>
      <c r="KTY882" s="28"/>
      <c r="KTZ882" s="28"/>
      <c r="KUA882" s="28"/>
      <c r="KUB882" s="28"/>
      <c r="KUC882" s="28"/>
      <c r="KUD882" s="28"/>
      <c r="KUE882" s="28"/>
      <c r="KUF882" s="28"/>
      <c r="KUG882" s="28"/>
      <c r="KUH882" s="28"/>
      <c r="KUI882" s="28"/>
      <c r="KUJ882" s="28"/>
      <c r="KUK882" s="28"/>
      <c r="KUL882" s="28"/>
      <c r="KUM882" s="28"/>
      <c r="KUN882" s="28"/>
      <c r="KUO882" s="28"/>
      <c r="KUP882" s="28"/>
      <c r="KUQ882" s="28"/>
      <c r="KUR882" s="28"/>
      <c r="KUS882" s="28"/>
      <c r="KUT882" s="28"/>
      <c r="KUU882" s="28"/>
      <c r="KUV882" s="28"/>
      <c r="KUW882" s="28"/>
      <c r="KUX882" s="28"/>
      <c r="KUY882" s="28"/>
      <c r="KUZ882" s="28"/>
      <c r="KVA882" s="28"/>
      <c r="KVB882" s="28"/>
      <c r="KVC882" s="28"/>
      <c r="KVD882" s="28"/>
      <c r="KVE882" s="28"/>
      <c r="KVF882" s="28"/>
      <c r="KVG882" s="28"/>
      <c r="KVH882" s="28"/>
      <c r="KVI882" s="28"/>
      <c r="KVJ882" s="28"/>
      <c r="KVK882" s="28"/>
      <c r="KVL882" s="28"/>
      <c r="KVM882" s="28"/>
      <c r="KVN882" s="28"/>
      <c r="KVO882" s="28"/>
      <c r="KVP882" s="28"/>
      <c r="KVQ882" s="28"/>
      <c r="KVR882" s="28"/>
      <c r="KVS882" s="28"/>
      <c r="KVT882" s="28"/>
      <c r="KVU882" s="28"/>
      <c r="KVV882" s="28"/>
      <c r="KVW882" s="28"/>
      <c r="KVX882" s="28"/>
      <c r="KVY882" s="28"/>
      <c r="KVZ882" s="28"/>
      <c r="KWA882" s="28"/>
      <c r="KWB882" s="28"/>
      <c r="KWC882" s="28"/>
      <c r="KWD882" s="28"/>
      <c r="KWE882" s="28"/>
      <c r="KWF882" s="28"/>
      <c r="KWG882" s="28"/>
      <c r="KWH882" s="28"/>
      <c r="KWI882" s="28"/>
      <c r="KWJ882" s="28"/>
      <c r="KWK882" s="28"/>
      <c r="KWL882" s="28"/>
      <c r="KWM882" s="28"/>
      <c r="KWN882" s="28"/>
      <c r="KWO882" s="28"/>
      <c r="KWP882" s="28"/>
      <c r="KWQ882" s="28"/>
      <c r="KWR882" s="28"/>
      <c r="KWS882" s="28"/>
      <c r="KWT882" s="28"/>
      <c r="KWU882" s="28"/>
      <c r="KWV882" s="28"/>
      <c r="KWW882" s="28"/>
      <c r="KWX882" s="28"/>
      <c r="KWY882" s="28"/>
      <c r="KWZ882" s="28"/>
      <c r="KXA882" s="28"/>
      <c r="KXB882" s="28"/>
      <c r="KXC882" s="28"/>
      <c r="KXD882" s="28"/>
      <c r="KXE882" s="28"/>
      <c r="KXF882" s="28"/>
      <c r="KXG882" s="28"/>
      <c r="KXH882" s="28"/>
      <c r="KXI882" s="28"/>
      <c r="KXJ882" s="28"/>
      <c r="KXK882" s="28"/>
      <c r="KXL882" s="28"/>
      <c r="KXM882" s="28"/>
      <c r="KXN882" s="28"/>
      <c r="KXO882" s="28"/>
      <c r="KXP882" s="28"/>
      <c r="KXQ882" s="28"/>
      <c r="KXR882" s="28"/>
      <c r="KXS882" s="28"/>
      <c r="KXT882" s="28"/>
      <c r="KXU882" s="28"/>
      <c r="KXV882" s="28"/>
      <c r="KXW882" s="28"/>
      <c r="KXX882" s="28"/>
      <c r="KXY882" s="28"/>
      <c r="KXZ882" s="28"/>
      <c r="KYA882" s="28"/>
      <c r="KYB882" s="28"/>
      <c r="KYC882" s="28"/>
      <c r="KYD882" s="28"/>
      <c r="KYE882" s="28"/>
      <c r="KYF882" s="28"/>
      <c r="KYG882" s="28"/>
      <c r="KYH882" s="28"/>
      <c r="KYI882" s="28"/>
      <c r="KYJ882" s="28"/>
      <c r="KYK882" s="28"/>
      <c r="KYL882" s="28"/>
      <c r="KYM882" s="28"/>
      <c r="KYN882" s="28"/>
      <c r="KYO882" s="28"/>
      <c r="KYP882" s="28"/>
      <c r="KYQ882" s="28"/>
      <c r="KYR882" s="28"/>
      <c r="KYS882" s="28"/>
      <c r="KYT882" s="28"/>
      <c r="KYU882" s="28"/>
      <c r="KYV882" s="28"/>
      <c r="KYW882" s="28"/>
      <c r="KYX882" s="28"/>
      <c r="KYY882" s="28"/>
      <c r="KYZ882" s="28"/>
      <c r="KZA882" s="28"/>
      <c r="KZB882" s="28"/>
      <c r="KZC882" s="28"/>
      <c r="KZD882" s="28"/>
      <c r="KZE882" s="28"/>
      <c r="KZF882" s="28"/>
      <c r="KZG882" s="28"/>
      <c r="KZH882" s="28"/>
      <c r="KZI882" s="28"/>
      <c r="KZJ882" s="28"/>
      <c r="KZK882" s="28"/>
      <c r="KZL882" s="28"/>
      <c r="KZM882" s="28"/>
      <c r="KZN882" s="28"/>
      <c r="KZO882" s="28"/>
      <c r="KZP882" s="28"/>
      <c r="KZQ882" s="28"/>
      <c r="KZR882" s="28"/>
      <c r="KZS882" s="28"/>
      <c r="KZT882" s="28"/>
      <c r="KZU882" s="28"/>
      <c r="KZV882" s="28"/>
      <c r="KZW882" s="28"/>
      <c r="KZX882" s="28"/>
      <c r="KZY882" s="28"/>
      <c r="KZZ882" s="28"/>
      <c r="LAA882" s="28"/>
      <c r="LAB882" s="28"/>
      <c r="LAC882" s="28"/>
      <c r="LAD882" s="28"/>
      <c r="LAE882" s="28"/>
      <c r="LAF882" s="28"/>
      <c r="LAG882" s="28"/>
      <c r="LAH882" s="28"/>
      <c r="LAI882" s="28"/>
      <c r="LAJ882" s="28"/>
      <c r="LAK882" s="28"/>
      <c r="LAL882" s="28"/>
      <c r="LAM882" s="28"/>
      <c r="LAN882" s="28"/>
      <c r="LAO882" s="28"/>
      <c r="LAP882" s="28"/>
      <c r="LAQ882" s="28"/>
      <c r="LAR882" s="28"/>
      <c r="LAS882" s="28"/>
      <c r="LAT882" s="28"/>
      <c r="LAU882" s="28"/>
      <c r="LAV882" s="28"/>
      <c r="LAW882" s="28"/>
      <c r="LAX882" s="28"/>
      <c r="LAY882" s="28"/>
      <c r="LAZ882" s="28"/>
      <c r="LBA882" s="28"/>
      <c r="LBB882" s="28"/>
      <c r="LBC882" s="28"/>
      <c r="LBD882" s="28"/>
      <c r="LBE882" s="28"/>
      <c r="LBF882" s="28"/>
      <c r="LBG882" s="28"/>
      <c r="LBH882" s="28"/>
      <c r="LBI882" s="28"/>
      <c r="LBJ882" s="28"/>
      <c r="LBK882" s="28"/>
      <c r="LBL882" s="28"/>
      <c r="LBM882" s="28"/>
      <c r="LBN882" s="28"/>
      <c r="LBO882" s="28"/>
      <c r="LBP882" s="28"/>
      <c r="LBQ882" s="28"/>
      <c r="LBR882" s="28"/>
      <c r="LBS882" s="28"/>
      <c r="LBT882" s="28"/>
      <c r="LBU882" s="28"/>
      <c r="LBV882" s="28"/>
      <c r="LBW882" s="28"/>
      <c r="LBX882" s="28"/>
      <c r="LBY882" s="28"/>
      <c r="LBZ882" s="28"/>
      <c r="LCA882" s="28"/>
      <c r="LCB882" s="28"/>
      <c r="LCC882" s="28"/>
      <c r="LCD882" s="28"/>
      <c r="LCE882" s="28"/>
      <c r="LCF882" s="28"/>
      <c r="LCG882" s="28"/>
      <c r="LCH882" s="28"/>
      <c r="LCI882" s="28"/>
      <c r="LCJ882" s="28"/>
      <c r="LCK882" s="28"/>
      <c r="LCL882" s="28"/>
      <c r="LCM882" s="28"/>
      <c r="LCN882" s="28"/>
      <c r="LCO882" s="28"/>
      <c r="LCP882" s="28"/>
      <c r="LCQ882" s="28"/>
      <c r="LCR882" s="28"/>
      <c r="LCS882" s="28"/>
      <c r="LCT882" s="28"/>
      <c r="LCU882" s="28"/>
      <c r="LCV882" s="28"/>
      <c r="LCW882" s="28"/>
      <c r="LCX882" s="28"/>
      <c r="LCY882" s="28"/>
      <c r="LCZ882" s="28"/>
      <c r="LDA882" s="28"/>
      <c r="LDB882" s="28"/>
      <c r="LDC882" s="28"/>
      <c r="LDD882" s="28"/>
      <c r="LDE882" s="28"/>
      <c r="LDF882" s="28"/>
      <c r="LDG882" s="28"/>
      <c r="LDH882" s="28"/>
      <c r="LDI882" s="28"/>
      <c r="LDJ882" s="28"/>
      <c r="LDK882" s="28"/>
      <c r="LDL882" s="28"/>
      <c r="LDM882" s="28"/>
      <c r="LDN882" s="28"/>
      <c r="LDO882" s="28"/>
      <c r="LDP882" s="28"/>
      <c r="LDQ882" s="28"/>
      <c r="LDR882" s="28"/>
      <c r="LDS882" s="28"/>
      <c r="LDT882" s="28"/>
      <c r="LDU882" s="28"/>
      <c r="LDV882" s="28"/>
      <c r="LDW882" s="28"/>
      <c r="LDX882" s="28"/>
      <c r="LDY882" s="28"/>
      <c r="LDZ882" s="28"/>
      <c r="LEA882" s="28"/>
      <c r="LEB882" s="28"/>
      <c r="LEC882" s="28"/>
      <c r="LED882" s="28"/>
      <c r="LEE882" s="28"/>
      <c r="LEF882" s="28"/>
      <c r="LEG882" s="28"/>
      <c r="LEH882" s="28"/>
      <c r="LEI882" s="28"/>
      <c r="LEJ882" s="28"/>
      <c r="LEK882" s="28"/>
      <c r="LEL882" s="28"/>
      <c r="LEM882" s="28"/>
      <c r="LEN882" s="28"/>
      <c r="LEO882" s="28"/>
      <c r="LEP882" s="28"/>
      <c r="LEQ882" s="28"/>
      <c r="LER882" s="28"/>
      <c r="LES882" s="28"/>
      <c r="LET882" s="28"/>
      <c r="LEU882" s="28"/>
      <c r="LEV882" s="28"/>
      <c r="LEW882" s="28"/>
      <c r="LEX882" s="28"/>
      <c r="LEY882" s="28"/>
      <c r="LEZ882" s="28"/>
      <c r="LFA882" s="28"/>
      <c r="LFB882" s="28"/>
      <c r="LFC882" s="28"/>
      <c r="LFD882" s="28"/>
      <c r="LFE882" s="28"/>
      <c r="LFF882" s="28"/>
      <c r="LFG882" s="28"/>
      <c r="LFH882" s="28"/>
      <c r="LFI882" s="28"/>
      <c r="LFJ882" s="28"/>
      <c r="LFK882" s="28"/>
      <c r="LFL882" s="28"/>
      <c r="LFM882" s="28"/>
      <c r="LFN882" s="28"/>
      <c r="LFO882" s="28"/>
      <c r="LFP882" s="28"/>
      <c r="LFQ882" s="28"/>
      <c r="LFR882" s="28"/>
      <c r="LFS882" s="28"/>
      <c r="LFT882" s="28"/>
      <c r="LFU882" s="28"/>
      <c r="LFV882" s="28"/>
      <c r="LFW882" s="28"/>
      <c r="LFX882" s="28"/>
      <c r="LFY882" s="28"/>
      <c r="LFZ882" s="28"/>
      <c r="LGA882" s="28"/>
      <c r="LGB882" s="28"/>
      <c r="LGC882" s="28"/>
      <c r="LGD882" s="28"/>
      <c r="LGE882" s="28"/>
      <c r="LGF882" s="28"/>
      <c r="LGG882" s="28"/>
      <c r="LGH882" s="28"/>
      <c r="LGI882" s="28"/>
      <c r="LGJ882" s="28"/>
      <c r="LGK882" s="28"/>
      <c r="LGL882" s="28"/>
      <c r="LGM882" s="28"/>
      <c r="LGN882" s="28"/>
      <c r="LGO882" s="28"/>
      <c r="LGP882" s="28"/>
      <c r="LGQ882" s="28"/>
      <c r="LGR882" s="28"/>
      <c r="LGS882" s="28"/>
      <c r="LGT882" s="28"/>
      <c r="LGU882" s="28"/>
      <c r="LGV882" s="28"/>
      <c r="LGW882" s="28"/>
      <c r="LGX882" s="28"/>
      <c r="LGY882" s="28"/>
      <c r="LGZ882" s="28"/>
      <c r="LHA882" s="28"/>
      <c r="LHB882" s="28"/>
      <c r="LHC882" s="28"/>
      <c r="LHD882" s="28"/>
      <c r="LHE882" s="28"/>
      <c r="LHF882" s="28"/>
      <c r="LHG882" s="28"/>
      <c r="LHH882" s="28"/>
      <c r="LHI882" s="28"/>
      <c r="LHJ882" s="28"/>
      <c r="LHK882" s="28"/>
      <c r="LHL882" s="28"/>
      <c r="LHM882" s="28"/>
      <c r="LHN882" s="28"/>
      <c r="LHO882" s="28"/>
      <c r="LHP882" s="28"/>
      <c r="LHQ882" s="28"/>
      <c r="LHR882" s="28"/>
      <c r="LHS882" s="28"/>
      <c r="LHT882" s="28"/>
      <c r="LHU882" s="28"/>
      <c r="LHV882" s="28"/>
      <c r="LHW882" s="28"/>
      <c r="LHX882" s="28"/>
      <c r="LHY882" s="28"/>
      <c r="LHZ882" s="28"/>
      <c r="LIA882" s="28"/>
      <c r="LIB882" s="28"/>
      <c r="LIC882" s="28"/>
      <c r="LID882" s="28"/>
      <c r="LIE882" s="28"/>
      <c r="LIF882" s="28"/>
      <c r="LIG882" s="28"/>
      <c r="LIH882" s="28"/>
      <c r="LII882" s="28"/>
      <c r="LIJ882" s="28"/>
      <c r="LIK882" s="28"/>
      <c r="LIL882" s="28"/>
      <c r="LIM882" s="28"/>
      <c r="LIN882" s="28"/>
      <c r="LIO882" s="28"/>
      <c r="LIP882" s="28"/>
      <c r="LIQ882" s="28"/>
      <c r="LIR882" s="28"/>
      <c r="LIS882" s="28"/>
      <c r="LIT882" s="28"/>
      <c r="LIU882" s="28"/>
      <c r="LIV882" s="28"/>
      <c r="LIW882" s="28"/>
      <c r="LIX882" s="28"/>
      <c r="LIY882" s="28"/>
      <c r="LIZ882" s="28"/>
      <c r="LJA882" s="28"/>
      <c r="LJB882" s="28"/>
      <c r="LJC882" s="28"/>
      <c r="LJD882" s="28"/>
      <c r="LJE882" s="28"/>
      <c r="LJF882" s="28"/>
      <c r="LJG882" s="28"/>
      <c r="LJH882" s="28"/>
      <c r="LJI882" s="28"/>
      <c r="LJJ882" s="28"/>
      <c r="LJK882" s="28"/>
      <c r="LJL882" s="28"/>
      <c r="LJM882" s="28"/>
      <c r="LJN882" s="28"/>
      <c r="LJO882" s="28"/>
      <c r="LJP882" s="28"/>
      <c r="LJQ882" s="28"/>
      <c r="LJR882" s="28"/>
      <c r="LJS882" s="28"/>
      <c r="LJT882" s="28"/>
      <c r="LJU882" s="28"/>
      <c r="LJV882" s="28"/>
      <c r="LJW882" s="28"/>
      <c r="LJX882" s="28"/>
      <c r="LJY882" s="28"/>
      <c r="LJZ882" s="28"/>
      <c r="LKA882" s="28"/>
      <c r="LKB882" s="28"/>
      <c r="LKC882" s="28"/>
      <c r="LKD882" s="28"/>
      <c r="LKE882" s="28"/>
      <c r="LKF882" s="28"/>
      <c r="LKG882" s="28"/>
      <c r="LKH882" s="28"/>
      <c r="LKI882" s="28"/>
      <c r="LKJ882" s="28"/>
      <c r="LKK882" s="28"/>
      <c r="LKL882" s="28"/>
      <c r="LKM882" s="28"/>
      <c r="LKN882" s="28"/>
      <c r="LKO882" s="28"/>
      <c r="LKP882" s="28"/>
      <c r="LKQ882" s="28"/>
      <c r="LKR882" s="28"/>
      <c r="LKS882" s="28"/>
      <c r="LKT882" s="28"/>
      <c r="LKU882" s="28"/>
      <c r="LKV882" s="28"/>
      <c r="LKW882" s="28"/>
      <c r="LKX882" s="28"/>
      <c r="LKY882" s="28"/>
      <c r="LKZ882" s="28"/>
      <c r="LLA882" s="28"/>
      <c r="LLB882" s="28"/>
      <c r="LLC882" s="28"/>
      <c r="LLD882" s="28"/>
      <c r="LLE882" s="28"/>
      <c r="LLF882" s="28"/>
      <c r="LLG882" s="28"/>
      <c r="LLH882" s="28"/>
      <c r="LLI882" s="28"/>
      <c r="LLJ882" s="28"/>
      <c r="LLK882" s="28"/>
      <c r="LLL882" s="28"/>
      <c r="LLM882" s="28"/>
      <c r="LLN882" s="28"/>
      <c r="LLO882" s="28"/>
      <c r="LLP882" s="28"/>
      <c r="LLQ882" s="28"/>
      <c r="LLR882" s="28"/>
      <c r="LLS882" s="28"/>
      <c r="LLT882" s="28"/>
      <c r="LLU882" s="28"/>
      <c r="LLV882" s="28"/>
      <c r="LLW882" s="28"/>
      <c r="LLX882" s="28"/>
      <c r="LLY882" s="28"/>
      <c r="LLZ882" s="28"/>
      <c r="LMA882" s="28"/>
      <c r="LMB882" s="28"/>
      <c r="LMC882" s="28"/>
      <c r="LMD882" s="28"/>
      <c r="LME882" s="28"/>
      <c r="LMF882" s="28"/>
      <c r="LMG882" s="28"/>
      <c r="LMH882" s="28"/>
      <c r="LMI882" s="28"/>
      <c r="LMJ882" s="28"/>
      <c r="LMK882" s="28"/>
      <c r="LML882" s="28"/>
      <c r="LMM882" s="28"/>
      <c r="LMN882" s="28"/>
      <c r="LMO882" s="28"/>
      <c r="LMP882" s="28"/>
      <c r="LMQ882" s="28"/>
      <c r="LMR882" s="28"/>
      <c r="LMS882" s="28"/>
      <c r="LMT882" s="28"/>
      <c r="LMU882" s="28"/>
      <c r="LMV882" s="28"/>
      <c r="LMW882" s="28"/>
      <c r="LMX882" s="28"/>
      <c r="LMY882" s="28"/>
      <c r="LMZ882" s="28"/>
      <c r="LNA882" s="28"/>
      <c r="LNB882" s="28"/>
      <c r="LNC882" s="28"/>
      <c r="LND882" s="28"/>
      <c r="LNE882" s="28"/>
      <c r="LNF882" s="28"/>
      <c r="LNG882" s="28"/>
      <c r="LNH882" s="28"/>
      <c r="LNI882" s="28"/>
      <c r="LNJ882" s="28"/>
      <c r="LNK882" s="28"/>
      <c r="LNL882" s="28"/>
      <c r="LNM882" s="28"/>
      <c r="LNN882" s="28"/>
      <c r="LNO882" s="28"/>
      <c r="LNP882" s="28"/>
      <c r="LNQ882" s="28"/>
      <c r="LNR882" s="28"/>
      <c r="LNS882" s="28"/>
      <c r="LNT882" s="28"/>
      <c r="LNU882" s="28"/>
      <c r="LNV882" s="28"/>
      <c r="LNW882" s="28"/>
      <c r="LNX882" s="28"/>
      <c r="LNY882" s="28"/>
      <c r="LNZ882" s="28"/>
      <c r="LOA882" s="28"/>
      <c r="LOB882" s="28"/>
      <c r="LOC882" s="28"/>
      <c r="LOD882" s="28"/>
      <c r="LOE882" s="28"/>
      <c r="LOF882" s="28"/>
      <c r="LOG882" s="28"/>
      <c r="LOH882" s="28"/>
      <c r="LOI882" s="28"/>
      <c r="LOJ882" s="28"/>
      <c r="LOK882" s="28"/>
      <c r="LOL882" s="28"/>
      <c r="LOM882" s="28"/>
      <c r="LON882" s="28"/>
      <c r="LOO882" s="28"/>
      <c r="LOP882" s="28"/>
      <c r="LOQ882" s="28"/>
      <c r="LOR882" s="28"/>
      <c r="LOS882" s="28"/>
      <c r="LOT882" s="28"/>
      <c r="LOU882" s="28"/>
      <c r="LOV882" s="28"/>
      <c r="LOW882" s="28"/>
      <c r="LOX882" s="28"/>
      <c r="LOY882" s="28"/>
      <c r="LOZ882" s="28"/>
      <c r="LPA882" s="28"/>
      <c r="LPB882" s="28"/>
      <c r="LPC882" s="28"/>
      <c r="LPD882" s="28"/>
      <c r="LPE882" s="28"/>
      <c r="LPF882" s="28"/>
      <c r="LPG882" s="28"/>
      <c r="LPH882" s="28"/>
      <c r="LPI882" s="28"/>
      <c r="LPJ882" s="28"/>
      <c r="LPK882" s="28"/>
      <c r="LPL882" s="28"/>
      <c r="LPM882" s="28"/>
      <c r="LPN882" s="28"/>
      <c r="LPO882" s="28"/>
      <c r="LPP882" s="28"/>
      <c r="LPQ882" s="28"/>
      <c r="LPR882" s="28"/>
      <c r="LPS882" s="28"/>
      <c r="LPT882" s="28"/>
      <c r="LPU882" s="28"/>
      <c r="LPV882" s="28"/>
      <c r="LPW882" s="28"/>
      <c r="LPX882" s="28"/>
      <c r="LPY882" s="28"/>
      <c r="LPZ882" s="28"/>
      <c r="LQA882" s="28"/>
      <c r="LQB882" s="28"/>
      <c r="LQC882" s="28"/>
      <c r="LQD882" s="28"/>
      <c r="LQE882" s="28"/>
      <c r="LQF882" s="28"/>
      <c r="LQG882" s="28"/>
      <c r="LQH882" s="28"/>
      <c r="LQI882" s="28"/>
      <c r="LQJ882" s="28"/>
      <c r="LQK882" s="28"/>
      <c r="LQL882" s="28"/>
      <c r="LQM882" s="28"/>
      <c r="LQN882" s="28"/>
      <c r="LQO882" s="28"/>
      <c r="LQP882" s="28"/>
      <c r="LQQ882" s="28"/>
      <c r="LQR882" s="28"/>
      <c r="LQS882" s="28"/>
      <c r="LQT882" s="28"/>
      <c r="LQU882" s="28"/>
      <c r="LQV882" s="28"/>
      <c r="LQW882" s="28"/>
      <c r="LQX882" s="28"/>
      <c r="LQY882" s="28"/>
      <c r="LQZ882" s="28"/>
      <c r="LRA882" s="28"/>
      <c r="LRB882" s="28"/>
      <c r="LRC882" s="28"/>
      <c r="LRD882" s="28"/>
      <c r="LRE882" s="28"/>
      <c r="LRF882" s="28"/>
      <c r="LRG882" s="28"/>
      <c r="LRH882" s="28"/>
      <c r="LRI882" s="28"/>
      <c r="LRJ882" s="28"/>
      <c r="LRK882" s="28"/>
      <c r="LRL882" s="28"/>
      <c r="LRM882" s="28"/>
      <c r="LRN882" s="28"/>
      <c r="LRO882" s="28"/>
      <c r="LRP882" s="28"/>
      <c r="LRQ882" s="28"/>
      <c r="LRR882" s="28"/>
      <c r="LRS882" s="28"/>
      <c r="LRT882" s="28"/>
      <c r="LRU882" s="28"/>
      <c r="LRV882" s="28"/>
      <c r="LRW882" s="28"/>
      <c r="LRX882" s="28"/>
      <c r="LRY882" s="28"/>
      <c r="LRZ882" s="28"/>
      <c r="LSA882" s="28"/>
      <c r="LSB882" s="28"/>
      <c r="LSC882" s="28"/>
      <c r="LSD882" s="28"/>
      <c r="LSE882" s="28"/>
      <c r="LSF882" s="28"/>
      <c r="LSG882" s="28"/>
      <c r="LSH882" s="28"/>
      <c r="LSI882" s="28"/>
      <c r="LSJ882" s="28"/>
      <c r="LSK882" s="28"/>
      <c r="LSL882" s="28"/>
      <c r="LSM882" s="28"/>
      <c r="LSN882" s="28"/>
      <c r="LSO882" s="28"/>
      <c r="LSP882" s="28"/>
      <c r="LSQ882" s="28"/>
      <c r="LSR882" s="28"/>
      <c r="LSS882" s="28"/>
      <c r="LST882" s="28"/>
      <c r="LSU882" s="28"/>
      <c r="LSV882" s="28"/>
      <c r="LSW882" s="28"/>
      <c r="LSX882" s="28"/>
      <c r="LSY882" s="28"/>
      <c r="LSZ882" s="28"/>
      <c r="LTA882" s="28"/>
      <c r="LTB882" s="28"/>
      <c r="LTC882" s="28"/>
      <c r="LTD882" s="28"/>
      <c r="LTE882" s="28"/>
      <c r="LTF882" s="28"/>
      <c r="LTG882" s="28"/>
      <c r="LTH882" s="28"/>
      <c r="LTI882" s="28"/>
      <c r="LTJ882" s="28"/>
      <c r="LTK882" s="28"/>
      <c r="LTL882" s="28"/>
      <c r="LTM882" s="28"/>
      <c r="LTN882" s="28"/>
      <c r="LTO882" s="28"/>
      <c r="LTP882" s="28"/>
      <c r="LTQ882" s="28"/>
      <c r="LTR882" s="28"/>
      <c r="LTS882" s="28"/>
      <c r="LTT882" s="28"/>
      <c r="LTU882" s="28"/>
      <c r="LTV882" s="28"/>
      <c r="LTW882" s="28"/>
      <c r="LTX882" s="28"/>
      <c r="LTY882" s="28"/>
      <c r="LTZ882" s="28"/>
      <c r="LUA882" s="28"/>
      <c r="LUB882" s="28"/>
      <c r="LUC882" s="28"/>
      <c r="LUD882" s="28"/>
      <c r="LUE882" s="28"/>
      <c r="LUF882" s="28"/>
      <c r="LUG882" s="28"/>
      <c r="LUH882" s="28"/>
      <c r="LUI882" s="28"/>
      <c r="LUJ882" s="28"/>
      <c r="LUK882" s="28"/>
      <c r="LUL882" s="28"/>
      <c r="LUM882" s="28"/>
      <c r="LUN882" s="28"/>
      <c r="LUO882" s="28"/>
      <c r="LUP882" s="28"/>
      <c r="LUQ882" s="28"/>
      <c r="LUR882" s="28"/>
      <c r="LUS882" s="28"/>
      <c r="LUT882" s="28"/>
      <c r="LUU882" s="28"/>
      <c r="LUV882" s="28"/>
      <c r="LUW882" s="28"/>
      <c r="LUX882" s="28"/>
      <c r="LUY882" s="28"/>
      <c r="LUZ882" s="28"/>
      <c r="LVA882" s="28"/>
      <c r="LVB882" s="28"/>
      <c r="LVC882" s="28"/>
      <c r="LVD882" s="28"/>
      <c r="LVE882" s="28"/>
      <c r="LVF882" s="28"/>
      <c r="LVG882" s="28"/>
      <c r="LVH882" s="28"/>
      <c r="LVI882" s="28"/>
      <c r="LVJ882" s="28"/>
      <c r="LVK882" s="28"/>
      <c r="LVL882" s="28"/>
      <c r="LVM882" s="28"/>
      <c r="LVN882" s="28"/>
      <c r="LVO882" s="28"/>
      <c r="LVP882" s="28"/>
      <c r="LVQ882" s="28"/>
      <c r="LVR882" s="28"/>
      <c r="LVS882" s="28"/>
      <c r="LVT882" s="28"/>
      <c r="LVU882" s="28"/>
      <c r="LVV882" s="28"/>
      <c r="LVW882" s="28"/>
      <c r="LVX882" s="28"/>
      <c r="LVY882" s="28"/>
      <c r="LVZ882" s="28"/>
      <c r="LWA882" s="28"/>
      <c r="LWB882" s="28"/>
      <c r="LWC882" s="28"/>
      <c r="LWD882" s="28"/>
      <c r="LWE882" s="28"/>
      <c r="LWF882" s="28"/>
      <c r="LWG882" s="28"/>
      <c r="LWH882" s="28"/>
      <c r="LWI882" s="28"/>
      <c r="LWJ882" s="28"/>
      <c r="LWK882" s="28"/>
      <c r="LWL882" s="28"/>
      <c r="LWM882" s="28"/>
      <c r="LWN882" s="28"/>
      <c r="LWO882" s="28"/>
      <c r="LWP882" s="28"/>
      <c r="LWQ882" s="28"/>
      <c r="LWR882" s="28"/>
      <c r="LWS882" s="28"/>
      <c r="LWT882" s="28"/>
      <c r="LWU882" s="28"/>
      <c r="LWV882" s="28"/>
      <c r="LWW882" s="28"/>
      <c r="LWX882" s="28"/>
      <c r="LWY882" s="28"/>
      <c r="LWZ882" s="28"/>
      <c r="LXA882" s="28"/>
      <c r="LXB882" s="28"/>
      <c r="LXC882" s="28"/>
      <c r="LXD882" s="28"/>
      <c r="LXE882" s="28"/>
      <c r="LXF882" s="28"/>
      <c r="LXG882" s="28"/>
      <c r="LXH882" s="28"/>
      <c r="LXI882" s="28"/>
      <c r="LXJ882" s="28"/>
      <c r="LXK882" s="28"/>
      <c r="LXL882" s="28"/>
      <c r="LXM882" s="28"/>
      <c r="LXN882" s="28"/>
      <c r="LXO882" s="28"/>
      <c r="LXP882" s="28"/>
      <c r="LXQ882" s="28"/>
      <c r="LXR882" s="28"/>
      <c r="LXS882" s="28"/>
      <c r="LXT882" s="28"/>
      <c r="LXU882" s="28"/>
      <c r="LXV882" s="28"/>
      <c r="LXW882" s="28"/>
      <c r="LXX882" s="28"/>
      <c r="LXY882" s="28"/>
      <c r="LXZ882" s="28"/>
      <c r="LYA882" s="28"/>
      <c r="LYB882" s="28"/>
      <c r="LYC882" s="28"/>
      <c r="LYD882" s="28"/>
      <c r="LYE882" s="28"/>
      <c r="LYF882" s="28"/>
      <c r="LYG882" s="28"/>
      <c r="LYH882" s="28"/>
      <c r="LYI882" s="28"/>
      <c r="LYJ882" s="28"/>
      <c r="LYK882" s="28"/>
      <c r="LYL882" s="28"/>
      <c r="LYM882" s="28"/>
      <c r="LYN882" s="28"/>
      <c r="LYO882" s="28"/>
      <c r="LYP882" s="28"/>
      <c r="LYQ882" s="28"/>
      <c r="LYR882" s="28"/>
      <c r="LYS882" s="28"/>
      <c r="LYT882" s="28"/>
      <c r="LYU882" s="28"/>
      <c r="LYV882" s="28"/>
      <c r="LYW882" s="28"/>
      <c r="LYX882" s="28"/>
      <c r="LYY882" s="28"/>
      <c r="LYZ882" s="28"/>
      <c r="LZA882" s="28"/>
      <c r="LZB882" s="28"/>
      <c r="LZC882" s="28"/>
      <c r="LZD882" s="28"/>
      <c r="LZE882" s="28"/>
      <c r="LZF882" s="28"/>
      <c r="LZG882" s="28"/>
      <c r="LZH882" s="28"/>
      <c r="LZI882" s="28"/>
      <c r="LZJ882" s="28"/>
      <c r="LZK882" s="28"/>
      <c r="LZL882" s="28"/>
      <c r="LZM882" s="28"/>
      <c r="LZN882" s="28"/>
      <c r="LZO882" s="28"/>
      <c r="LZP882" s="28"/>
      <c r="LZQ882" s="28"/>
      <c r="LZR882" s="28"/>
      <c r="LZS882" s="28"/>
      <c r="LZT882" s="28"/>
      <c r="LZU882" s="28"/>
      <c r="LZV882" s="28"/>
      <c r="LZW882" s="28"/>
      <c r="LZX882" s="28"/>
      <c r="LZY882" s="28"/>
      <c r="LZZ882" s="28"/>
      <c r="MAA882" s="28"/>
      <c r="MAB882" s="28"/>
      <c r="MAC882" s="28"/>
      <c r="MAD882" s="28"/>
      <c r="MAE882" s="28"/>
      <c r="MAF882" s="28"/>
      <c r="MAG882" s="28"/>
      <c r="MAH882" s="28"/>
      <c r="MAI882" s="28"/>
      <c r="MAJ882" s="28"/>
      <c r="MAK882" s="28"/>
      <c r="MAL882" s="28"/>
      <c r="MAM882" s="28"/>
      <c r="MAN882" s="28"/>
      <c r="MAO882" s="28"/>
      <c r="MAP882" s="28"/>
      <c r="MAQ882" s="28"/>
      <c r="MAR882" s="28"/>
      <c r="MAS882" s="28"/>
      <c r="MAT882" s="28"/>
      <c r="MAU882" s="28"/>
      <c r="MAV882" s="28"/>
      <c r="MAW882" s="28"/>
      <c r="MAX882" s="28"/>
      <c r="MAY882" s="28"/>
      <c r="MAZ882" s="28"/>
      <c r="MBA882" s="28"/>
      <c r="MBB882" s="28"/>
      <c r="MBC882" s="28"/>
      <c r="MBD882" s="28"/>
      <c r="MBE882" s="28"/>
      <c r="MBF882" s="28"/>
      <c r="MBG882" s="28"/>
      <c r="MBH882" s="28"/>
      <c r="MBI882" s="28"/>
      <c r="MBJ882" s="28"/>
      <c r="MBK882" s="28"/>
      <c r="MBL882" s="28"/>
      <c r="MBM882" s="28"/>
      <c r="MBN882" s="28"/>
      <c r="MBO882" s="28"/>
      <c r="MBP882" s="28"/>
      <c r="MBQ882" s="28"/>
      <c r="MBR882" s="28"/>
      <c r="MBS882" s="28"/>
      <c r="MBT882" s="28"/>
      <c r="MBU882" s="28"/>
      <c r="MBV882" s="28"/>
      <c r="MBW882" s="28"/>
      <c r="MBX882" s="28"/>
      <c r="MBY882" s="28"/>
      <c r="MBZ882" s="28"/>
      <c r="MCA882" s="28"/>
      <c r="MCB882" s="28"/>
      <c r="MCC882" s="28"/>
      <c r="MCD882" s="28"/>
      <c r="MCE882" s="28"/>
      <c r="MCF882" s="28"/>
      <c r="MCG882" s="28"/>
      <c r="MCH882" s="28"/>
      <c r="MCI882" s="28"/>
      <c r="MCJ882" s="28"/>
      <c r="MCK882" s="28"/>
      <c r="MCL882" s="28"/>
      <c r="MCM882" s="28"/>
      <c r="MCN882" s="28"/>
      <c r="MCO882" s="28"/>
      <c r="MCP882" s="28"/>
      <c r="MCQ882" s="28"/>
      <c r="MCR882" s="28"/>
      <c r="MCS882" s="28"/>
      <c r="MCT882" s="28"/>
      <c r="MCU882" s="28"/>
      <c r="MCV882" s="28"/>
      <c r="MCW882" s="28"/>
      <c r="MCX882" s="28"/>
      <c r="MCY882" s="28"/>
      <c r="MCZ882" s="28"/>
      <c r="MDA882" s="28"/>
      <c r="MDB882" s="28"/>
      <c r="MDC882" s="28"/>
      <c r="MDD882" s="28"/>
      <c r="MDE882" s="28"/>
      <c r="MDF882" s="28"/>
      <c r="MDG882" s="28"/>
      <c r="MDH882" s="28"/>
      <c r="MDI882" s="28"/>
      <c r="MDJ882" s="28"/>
      <c r="MDK882" s="28"/>
      <c r="MDL882" s="28"/>
      <c r="MDM882" s="28"/>
      <c r="MDN882" s="28"/>
      <c r="MDO882" s="28"/>
      <c r="MDP882" s="28"/>
      <c r="MDQ882" s="28"/>
      <c r="MDR882" s="28"/>
      <c r="MDS882" s="28"/>
      <c r="MDT882" s="28"/>
      <c r="MDU882" s="28"/>
      <c r="MDV882" s="28"/>
      <c r="MDW882" s="28"/>
      <c r="MDX882" s="28"/>
      <c r="MDY882" s="28"/>
      <c r="MDZ882" s="28"/>
      <c r="MEA882" s="28"/>
      <c r="MEB882" s="28"/>
      <c r="MEC882" s="28"/>
      <c r="MED882" s="28"/>
      <c r="MEE882" s="28"/>
      <c r="MEF882" s="28"/>
      <c r="MEG882" s="28"/>
      <c r="MEH882" s="28"/>
      <c r="MEI882" s="28"/>
      <c r="MEJ882" s="28"/>
      <c r="MEK882" s="28"/>
      <c r="MEL882" s="28"/>
      <c r="MEM882" s="28"/>
      <c r="MEN882" s="28"/>
      <c r="MEO882" s="28"/>
      <c r="MEP882" s="28"/>
      <c r="MEQ882" s="28"/>
      <c r="MER882" s="28"/>
      <c r="MES882" s="28"/>
      <c r="MET882" s="28"/>
      <c r="MEU882" s="28"/>
      <c r="MEV882" s="28"/>
      <c r="MEW882" s="28"/>
      <c r="MEX882" s="28"/>
      <c r="MEY882" s="28"/>
      <c r="MEZ882" s="28"/>
      <c r="MFA882" s="28"/>
      <c r="MFB882" s="28"/>
      <c r="MFC882" s="28"/>
      <c r="MFD882" s="28"/>
      <c r="MFE882" s="28"/>
      <c r="MFF882" s="28"/>
      <c r="MFG882" s="28"/>
      <c r="MFH882" s="28"/>
      <c r="MFI882" s="28"/>
      <c r="MFJ882" s="28"/>
      <c r="MFK882" s="28"/>
      <c r="MFL882" s="28"/>
      <c r="MFM882" s="28"/>
      <c r="MFN882" s="28"/>
      <c r="MFO882" s="28"/>
      <c r="MFP882" s="28"/>
      <c r="MFQ882" s="28"/>
      <c r="MFR882" s="28"/>
      <c r="MFS882" s="28"/>
      <c r="MFT882" s="28"/>
      <c r="MFU882" s="28"/>
      <c r="MFV882" s="28"/>
      <c r="MFW882" s="28"/>
      <c r="MFX882" s="28"/>
      <c r="MFY882" s="28"/>
      <c r="MFZ882" s="28"/>
      <c r="MGA882" s="28"/>
      <c r="MGB882" s="28"/>
      <c r="MGC882" s="28"/>
      <c r="MGD882" s="28"/>
      <c r="MGE882" s="28"/>
      <c r="MGF882" s="28"/>
      <c r="MGG882" s="28"/>
      <c r="MGH882" s="28"/>
      <c r="MGI882" s="28"/>
      <c r="MGJ882" s="28"/>
      <c r="MGK882" s="28"/>
      <c r="MGL882" s="28"/>
      <c r="MGM882" s="28"/>
      <c r="MGN882" s="28"/>
      <c r="MGO882" s="28"/>
      <c r="MGP882" s="28"/>
      <c r="MGQ882" s="28"/>
      <c r="MGR882" s="28"/>
      <c r="MGS882" s="28"/>
      <c r="MGT882" s="28"/>
      <c r="MGU882" s="28"/>
      <c r="MGV882" s="28"/>
      <c r="MGW882" s="28"/>
      <c r="MGX882" s="28"/>
      <c r="MGY882" s="28"/>
      <c r="MGZ882" s="28"/>
      <c r="MHA882" s="28"/>
      <c r="MHB882" s="28"/>
      <c r="MHC882" s="28"/>
      <c r="MHD882" s="28"/>
      <c r="MHE882" s="28"/>
      <c r="MHF882" s="28"/>
      <c r="MHG882" s="28"/>
      <c r="MHH882" s="28"/>
      <c r="MHI882" s="28"/>
      <c r="MHJ882" s="28"/>
      <c r="MHK882" s="28"/>
      <c r="MHL882" s="28"/>
      <c r="MHM882" s="28"/>
      <c r="MHN882" s="28"/>
      <c r="MHO882" s="28"/>
      <c r="MHP882" s="28"/>
      <c r="MHQ882" s="28"/>
      <c r="MHR882" s="28"/>
      <c r="MHS882" s="28"/>
      <c r="MHT882" s="28"/>
      <c r="MHU882" s="28"/>
      <c r="MHV882" s="28"/>
      <c r="MHW882" s="28"/>
      <c r="MHX882" s="28"/>
      <c r="MHY882" s="28"/>
      <c r="MHZ882" s="28"/>
      <c r="MIA882" s="28"/>
      <c r="MIB882" s="28"/>
      <c r="MIC882" s="28"/>
      <c r="MID882" s="28"/>
      <c r="MIE882" s="28"/>
      <c r="MIF882" s="28"/>
      <c r="MIG882" s="28"/>
      <c r="MIH882" s="28"/>
      <c r="MII882" s="28"/>
      <c r="MIJ882" s="28"/>
      <c r="MIK882" s="28"/>
      <c r="MIL882" s="28"/>
      <c r="MIM882" s="28"/>
      <c r="MIN882" s="28"/>
      <c r="MIO882" s="28"/>
      <c r="MIP882" s="28"/>
      <c r="MIQ882" s="28"/>
      <c r="MIR882" s="28"/>
      <c r="MIS882" s="28"/>
      <c r="MIT882" s="28"/>
      <c r="MIU882" s="28"/>
      <c r="MIV882" s="28"/>
      <c r="MIW882" s="28"/>
      <c r="MIX882" s="28"/>
      <c r="MIY882" s="28"/>
      <c r="MIZ882" s="28"/>
      <c r="MJA882" s="28"/>
      <c r="MJB882" s="28"/>
      <c r="MJC882" s="28"/>
      <c r="MJD882" s="28"/>
      <c r="MJE882" s="28"/>
      <c r="MJF882" s="28"/>
      <c r="MJG882" s="28"/>
      <c r="MJH882" s="28"/>
      <c r="MJI882" s="28"/>
      <c r="MJJ882" s="28"/>
      <c r="MJK882" s="28"/>
      <c r="MJL882" s="28"/>
      <c r="MJM882" s="28"/>
      <c r="MJN882" s="28"/>
      <c r="MJO882" s="28"/>
      <c r="MJP882" s="28"/>
      <c r="MJQ882" s="28"/>
      <c r="MJR882" s="28"/>
      <c r="MJS882" s="28"/>
      <c r="MJT882" s="28"/>
      <c r="MJU882" s="28"/>
      <c r="MJV882" s="28"/>
      <c r="MJW882" s="28"/>
      <c r="MJX882" s="28"/>
      <c r="MJY882" s="28"/>
      <c r="MJZ882" s="28"/>
      <c r="MKA882" s="28"/>
      <c r="MKB882" s="28"/>
      <c r="MKC882" s="28"/>
      <c r="MKD882" s="28"/>
      <c r="MKE882" s="28"/>
      <c r="MKF882" s="28"/>
      <c r="MKG882" s="28"/>
      <c r="MKH882" s="28"/>
      <c r="MKI882" s="28"/>
      <c r="MKJ882" s="28"/>
      <c r="MKK882" s="28"/>
      <c r="MKL882" s="28"/>
      <c r="MKM882" s="28"/>
      <c r="MKN882" s="28"/>
      <c r="MKO882" s="28"/>
      <c r="MKP882" s="28"/>
      <c r="MKQ882" s="28"/>
      <c r="MKR882" s="28"/>
      <c r="MKS882" s="28"/>
      <c r="MKT882" s="28"/>
      <c r="MKU882" s="28"/>
      <c r="MKV882" s="28"/>
      <c r="MKW882" s="28"/>
      <c r="MKX882" s="28"/>
      <c r="MKY882" s="28"/>
      <c r="MKZ882" s="28"/>
      <c r="MLA882" s="28"/>
      <c r="MLB882" s="28"/>
      <c r="MLC882" s="28"/>
      <c r="MLD882" s="28"/>
      <c r="MLE882" s="28"/>
      <c r="MLF882" s="28"/>
      <c r="MLG882" s="28"/>
      <c r="MLH882" s="28"/>
      <c r="MLI882" s="28"/>
      <c r="MLJ882" s="28"/>
      <c r="MLK882" s="28"/>
      <c r="MLL882" s="28"/>
      <c r="MLM882" s="28"/>
      <c r="MLN882" s="28"/>
      <c r="MLO882" s="28"/>
      <c r="MLP882" s="28"/>
      <c r="MLQ882" s="28"/>
      <c r="MLR882" s="28"/>
      <c r="MLS882" s="28"/>
      <c r="MLT882" s="28"/>
      <c r="MLU882" s="28"/>
      <c r="MLV882" s="28"/>
      <c r="MLW882" s="28"/>
      <c r="MLX882" s="28"/>
      <c r="MLY882" s="28"/>
      <c r="MLZ882" s="28"/>
      <c r="MMA882" s="28"/>
      <c r="MMB882" s="28"/>
      <c r="MMC882" s="28"/>
      <c r="MMD882" s="28"/>
      <c r="MME882" s="28"/>
      <c r="MMF882" s="28"/>
      <c r="MMG882" s="28"/>
      <c r="MMH882" s="28"/>
      <c r="MMI882" s="28"/>
      <c r="MMJ882" s="28"/>
      <c r="MMK882" s="28"/>
      <c r="MML882" s="28"/>
      <c r="MMM882" s="28"/>
      <c r="MMN882" s="28"/>
      <c r="MMO882" s="28"/>
      <c r="MMP882" s="28"/>
      <c r="MMQ882" s="28"/>
      <c r="MMR882" s="28"/>
      <c r="MMS882" s="28"/>
      <c r="MMT882" s="28"/>
      <c r="MMU882" s="28"/>
      <c r="MMV882" s="28"/>
      <c r="MMW882" s="28"/>
      <c r="MMX882" s="28"/>
      <c r="MMY882" s="28"/>
      <c r="MMZ882" s="28"/>
      <c r="MNA882" s="28"/>
      <c r="MNB882" s="28"/>
      <c r="MNC882" s="28"/>
      <c r="MND882" s="28"/>
      <c r="MNE882" s="28"/>
      <c r="MNF882" s="28"/>
      <c r="MNG882" s="28"/>
      <c r="MNH882" s="28"/>
      <c r="MNI882" s="28"/>
      <c r="MNJ882" s="28"/>
      <c r="MNK882" s="28"/>
      <c r="MNL882" s="28"/>
      <c r="MNM882" s="28"/>
      <c r="MNN882" s="28"/>
      <c r="MNO882" s="28"/>
      <c r="MNP882" s="28"/>
      <c r="MNQ882" s="28"/>
      <c r="MNR882" s="28"/>
      <c r="MNS882" s="28"/>
      <c r="MNT882" s="28"/>
      <c r="MNU882" s="28"/>
      <c r="MNV882" s="28"/>
      <c r="MNW882" s="28"/>
      <c r="MNX882" s="28"/>
      <c r="MNY882" s="28"/>
      <c r="MNZ882" s="28"/>
      <c r="MOA882" s="28"/>
      <c r="MOB882" s="28"/>
      <c r="MOC882" s="28"/>
      <c r="MOD882" s="28"/>
      <c r="MOE882" s="28"/>
      <c r="MOF882" s="28"/>
      <c r="MOG882" s="28"/>
      <c r="MOH882" s="28"/>
      <c r="MOI882" s="28"/>
      <c r="MOJ882" s="28"/>
      <c r="MOK882" s="28"/>
      <c r="MOL882" s="28"/>
      <c r="MOM882" s="28"/>
      <c r="MON882" s="28"/>
      <c r="MOO882" s="28"/>
      <c r="MOP882" s="28"/>
      <c r="MOQ882" s="28"/>
      <c r="MOR882" s="28"/>
      <c r="MOS882" s="28"/>
      <c r="MOT882" s="28"/>
      <c r="MOU882" s="28"/>
      <c r="MOV882" s="28"/>
      <c r="MOW882" s="28"/>
      <c r="MOX882" s="28"/>
      <c r="MOY882" s="28"/>
      <c r="MOZ882" s="28"/>
      <c r="MPA882" s="28"/>
      <c r="MPB882" s="28"/>
      <c r="MPC882" s="28"/>
      <c r="MPD882" s="28"/>
      <c r="MPE882" s="28"/>
      <c r="MPF882" s="28"/>
      <c r="MPG882" s="28"/>
      <c r="MPH882" s="28"/>
      <c r="MPI882" s="28"/>
      <c r="MPJ882" s="28"/>
      <c r="MPK882" s="28"/>
      <c r="MPL882" s="28"/>
      <c r="MPM882" s="28"/>
      <c r="MPN882" s="28"/>
      <c r="MPO882" s="28"/>
      <c r="MPP882" s="28"/>
      <c r="MPQ882" s="28"/>
      <c r="MPR882" s="28"/>
      <c r="MPS882" s="28"/>
      <c r="MPT882" s="28"/>
      <c r="MPU882" s="28"/>
      <c r="MPV882" s="28"/>
      <c r="MPW882" s="28"/>
      <c r="MPX882" s="28"/>
      <c r="MPY882" s="28"/>
      <c r="MPZ882" s="28"/>
      <c r="MQA882" s="28"/>
      <c r="MQB882" s="28"/>
      <c r="MQC882" s="28"/>
      <c r="MQD882" s="28"/>
      <c r="MQE882" s="28"/>
      <c r="MQF882" s="28"/>
      <c r="MQG882" s="28"/>
      <c r="MQH882" s="28"/>
      <c r="MQI882" s="28"/>
      <c r="MQJ882" s="28"/>
      <c r="MQK882" s="28"/>
      <c r="MQL882" s="28"/>
      <c r="MQM882" s="28"/>
      <c r="MQN882" s="28"/>
      <c r="MQO882" s="28"/>
      <c r="MQP882" s="28"/>
      <c r="MQQ882" s="28"/>
      <c r="MQR882" s="28"/>
      <c r="MQS882" s="28"/>
      <c r="MQT882" s="28"/>
      <c r="MQU882" s="28"/>
      <c r="MQV882" s="28"/>
      <c r="MQW882" s="28"/>
      <c r="MQX882" s="28"/>
      <c r="MQY882" s="28"/>
      <c r="MQZ882" s="28"/>
      <c r="MRA882" s="28"/>
      <c r="MRB882" s="28"/>
      <c r="MRC882" s="28"/>
      <c r="MRD882" s="28"/>
      <c r="MRE882" s="28"/>
      <c r="MRF882" s="28"/>
      <c r="MRG882" s="28"/>
      <c r="MRH882" s="28"/>
      <c r="MRI882" s="28"/>
      <c r="MRJ882" s="28"/>
      <c r="MRK882" s="28"/>
      <c r="MRL882" s="28"/>
      <c r="MRM882" s="28"/>
      <c r="MRN882" s="28"/>
      <c r="MRO882" s="28"/>
      <c r="MRP882" s="28"/>
      <c r="MRQ882" s="28"/>
      <c r="MRR882" s="28"/>
      <c r="MRS882" s="28"/>
      <c r="MRT882" s="28"/>
      <c r="MRU882" s="28"/>
      <c r="MRV882" s="28"/>
      <c r="MRW882" s="28"/>
      <c r="MRX882" s="28"/>
      <c r="MRY882" s="28"/>
      <c r="MRZ882" s="28"/>
      <c r="MSA882" s="28"/>
      <c r="MSB882" s="28"/>
      <c r="MSC882" s="28"/>
      <c r="MSD882" s="28"/>
      <c r="MSE882" s="28"/>
      <c r="MSF882" s="28"/>
      <c r="MSG882" s="28"/>
      <c r="MSH882" s="28"/>
      <c r="MSI882" s="28"/>
      <c r="MSJ882" s="28"/>
      <c r="MSK882" s="28"/>
      <c r="MSL882" s="28"/>
      <c r="MSM882" s="28"/>
      <c r="MSN882" s="28"/>
      <c r="MSO882" s="28"/>
      <c r="MSP882" s="28"/>
      <c r="MSQ882" s="28"/>
      <c r="MSR882" s="28"/>
      <c r="MSS882" s="28"/>
      <c r="MST882" s="28"/>
      <c r="MSU882" s="28"/>
      <c r="MSV882" s="28"/>
      <c r="MSW882" s="28"/>
      <c r="MSX882" s="28"/>
      <c r="MSY882" s="28"/>
      <c r="MSZ882" s="28"/>
      <c r="MTA882" s="28"/>
      <c r="MTB882" s="28"/>
      <c r="MTC882" s="28"/>
      <c r="MTD882" s="28"/>
      <c r="MTE882" s="28"/>
      <c r="MTF882" s="28"/>
      <c r="MTG882" s="28"/>
      <c r="MTH882" s="28"/>
      <c r="MTI882" s="28"/>
      <c r="MTJ882" s="28"/>
      <c r="MTK882" s="28"/>
      <c r="MTL882" s="28"/>
      <c r="MTM882" s="28"/>
      <c r="MTN882" s="28"/>
      <c r="MTO882" s="28"/>
      <c r="MTP882" s="28"/>
      <c r="MTQ882" s="28"/>
      <c r="MTR882" s="28"/>
      <c r="MTS882" s="28"/>
      <c r="MTT882" s="28"/>
      <c r="MTU882" s="28"/>
      <c r="MTV882" s="28"/>
      <c r="MTW882" s="28"/>
      <c r="MTX882" s="28"/>
      <c r="MTY882" s="28"/>
      <c r="MTZ882" s="28"/>
      <c r="MUA882" s="28"/>
      <c r="MUB882" s="28"/>
      <c r="MUC882" s="28"/>
      <c r="MUD882" s="28"/>
      <c r="MUE882" s="28"/>
      <c r="MUF882" s="28"/>
      <c r="MUG882" s="28"/>
      <c r="MUH882" s="28"/>
      <c r="MUI882" s="28"/>
      <c r="MUJ882" s="28"/>
      <c r="MUK882" s="28"/>
      <c r="MUL882" s="28"/>
      <c r="MUM882" s="28"/>
      <c r="MUN882" s="28"/>
      <c r="MUO882" s="28"/>
      <c r="MUP882" s="28"/>
      <c r="MUQ882" s="28"/>
      <c r="MUR882" s="28"/>
      <c r="MUS882" s="28"/>
      <c r="MUT882" s="28"/>
      <c r="MUU882" s="28"/>
      <c r="MUV882" s="28"/>
      <c r="MUW882" s="28"/>
      <c r="MUX882" s="28"/>
      <c r="MUY882" s="28"/>
      <c r="MUZ882" s="28"/>
      <c r="MVA882" s="28"/>
      <c r="MVB882" s="28"/>
      <c r="MVC882" s="28"/>
      <c r="MVD882" s="28"/>
      <c r="MVE882" s="28"/>
      <c r="MVF882" s="28"/>
      <c r="MVG882" s="28"/>
      <c r="MVH882" s="28"/>
      <c r="MVI882" s="28"/>
      <c r="MVJ882" s="28"/>
      <c r="MVK882" s="28"/>
      <c r="MVL882" s="28"/>
      <c r="MVM882" s="28"/>
      <c r="MVN882" s="28"/>
      <c r="MVO882" s="28"/>
      <c r="MVP882" s="28"/>
      <c r="MVQ882" s="28"/>
      <c r="MVR882" s="28"/>
      <c r="MVS882" s="28"/>
      <c r="MVT882" s="28"/>
      <c r="MVU882" s="28"/>
      <c r="MVV882" s="28"/>
      <c r="MVW882" s="28"/>
      <c r="MVX882" s="28"/>
      <c r="MVY882" s="28"/>
      <c r="MVZ882" s="28"/>
      <c r="MWA882" s="28"/>
      <c r="MWB882" s="28"/>
      <c r="MWC882" s="28"/>
      <c r="MWD882" s="28"/>
      <c r="MWE882" s="28"/>
      <c r="MWF882" s="28"/>
      <c r="MWG882" s="28"/>
      <c r="MWH882" s="28"/>
      <c r="MWI882" s="28"/>
      <c r="MWJ882" s="28"/>
      <c r="MWK882" s="28"/>
      <c r="MWL882" s="28"/>
      <c r="MWM882" s="28"/>
      <c r="MWN882" s="28"/>
      <c r="MWO882" s="28"/>
      <c r="MWP882" s="28"/>
      <c r="MWQ882" s="28"/>
      <c r="MWR882" s="28"/>
      <c r="MWS882" s="28"/>
      <c r="MWT882" s="28"/>
      <c r="MWU882" s="28"/>
      <c r="MWV882" s="28"/>
      <c r="MWW882" s="28"/>
      <c r="MWX882" s="28"/>
      <c r="MWY882" s="28"/>
      <c r="MWZ882" s="28"/>
      <c r="MXA882" s="28"/>
      <c r="MXB882" s="28"/>
      <c r="MXC882" s="28"/>
      <c r="MXD882" s="28"/>
      <c r="MXE882" s="28"/>
      <c r="MXF882" s="28"/>
      <c r="MXG882" s="28"/>
      <c r="MXH882" s="28"/>
      <c r="MXI882" s="28"/>
      <c r="MXJ882" s="28"/>
      <c r="MXK882" s="28"/>
      <c r="MXL882" s="28"/>
      <c r="MXM882" s="28"/>
      <c r="MXN882" s="28"/>
      <c r="MXO882" s="28"/>
      <c r="MXP882" s="28"/>
      <c r="MXQ882" s="28"/>
      <c r="MXR882" s="28"/>
      <c r="MXS882" s="28"/>
      <c r="MXT882" s="28"/>
      <c r="MXU882" s="28"/>
      <c r="MXV882" s="28"/>
      <c r="MXW882" s="28"/>
      <c r="MXX882" s="28"/>
      <c r="MXY882" s="28"/>
      <c r="MXZ882" s="28"/>
      <c r="MYA882" s="28"/>
      <c r="MYB882" s="28"/>
      <c r="MYC882" s="28"/>
      <c r="MYD882" s="28"/>
      <c r="MYE882" s="28"/>
      <c r="MYF882" s="28"/>
      <c r="MYG882" s="28"/>
      <c r="MYH882" s="28"/>
      <c r="MYI882" s="28"/>
      <c r="MYJ882" s="28"/>
      <c r="MYK882" s="28"/>
      <c r="MYL882" s="28"/>
      <c r="MYM882" s="28"/>
      <c r="MYN882" s="28"/>
      <c r="MYO882" s="28"/>
      <c r="MYP882" s="28"/>
      <c r="MYQ882" s="28"/>
      <c r="MYR882" s="28"/>
      <c r="MYS882" s="28"/>
      <c r="MYT882" s="28"/>
      <c r="MYU882" s="28"/>
      <c r="MYV882" s="28"/>
      <c r="MYW882" s="28"/>
      <c r="MYX882" s="28"/>
      <c r="MYY882" s="28"/>
      <c r="MYZ882" s="28"/>
      <c r="MZA882" s="28"/>
      <c r="MZB882" s="28"/>
      <c r="MZC882" s="28"/>
      <c r="MZD882" s="28"/>
      <c r="MZE882" s="28"/>
      <c r="MZF882" s="28"/>
      <c r="MZG882" s="28"/>
      <c r="MZH882" s="28"/>
      <c r="MZI882" s="28"/>
      <c r="MZJ882" s="28"/>
      <c r="MZK882" s="28"/>
      <c r="MZL882" s="28"/>
      <c r="MZM882" s="28"/>
      <c r="MZN882" s="28"/>
      <c r="MZO882" s="28"/>
      <c r="MZP882" s="28"/>
      <c r="MZQ882" s="28"/>
      <c r="MZR882" s="28"/>
      <c r="MZS882" s="28"/>
      <c r="MZT882" s="28"/>
      <c r="MZU882" s="28"/>
      <c r="MZV882" s="28"/>
      <c r="MZW882" s="28"/>
      <c r="MZX882" s="28"/>
      <c r="MZY882" s="28"/>
      <c r="MZZ882" s="28"/>
      <c r="NAA882" s="28"/>
      <c r="NAB882" s="28"/>
      <c r="NAC882" s="28"/>
      <c r="NAD882" s="28"/>
      <c r="NAE882" s="28"/>
      <c r="NAF882" s="28"/>
      <c r="NAG882" s="28"/>
      <c r="NAH882" s="28"/>
      <c r="NAI882" s="28"/>
      <c r="NAJ882" s="28"/>
      <c r="NAK882" s="28"/>
      <c r="NAL882" s="28"/>
      <c r="NAM882" s="28"/>
      <c r="NAN882" s="28"/>
      <c r="NAO882" s="28"/>
      <c r="NAP882" s="28"/>
      <c r="NAQ882" s="28"/>
      <c r="NAR882" s="28"/>
      <c r="NAS882" s="28"/>
      <c r="NAT882" s="28"/>
      <c r="NAU882" s="28"/>
      <c r="NAV882" s="28"/>
      <c r="NAW882" s="28"/>
      <c r="NAX882" s="28"/>
      <c r="NAY882" s="28"/>
      <c r="NAZ882" s="28"/>
      <c r="NBA882" s="28"/>
      <c r="NBB882" s="28"/>
      <c r="NBC882" s="28"/>
      <c r="NBD882" s="28"/>
      <c r="NBE882" s="28"/>
      <c r="NBF882" s="28"/>
      <c r="NBG882" s="28"/>
      <c r="NBH882" s="28"/>
      <c r="NBI882" s="28"/>
      <c r="NBJ882" s="28"/>
      <c r="NBK882" s="28"/>
      <c r="NBL882" s="28"/>
      <c r="NBM882" s="28"/>
      <c r="NBN882" s="28"/>
      <c r="NBO882" s="28"/>
      <c r="NBP882" s="28"/>
      <c r="NBQ882" s="28"/>
      <c r="NBR882" s="28"/>
      <c r="NBS882" s="28"/>
      <c r="NBT882" s="28"/>
      <c r="NBU882" s="28"/>
      <c r="NBV882" s="28"/>
      <c r="NBW882" s="28"/>
      <c r="NBX882" s="28"/>
      <c r="NBY882" s="28"/>
      <c r="NBZ882" s="28"/>
      <c r="NCA882" s="28"/>
      <c r="NCB882" s="28"/>
      <c r="NCC882" s="28"/>
      <c r="NCD882" s="28"/>
      <c r="NCE882" s="28"/>
      <c r="NCF882" s="28"/>
      <c r="NCG882" s="28"/>
      <c r="NCH882" s="28"/>
      <c r="NCI882" s="28"/>
      <c r="NCJ882" s="28"/>
      <c r="NCK882" s="28"/>
      <c r="NCL882" s="28"/>
      <c r="NCM882" s="28"/>
      <c r="NCN882" s="28"/>
      <c r="NCO882" s="28"/>
      <c r="NCP882" s="28"/>
      <c r="NCQ882" s="28"/>
      <c r="NCR882" s="28"/>
      <c r="NCS882" s="28"/>
      <c r="NCT882" s="28"/>
      <c r="NCU882" s="28"/>
      <c r="NCV882" s="28"/>
      <c r="NCW882" s="28"/>
      <c r="NCX882" s="28"/>
      <c r="NCY882" s="28"/>
      <c r="NCZ882" s="28"/>
      <c r="NDA882" s="28"/>
      <c r="NDB882" s="28"/>
      <c r="NDC882" s="28"/>
      <c r="NDD882" s="28"/>
      <c r="NDE882" s="28"/>
      <c r="NDF882" s="28"/>
      <c r="NDG882" s="28"/>
      <c r="NDH882" s="28"/>
      <c r="NDI882" s="28"/>
      <c r="NDJ882" s="28"/>
      <c r="NDK882" s="28"/>
      <c r="NDL882" s="28"/>
      <c r="NDM882" s="28"/>
      <c r="NDN882" s="28"/>
      <c r="NDO882" s="28"/>
      <c r="NDP882" s="28"/>
      <c r="NDQ882" s="28"/>
      <c r="NDR882" s="28"/>
      <c r="NDS882" s="28"/>
      <c r="NDT882" s="28"/>
      <c r="NDU882" s="28"/>
      <c r="NDV882" s="28"/>
      <c r="NDW882" s="28"/>
      <c r="NDX882" s="28"/>
      <c r="NDY882" s="28"/>
      <c r="NDZ882" s="28"/>
      <c r="NEA882" s="28"/>
      <c r="NEB882" s="28"/>
      <c r="NEC882" s="28"/>
      <c r="NED882" s="28"/>
      <c r="NEE882" s="28"/>
      <c r="NEF882" s="28"/>
      <c r="NEG882" s="28"/>
      <c r="NEH882" s="28"/>
      <c r="NEI882" s="28"/>
      <c r="NEJ882" s="28"/>
      <c r="NEK882" s="28"/>
      <c r="NEL882" s="28"/>
      <c r="NEM882" s="28"/>
      <c r="NEN882" s="28"/>
      <c r="NEO882" s="28"/>
      <c r="NEP882" s="28"/>
      <c r="NEQ882" s="28"/>
      <c r="NER882" s="28"/>
      <c r="NES882" s="28"/>
      <c r="NET882" s="28"/>
      <c r="NEU882" s="28"/>
      <c r="NEV882" s="28"/>
      <c r="NEW882" s="28"/>
      <c r="NEX882" s="28"/>
      <c r="NEY882" s="28"/>
      <c r="NEZ882" s="28"/>
      <c r="NFA882" s="28"/>
      <c r="NFB882" s="28"/>
      <c r="NFC882" s="28"/>
      <c r="NFD882" s="28"/>
      <c r="NFE882" s="28"/>
      <c r="NFF882" s="28"/>
      <c r="NFG882" s="28"/>
      <c r="NFH882" s="28"/>
      <c r="NFI882" s="28"/>
      <c r="NFJ882" s="28"/>
      <c r="NFK882" s="28"/>
      <c r="NFL882" s="28"/>
      <c r="NFM882" s="28"/>
      <c r="NFN882" s="28"/>
      <c r="NFO882" s="28"/>
      <c r="NFP882" s="28"/>
      <c r="NFQ882" s="28"/>
      <c r="NFR882" s="28"/>
      <c r="NFS882" s="28"/>
      <c r="NFT882" s="28"/>
      <c r="NFU882" s="28"/>
      <c r="NFV882" s="28"/>
      <c r="NFW882" s="28"/>
      <c r="NFX882" s="28"/>
      <c r="NFY882" s="28"/>
      <c r="NFZ882" s="28"/>
      <c r="NGA882" s="28"/>
      <c r="NGB882" s="28"/>
      <c r="NGC882" s="28"/>
      <c r="NGD882" s="28"/>
      <c r="NGE882" s="28"/>
      <c r="NGF882" s="28"/>
      <c r="NGG882" s="28"/>
      <c r="NGH882" s="28"/>
      <c r="NGI882" s="28"/>
      <c r="NGJ882" s="28"/>
      <c r="NGK882" s="28"/>
      <c r="NGL882" s="28"/>
      <c r="NGM882" s="28"/>
      <c r="NGN882" s="28"/>
      <c r="NGO882" s="28"/>
      <c r="NGP882" s="28"/>
      <c r="NGQ882" s="28"/>
      <c r="NGR882" s="28"/>
      <c r="NGS882" s="28"/>
      <c r="NGT882" s="28"/>
      <c r="NGU882" s="28"/>
      <c r="NGV882" s="28"/>
      <c r="NGW882" s="28"/>
      <c r="NGX882" s="28"/>
      <c r="NGY882" s="28"/>
      <c r="NGZ882" s="28"/>
      <c r="NHA882" s="28"/>
      <c r="NHB882" s="28"/>
      <c r="NHC882" s="28"/>
      <c r="NHD882" s="28"/>
      <c r="NHE882" s="28"/>
      <c r="NHF882" s="28"/>
      <c r="NHG882" s="28"/>
      <c r="NHH882" s="28"/>
      <c r="NHI882" s="28"/>
      <c r="NHJ882" s="28"/>
      <c r="NHK882" s="28"/>
      <c r="NHL882" s="28"/>
      <c r="NHM882" s="28"/>
      <c r="NHN882" s="28"/>
      <c r="NHO882" s="28"/>
      <c r="NHP882" s="28"/>
      <c r="NHQ882" s="28"/>
      <c r="NHR882" s="28"/>
      <c r="NHS882" s="28"/>
      <c r="NHT882" s="28"/>
      <c r="NHU882" s="28"/>
      <c r="NHV882" s="28"/>
      <c r="NHW882" s="28"/>
      <c r="NHX882" s="28"/>
      <c r="NHY882" s="28"/>
      <c r="NHZ882" s="28"/>
      <c r="NIA882" s="28"/>
      <c r="NIB882" s="28"/>
      <c r="NIC882" s="28"/>
      <c r="NID882" s="28"/>
      <c r="NIE882" s="28"/>
      <c r="NIF882" s="28"/>
      <c r="NIG882" s="28"/>
      <c r="NIH882" s="28"/>
      <c r="NII882" s="28"/>
      <c r="NIJ882" s="28"/>
      <c r="NIK882" s="28"/>
      <c r="NIL882" s="28"/>
      <c r="NIM882" s="28"/>
      <c r="NIN882" s="28"/>
      <c r="NIO882" s="28"/>
      <c r="NIP882" s="28"/>
      <c r="NIQ882" s="28"/>
      <c r="NIR882" s="28"/>
      <c r="NIS882" s="28"/>
      <c r="NIT882" s="28"/>
      <c r="NIU882" s="28"/>
      <c r="NIV882" s="28"/>
      <c r="NIW882" s="28"/>
      <c r="NIX882" s="28"/>
      <c r="NIY882" s="28"/>
      <c r="NIZ882" s="28"/>
      <c r="NJA882" s="28"/>
      <c r="NJB882" s="28"/>
      <c r="NJC882" s="28"/>
      <c r="NJD882" s="28"/>
      <c r="NJE882" s="28"/>
      <c r="NJF882" s="28"/>
      <c r="NJG882" s="28"/>
      <c r="NJH882" s="28"/>
      <c r="NJI882" s="28"/>
      <c r="NJJ882" s="28"/>
      <c r="NJK882" s="28"/>
      <c r="NJL882" s="28"/>
      <c r="NJM882" s="28"/>
      <c r="NJN882" s="28"/>
      <c r="NJO882" s="28"/>
      <c r="NJP882" s="28"/>
      <c r="NJQ882" s="28"/>
      <c r="NJR882" s="28"/>
      <c r="NJS882" s="28"/>
      <c r="NJT882" s="28"/>
      <c r="NJU882" s="28"/>
      <c r="NJV882" s="28"/>
      <c r="NJW882" s="28"/>
      <c r="NJX882" s="28"/>
      <c r="NJY882" s="28"/>
      <c r="NJZ882" s="28"/>
      <c r="NKA882" s="28"/>
      <c r="NKB882" s="28"/>
      <c r="NKC882" s="28"/>
      <c r="NKD882" s="28"/>
      <c r="NKE882" s="28"/>
      <c r="NKF882" s="28"/>
      <c r="NKG882" s="28"/>
      <c r="NKH882" s="28"/>
      <c r="NKI882" s="28"/>
      <c r="NKJ882" s="28"/>
      <c r="NKK882" s="28"/>
      <c r="NKL882" s="28"/>
      <c r="NKM882" s="28"/>
      <c r="NKN882" s="28"/>
      <c r="NKO882" s="28"/>
      <c r="NKP882" s="28"/>
      <c r="NKQ882" s="28"/>
      <c r="NKR882" s="28"/>
      <c r="NKS882" s="28"/>
      <c r="NKT882" s="28"/>
      <c r="NKU882" s="28"/>
      <c r="NKV882" s="28"/>
      <c r="NKW882" s="28"/>
      <c r="NKX882" s="28"/>
      <c r="NKY882" s="28"/>
      <c r="NKZ882" s="28"/>
      <c r="NLA882" s="28"/>
      <c r="NLB882" s="28"/>
      <c r="NLC882" s="28"/>
      <c r="NLD882" s="28"/>
      <c r="NLE882" s="28"/>
      <c r="NLF882" s="28"/>
      <c r="NLG882" s="28"/>
      <c r="NLH882" s="28"/>
      <c r="NLI882" s="28"/>
      <c r="NLJ882" s="28"/>
      <c r="NLK882" s="28"/>
      <c r="NLL882" s="28"/>
      <c r="NLM882" s="28"/>
      <c r="NLN882" s="28"/>
      <c r="NLO882" s="28"/>
      <c r="NLP882" s="28"/>
      <c r="NLQ882" s="28"/>
      <c r="NLR882" s="28"/>
      <c r="NLS882" s="28"/>
      <c r="NLT882" s="28"/>
      <c r="NLU882" s="28"/>
      <c r="NLV882" s="28"/>
      <c r="NLW882" s="28"/>
      <c r="NLX882" s="28"/>
      <c r="NLY882" s="28"/>
      <c r="NLZ882" s="28"/>
      <c r="NMA882" s="28"/>
      <c r="NMB882" s="28"/>
      <c r="NMC882" s="28"/>
      <c r="NMD882" s="28"/>
      <c r="NME882" s="28"/>
      <c r="NMF882" s="28"/>
      <c r="NMG882" s="28"/>
      <c r="NMH882" s="28"/>
      <c r="NMI882" s="28"/>
      <c r="NMJ882" s="28"/>
      <c r="NMK882" s="28"/>
      <c r="NML882" s="28"/>
      <c r="NMM882" s="28"/>
      <c r="NMN882" s="28"/>
      <c r="NMO882" s="28"/>
      <c r="NMP882" s="28"/>
      <c r="NMQ882" s="28"/>
      <c r="NMR882" s="28"/>
      <c r="NMS882" s="28"/>
      <c r="NMT882" s="28"/>
      <c r="NMU882" s="28"/>
      <c r="NMV882" s="28"/>
      <c r="NMW882" s="28"/>
      <c r="NMX882" s="28"/>
      <c r="NMY882" s="28"/>
      <c r="NMZ882" s="28"/>
      <c r="NNA882" s="28"/>
      <c r="NNB882" s="28"/>
      <c r="NNC882" s="28"/>
      <c r="NND882" s="28"/>
      <c r="NNE882" s="28"/>
      <c r="NNF882" s="28"/>
      <c r="NNG882" s="28"/>
      <c r="NNH882" s="28"/>
      <c r="NNI882" s="28"/>
      <c r="NNJ882" s="28"/>
      <c r="NNK882" s="28"/>
      <c r="NNL882" s="28"/>
      <c r="NNM882" s="28"/>
      <c r="NNN882" s="28"/>
      <c r="NNO882" s="28"/>
      <c r="NNP882" s="28"/>
      <c r="NNQ882" s="28"/>
      <c r="NNR882" s="28"/>
      <c r="NNS882" s="28"/>
      <c r="NNT882" s="28"/>
      <c r="NNU882" s="28"/>
      <c r="NNV882" s="28"/>
      <c r="NNW882" s="28"/>
      <c r="NNX882" s="28"/>
      <c r="NNY882" s="28"/>
      <c r="NNZ882" s="28"/>
      <c r="NOA882" s="28"/>
      <c r="NOB882" s="28"/>
      <c r="NOC882" s="28"/>
      <c r="NOD882" s="28"/>
      <c r="NOE882" s="28"/>
      <c r="NOF882" s="28"/>
      <c r="NOG882" s="28"/>
      <c r="NOH882" s="28"/>
      <c r="NOI882" s="28"/>
      <c r="NOJ882" s="28"/>
      <c r="NOK882" s="28"/>
      <c r="NOL882" s="28"/>
      <c r="NOM882" s="28"/>
      <c r="NON882" s="28"/>
      <c r="NOO882" s="28"/>
      <c r="NOP882" s="28"/>
      <c r="NOQ882" s="28"/>
      <c r="NOR882" s="28"/>
      <c r="NOS882" s="28"/>
      <c r="NOT882" s="28"/>
      <c r="NOU882" s="28"/>
      <c r="NOV882" s="28"/>
      <c r="NOW882" s="28"/>
      <c r="NOX882" s="28"/>
      <c r="NOY882" s="28"/>
      <c r="NOZ882" s="28"/>
      <c r="NPA882" s="28"/>
      <c r="NPB882" s="28"/>
      <c r="NPC882" s="28"/>
      <c r="NPD882" s="28"/>
      <c r="NPE882" s="28"/>
      <c r="NPF882" s="28"/>
      <c r="NPG882" s="28"/>
      <c r="NPH882" s="28"/>
      <c r="NPI882" s="28"/>
      <c r="NPJ882" s="28"/>
      <c r="NPK882" s="28"/>
      <c r="NPL882" s="28"/>
      <c r="NPM882" s="28"/>
      <c r="NPN882" s="28"/>
      <c r="NPO882" s="28"/>
      <c r="NPP882" s="28"/>
      <c r="NPQ882" s="28"/>
      <c r="NPR882" s="28"/>
      <c r="NPS882" s="28"/>
      <c r="NPT882" s="28"/>
      <c r="NPU882" s="28"/>
      <c r="NPV882" s="28"/>
      <c r="NPW882" s="28"/>
      <c r="NPX882" s="28"/>
      <c r="NPY882" s="28"/>
      <c r="NPZ882" s="28"/>
      <c r="NQA882" s="28"/>
      <c r="NQB882" s="28"/>
      <c r="NQC882" s="28"/>
      <c r="NQD882" s="28"/>
      <c r="NQE882" s="28"/>
      <c r="NQF882" s="28"/>
      <c r="NQG882" s="28"/>
      <c r="NQH882" s="28"/>
      <c r="NQI882" s="28"/>
      <c r="NQJ882" s="28"/>
      <c r="NQK882" s="28"/>
      <c r="NQL882" s="28"/>
      <c r="NQM882" s="28"/>
      <c r="NQN882" s="28"/>
      <c r="NQO882" s="28"/>
      <c r="NQP882" s="28"/>
      <c r="NQQ882" s="28"/>
      <c r="NQR882" s="28"/>
      <c r="NQS882" s="28"/>
      <c r="NQT882" s="28"/>
      <c r="NQU882" s="28"/>
      <c r="NQV882" s="28"/>
      <c r="NQW882" s="28"/>
      <c r="NQX882" s="28"/>
      <c r="NQY882" s="28"/>
      <c r="NQZ882" s="28"/>
      <c r="NRA882" s="28"/>
      <c r="NRB882" s="28"/>
      <c r="NRC882" s="28"/>
      <c r="NRD882" s="28"/>
      <c r="NRE882" s="28"/>
      <c r="NRF882" s="28"/>
      <c r="NRG882" s="28"/>
      <c r="NRH882" s="28"/>
      <c r="NRI882" s="28"/>
      <c r="NRJ882" s="28"/>
      <c r="NRK882" s="28"/>
      <c r="NRL882" s="28"/>
      <c r="NRM882" s="28"/>
      <c r="NRN882" s="28"/>
      <c r="NRO882" s="28"/>
      <c r="NRP882" s="28"/>
      <c r="NRQ882" s="28"/>
      <c r="NRR882" s="28"/>
      <c r="NRS882" s="28"/>
      <c r="NRT882" s="28"/>
      <c r="NRU882" s="28"/>
      <c r="NRV882" s="28"/>
      <c r="NRW882" s="28"/>
      <c r="NRX882" s="28"/>
      <c r="NRY882" s="28"/>
      <c r="NRZ882" s="28"/>
      <c r="NSA882" s="28"/>
      <c r="NSB882" s="28"/>
      <c r="NSC882" s="28"/>
      <c r="NSD882" s="28"/>
      <c r="NSE882" s="28"/>
      <c r="NSF882" s="28"/>
      <c r="NSG882" s="28"/>
      <c r="NSH882" s="28"/>
      <c r="NSI882" s="28"/>
      <c r="NSJ882" s="28"/>
      <c r="NSK882" s="28"/>
      <c r="NSL882" s="28"/>
      <c r="NSM882" s="28"/>
      <c r="NSN882" s="28"/>
      <c r="NSO882" s="28"/>
      <c r="NSP882" s="28"/>
      <c r="NSQ882" s="28"/>
      <c r="NSR882" s="28"/>
      <c r="NSS882" s="28"/>
      <c r="NST882" s="28"/>
      <c r="NSU882" s="28"/>
      <c r="NSV882" s="28"/>
      <c r="NSW882" s="28"/>
      <c r="NSX882" s="28"/>
      <c r="NSY882" s="28"/>
      <c r="NSZ882" s="28"/>
      <c r="NTA882" s="28"/>
      <c r="NTB882" s="28"/>
      <c r="NTC882" s="28"/>
      <c r="NTD882" s="28"/>
      <c r="NTE882" s="28"/>
      <c r="NTF882" s="28"/>
      <c r="NTG882" s="28"/>
      <c r="NTH882" s="28"/>
      <c r="NTI882" s="28"/>
      <c r="NTJ882" s="28"/>
      <c r="NTK882" s="28"/>
      <c r="NTL882" s="28"/>
      <c r="NTM882" s="28"/>
      <c r="NTN882" s="28"/>
      <c r="NTO882" s="28"/>
      <c r="NTP882" s="28"/>
      <c r="NTQ882" s="28"/>
      <c r="NTR882" s="28"/>
      <c r="NTS882" s="28"/>
      <c r="NTT882" s="28"/>
      <c r="NTU882" s="28"/>
      <c r="NTV882" s="28"/>
      <c r="NTW882" s="28"/>
      <c r="NTX882" s="28"/>
      <c r="NTY882" s="28"/>
      <c r="NTZ882" s="28"/>
      <c r="NUA882" s="28"/>
      <c r="NUB882" s="28"/>
      <c r="NUC882" s="28"/>
      <c r="NUD882" s="28"/>
      <c r="NUE882" s="28"/>
      <c r="NUF882" s="28"/>
      <c r="NUG882" s="28"/>
      <c r="NUH882" s="28"/>
      <c r="NUI882" s="28"/>
      <c r="NUJ882" s="28"/>
      <c r="NUK882" s="28"/>
      <c r="NUL882" s="28"/>
      <c r="NUM882" s="28"/>
      <c r="NUN882" s="28"/>
      <c r="NUO882" s="28"/>
      <c r="NUP882" s="28"/>
      <c r="NUQ882" s="28"/>
      <c r="NUR882" s="28"/>
      <c r="NUS882" s="28"/>
      <c r="NUT882" s="28"/>
      <c r="NUU882" s="28"/>
      <c r="NUV882" s="28"/>
      <c r="NUW882" s="28"/>
      <c r="NUX882" s="28"/>
      <c r="NUY882" s="28"/>
      <c r="NUZ882" s="28"/>
      <c r="NVA882" s="28"/>
      <c r="NVB882" s="28"/>
      <c r="NVC882" s="28"/>
      <c r="NVD882" s="28"/>
      <c r="NVE882" s="28"/>
      <c r="NVF882" s="28"/>
      <c r="NVG882" s="28"/>
      <c r="NVH882" s="28"/>
      <c r="NVI882" s="28"/>
      <c r="NVJ882" s="28"/>
      <c r="NVK882" s="28"/>
      <c r="NVL882" s="28"/>
      <c r="NVM882" s="28"/>
      <c r="NVN882" s="28"/>
      <c r="NVO882" s="28"/>
      <c r="NVP882" s="28"/>
      <c r="NVQ882" s="28"/>
      <c r="NVR882" s="28"/>
      <c r="NVS882" s="28"/>
      <c r="NVT882" s="28"/>
      <c r="NVU882" s="28"/>
      <c r="NVV882" s="28"/>
      <c r="NVW882" s="28"/>
      <c r="NVX882" s="28"/>
      <c r="NVY882" s="28"/>
      <c r="NVZ882" s="28"/>
      <c r="NWA882" s="28"/>
      <c r="NWB882" s="28"/>
      <c r="NWC882" s="28"/>
      <c r="NWD882" s="28"/>
      <c r="NWE882" s="28"/>
      <c r="NWF882" s="28"/>
      <c r="NWG882" s="28"/>
      <c r="NWH882" s="28"/>
      <c r="NWI882" s="28"/>
      <c r="NWJ882" s="28"/>
      <c r="NWK882" s="28"/>
      <c r="NWL882" s="28"/>
      <c r="NWM882" s="28"/>
      <c r="NWN882" s="28"/>
      <c r="NWO882" s="28"/>
      <c r="NWP882" s="28"/>
      <c r="NWQ882" s="28"/>
      <c r="NWR882" s="28"/>
      <c r="NWS882" s="28"/>
      <c r="NWT882" s="28"/>
      <c r="NWU882" s="28"/>
      <c r="NWV882" s="28"/>
      <c r="NWW882" s="28"/>
      <c r="NWX882" s="28"/>
      <c r="NWY882" s="28"/>
      <c r="NWZ882" s="28"/>
      <c r="NXA882" s="28"/>
      <c r="NXB882" s="28"/>
      <c r="NXC882" s="28"/>
      <c r="NXD882" s="28"/>
      <c r="NXE882" s="28"/>
      <c r="NXF882" s="28"/>
      <c r="NXG882" s="28"/>
      <c r="NXH882" s="28"/>
      <c r="NXI882" s="28"/>
      <c r="NXJ882" s="28"/>
      <c r="NXK882" s="28"/>
      <c r="NXL882" s="28"/>
      <c r="NXM882" s="28"/>
      <c r="NXN882" s="28"/>
      <c r="NXO882" s="28"/>
      <c r="NXP882" s="28"/>
      <c r="NXQ882" s="28"/>
      <c r="NXR882" s="28"/>
      <c r="NXS882" s="28"/>
      <c r="NXT882" s="28"/>
      <c r="NXU882" s="28"/>
      <c r="NXV882" s="28"/>
      <c r="NXW882" s="28"/>
      <c r="NXX882" s="28"/>
      <c r="NXY882" s="28"/>
      <c r="NXZ882" s="28"/>
      <c r="NYA882" s="28"/>
      <c r="NYB882" s="28"/>
      <c r="NYC882" s="28"/>
      <c r="NYD882" s="28"/>
      <c r="NYE882" s="28"/>
      <c r="NYF882" s="28"/>
      <c r="NYG882" s="28"/>
      <c r="NYH882" s="28"/>
      <c r="NYI882" s="28"/>
      <c r="NYJ882" s="28"/>
      <c r="NYK882" s="28"/>
      <c r="NYL882" s="28"/>
      <c r="NYM882" s="28"/>
      <c r="NYN882" s="28"/>
      <c r="NYO882" s="28"/>
      <c r="NYP882" s="28"/>
      <c r="NYQ882" s="28"/>
      <c r="NYR882" s="28"/>
      <c r="NYS882" s="28"/>
      <c r="NYT882" s="28"/>
      <c r="NYU882" s="28"/>
      <c r="NYV882" s="28"/>
      <c r="NYW882" s="28"/>
      <c r="NYX882" s="28"/>
      <c r="NYY882" s="28"/>
      <c r="NYZ882" s="28"/>
      <c r="NZA882" s="28"/>
      <c r="NZB882" s="28"/>
      <c r="NZC882" s="28"/>
      <c r="NZD882" s="28"/>
      <c r="NZE882" s="28"/>
      <c r="NZF882" s="28"/>
      <c r="NZG882" s="28"/>
      <c r="NZH882" s="28"/>
      <c r="NZI882" s="28"/>
      <c r="NZJ882" s="28"/>
      <c r="NZK882" s="28"/>
      <c r="NZL882" s="28"/>
      <c r="NZM882" s="28"/>
      <c r="NZN882" s="28"/>
      <c r="NZO882" s="28"/>
      <c r="NZP882" s="28"/>
      <c r="NZQ882" s="28"/>
      <c r="NZR882" s="28"/>
      <c r="NZS882" s="28"/>
      <c r="NZT882" s="28"/>
      <c r="NZU882" s="28"/>
      <c r="NZV882" s="28"/>
      <c r="NZW882" s="28"/>
      <c r="NZX882" s="28"/>
      <c r="NZY882" s="28"/>
      <c r="NZZ882" s="28"/>
      <c r="OAA882" s="28"/>
      <c r="OAB882" s="28"/>
      <c r="OAC882" s="28"/>
      <c r="OAD882" s="28"/>
      <c r="OAE882" s="28"/>
      <c r="OAF882" s="28"/>
      <c r="OAG882" s="28"/>
      <c r="OAH882" s="28"/>
      <c r="OAI882" s="28"/>
      <c r="OAJ882" s="28"/>
      <c r="OAK882" s="28"/>
      <c r="OAL882" s="28"/>
      <c r="OAM882" s="28"/>
      <c r="OAN882" s="28"/>
      <c r="OAO882" s="28"/>
      <c r="OAP882" s="28"/>
      <c r="OAQ882" s="28"/>
      <c r="OAR882" s="28"/>
      <c r="OAS882" s="28"/>
      <c r="OAT882" s="28"/>
      <c r="OAU882" s="28"/>
      <c r="OAV882" s="28"/>
      <c r="OAW882" s="28"/>
      <c r="OAX882" s="28"/>
      <c r="OAY882" s="28"/>
      <c r="OAZ882" s="28"/>
      <c r="OBA882" s="28"/>
      <c r="OBB882" s="28"/>
      <c r="OBC882" s="28"/>
      <c r="OBD882" s="28"/>
      <c r="OBE882" s="28"/>
      <c r="OBF882" s="28"/>
      <c r="OBG882" s="28"/>
      <c r="OBH882" s="28"/>
      <c r="OBI882" s="28"/>
      <c r="OBJ882" s="28"/>
      <c r="OBK882" s="28"/>
      <c r="OBL882" s="28"/>
      <c r="OBM882" s="28"/>
      <c r="OBN882" s="28"/>
      <c r="OBO882" s="28"/>
      <c r="OBP882" s="28"/>
      <c r="OBQ882" s="28"/>
      <c r="OBR882" s="28"/>
      <c r="OBS882" s="28"/>
      <c r="OBT882" s="28"/>
      <c r="OBU882" s="28"/>
      <c r="OBV882" s="28"/>
      <c r="OBW882" s="28"/>
      <c r="OBX882" s="28"/>
      <c r="OBY882" s="28"/>
      <c r="OBZ882" s="28"/>
      <c r="OCA882" s="28"/>
      <c r="OCB882" s="28"/>
      <c r="OCC882" s="28"/>
      <c r="OCD882" s="28"/>
      <c r="OCE882" s="28"/>
      <c r="OCF882" s="28"/>
      <c r="OCG882" s="28"/>
      <c r="OCH882" s="28"/>
      <c r="OCI882" s="28"/>
      <c r="OCJ882" s="28"/>
      <c r="OCK882" s="28"/>
      <c r="OCL882" s="28"/>
      <c r="OCM882" s="28"/>
      <c r="OCN882" s="28"/>
      <c r="OCO882" s="28"/>
      <c r="OCP882" s="28"/>
      <c r="OCQ882" s="28"/>
      <c r="OCR882" s="28"/>
      <c r="OCS882" s="28"/>
      <c r="OCT882" s="28"/>
      <c r="OCU882" s="28"/>
      <c r="OCV882" s="28"/>
      <c r="OCW882" s="28"/>
      <c r="OCX882" s="28"/>
      <c r="OCY882" s="28"/>
      <c r="OCZ882" s="28"/>
      <c r="ODA882" s="28"/>
      <c r="ODB882" s="28"/>
      <c r="ODC882" s="28"/>
      <c r="ODD882" s="28"/>
      <c r="ODE882" s="28"/>
      <c r="ODF882" s="28"/>
      <c r="ODG882" s="28"/>
      <c r="ODH882" s="28"/>
      <c r="ODI882" s="28"/>
      <c r="ODJ882" s="28"/>
      <c r="ODK882" s="28"/>
      <c r="ODL882" s="28"/>
      <c r="ODM882" s="28"/>
      <c r="ODN882" s="28"/>
      <c r="ODO882" s="28"/>
      <c r="ODP882" s="28"/>
      <c r="ODQ882" s="28"/>
      <c r="ODR882" s="28"/>
      <c r="ODS882" s="28"/>
      <c r="ODT882" s="28"/>
      <c r="ODU882" s="28"/>
      <c r="ODV882" s="28"/>
      <c r="ODW882" s="28"/>
      <c r="ODX882" s="28"/>
      <c r="ODY882" s="28"/>
      <c r="ODZ882" s="28"/>
      <c r="OEA882" s="28"/>
      <c r="OEB882" s="28"/>
      <c r="OEC882" s="28"/>
      <c r="OED882" s="28"/>
      <c r="OEE882" s="28"/>
      <c r="OEF882" s="28"/>
      <c r="OEG882" s="28"/>
      <c r="OEH882" s="28"/>
      <c r="OEI882" s="28"/>
      <c r="OEJ882" s="28"/>
      <c r="OEK882" s="28"/>
      <c r="OEL882" s="28"/>
      <c r="OEM882" s="28"/>
      <c r="OEN882" s="28"/>
      <c r="OEO882" s="28"/>
      <c r="OEP882" s="28"/>
      <c r="OEQ882" s="28"/>
      <c r="OER882" s="28"/>
      <c r="OES882" s="28"/>
      <c r="OET882" s="28"/>
      <c r="OEU882" s="28"/>
      <c r="OEV882" s="28"/>
      <c r="OEW882" s="28"/>
      <c r="OEX882" s="28"/>
      <c r="OEY882" s="28"/>
      <c r="OEZ882" s="28"/>
      <c r="OFA882" s="28"/>
      <c r="OFB882" s="28"/>
      <c r="OFC882" s="28"/>
      <c r="OFD882" s="28"/>
      <c r="OFE882" s="28"/>
      <c r="OFF882" s="28"/>
      <c r="OFG882" s="28"/>
      <c r="OFH882" s="28"/>
      <c r="OFI882" s="28"/>
      <c r="OFJ882" s="28"/>
      <c r="OFK882" s="28"/>
      <c r="OFL882" s="28"/>
      <c r="OFM882" s="28"/>
      <c r="OFN882" s="28"/>
      <c r="OFO882" s="28"/>
      <c r="OFP882" s="28"/>
      <c r="OFQ882" s="28"/>
      <c r="OFR882" s="28"/>
      <c r="OFS882" s="28"/>
      <c r="OFT882" s="28"/>
      <c r="OFU882" s="28"/>
      <c r="OFV882" s="28"/>
      <c r="OFW882" s="28"/>
      <c r="OFX882" s="28"/>
      <c r="OFY882" s="28"/>
      <c r="OFZ882" s="28"/>
      <c r="OGA882" s="28"/>
      <c r="OGB882" s="28"/>
      <c r="OGC882" s="28"/>
      <c r="OGD882" s="28"/>
      <c r="OGE882" s="28"/>
      <c r="OGF882" s="28"/>
      <c r="OGG882" s="28"/>
      <c r="OGH882" s="28"/>
      <c r="OGI882" s="28"/>
      <c r="OGJ882" s="28"/>
      <c r="OGK882" s="28"/>
      <c r="OGL882" s="28"/>
      <c r="OGM882" s="28"/>
      <c r="OGN882" s="28"/>
      <c r="OGO882" s="28"/>
      <c r="OGP882" s="28"/>
      <c r="OGQ882" s="28"/>
      <c r="OGR882" s="28"/>
      <c r="OGS882" s="28"/>
      <c r="OGT882" s="28"/>
      <c r="OGU882" s="28"/>
      <c r="OGV882" s="28"/>
      <c r="OGW882" s="28"/>
      <c r="OGX882" s="28"/>
      <c r="OGY882" s="28"/>
      <c r="OGZ882" s="28"/>
      <c r="OHA882" s="28"/>
      <c r="OHB882" s="28"/>
      <c r="OHC882" s="28"/>
      <c r="OHD882" s="28"/>
      <c r="OHE882" s="28"/>
      <c r="OHF882" s="28"/>
      <c r="OHG882" s="28"/>
      <c r="OHH882" s="28"/>
      <c r="OHI882" s="28"/>
      <c r="OHJ882" s="28"/>
      <c r="OHK882" s="28"/>
      <c r="OHL882" s="28"/>
      <c r="OHM882" s="28"/>
      <c r="OHN882" s="28"/>
      <c r="OHO882" s="28"/>
      <c r="OHP882" s="28"/>
      <c r="OHQ882" s="28"/>
      <c r="OHR882" s="28"/>
      <c r="OHS882" s="28"/>
      <c r="OHT882" s="28"/>
      <c r="OHU882" s="28"/>
      <c r="OHV882" s="28"/>
      <c r="OHW882" s="28"/>
      <c r="OHX882" s="28"/>
      <c r="OHY882" s="28"/>
      <c r="OHZ882" s="28"/>
      <c r="OIA882" s="28"/>
      <c r="OIB882" s="28"/>
      <c r="OIC882" s="28"/>
      <c r="OID882" s="28"/>
      <c r="OIE882" s="28"/>
      <c r="OIF882" s="28"/>
      <c r="OIG882" s="28"/>
      <c r="OIH882" s="28"/>
      <c r="OII882" s="28"/>
      <c r="OIJ882" s="28"/>
      <c r="OIK882" s="28"/>
      <c r="OIL882" s="28"/>
      <c r="OIM882" s="28"/>
      <c r="OIN882" s="28"/>
      <c r="OIO882" s="28"/>
      <c r="OIP882" s="28"/>
      <c r="OIQ882" s="28"/>
      <c r="OIR882" s="28"/>
      <c r="OIS882" s="28"/>
      <c r="OIT882" s="28"/>
      <c r="OIU882" s="28"/>
      <c r="OIV882" s="28"/>
      <c r="OIW882" s="28"/>
      <c r="OIX882" s="28"/>
      <c r="OIY882" s="28"/>
      <c r="OIZ882" s="28"/>
      <c r="OJA882" s="28"/>
      <c r="OJB882" s="28"/>
      <c r="OJC882" s="28"/>
      <c r="OJD882" s="28"/>
      <c r="OJE882" s="28"/>
      <c r="OJF882" s="28"/>
      <c r="OJG882" s="28"/>
      <c r="OJH882" s="28"/>
      <c r="OJI882" s="28"/>
      <c r="OJJ882" s="28"/>
      <c r="OJK882" s="28"/>
      <c r="OJL882" s="28"/>
      <c r="OJM882" s="28"/>
      <c r="OJN882" s="28"/>
      <c r="OJO882" s="28"/>
      <c r="OJP882" s="28"/>
      <c r="OJQ882" s="28"/>
      <c r="OJR882" s="28"/>
      <c r="OJS882" s="28"/>
      <c r="OJT882" s="28"/>
      <c r="OJU882" s="28"/>
      <c r="OJV882" s="28"/>
      <c r="OJW882" s="28"/>
      <c r="OJX882" s="28"/>
      <c r="OJY882" s="28"/>
      <c r="OJZ882" s="28"/>
      <c r="OKA882" s="28"/>
      <c r="OKB882" s="28"/>
      <c r="OKC882" s="28"/>
      <c r="OKD882" s="28"/>
      <c r="OKE882" s="28"/>
      <c r="OKF882" s="28"/>
      <c r="OKG882" s="28"/>
      <c r="OKH882" s="28"/>
      <c r="OKI882" s="28"/>
      <c r="OKJ882" s="28"/>
      <c r="OKK882" s="28"/>
      <c r="OKL882" s="28"/>
      <c r="OKM882" s="28"/>
      <c r="OKN882" s="28"/>
      <c r="OKO882" s="28"/>
      <c r="OKP882" s="28"/>
      <c r="OKQ882" s="28"/>
      <c r="OKR882" s="28"/>
      <c r="OKS882" s="28"/>
      <c r="OKT882" s="28"/>
      <c r="OKU882" s="28"/>
      <c r="OKV882" s="28"/>
      <c r="OKW882" s="28"/>
      <c r="OKX882" s="28"/>
      <c r="OKY882" s="28"/>
      <c r="OKZ882" s="28"/>
      <c r="OLA882" s="28"/>
      <c r="OLB882" s="28"/>
      <c r="OLC882" s="28"/>
      <c r="OLD882" s="28"/>
      <c r="OLE882" s="28"/>
      <c r="OLF882" s="28"/>
      <c r="OLG882" s="28"/>
      <c r="OLH882" s="28"/>
      <c r="OLI882" s="28"/>
      <c r="OLJ882" s="28"/>
      <c r="OLK882" s="28"/>
      <c r="OLL882" s="28"/>
      <c r="OLM882" s="28"/>
      <c r="OLN882" s="28"/>
      <c r="OLO882" s="28"/>
      <c r="OLP882" s="28"/>
      <c r="OLQ882" s="28"/>
      <c r="OLR882" s="28"/>
      <c r="OLS882" s="28"/>
      <c r="OLT882" s="28"/>
      <c r="OLU882" s="28"/>
      <c r="OLV882" s="28"/>
      <c r="OLW882" s="28"/>
      <c r="OLX882" s="28"/>
      <c r="OLY882" s="28"/>
      <c r="OLZ882" s="28"/>
      <c r="OMA882" s="28"/>
      <c r="OMB882" s="28"/>
      <c r="OMC882" s="28"/>
      <c r="OMD882" s="28"/>
      <c r="OME882" s="28"/>
      <c r="OMF882" s="28"/>
      <c r="OMG882" s="28"/>
      <c r="OMH882" s="28"/>
      <c r="OMI882" s="28"/>
      <c r="OMJ882" s="28"/>
      <c r="OMK882" s="28"/>
      <c r="OML882" s="28"/>
      <c r="OMM882" s="28"/>
      <c r="OMN882" s="28"/>
      <c r="OMO882" s="28"/>
      <c r="OMP882" s="28"/>
      <c r="OMQ882" s="28"/>
      <c r="OMR882" s="28"/>
      <c r="OMS882" s="28"/>
      <c r="OMT882" s="28"/>
      <c r="OMU882" s="28"/>
      <c r="OMV882" s="28"/>
      <c r="OMW882" s="28"/>
      <c r="OMX882" s="28"/>
      <c r="OMY882" s="28"/>
      <c r="OMZ882" s="28"/>
      <c r="ONA882" s="28"/>
      <c r="ONB882" s="28"/>
      <c r="ONC882" s="28"/>
      <c r="OND882" s="28"/>
      <c r="ONE882" s="28"/>
      <c r="ONF882" s="28"/>
      <c r="ONG882" s="28"/>
      <c r="ONH882" s="28"/>
      <c r="ONI882" s="28"/>
      <c r="ONJ882" s="28"/>
      <c r="ONK882" s="28"/>
      <c r="ONL882" s="28"/>
      <c r="ONM882" s="28"/>
      <c r="ONN882" s="28"/>
      <c r="ONO882" s="28"/>
      <c r="ONP882" s="28"/>
      <c r="ONQ882" s="28"/>
      <c r="ONR882" s="28"/>
      <c r="ONS882" s="28"/>
      <c r="ONT882" s="28"/>
      <c r="ONU882" s="28"/>
      <c r="ONV882" s="28"/>
      <c r="ONW882" s="28"/>
      <c r="ONX882" s="28"/>
      <c r="ONY882" s="28"/>
      <c r="ONZ882" s="28"/>
      <c r="OOA882" s="28"/>
      <c r="OOB882" s="28"/>
      <c r="OOC882" s="28"/>
      <c r="OOD882" s="28"/>
      <c r="OOE882" s="28"/>
      <c r="OOF882" s="28"/>
      <c r="OOG882" s="28"/>
      <c r="OOH882" s="28"/>
      <c r="OOI882" s="28"/>
      <c r="OOJ882" s="28"/>
      <c r="OOK882" s="28"/>
      <c r="OOL882" s="28"/>
      <c r="OOM882" s="28"/>
      <c r="OON882" s="28"/>
      <c r="OOO882" s="28"/>
      <c r="OOP882" s="28"/>
      <c r="OOQ882" s="28"/>
      <c r="OOR882" s="28"/>
      <c r="OOS882" s="28"/>
      <c r="OOT882" s="28"/>
      <c r="OOU882" s="28"/>
      <c r="OOV882" s="28"/>
      <c r="OOW882" s="28"/>
      <c r="OOX882" s="28"/>
      <c r="OOY882" s="28"/>
      <c r="OOZ882" s="28"/>
      <c r="OPA882" s="28"/>
      <c r="OPB882" s="28"/>
      <c r="OPC882" s="28"/>
      <c r="OPD882" s="28"/>
      <c r="OPE882" s="28"/>
      <c r="OPF882" s="28"/>
      <c r="OPG882" s="28"/>
      <c r="OPH882" s="28"/>
      <c r="OPI882" s="28"/>
      <c r="OPJ882" s="28"/>
      <c r="OPK882" s="28"/>
      <c r="OPL882" s="28"/>
      <c r="OPM882" s="28"/>
      <c r="OPN882" s="28"/>
      <c r="OPO882" s="28"/>
      <c r="OPP882" s="28"/>
      <c r="OPQ882" s="28"/>
      <c r="OPR882" s="28"/>
      <c r="OPS882" s="28"/>
      <c r="OPT882" s="28"/>
      <c r="OPU882" s="28"/>
      <c r="OPV882" s="28"/>
      <c r="OPW882" s="28"/>
      <c r="OPX882" s="28"/>
      <c r="OPY882" s="28"/>
      <c r="OPZ882" s="28"/>
      <c r="OQA882" s="28"/>
      <c r="OQB882" s="28"/>
      <c r="OQC882" s="28"/>
      <c r="OQD882" s="28"/>
      <c r="OQE882" s="28"/>
      <c r="OQF882" s="28"/>
      <c r="OQG882" s="28"/>
      <c r="OQH882" s="28"/>
      <c r="OQI882" s="28"/>
      <c r="OQJ882" s="28"/>
      <c r="OQK882" s="28"/>
      <c r="OQL882" s="28"/>
      <c r="OQM882" s="28"/>
      <c r="OQN882" s="28"/>
      <c r="OQO882" s="28"/>
      <c r="OQP882" s="28"/>
      <c r="OQQ882" s="28"/>
      <c r="OQR882" s="28"/>
      <c r="OQS882" s="28"/>
      <c r="OQT882" s="28"/>
      <c r="OQU882" s="28"/>
      <c r="OQV882" s="28"/>
      <c r="OQW882" s="28"/>
      <c r="OQX882" s="28"/>
      <c r="OQY882" s="28"/>
      <c r="OQZ882" s="28"/>
      <c r="ORA882" s="28"/>
      <c r="ORB882" s="28"/>
      <c r="ORC882" s="28"/>
      <c r="ORD882" s="28"/>
      <c r="ORE882" s="28"/>
      <c r="ORF882" s="28"/>
      <c r="ORG882" s="28"/>
      <c r="ORH882" s="28"/>
      <c r="ORI882" s="28"/>
      <c r="ORJ882" s="28"/>
      <c r="ORK882" s="28"/>
      <c r="ORL882" s="28"/>
      <c r="ORM882" s="28"/>
      <c r="ORN882" s="28"/>
      <c r="ORO882" s="28"/>
      <c r="ORP882" s="28"/>
      <c r="ORQ882" s="28"/>
      <c r="ORR882" s="28"/>
      <c r="ORS882" s="28"/>
      <c r="ORT882" s="28"/>
      <c r="ORU882" s="28"/>
      <c r="ORV882" s="28"/>
      <c r="ORW882" s="28"/>
      <c r="ORX882" s="28"/>
      <c r="ORY882" s="28"/>
      <c r="ORZ882" s="28"/>
      <c r="OSA882" s="28"/>
      <c r="OSB882" s="28"/>
      <c r="OSC882" s="28"/>
      <c r="OSD882" s="28"/>
      <c r="OSE882" s="28"/>
      <c r="OSF882" s="28"/>
      <c r="OSG882" s="28"/>
      <c r="OSH882" s="28"/>
      <c r="OSI882" s="28"/>
      <c r="OSJ882" s="28"/>
      <c r="OSK882" s="28"/>
      <c r="OSL882" s="28"/>
      <c r="OSM882" s="28"/>
      <c r="OSN882" s="28"/>
      <c r="OSO882" s="28"/>
      <c r="OSP882" s="28"/>
      <c r="OSQ882" s="28"/>
      <c r="OSR882" s="28"/>
      <c r="OSS882" s="28"/>
      <c r="OST882" s="28"/>
      <c r="OSU882" s="28"/>
      <c r="OSV882" s="28"/>
      <c r="OSW882" s="28"/>
      <c r="OSX882" s="28"/>
      <c r="OSY882" s="28"/>
      <c r="OSZ882" s="28"/>
      <c r="OTA882" s="28"/>
      <c r="OTB882" s="28"/>
      <c r="OTC882" s="28"/>
      <c r="OTD882" s="28"/>
      <c r="OTE882" s="28"/>
      <c r="OTF882" s="28"/>
      <c r="OTG882" s="28"/>
      <c r="OTH882" s="28"/>
      <c r="OTI882" s="28"/>
      <c r="OTJ882" s="28"/>
      <c r="OTK882" s="28"/>
      <c r="OTL882" s="28"/>
      <c r="OTM882" s="28"/>
      <c r="OTN882" s="28"/>
      <c r="OTO882" s="28"/>
      <c r="OTP882" s="28"/>
      <c r="OTQ882" s="28"/>
      <c r="OTR882" s="28"/>
      <c r="OTS882" s="28"/>
      <c r="OTT882" s="28"/>
      <c r="OTU882" s="28"/>
      <c r="OTV882" s="28"/>
      <c r="OTW882" s="28"/>
      <c r="OTX882" s="28"/>
      <c r="OTY882" s="28"/>
      <c r="OTZ882" s="28"/>
      <c r="OUA882" s="28"/>
      <c r="OUB882" s="28"/>
      <c r="OUC882" s="28"/>
      <c r="OUD882" s="28"/>
      <c r="OUE882" s="28"/>
      <c r="OUF882" s="28"/>
      <c r="OUG882" s="28"/>
      <c r="OUH882" s="28"/>
      <c r="OUI882" s="28"/>
      <c r="OUJ882" s="28"/>
      <c r="OUK882" s="28"/>
      <c r="OUL882" s="28"/>
      <c r="OUM882" s="28"/>
      <c r="OUN882" s="28"/>
      <c r="OUO882" s="28"/>
      <c r="OUP882" s="28"/>
      <c r="OUQ882" s="28"/>
      <c r="OUR882" s="28"/>
      <c r="OUS882" s="28"/>
      <c r="OUT882" s="28"/>
      <c r="OUU882" s="28"/>
      <c r="OUV882" s="28"/>
      <c r="OUW882" s="28"/>
      <c r="OUX882" s="28"/>
      <c r="OUY882" s="28"/>
      <c r="OUZ882" s="28"/>
      <c r="OVA882" s="28"/>
      <c r="OVB882" s="28"/>
      <c r="OVC882" s="28"/>
      <c r="OVD882" s="28"/>
      <c r="OVE882" s="28"/>
      <c r="OVF882" s="28"/>
      <c r="OVG882" s="28"/>
      <c r="OVH882" s="28"/>
      <c r="OVI882" s="28"/>
      <c r="OVJ882" s="28"/>
      <c r="OVK882" s="28"/>
      <c r="OVL882" s="28"/>
      <c r="OVM882" s="28"/>
      <c r="OVN882" s="28"/>
      <c r="OVO882" s="28"/>
      <c r="OVP882" s="28"/>
      <c r="OVQ882" s="28"/>
      <c r="OVR882" s="28"/>
      <c r="OVS882" s="28"/>
      <c r="OVT882" s="28"/>
      <c r="OVU882" s="28"/>
      <c r="OVV882" s="28"/>
      <c r="OVW882" s="28"/>
      <c r="OVX882" s="28"/>
      <c r="OVY882" s="28"/>
      <c r="OVZ882" s="28"/>
      <c r="OWA882" s="28"/>
      <c r="OWB882" s="28"/>
      <c r="OWC882" s="28"/>
      <c r="OWD882" s="28"/>
      <c r="OWE882" s="28"/>
      <c r="OWF882" s="28"/>
      <c r="OWG882" s="28"/>
      <c r="OWH882" s="28"/>
      <c r="OWI882" s="28"/>
      <c r="OWJ882" s="28"/>
      <c r="OWK882" s="28"/>
      <c r="OWL882" s="28"/>
      <c r="OWM882" s="28"/>
      <c r="OWN882" s="28"/>
      <c r="OWO882" s="28"/>
      <c r="OWP882" s="28"/>
      <c r="OWQ882" s="28"/>
      <c r="OWR882" s="28"/>
      <c r="OWS882" s="28"/>
      <c r="OWT882" s="28"/>
      <c r="OWU882" s="28"/>
      <c r="OWV882" s="28"/>
      <c r="OWW882" s="28"/>
      <c r="OWX882" s="28"/>
      <c r="OWY882" s="28"/>
      <c r="OWZ882" s="28"/>
      <c r="OXA882" s="28"/>
      <c r="OXB882" s="28"/>
      <c r="OXC882" s="28"/>
      <c r="OXD882" s="28"/>
      <c r="OXE882" s="28"/>
      <c r="OXF882" s="28"/>
      <c r="OXG882" s="28"/>
      <c r="OXH882" s="28"/>
      <c r="OXI882" s="28"/>
      <c r="OXJ882" s="28"/>
      <c r="OXK882" s="28"/>
      <c r="OXL882" s="28"/>
      <c r="OXM882" s="28"/>
      <c r="OXN882" s="28"/>
      <c r="OXO882" s="28"/>
      <c r="OXP882" s="28"/>
      <c r="OXQ882" s="28"/>
      <c r="OXR882" s="28"/>
      <c r="OXS882" s="28"/>
      <c r="OXT882" s="28"/>
      <c r="OXU882" s="28"/>
      <c r="OXV882" s="28"/>
      <c r="OXW882" s="28"/>
      <c r="OXX882" s="28"/>
      <c r="OXY882" s="28"/>
      <c r="OXZ882" s="28"/>
      <c r="OYA882" s="28"/>
      <c r="OYB882" s="28"/>
      <c r="OYC882" s="28"/>
      <c r="OYD882" s="28"/>
      <c r="OYE882" s="28"/>
      <c r="OYF882" s="28"/>
      <c r="OYG882" s="28"/>
      <c r="OYH882" s="28"/>
      <c r="OYI882" s="28"/>
      <c r="OYJ882" s="28"/>
      <c r="OYK882" s="28"/>
      <c r="OYL882" s="28"/>
      <c r="OYM882" s="28"/>
      <c r="OYN882" s="28"/>
      <c r="OYO882" s="28"/>
      <c r="OYP882" s="28"/>
      <c r="OYQ882" s="28"/>
      <c r="OYR882" s="28"/>
      <c r="OYS882" s="28"/>
      <c r="OYT882" s="28"/>
      <c r="OYU882" s="28"/>
      <c r="OYV882" s="28"/>
      <c r="OYW882" s="28"/>
      <c r="OYX882" s="28"/>
      <c r="OYY882" s="28"/>
      <c r="OYZ882" s="28"/>
      <c r="OZA882" s="28"/>
      <c r="OZB882" s="28"/>
      <c r="OZC882" s="28"/>
      <c r="OZD882" s="28"/>
      <c r="OZE882" s="28"/>
      <c r="OZF882" s="28"/>
      <c r="OZG882" s="28"/>
      <c r="OZH882" s="28"/>
      <c r="OZI882" s="28"/>
      <c r="OZJ882" s="28"/>
      <c r="OZK882" s="28"/>
      <c r="OZL882" s="28"/>
      <c r="OZM882" s="28"/>
      <c r="OZN882" s="28"/>
      <c r="OZO882" s="28"/>
      <c r="OZP882" s="28"/>
      <c r="OZQ882" s="28"/>
      <c r="OZR882" s="28"/>
      <c r="OZS882" s="28"/>
      <c r="OZT882" s="28"/>
      <c r="OZU882" s="28"/>
      <c r="OZV882" s="28"/>
      <c r="OZW882" s="28"/>
      <c r="OZX882" s="28"/>
      <c r="OZY882" s="28"/>
      <c r="OZZ882" s="28"/>
      <c r="PAA882" s="28"/>
      <c r="PAB882" s="28"/>
      <c r="PAC882" s="28"/>
      <c r="PAD882" s="28"/>
      <c r="PAE882" s="28"/>
      <c r="PAF882" s="28"/>
      <c r="PAG882" s="28"/>
      <c r="PAH882" s="28"/>
      <c r="PAI882" s="28"/>
      <c r="PAJ882" s="28"/>
      <c r="PAK882" s="28"/>
      <c r="PAL882" s="28"/>
      <c r="PAM882" s="28"/>
      <c r="PAN882" s="28"/>
      <c r="PAO882" s="28"/>
      <c r="PAP882" s="28"/>
      <c r="PAQ882" s="28"/>
      <c r="PAR882" s="28"/>
      <c r="PAS882" s="28"/>
      <c r="PAT882" s="28"/>
      <c r="PAU882" s="28"/>
      <c r="PAV882" s="28"/>
      <c r="PAW882" s="28"/>
      <c r="PAX882" s="28"/>
      <c r="PAY882" s="28"/>
      <c r="PAZ882" s="28"/>
      <c r="PBA882" s="28"/>
      <c r="PBB882" s="28"/>
      <c r="PBC882" s="28"/>
      <c r="PBD882" s="28"/>
      <c r="PBE882" s="28"/>
      <c r="PBF882" s="28"/>
      <c r="PBG882" s="28"/>
      <c r="PBH882" s="28"/>
      <c r="PBI882" s="28"/>
      <c r="PBJ882" s="28"/>
      <c r="PBK882" s="28"/>
      <c r="PBL882" s="28"/>
      <c r="PBM882" s="28"/>
      <c r="PBN882" s="28"/>
      <c r="PBO882" s="28"/>
      <c r="PBP882" s="28"/>
      <c r="PBQ882" s="28"/>
      <c r="PBR882" s="28"/>
      <c r="PBS882" s="28"/>
      <c r="PBT882" s="28"/>
      <c r="PBU882" s="28"/>
      <c r="PBV882" s="28"/>
      <c r="PBW882" s="28"/>
      <c r="PBX882" s="28"/>
      <c r="PBY882" s="28"/>
      <c r="PBZ882" s="28"/>
      <c r="PCA882" s="28"/>
      <c r="PCB882" s="28"/>
      <c r="PCC882" s="28"/>
      <c r="PCD882" s="28"/>
      <c r="PCE882" s="28"/>
      <c r="PCF882" s="28"/>
      <c r="PCG882" s="28"/>
      <c r="PCH882" s="28"/>
      <c r="PCI882" s="28"/>
      <c r="PCJ882" s="28"/>
      <c r="PCK882" s="28"/>
      <c r="PCL882" s="28"/>
      <c r="PCM882" s="28"/>
      <c r="PCN882" s="28"/>
      <c r="PCO882" s="28"/>
      <c r="PCP882" s="28"/>
      <c r="PCQ882" s="28"/>
      <c r="PCR882" s="28"/>
      <c r="PCS882" s="28"/>
      <c r="PCT882" s="28"/>
      <c r="PCU882" s="28"/>
      <c r="PCV882" s="28"/>
      <c r="PCW882" s="28"/>
      <c r="PCX882" s="28"/>
      <c r="PCY882" s="28"/>
      <c r="PCZ882" s="28"/>
      <c r="PDA882" s="28"/>
      <c r="PDB882" s="28"/>
      <c r="PDC882" s="28"/>
      <c r="PDD882" s="28"/>
      <c r="PDE882" s="28"/>
      <c r="PDF882" s="28"/>
      <c r="PDG882" s="28"/>
      <c r="PDH882" s="28"/>
      <c r="PDI882" s="28"/>
      <c r="PDJ882" s="28"/>
      <c r="PDK882" s="28"/>
      <c r="PDL882" s="28"/>
      <c r="PDM882" s="28"/>
      <c r="PDN882" s="28"/>
      <c r="PDO882" s="28"/>
      <c r="PDP882" s="28"/>
      <c r="PDQ882" s="28"/>
      <c r="PDR882" s="28"/>
      <c r="PDS882" s="28"/>
      <c r="PDT882" s="28"/>
      <c r="PDU882" s="28"/>
      <c r="PDV882" s="28"/>
      <c r="PDW882" s="28"/>
      <c r="PDX882" s="28"/>
      <c r="PDY882" s="28"/>
      <c r="PDZ882" s="28"/>
      <c r="PEA882" s="28"/>
      <c r="PEB882" s="28"/>
      <c r="PEC882" s="28"/>
      <c r="PED882" s="28"/>
      <c r="PEE882" s="28"/>
      <c r="PEF882" s="28"/>
      <c r="PEG882" s="28"/>
      <c r="PEH882" s="28"/>
      <c r="PEI882" s="28"/>
      <c r="PEJ882" s="28"/>
      <c r="PEK882" s="28"/>
      <c r="PEL882" s="28"/>
      <c r="PEM882" s="28"/>
      <c r="PEN882" s="28"/>
      <c r="PEO882" s="28"/>
      <c r="PEP882" s="28"/>
      <c r="PEQ882" s="28"/>
      <c r="PER882" s="28"/>
      <c r="PES882" s="28"/>
      <c r="PET882" s="28"/>
      <c r="PEU882" s="28"/>
      <c r="PEV882" s="28"/>
      <c r="PEW882" s="28"/>
      <c r="PEX882" s="28"/>
      <c r="PEY882" s="28"/>
      <c r="PEZ882" s="28"/>
      <c r="PFA882" s="28"/>
      <c r="PFB882" s="28"/>
      <c r="PFC882" s="28"/>
      <c r="PFD882" s="28"/>
      <c r="PFE882" s="28"/>
      <c r="PFF882" s="28"/>
      <c r="PFG882" s="28"/>
      <c r="PFH882" s="28"/>
      <c r="PFI882" s="28"/>
      <c r="PFJ882" s="28"/>
      <c r="PFK882" s="28"/>
      <c r="PFL882" s="28"/>
      <c r="PFM882" s="28"/>
      <c r="PFN882" s="28"/>
      <c r="PFO882" s="28"/>
      <c r="PFP882" s="28"/>
      <c r="PFQ882" s="28"/>
      <c r="PFR882" s="28"/>
      <c r="PFS882" s="28"/>
      <c r="PFT882" s="28"/>
      <c r="PFU882" s="28"/>
      <c r="PFV882" s="28"/>
      <c r="PFW882" s="28"/>
      <c r="PFX882" s="28"/>
      <c r="PFY882" s="28"/>
      <c r="PFZ882" s="28"/>
      <c r="PGA882" s="28"/>
      <c r="PGB882" s="28"/>
      <c r="PGC882" s="28"/>
      <c r="PGD882" s="28"/>
      <c r="PGE882" s="28"/>
      <c r="PGF882" s="28"/>
      <c r="PGG882" s="28"/>
      <c r="PGH882" s="28"/>
      <c r="PGI882" s="28"/>
      <c r="PGJ882" s="28"/>
      <c r="PGK882" s="28"/>
      <c r="PGL882" s="28"/>
      <c r="PGM882" s="28"/>
      <c r="PGN882" s="28"/>
      <c r="PGO882" s="28"/>
      <c r="PGP882" s="28"/>
      <c r="PGQ882" s="28"/>
      <c r="PGR882" s="28"/>
      <c r="PGS882" s="28"/>
      <c r="PGT882" s="28"/>
      <c r="PGU882" s="28"/>
      <c r="PGV882" s="28"/>
      <c r="PGW882" s="28"/>
      <c r="PGX882" s="28"/>
      <c r="PGY882" s="28"/>
      <c r="PGZ882" s="28"/>
      <c r="PHA882" s="28"/>
      <c r="PHB882" s="28"/>
      <c r="PHC882" s="28"/>
      <c r="PHD882" s="28"/>
      <c r="PHE882" s="28"/>
      <c r="PHF882" s="28"/>
      <c r="PHG882" s="28"/>
      <c r="PHH882" s="28"/>
      <c r="PHI882" s="28"/>
      <c r="PHJ882" s="28"/>
      <c r="PHK882" s="28"/>
      <c r="PHL882" s="28"/>
      <c r="PHM882" s="28"/>
      <c r="PHN882" s="28"/>
      <c r="PHO882" s="28"/>
      <c r="PHP882" s="28"/>
      <c r="PHQ882" s="28"/>
      <c r="PHR882" s="28"/>
      <c r="PHS882" s="28"/>
      <c r="PHT882" s="28"/>
      <c r="PHU882" s="28"/>
      <c r="PHV882" s="28"/>
      <c r="PHW882" s="28"/>
      <c r="PHX882" s="28"/>
      <c r="PHY882" s="28"/>
      <c r="PHZ882" s="28"/>
      <c r="PIA882" s="28"/>
      <c r="PIB882" s="28"/>
      <c r="PIC882" s="28"/>
      <c r="PID882" s="28"/>
      <c r="PIE882" s="28"/>
      <c r="PIF882" s="28"/>
      <c r="PIG882" s="28"/>
      <c r="PIH882" s="28"/>
      <c r="PII882" s="28"/>
      <c r="PIJ882" s="28"/>
      <c r="PIK882" s="28"/>
      <c r="PIL882" s="28"/>
      <c r="PIM882" s="28"/>
      <c r="PIN882" s="28"/>
      <c r="PIO882" s="28"/>
      <c r="PIP882" s="28"/>
      <c r="PIQ882" s="28"/>
      <c r="PIR882" s="28"/>
      <c r="PIS882" s="28"/>
      <c r="PIT882" s="28"/>
      <c r="PIU882" s="28"/>
      <c r="PIV882" s="28"/>
      <c r="PIW882" s="28"/>
      <c r="PIX882" s="28"/>
      <c r="PIY882" s="28"/>
      <c r="PIZ882" s="28"/>
      <c r="PJA882" s="28"/>
      <c r="PJB882" s="28"/>
      <c r="PJC882" s="28"/>
      <c r="PJD882" s="28"/>
      <c r="PJE882" s="28"/>
      <c r="PJF882" s="28"/>
      <c r="PJG882" s="28"/>
      <c r="PJH882" s="28"/>
      <c r="PJI882" s="28"/>
      <c r="PJJ882" s="28"/>
      <c r="PJK882" s="28"/>
      <c r="PJL882" s="28"/>
      <c r="PJM882" s="28"/>
      <c r="PJN882" s="28"/>
      <c r="PJO882" s="28"/>
      <c r="PJP882" s="28"/>
      <c r="PJQ882" s="28"/>
      <c r="PJR882" s="28"/>
      <c r="PJS882" s="28"/>
      <c r="PJT882" s="28"/>
      <c r="PJU882" s="28"/>
      <c r="PJV882" s="28"/>
      <c r="PJW882" s="28"/>
      <c r="PJX882" s="28"/>
      <c r="PJY882" s="28"/>
      <c r="PJZ882" s="28"/>
      <c r="PKA882" s="28"/>
      <c r="PKB882" s="28"/>
      <c r="PKC882" s="28"/>
      <c r="PKD882" s="28"/>
      <c r="PKE882" s="28"/>
      <c r="PKF882" s="28"/>
      <c r="PKG882" s="28"/>
      <c r="PKH882" s="28"/>
      <c r="PKI882" s="28"/>
      <c r="PKJ882" s="28"/>
      <c r="PKK882" s="28"/>
      <c r="PKL882" s="28"/>
      <c r="PKM882" s="28"/>
      <c r="PKN882" s="28"/>
      <c r="PKO882" s="28"/>
      <c r="PKP882" s="28"/>
      <c r="PKQ882" s="28"/>
      <c r="PKR882" s="28"/>
      <c r="PKS882" s="28"/>
      <c r="PKT882" s="28"/>
      <c r="PKU882" s="28"/>
      <c r="PKV882" s="28"/>
      <c r="PKW882" s="28"/>
      <c r="PKX882" s="28"/>
      <c r="PKY882" s="28"/>
      <c r="PKZ882" s="28"/>
      <c r="PLA882" s="28"/>
      <c r="PLB882" s="28"/>
      <c r="PLC882" s="28"/>
      <c r="PLD882" s="28"/>
      <c r="PLE882" s="28"/>
      <c r="PLF882" s="28"/>
      <c r="PLG882" s="28"/>
      <c r="PLH882" s="28"/>
      <c r="PLI882" s="28"/>
      <c r="PLJ882" s="28"/>
      <c r="PLK882" s="28"/>
      <c r="PLL882" s="28"/>
      <c r="PLM882" s="28"/>
      <c r="PLN882" s="28"/>
      <c r="PLO882" s="28"/>
      <c r="PLP882" s="28"/>
      <c r="PLQ882" s="28"/>
      <c r="PLR882" s="28"/>
      <c r="PLS882" s="28"/>
      <c r="PLT882" s="28"/>
      <c r="PLU882" s="28"/>
      <c r="PLV882" s="28"/>
      <c r="PLW882" s="28"/>
      <c r="PLX882" s="28"/>
      <c r="PLY882" s="28"/>
      <c r="PLZ882" s="28"/>
      <c r="PMA882" s="28"/>
      <c r="PMB882" s="28"/>
      <c r="PMC882" s="28"/>
      <c r="PMD882" s="28"/>
      <c r="PME882" s="28"/>
      <c r="PMF882" s="28"/>
      <c r="PMG882" s="28"/>
      <c r="PMH882" s="28"/>
      <c r="PMI882" s="28"/>
      <c r="PMJ882" s="28"/>
      <c r="PMK882" s="28"/>
      <c r="PML882" s="28"/>
      <c r="PMM882" s="28"/>
      <c r="PMN882" s="28"/>
      <c r="PMO882" s="28"/>
      <c r="PMP882" s="28"/>
      <c r="PMQ882" s="28"/>
      <c r="PMR882" s="28"/>
      <c r="PMS882" s="28"/>
      <c r="PMT882" s="28"/>
      <c r="PMU882" s="28"/>
      <c r="PMV882" s="28"/>
      <c r="PMW882" s="28"/>
      <c r="PMX882" s="28"/>
      <c r="PMY882" s="28"/>
      <c r="PMZ882" s="28"/>
      <c r="PNA882" s="28"/>
      <c r="PNB882" s="28"/>
      <c r="PNC882" s="28"/>
      <c r="PND882" s="28"/>
      <c r="PNE882" s="28"/>
      <c r="PNF882" s="28"/>
      <c r="PNG882" s="28"/>
      <c r="PNH882" s="28"/>
      <c r="PNI882" s="28"/>
      <c r="PNJ882" s="28"/>
      <c r="PNK882" s="28"/>
      <c r="PNL882" s="28"/>
      <c r="PNM882" s="28"/>
      <c r="PNN882" s="28"/>
      <c r="PNO882" s="28"/>
      <c r="PNP882" s="28"/>
      <c r="PNQ882" s="28"/>
      <c r="PNR882" s="28"/>
      <c r="PNS882" s="28"/>
      <c r="PNT882" s="28"/>
      <c r="PNU882" s="28"/>
      <c r="PNV882" s="28"/>
      <c r="PNW882" s="28"/>
      <c r="PNX882" s="28"/>
      <c r="PNY882" s="28"/>
      <c r="PNZ882" s="28"/>
      <c r="POA882" s="28"/>
      <c r="POB882" s="28"/>
      <c r="POC882" s="28"/>
      <c r="POD882" s="28"/>
      <c r="POE882" s="28"/>
      <c r="POF882" s="28"/>
      <c r="POG882" s="28"/>
      <c r="POH882" s="28"/>
      <c r="POI882" s="28"/>
      <c r="POJ882" s="28"/>
      <c r="POK882" s="28"/>
      <c r="POL882" s="28"/>
      <c r="POM882" s="28"/>
      <c r="PON882" s="28"/>
      <c r="POO882" s="28"/>
      <c r="POP882" s="28"/>
      <c r="POQ882" s="28"/>
      <c r="POR882" s="28"/>
      <c r="POS882" s="28"/>
      <c r="POT882" s="28"/>
      <c r="POU882" s="28"/>
      <c r="POV882" s="28"/>
      <c r="POW882" s="28"/>
      <c r="POX882" s="28"/>
      <c r="POY882" s="28"/>
      <c r="POZ882" s="28"/>
      <c r="PPA882" s="28"/>
      <c r="PPB882" s="28"/>
      <c r="PPC882" s="28"/>
      <c r="PPD882" s="28"/>
      <c r="PPE882" s="28"/>
      <c r="PPF882" s="28"/>
      <c r="PPG882" s="28"/>
      <c r="PPH882" s="28"/>
      <c r="PPI882" s="28"/>
      <c r="PPJ882" s="28"/>
      <c r="PPK882" s="28"/>
      <c r="PPL882" s="28"/>
      <c r="PPM882" s="28"/>
      <c r="PPN882" s="28"/>
      <c r="PPO882" s="28"/>
      <c r="PPP882" s="28"/>
      <c r="PPQ882" s="28"/>
      <c r="PPR882" s="28"/>
      <c r="PPS882" s="28"/>
      <c r="PPT882" s="28"/>
      <c r="PPU882" s="28"/>
      <c r="PPV882" s="28"/>
      <c r="PPW882" s="28"/>
      <c r="PPX882" s="28"/>
      <c r="PPY882" s="28"/>
      <c r="PPZ882" s="28"/>
      <c r="PQA882" s="28"/>
      <c r="PQB882" s="28"/>
      <c r="PQC882" s="28"/>
      <c r="PQD882" s="28"/>
      <c r="PQE882" s="28"/>
      <c r="PQF882" s="28"/>
      <c r="PQG882" s="28"/>
      <c r="PQH882" s="28"/>
      <c r="PQI882" s="28"/>
      <c r="PQJ882" s="28"/>
      <c r="PQK882" s="28"/>
      <c r="PQL882" s="28"/>
      <c r="PQM882" s="28"/>
      <c r="PQN882" s="28"/>
      <c r="PQO882" s="28"/>
      <c r="PQP882" s="28"/>
      <c r="PQQ882" s="28"/>
      <c r="PQR882" s="28"/>
      <c r="PQS882" s="28"/>
      <c r="PQT882" s="28"/>
      <c r="PQU882" s="28"/>
      <c r="PQV882" s="28"/>
      <c r="PQW882" s="28"/>
      <c r="PQX882" s="28"/>
      <c r="PQY882" s="28"/>
      <c r="PQZ882" s="28"/>
      <c r="PRA882" s="28"/>
      <c r="PRB882" s="28"/>
      <c r="PRC882" s="28"/>
      <c r="PRD882" s="28"/>
      <c r="PRE882" s="28"/>
      <c r="PRF882" s="28"/>
      <c r="PRG882" s="28"/>
      <c r="PRH882" s="28"/>
      <c r="PRI882" s="28"/>
      <c r="PRJ882" s="28"/>
      <c r="PRK882" s="28"/>
      <c r="PRL882" s="28"/>
      <c r="PRM882" s="28"/>
      <c r="PRN882" s="28"/>
      <c r="PRO882" s="28"/>
      <c r="PRP882" s="28"/>
      <c r="PRQ882" s="28"/>
      <c r="PRR882" s="28"/>
      <c r="PRS882" s="28"/>
      <c r="PRT882" s="28"/>
      <c r="PRU882" s="28"/>
      <c r="PRV882" s="28"/>
      <c r="PRW882" s="28"/>
      <c r="PRX882" s="28"/>
      <c r="PRY882" s="28"/>
      <c r="PRZ882" s="28"/>
      <c r="PSA882" s="28"/>
      <c r="PSB882" s="28"/>
      <c r="PSC882" s="28"/>
      <c r="PSD882" s="28"/>
      <c r="PSE882" s="28"/>
      <c r="PSF882" s="28"/>
      <c r="PSG882" s="28"/>
      <c r="PSH882" s="28"/>
      <c r="PSI882" s="28"/>
      <c r="PSJ882" s="28"/>
      <c r="PSK882" s="28"/>
      <c r="PSL882" s="28"/>
      <c r="PSM882" s="28"/>
      <c r="PSN882" s="28"/>
      <c r="PSO882" s="28"/>
      <c r="PSP882" s="28"/>
      <c r="PSQ882" s="28"/>
      <c r="PSR882" s="28"/>
      <c r="PSS882" s="28"/>
      <c r="PST882" s="28"/>
      <c r="PSU882" s="28"/>
      <c r="PSV882" s="28"/>
      <c r="PSW882" s="28"/>
      <c r="PSX882" s="28"/>
      <c r="PSY882" s="28"/>
      <c r="PSZ882" s="28"/>
      <c r="PTA882" s="28"/>
      <c r="PTB882" s="28"/>
      <c r="PTC882" s="28"/>
      <c r="PTD882" s="28"/>
      <c r="PTE882" s="28"/>
      <c r="PTF882" s="28"/>
      <c r="PTG882" s="28"/>
      <c r="PTH882" s="28"/>
      <c r="PTI882" s="28"/>
      <c r="PTJ882" s="28"/>
      <c r="PTK882" s="28"/>
      <c r="PTL882" s="28"/>
      <c r="PTM882" s="28"/>
      <c r="PTN882" s="28"/>
      <c r="PTO882" s="28"/>
      <c r="PTP882" s="28"/>
      <c r="PTQ882" s="28"/>
      <c r="PTR882" s="28"/>
      <c r="PTS882" s="28"/>
      <c r="PTT882" s="28"/>
      <c r="PTU882" s="28"/>
      <c r="PTV882" s="28"/>
      <c r="PTW882" s="28"/>
      <c r="PTX882" s="28"/>
      <c r="PTY882" s="28"/>
      <c r="PTZ882" s="28"/>
      <c r="PUA882" s="28"/>
      <c r="PUB882" s="28"/>
      <c r="PUC882" s="28"/>
      <c r="PUD882" s="28"/>
      <c r="PUE882" s="28"/>
      <c r="PUF882" s="28"/>
      <c r="PUG882" s="28"/>
      <c r="PUH882" s="28"/>
      <c r="PUI882" s="28"/>
      <c r="PUJ882" s="28"/>
      <c r="PUK882" s="28"/>
      <c r="PUL882" s="28"/>
      <c r="PUM882" s="28"/>
      <c r="PUN882" s="28"/>
      <c r="PUO882" s="28"/>
      <c r="PUP882" s="28"/>
      <c r="PUQ882" s="28"/>
      <c r="PUR882" s="28"/>
      <c r="PUS882" s="28"/>
      <c r="PUT882" s="28"/>
      <c r="PUU882" s="28"/>
      <c r="PUV882" s="28"/>
      <c r="PUW882" s="28"/>
      <c r="PUX882" s="28"/>
      <c r="PUY882" s="28"/>
      <c r="PUZ882" s="28"/>
      <c r="PVA882" s="28"/>
      <c r="PVB882" s="28"/>
      <c r="PVC882" s="28"/>
      <c r="PVD882" s="28"/>
      <c r="PVE882" s="28"/>
      <c r="PVF882" s="28"/>
      <c r="PVG882" s="28"/>
      <c r="PVH882" s="28"/>
      <c r="PVI882" s="28"/>
      <c r="PVJ882" s="28"/>
      <c r="PVK882" s="28"/>
      <c r="PVL882" s="28"/>
      <c r="PVM882" s="28"/>
      <c r="PVN882" s="28"/>
      <c r="PVO882" s="28"/>
      <c r="PVP882" s="28"/>
      <c r="PVQ882" s="28"/>
      <c r="PVR882" s="28"/>
      <c r="PVS882" s="28"/>
      <c r="PVT882" s="28"/>
      <c r="PVU882" s="28"/>
      <c r="PVV882" s="28"/>
      <c r="PVW882" s="28"/>
      <c r="PVX882" s="28"/>
      <c r="PVY882" s="28"/>
      <c r="PVZ882" s="28"/>
      <c r="PWA882" s="28"/>
      <c r="PWB882" s="28"/>
      <c r="PWC882" s="28"/>
      <c r="PWD882" s="28"/>
      <c r="PWE882" s="28"/>
      <c r="PWF882" s="28"/>
      <c r="PWG882" s="28"/>
      <c r="PWH882" s="28"/>
      <c r="PWI882" s="28"/>
      <c r="PWJ882" s="28"/>
      <c r="PWK882" s="28"/>
      <c r="PWL882" s="28"/>
      <c r="PWM882" s="28"/>
      <c r="PWN882" s="28"/>
      <c r="PWO882" s="28"/>
      <c r="PWP882" s="28"/>
      <c r="PWQ882" s="28"/>
      <c r="PWR882" s="28"/>
      <c r="PWS882" s="28"/>
      <c r="PWT882" s="28"/>
      <c r="PWU882" s="28"/>
      <c r="PWV882" s="28"/>
      <c r="PWW882" s="28"/>
      <c r="PWX882" s="28"/>
      <c r="PWY882" s="28"/>
      <c r="PWZ882" s="28"/>
      <c r="PXA882" s="28"/>
      <c r="PXB882" s="28"/>
      <c r="PXC882" s="28"/>
      <c r="PXD882" s="28"/>
      <c r="PXE882" s="28"/>
      <c r="PXF882" s="28"/>
      <c r="PXG882" s="28"/>
      <c r="PXH882" s="28"/>
      <c r="PXI882" s="28"/>
      <c r="PXJ882" s="28"/>
      <c r="PXK882" s="28"/>
      <c r="PXL882" s="28"/>
      <c r="PXM882" s="28"/>
      <c r="PXN882" s="28"/>
      <c r="PXO882" s="28"/>
      <c r="PXP882" s="28"/>
      <c r="PXQ882" s="28"/>
      <c r="PXR882" s="28"/>
      <c r="PXS882" s="28"/>
      <c r="PXT882" s="28"/>
      <c r="PXU882" s="28"/>
      <c r="PXV882" s="28"/>
      <c r="PXW882" s="28"/>
      <c r="PXX882" s="28"/>
      <c r="PXY882" s="28"/>
      <c r="PXZ882" s="28"/>
      <c r="PYA882" s="28"/>
      <c r="PYB882" s="28"/>
      <c r="PYC882" s="28"/>
      <c r="PYD882" s="28"/>
      <c r="PYE882" s="28"/>
      <c r="PYF882" s="28"/>
      <c r="PYG882" s="28"/>
      <c r="PYH882" s="28"/>
      <c r="PYI882" s="28"/>
      <c r="PYJ882" s="28"/>
      <c r="PYK882" s="28"/>
      <c r="PYL882" s="28"/>
      <c r="PYM882" s="28"/>
      <c r="PYN882" s="28"/>
      <c r="PYO882" s="28"/>
      <c r="PYP882" s="28"/>
      <c r="PYQ882" s="28"/>
      <c r="PYR882" s="28"/>
      <c r="PYS882" s="28"/>
      <c r="PYT882" s="28"/>
      <c r="PYU882" s="28"/>
      <c r="PYV882" s="28"/>
      <c r="PYW882" s="28"/>
      <c r="PYX882" s="28"/>
      <c r="PYY882" s="28"/>
      <c r="PYZ882" s="28"/>
      <c r="PZA882" s="28"/>
      <c r="PZB882" s="28"/>
      <c r="PZC882" s="28"/>
      <c r="PZD882" s="28"/>
      <c r="PZE882" s="28"/>
      <c r="PZF882" s="28"/>
      <c r="PZG882" s="28"/>
      <c r="PZH882" s="28"/>
      <c r="PZI882" s="28"/>
      <c r="PZJ882" s="28"/>
      <c r="PZK882" s="28"/>
      <c r="PZL882" s="28"/>
      <c r="PZM882" s="28"/>
      <c r="PZN882" s="28"/>
      <c r="PZO882" s="28"/>
      <c r="PZP882" s="28"/>
      <c r="PZQ882" s="28"/>
      <c r="PZR882" s="28"/>
      <c r="PZS882" s="28"/>
      <c r="PZT882" s="28"/>
      <c r="PZU882" s="28"/>
      <c r="PZV882" s="28"/>
      <c r="PZW882" s="28"/>
      <c r="PZX882" s="28"/>
      <c r="PZY882" s="28"/>
      <c r="PZZ882" s="28"/>
      <c r="QAA882" s="28"/>
      <c r="QAB882" s="28"/>
      <c r="QAC882" s="28"/>
      <c r="QAD882" s="28"/>
      <c r="QAE882" s="28"/>
      <c r="QAF882" s="28"/>
      <c r="QAG882" s="28"/>
      <c r="QAH882" s="28"/>
      <c r="QAI882" s="28"/>
      <c r="QAJ882" s="28"/>
      <c r="QAK882" s="28"/>
      <c r="QAL882" s="28"/>
      <c r="QAM882" s="28"/>
      <c r="QAN882" s="28"/>
      <c r="QAO882" s="28"/>
      <c r="QAP882" s="28"/>
      <c r="QAQ882" s="28"/>
      <c r="QAR882" s="28"/>
      <c r="QAS882" s="28"/>
      <c r="QAT882" s="28"/>
      <c r="QAU882" s="28"/>
      <c r="QAV882" s="28"/>
      <c r="QAW882" s="28"/>
      <c r="QAX882" s="28"/>
      <c r="QAY882" s="28"/>
      <c r="QAZ882" s="28"/>
      <c r="QBA882" s="28"/>
      <c r="QBB882" s="28"/>
      <c r="QBC882" s="28"/>
      <c r="QBD882" s="28"/>
      <c r="QBE882" s="28"/>
      <c r="QBF882" s="28"/>
      <c r="QBG882" s="28"/>
      <c r="QBH882" s="28"/>
      <c r="QBI882" s="28"/>
      <c r="QBJ882" s="28"/>
      <c r="QBK882" s="28"/>
      <c r="QBL882" s="28"/>
      <c r="QBM882" s="28"/>
      <c r="QBN882" s="28"/>
      <c r="QBO882" s="28"/>
      <c r="QBP882" s="28"/>
      <c r="QBQ882" s="28"/>
      <c r="QBR882" s="28"/>
      <c r="QBS882" s="28"/>
      <c r="QBT882" s="28"/>
      <c r="QBU882" s="28"/>
      <c r="QBV882" s="28"/>
      <c r="QBW882" s="28"/>
      <c r="QBX882" s="28"/>
      <c r="QBY882" s="28"/>
      <c r="QBZ882" s="28"/>
      <c r="QCA882" s="28"/>
      <c r="QCB882" s="28"/>
      <c r="QCC882" s="28"/>
      <c r="QCD882" s="28"/>
      <c r="QCE882" s="28"/>
      <c r="QCF882" s="28"/>
      <c r="QCG882" s="28"/>
      <c r="QCH882" s="28"/>
      <c r="QCI882" s="28"/>
      <c r="QCJ882" s="28"/>
      <c r="QCK882" s="28"/>
      <c r="QCL882" s="28"/>
      <c r="QCM882" s="28"/>
      <c r="QCN882" s="28"/>
      <c r="QCO882" s="28"/>
      <c r="QCP882" s="28"/>
      <c r="QCQ882" s="28"/>
      <c r="QCR882" s="28"/>
      <c r="QCS882" s="28"/>
      <c r="QCT882" s="28"/>
      <c r="QCU882" s="28"/>
      <c r="QCV882" s="28"/>
      <c r="QCW882" s="28"/>
      <c r="QCX882" s="28"/>
      <c r="QCY882" s="28"/>
      <c r="QCZ882" s="28"/>
      <c r="QDA882" s="28"/>
      <c r="QDB882" s="28"/>
      <c r="QDC882" s="28"/>
      <c r="QDD882" s="28"/>
      <c r="QDE882" s="28"/>
      <c r="QDF882" s="28"/>
      <c r="QDG882" s="28"/>
      <c r="QDH882" s="28"/>
      <c r="QDI882" s="28"/>
      <c r="QDJ882" s="28"/>
      <c r="QDK882" s="28"/>
      <c r="QDL882" s="28"/>
      <c r="QDM882" s="28"/>
      <c r="QDN882" s="28"/>
      <c r="QDO882" s="28"/>
      <c r="QDP882" s="28"/>
      <c r="QDQ882" s="28"/>
      <c r="QDR882" s="28"/>
      <c r="QDS882" s="28"/>
      <c r="QDT882" s="28"/>
      <c r="QDU882" s="28"/>
      <c r="QDV882" s="28"/>
      <c r="QDW882" s="28"/>
      <c r="QDX882" s="28"/>
      <c r="QDY882" s="28"/>
      <c r="QDZ882" s="28"/>
      <c r="QEA882" s="28"/>
      <c r="QEB882" s="28"/>
      <c r="QEC882" s="28"/>
      <c r="QED882" s="28"/>
      <c r="QEE882" s="28"/>
      <c r="QEF882" s="28"/>
      <c r="QEG882" s="28"/>
      <c r="QEH882" s="28"/>
      <c r="QEI882" s="28"/>
      <c r="QEJ882" s="28"/>
      <c r="QEK882" s="28"/>
      <c r="QEL882" s="28"/>
      <c r="QEM882" s="28"/>
      <c r="QEN882" s="28"/>
      <c r="QEO882" s="28"/>
      <c r="QEP882" s="28"/>
      <c r="QEQ882" s="28"/>
      <c r="QER882" s="28"/>
      <c r="QES882" s="28"/>
      <c r="QET882" s="28"/>
      <c r="QEU882" s="28"/>
      <c r="QEV882" s="28"/>
      <c r="QEW882" s="28"/>
      <c r="QEX882" s="28"/>
      <c r="QEY882" s="28"/>
      <c r="QEZ882" s="28"/>
      <c r="QFA882" s="28"/>
      <c r="QFB882" s="28"/>
      <c r="QFC882" s="28"/>
      <c r="QFD882" s="28"/>
      <c r="QFE882" s="28"/>
      <c r="QFF882" s="28"/>
      <c r="QFG882" s="28"/>
      <c r="QFH882" s="28"/>
      <c r="QFI882" s="28"/>
      <c r="QFJ882" s="28"/>
      <c r="QFK882" s="28"/>
      <c r="QFL882" s="28"/>
      <c r="QFM882" s="28"/>
      <c r="QFN882" s="28"/>
      <c r="QFO882" s="28"/>
      <c r="QFP882" s="28"/>
      <c r="QFQ882" s="28"/>
      <c r="QFR882" s="28"/>
      <c r="QFS882" s="28"/>
      <c r="QFT882" s="28"/>
      <c r="QFU882" s="28"/>
      <c r="QFV882" s="28"/>
      <c r="QFW882" s="28"/>
      <c r="QFX882" s="28"/>
      <c r="QFY882" s="28"/>
      <c r="QFZ882" s="28"/>
      <c r="QGA882" s="28"/>
      <c r="QGB882" s="28"/>
      <c r="QGC882" s="28"/>
      <c r="QGD882" s="28"/>
      <c r="QGE882" s="28"/>
      <c r="QGF882" s="28"/>
      <c r="QGG882" s="28"/>
      <c r="QGH882" s="28"/>
      <c r="QGI882" s="28"/>
      <c r="QGJ882" s="28"/>
      <c r="QGK882" s="28"/>
      <c r="QGL882" s="28"/>
      <c r="QGM882" s="28"/>
      <c r="QGN882" s="28"/>
      <c r="QGO882" s="28"/>
      <c r="QGP882" s="28"/>
      <c r="QGQ882" s="28"/>
      <c r="QGR882" s="28"/>
      <c r="QGS882" s="28"/>
      <c r="QGT882" s="28"/>
      <c r="QGU882" s="28"/>
      <c r="QGV882" s="28"/>
      <c r="QGW882" s="28"/>
      <c r="QGX882" s="28"/>
      <c r="QGY882" s="28"/>
      <c r="QGZ882" s="28"/>
      <c r="QHA882" s="28"/>
      <c r="QHB882" s="28"/>
      <c r="QHC882" s="28"/>
      <c r="QHD882" s="28"/>
      <c r="QHE882" s="28"/>
      <c r="QHF882" s="28"/>
      <c r="QHG882" s="28"/>
      <c r="QHH882" s="28"/>
      <c r="QHI882" s="28"/>
      <c r="QHJ882" s="28"/>
      <c r="QHK882" s="28"/>
      <c r="QHL882" s="28"/>
      <c r="QHM882" s="28"/>
      <c r="QHN882" s="28"/>
      <c r="QHO882" s="28"/>
      <c r="QHP882" s="28"/>
      <c r="QHQ882" s="28"/>
      <c r="QHR882" s="28"/>
      <c r="QHS882" s="28"/>
      <c r="QHT882" s="28"/>
      <c r="QHU882" s="28"/>
      <c r="QHV882" s="28"/>
      <c r="QHW882" s="28"/>
      <c r="QHX882" s="28"/>
      <c r="QHY882" s="28"/>
      <c r="QHZ882" s="28"/>
      <c r="QIA882" s="28"/>
      <c r="QIB882" s="28"/>
      <c r="QIC882" s="28"/>
      <c r="QID882" s="28"/>
      <c r="QIE882" s="28"/>
      <c r="QIF882" s="28"/>
      <c r="QIG882" s="28"/>
      <c r="QIH882" s="28"/>
      <c r="QII882" s="28"/>
      <c r="QIJ882" s="28"/>
      <c r="QIK882" s="28"/>
      <c r="QIL882" s="28"/>
      <c r="QIM882" s="28"/>
      <c r="QIN882" s="28"/>
      <c r="QIO882" s="28"/>
      <c r="QIP882" s="28"/>
      <c r="QIQ882" s="28"/>
      <c r="QIR882" s="28"/>
      <c r="QIS882" s="28"/>
      <c r="QIT882" s="28"/>
      <c r="QIU882" s="28"/>
      <c r="QIV882" s="28"/>
      <c r="QIW882" s="28"/>
      <c r="QIX882" s="28"/>
      <c r="QIY882" s="28"/>
      <c r="QIZ882" s="28"/>
      <c r="QJA882" s="28"/>
      <c r="QJB882" s="28"/>
      <c r="QJC882" s="28"/>
      <c r="QJD882" s="28"/>
      <c r="QJE882" s="28"/>
      <c r="QJF882" s="28"/>
      <c r="QJG882" s="28"/>
      <c r="QJH882" s="28"/>
      <c r="QJI882" s="28"/>
      <c r="QJJ882" s="28"/>
      <c r="QJK882" s="28"/>
      <c r="QJL882" s="28"/>
      <c r="QJM882" s="28"/>
      <c r="QJN882" s="28"/>
      <c r="QJO882" s="28"/>
      <c r="QJP882" s="28"/>
      <c r="QJQ882" s="28"/>
      <c r="QJR882" s="28"/>
      <c r="QJS882" s="28"/>
      <c r="QJT882" s="28"/>
      <c r="QJU882" s="28"/>
      <c r="QJV882" s="28"/>
      <c r="QJW882" s="28"/>
      <c r="QJX882" s="28"/>
      <c r="QJY882" s="28"/>
      <c r="QJZ882" s="28"/>
      <c r="QKA882" s="28"/>
      <c r="QKB882" s="28"/>
      <c r="QKC882" s="28"/>
      <c r="QKD882" s="28"/>
      <c r="QKE882" s="28"/>
      <c r="QKF882" s="28"/>
      <c r="QKG882" s="28"/>
      <c r="QKH882" s="28"/>
      <c r="QKI882" s="28"/>
      <c r="QKJ882" s="28"/>
      <c r="QKK882" s="28"/>
      <c r="QKL882" s="28"/>
      <c r="QKM882" s="28"/>
      <c r="QKN882" s="28"/>
      <c r="QKO882" s="28"/>
      <c r="QKP882" s="28"/>
      <c r="QKQ882" s="28"/>
      <c r="QKR882" s="28"/>
      <c r="QKS882" s="28"/>
      <c r="QKT882" s="28"/>
      <c r="QKU882" s="28"/>
      <c r="QKV882" s="28"/>
      <c r="QKW882" s="28"/>
      <c r="QKX882" s="28"/>
      <c r="QKY882" s="28"/>
      <c r="QKZ882" s="28"/>
      <c r="QLA882" s="28"/>
      <c r="QLB882" s="28"/>
      <c r="QLC882" s="28"/>
      <c r="QLD882" s="28"/>
      <c r="QLE882" s="28"/>
      <c r="QLF882" s="28"/>
      <c r="QLG882" s="28"/>
      <c r="QLH882" s="28"/>
      <c r="QLI882" s="28"/>
      <c r="QLJ882" s="28"/>
      <c r="QLK882" s="28"/>
      <c r="QLL882" s="28"/>
      <c r="QLM882" s="28"/>
      <c r="QLN882" s="28"/>
      <c r="QLO882" s="28"/>
      <c r="QLP882" s="28"/>
      <c r="QLQ882" s="28"/>
      <c r="QLR882" s="28"/>
      <c r="QLS882" s="28"/>
      <c r="QLT882" s="28"/>
      <c r="QLU882" s="28"/>
      <c r="QLV882" s="28"/>
      <c r="QLW882" s="28"/>
      <c r="QLX882" s="28"/>
      <c r="QLY882" s="28"/>
      <c r="QLZ882" s="28"/>
      <c r="QMA882" s="28"/>
      <c r="QMB882" s="28"/>
      <c r="QMC882" s="28"/>
      <c r="QMD882" s="28"/>
      <c r="QME882" s="28"/>
      <c r="QMF882" s="28"/>
      <c r="QMG882" s="28"/>
      <c r="QMH882" s="28"/>
      <c r="QMI882" s="28"/>
      <c r="QMJ882" s="28"/>
      <c r="QMK882" s="28"/>
      <c r="QML882" s="28"/>
      <c r="QMM882" s="28"/>
      <c r="QMN882" s="28"/>
      <c r="QMO882" s="28"/>
      <c r="QMP882" s="28"/>
      <c r="QMQ882" s="28"/>
      <c r="QMR882" s="28"/>
      <c r="QMS882" s="28"/>
      <c r="QMT882" s="28"/>
      <c r="QMU882" s="28"/>
      <c r="QMV882" s="28"/>
      <c r="QMW882" s="28"/>
      <c r="QMX882" s="28"/>
      <c r="QMY882" s="28"/>
      <c r="QMZ882" s="28"/>
      <c r="QNA882" s="28"/>
      <c r="QNB882" s="28"/>
      <c r="QNC882" s="28"/>
      <c r="QND882" s="28"/>
      <c r="QNE882" s="28"/>
      <c r="QNF882" s="28"/>
      <c r="QNG882" s="28"/>
      <c r="QNH882" s="28"/>
      <c r="QNI882" s="28"/>
      <c r="QNJ882" s="28"/>
      <c r="QNK882" s="28"/>
      <c r="QNL882" s="28"/>
      <c r="QNM882" s="28"/>
      <c r="QNN882" s="28"/>
      <c r="QNO882" s="28"/>
      <c r="QNP882" s="28"/>
      <c r="QNQ882" s="28"/>
      <c r="QNR882" s="28"/>
      <c r="QNS882" s="28"/>
      <c r="QNT882" s="28"/>
      <c r="QNU882" s="28"/>
      <c r="QNV882" s="28"/>
      <c r="QNW882" s="28"/>
      <c r="QNX882" s="28"/>
      <c r="QNY882" s="28"/>
      <c r="QNZ882" s="28"/>
      <c r="QOA882" s="28"/>
      <c r="QOB882" s="28"/>
      <c r="QOC882" s="28"/>
      <c r="QOD882" s="28"/>
      <c r="QOE882" s="28"/>
      <c r="QOF882" s="28"/>
      <c r="QOG882" s="28"/>
      <c r="QOH882" s="28"/>
      <c r="QOI882" s="28"/>
      <c r="QOJ882" s="28"/>
      <c r="QOK882" s="28"/>
      <c r="QOL882" s="28"/>
      <c r="QOM882" s="28"/>
      <c r="QON882" s="28"/>
      <c r="QOO882" s="28"/>
      <c r="QOP882" s="28"/>
      <c r="QOQ882" s="28"/>
      <c r="QOR882" s="28"/>
      <c r="QOS882" s="28"/>
      <c r="QOT882" s="28"/>
      <c r="QOU882" s="28"/>
      <c r="QOV882" s="28"/>
      <c r="QOW882" s="28"/>
      <c r="QOX882" s="28"/>
      <c r="QOY882" s="28"/>
      <c r="QOZ882" s="28"/>
      <c r="QPA882" s="28"/>
      <c r="QPB882" s="28"/>
      <c r="QPC882" s="28"/>
      <c r="QPD882" s="28"/>
      <c r="QPE882" s="28"/>
      <c r="QPF882" s="28"/>
      <c r="QPG882" s="28"/>
      <c r="QPH882" s="28"/>
      <c r="QPI882" s="28"/>
      <c r="QPJ882" s="28"/>
      <c r="QPK882" s="28"/>
      <c r="QPL882" s="28"/>
      <c r="QPM882" s="28"/>
      <c r="QPN882" s="28"/>
      <c r="QPO882" s="28"/>
      <c r="QPP882" s="28"/>
      <c r="QPQ882" s="28"/>
      <c r="QPR882" s="28"/>
      <c r="QPS882" s="28"/>
      <c r="QPT882" s="28"/>
      <c r="QPU882" s="28"/>
      <c r="QPV882" s="28"/>
      <c r="QPW882" s="28"/>
      <c r="QPX882" s="28"/>
      <c r="QPY882" s="28"/>
      <c r="QPZ882" s="28"/>
      <c r="QQA882" s="28"/>
      <c r="QQB882" s="28"/>
      <c r="QQC882" s="28"/>
      <c r="QQD882" s="28"/>
      <c r="QQE882" s="28"/>
      <c r="QQF882" s="28"/>
      <c r="QQG882" s="28"/>
      <c r="QQH882" s="28"/>
      <c r="QQI882" s="28"/>
      <c r="QQJ882" s="28"/>
      <c r="QQK882" s="28"/>
      <c r="QQL882" s="28"/>
      <c r="QQM882" s="28"/>
      <c r="QQN882" s="28"/>
      <c r="QQO882" s="28"/>
      <c r="QQP882" s="28"/>
      <c r="QQQ882" s="28"/>
      <c r="QQR882" s="28"/>
      <c r="QQS882" s="28"/>
      <c r="QQT882" s="28"/>
      <c r="QQU882" s="28"/>
      <c r="QQV882" s="28"/>
      <c r="QQW882" s="28"/>
      <c r="QQX882" s="28"/>
      <c r="QQY882" s="28"/>
      <c r="QQZ882" s="28"/>
      <c r="QRA882" s="28"/>
      <c r="QRB882" s="28"/>
      <c r="QRC882" s="28"/>
      <c r="QRD882" s="28"/>
      <c r="QRE882" s="28"/>
      <c r="QRF882" s="28"/>
      <c r="QRG882" s="28"/>
      <c r="QRH882" s="28"/>
      <c r="QRI882" s="28"/>
      <c r="QRJ882" s="28"/>
      <c r="QRK882" s="28"/>
      <c r="QRL882" s="28"/>
      <c r="QRM882" s="28"/>
      <c r="QRN882" s="28"/>
      <c r="QRO882" s="28"/>
      <c r="QRP882" s="28"/>
      <c r="QRQ882" s="28"/>
      <c r="QRR882" s="28"/>
      <c r="QRS882" s="28"/>
      <c r="QRT882" s="28"/>
      <c r="QRU882" s="28"/>
      <c r="QRV882" s="28"/>
      <c r="QRW882" s="28"/>
      <c r="QRX882" s="28"/>
      <c r="QRY882" s="28"/>
      <c r="QRZ882" s="28"/>
      <c r="QSA882" s="28"/>
      <c r="QSB882" s="28"/>
      <c r="QSC882" s="28"/>
      <c r="QSD882" s="28"/>
      <c r="QSE882" s="28"/>
      <c r="QSF882" s="28"/>
      <c r="QSG882" s="28"/>
      <c r="QSH882" s="28"/>
      <c r="QSI882" s="28"/>
      <c r="QSJ882" s="28"/>
      <c r="QSK882" s="28"/>
      <c r="QSL882" s="28"/>
      <c r="QSM882" s="28"/>
      <c r="QSN882" s="28"/>
      <c r="QSO882" s="28"/>
      <c r="QSP882" s="28"/>
      <c r="QSQ882" s="28"/>
      <c r="QSR882" s="28"/>
      <c r="QSS882" s="28"/>
      <c r="QST882" s="28"/>
      <c r="QSU882" s="28"/>
      <c r="QSV882" s="28"/>
      <c r="QSW882" s="28"/>
      <c r="QSX882" s="28"/>
      <c r="QSY882" s="28"/>
      <c r="QSZ882" s="28"/>
      <c r="QTA882" s="28"/>
      <c r="QTB882" s="28"/>
      <c r="QTC882" s="28"/>
      <c r="QTD882" s="28"/>
      <c r="QTE882" s="28"/>
      <c r="QTF882" s="28"/>
      <c r="QTG882" s="28"/>
      <c r="QTH882" s="28"/>
      <c r="QTI882" s="28"/>
      <c r="QTJ882" s="28"/>
      <c r="QTK882" s="28"/>
      <c r="QTL882" s="28"/>
      <c r="QTM882" s="28"/>
      <c r="QTN882" s="28"/>
      <c r="QTO882" s="28"/>
      <c r="QTP882" s="28"/>
      <c r="QTQ882" s="28"/>
      <c r="QTR882" s="28"/>
      <c r="QTS882" s="28"/>
      <c r="QTT882" s="28"/>
      <c r="QTU882" s="28"/>
      <c r="QTV882" s="28"/>
      <c r="QTW882" s="28"/>
      <c r="QTX882" s="28"/>
      <c r="QTY882" s="28"/>
      <c r="QTZ882" s="28"/>
      <c r="QUA882" s="28"/>
      <c r="QUB882" s="28"/>
      <c r="QUC882" s="28"/>
      <c r="QUD882" s="28"/>
      <c r="QUE882" s="28"/>
      <c r="QUF882" s="28"/>
      <c r="QUG882" s="28"/>
      <c r="QUH882" s="28"/>
      <c r="QUI882" s="28"/>
      <c r="QUJ882" s="28"/>
      <c r="QUK882" s="28"/>
      <c r="QUL882" s="28"/>
      <c r="QUM882" s="28"/>
      <c r="QUN882" s="28"/>
      <c r="QUO882" s="28"/>
      <c r="QUP882" s="28"/>
      <c r="QUQ882" s="28"/>
      <c r="QUR882" s="28"/>
      <c r="QUS882" s="28"/>
      <c r="QUT882" s="28"/>
      <c r="QUU882" s="28"/>
      <c r="QUV882" s="28"/>
      <c r="QUW882" s="28"/>
      <c r="QUX882" s="28"/>
      <c r="QUY882" s="28"/>
      <c r="QUZ882" s="28"/>
      <c r="QVA882" s="28"/>
      <c r="QVB882" s="28"/>
      <c r="QVC882" s="28"/>
      <c r="QVD882" s="28"/>
      <c r="QVE882" s="28"/>
      <c r="QVF882" s="28"/>
      <c r="QVG882" s="28"/>
      <c r="QVH882" s="28"/>
      <c r="QVI882" s="28"/>
      <c r="QVJ882" s="28"/>
      <c r="QVK882" s="28"/>
      <c r="QVL882" s="28"/>
      <c r="QVM882" s="28"/>
      <c r="QVN882" s="28"/>
      <c r="QVO882" s="28"/>
      <c r="QVP882" s="28"/>
      <c r="QVQ882" s="28"/>
      <c r="QVR882" s="28"/>
      <c r="QVS882" s="28"/>
      <c r="QVT882" s="28"/>
      <c r="QVU882" s="28"/>
      <c r="QVV882" s="28"/>
      <c r="QVW882" s="28"/>
      <c r="QVX882" s="28"/>
      <c r="QVY882" s="28"/>
      <c r="QVZ882" s="28"/>
      <c r="QWA882" s="28"/>
      <c r="QWB882" s="28"/>
      <c r="QWC882" s="28"/>
      <c r="QWD882" s="28"/>
      <c r="QWE882" s="28"/>
      <c r="QWF882" s="28"/>
      <c r="QWG882" s="28"/>
      <c r="QWH882" s="28"/>
      <c r="QWI882" s="28"/>
      <c r="QWJ882" s="28"/>
      <c r="QWK882" s="28"/>
      <c r="QWL882" s="28"/>
      <c r="QWM882" s="28"/>
      <c r="QWN882" s="28"/>
      <c r="QWO882" s="28"/>
      <c r="QWP882" s="28"/>
      <c r="QWQ882" s="28"/>
      <c r="QWR882" s="28"/>
      <c r="QWS882" s="28"/>
      <c r="QWT882" s="28"/>
      <c r="QWU882" s="28"/>
      <c r="QWV882" s="28"/>
      <c r="QWW882" s="28"/>
      <c r="QWX882" s="28"/>
      <c r="QWY882" s="28"/>
      <c r="QWZ882" s="28"/>
      <c r="QXA882" s="28"/>
      <c r="QXB882" s="28"/>
      <c r="QXC882" s="28"/>
      <c r="QXD882" s="28"/>
      <c r="QXE882" s="28"/>
      <c r="QXF882" s="28"/>
      <c r="QXG882" s="28"/>
      <c r="QXH882" s="28"/>
      <c r="QXI882" s="28"/>
      <c r="QXJ882" s="28"/>
      <c r="QXK882" s="28"/>
      <c r="QXL882" s="28"/>
      <c r="QXM882" s="28"/>
      <c r="QXN882" s="28"/>
      <c r="QXO882" s="28"/>
      <c r="QXP882" s="28"/>
      <c r="QXQ882" s="28"/>
      <c r="QXR882" s="28"/>
      <c r="QXS882" s="28"/>
      <c r="QXT882" s="28"/>
      <c r="QXU882" s="28"/>
      <c r="QXV882" s="28"/>
      <c r="QXW882" s="28"/>
      <c r="QXX882" s="28"/>
      <c r="QXY882" s="28"/>
      <c r="QXZ882" s="28"/>
      <c r="QYA882" s="28"/>
      <c r="QYB882" s="28"/>
      <c r="QYC882" s="28"/>
      <c r="QYD882" s="28"/>
      <c r="QYE882" s="28"/>
      <c r="QYF882" s="28"/>
      <c r="QYG882" s="28"/>
      <c r="QYH882" s="28"/>
      <c r="QYI882" s="28"/>
      <c r="QYJ882" s="28"/>
      <c r="QYK882" s="28"/>
      <c r="QYL882" s="28"/>
      <c r="QYM882" s="28"/>
      <c r="QYN882" s="28"/>
      <c r="QYO882" s="28"/>
      <c r="QYP882" s="28"/>
      <c r="QYQ882" s="28"/>
      <c r="QYR882" s="28"/>
      <c r="QYS882" s="28"/>
      <c r="QYT882" s="28"/>
      <c r="QYU882" s="28"/>
      <c r="QYV882" s="28"/>
      <c r="QYW882" s="28"/>
      <c r="QYX882" s="28"/>
      <c r="QYY882" s="28"/>
      <c r="QYZ882" s="28"/>
      <c r="QZA882" s="28"/>
      <c r="QZB882" s="28"/>
      <c r="QZC882" s="28"/>
      <c r="QZD882" s="28"/>
      <c r="QZE882" s="28"/>
      <c r="QZF882" s="28"/>
      <c r="QZG882" s="28"/>
      <c r="QZH882" s="28"/>
      <c r="QZI882" s="28"/>
      <c r="QZJ882" s="28"/>
      <c r="QZK882" s="28"/>
      <c r="QZL882" s="28"/>
      <c r="QZM882" s="28"/>
      <c r="QZN882" s="28"/>
      <c r="QZO882" s="28"/>
      <c r="QZP882" s="28"/>
      <c r="QZQ882" s="28"/>
      <c r="QZR882" s="28"/>
      <c r="QZS882" s="28"/>
      <c r="QZT882" s="28"/>
      <c r="QZU882" s="28"/>
      <c r="QZV882" s="28"/>
      <c r="QZW882" s="28"/>
      <c r="QZX882" s="28"/>
      <c r="QZY882" s="28"/>
      <c r="QZZ882" s="28"/>
      <c r="RAA882" s="28"/>
      <c r="RAB882" s="28"/>
      <c r="RAC882" s="28"/>
      <c r="RAD882" s="28"/>
      <c r="RAE882" s="28"/>
      <c r="RAF882" s="28"/>
      <c r="RAG882" s="28"/>
      <c r="RAH882" s="28"/>
      <c r="RAI882" s="28"/>
      <c r="RAJ882" s="28"/>
      <c r="RAK882" s="28"/>
      <c r="RAL882" s="28"/>
      <c r="RAM882" s="28"/>
      <c r="RAN882" s="28"/>
      <c r="RAO882" s="28"/>
      <c r="RAP882" s="28"/>
      <c r="RAQ882" s="28"/>
      <c r="RAR882" s="28"/>
      <c r="RAS882" s="28"/>
      <c r="RAT882" s="28"/>
      <c r="RAU882" s="28"/>
      <c r="RAV882" s="28"/>
      <c r="RAW882" s="28"/>
      <c r="RAX882" s="28"/>
      <c r="RAY882" s="28"/>
      <c r="RAZ882" s="28"/>
      <c r="RBA882" s="28"/>
      <c r="RBB882" s="28"/>
      <c r="RBC882" s="28"/>
      <c r="RBD882" s="28"/>
      <c r="RBE882" s="28"/>
      <c r="RBF882" s="28"/>
      <c r="RBG882" s="28"/>
      <c r="RBH882" s="28"/>
      <c r="RBI882" s="28"/>
      <c r="RBJ882" s="28"/>
      <c r="RBK882" s="28"/>
      <c r="RBL882" s="28"/>
      <c r="RBM882" s="28"/>
      <c r="RBN882" s="28"/>
      <c r="RBO882" s="28"/>
      <c r="RBP882" s="28"/>
      <c r="RBQ882" s="28"/>
      <c r="RBR882" s="28"/>
      <c r="RBS882" s="28"/>
      <c r="RBT882" s="28"/>
      <c r="RBU882" s="28"/>
      <c r="RBV882" s="28"/>
      <c r="RBW882" s="28"/>
      <c r="RBX882" s="28"/>
      <c r="RBY882" s="28"/>
      <c r="RBZ882" s="28"/>
      <c r="RCA882" s="28"/>
      <c r="RCB882" s="28"/>
      <c r="RCC882" s="28"/>
      <c r="RCD882" s="28"/>
      <c r="RCE882" s="28"/>
      <c r="RCF882" s="28"/>
      <c r="RCG882" s="28"/>
      <c r="RCH882" s="28"/>
      <c r="RCI882" s="28"/>
      <c r="RCJ882" s="28"/>
      <c r="RCK882" s="28"/>
      <c r="RCL882" s="28"/>
      <c r="RCM882" s="28"/>
      <c r="RCN882" s="28"/>
      <c r="RCO882" s="28"/>
      <c r="RCP882" s="28"/>
      <c r="RCQ882" s="28"/>
      <c r="RCR882" s="28"/>
      <c r="RCS882" s="28"/>
      <c r="RCT882" s="28"/>
      <c r="RCU882" s="28"/>
      <c r="RCV882" s="28"/>
      <c r="RCW882" s="28"/>
      <c r="RCX882" s="28"/>
      <c r="RCY882" s="28"/>
      <c r="RCZ882" s="28"/>
      <c r="RDA882" s="28"/>
      <c r="RDB882" s="28"/>
      <c r="RDC882" s="28"/>
      <c r="RDD882" s="28"/>
      <c r="RDE882" s="28"/>
      <c r="RDF882" s="28"/>
      <c r="RDG882" s="28"/>
      <c r="RDH882" s="28"/>
      <c r="RDI882" s="28"/>
      <c r="RDJ882" s="28"/>
      <c r="RDK882" s="28"/>
      <c r="RDL882" s="28"/>
      <c r="RDM882" s="28"/>
      <c r="RDN882" s="28"/>
      <c r="RDO882" s="28"/>
      <c r="RDP882" s="28"/>
      <c r="RDQ882" s="28"/>
      <c r="RDR882" s="28"/>
      <c r="RDS882" s="28"/>
      <c r="RDT882" s="28"/>
      <c r="RDU882" s="28"/>
      <c r="RDV882" s="28"/>
      <c r="RDW882" s="28"/>
      <c r="RDX882" s="28"/>
      <c r="RDY882" s="28"/>
      <c r="RDZ882" s="28"/>
      <c r="REA882" s="28"/>
      <c r="REB882" s="28"/>
      <c r="REC882" s="28"/>
      <c r="RED882" s="28"/>
      <c r="REE882" s="28"/>
      <c r="REF882" s="28"/>
      <c r="REG882" s="28"/>
      <c r="REH882" s="28"/>
      <c r="REI882" s="28"/>
      <c r="REJ882" s="28"/>
      <c r="REK882" s="28"/>
      <c r="REL882" s="28"/>
      <c r="REM882" s="28"/>
      <c r="REN882" s="28"/>
      <c r="REO882" s="28"/>
      <c r="REP882" s="28"/>
      <c r="REQ882" s="28"/>
      <c r="RER882" s="28"/>
      <c r="RES882" s="28"/>
      <c r="RET882" s="28"/>
      <c r="REU882" s="28"/>
      <c r="REV882" s="28"/>
      <c r="REW882" s="28"/>
      <c r="REX882" s="28"/>
      <c r="REY882" s="28"/>
      <c r="REZ882" s="28"/>
      <c r="RFA882" s="28"/>
      <c r="RFB882" s="28"/>
      <c r="RFC882" s="28"/>
      <c r="RFD882" s="28"/>
      <c r="RFE882" s="28"/>
      <c r="RFF882" s="28"/>
      <c r="RFG882" s="28"/>
      <c r="RFH882" s="28"/>
      <c r="RFI882" s="28"/>
      <c r="RFJ882" s="28"/>
      <c r="RFK882" s="28"/>
      <c r="RFL882" s="28"/>
      <c r="RFM882" s="28"/>
      <c r="RFN882" s="28"/>
      <c r="RFO882" s="28"/>
      <c r="RFP882" s="28"/>
      <c r="RFQ882" s="28"/>
      <c r="RFR882" s="28"/>
      <c r="RFS882" s="28"/>
      <c r="RFT882" s="28"/>
      <c r="RFU882" s="28"/>
      <c r="RFV882" s="28"/>
      <c r="RFW882" s="28"/>
      <c r="RFX882" s="28"/>
      <c r="RFY882" s="28"/>
      <c r="RFZ882" s="28"/>
      <c r="RGA882" s="28"/>
      <c r="RGB882" s="28"/>
      <c r="RGC882" s="28"/>
      <c r="RGD882" s="28"/>
      <c r="RGE882" s="28"/>
      <c r="RGF882" s="28"/>
      <c r="RGG882" s="28"/>
      <c r="RGH882" s="28"/>
      <c r="RGI882" s="28"/>
      <c r="RGJ882" s="28"/>
      <c r="RGK882" s="28"/>
      <c r="RGL882" s="28"/>
      <c r="RGM882" s="28"/>
      <c r="RGN882" s="28"/>
      <c r="RGO882" s="28"/>
      <c r="RGP882" s="28"/>
      <c r="RGQ882" s="28"/>
      <c r="RGR882" s="28"/>
      <c r="RGS882" s="28"/>
      <c r="RGT882" s="28"/>
      <c r="RGU882" s="28"/>
      <c r="RGV882" s="28"/>
      <c r="RGW882" s="28"/>
      <c r="RGX882" s="28"/>
      <c r="RGY882" s="28"/>
      <c r="RGZ882" s="28"/>
      <c r="RHA882" s="28"/>
      <c r="RHB882" s="28"/>
      <c r="RHC882" s="28"/>
      <c r="RHD882" s="28"/>
      <c r="RHE882" s="28"/>
      <c r="RHF882" s="28"/>
      <c r="RHG882" s="28"/>
      <c r="RHH882" s="28"/>
      <c r="RHI882" s="28"/>
      <c r="RHJ882" s="28"/>
      <c r="RHK882" s="28"/>
      <c r="RHL882" s="28"/>
      <c r="RHM882" s="28"/>
      <c r="RHN882" s="28"/>
      <c r="RHO882" s="28"/>
      <c r="RHP882" s="28"/>
      <c r="RHQ882" s="28"/>
      <c r="RHR882" s="28"/>
      <c r="RHS882" s="28"/>
      <c r="RHT882" s="28"/>
      <c r="RHU882" s="28"/>
      <c r="RHV882" s="28"/>
      <c r="RHW882" s="28"/>
      <c r="RHX882" s="28"/>
      <c r="RHY882" s="28"/>
      <c r="RHZ882" s="28"/>
      <c r="RIA882" s="28"/>
      <c r="RIB882" s="28"/>
      <c r="RIC882" s="28"/>
      <c r="RID882" s="28"/>
      <c r="RIE882" s="28"/>
      <c r="RIF882" s="28"/>
      <c r="RIG882" s="28"/>
      <c r="RIH882" s="28"/>
      <c r="RII882" s="28"/>
      <c r="RIJ882" s="28"/>
      <c r="RIK882" s="28"/>
      <c r="RIL882" s="28"/>
      <c r="RIM882" s="28"/>
      <c r="RIN882" s="28"/>
      <c r="RIO882" s="28"/>
      <c r="RIP882" s="28"/>
      <c r="RIQ882" s="28"/>
      <c r="RIR882" s="28"/>
      <c r="RIS882" s="28"/>
      <c r="RIT882" s="28"/>
      <c r="RIU882" s="28"/>
      <c r="RIV882" s="28"/>
      <c r="RIW882" s="28"/>
      <c r="RIX882" s="28"/>
      <c r="RIY882" s="28"/>
      <c r="RIZ882" s="28"/>
      <c r="RJA882" s="28"/>
      <c r="RJB882" s="28"/>
      <c r="RJC882" s="28"/>
      <c r="RJD882" s="28"/>
      <c r="RJE882" s="28"/>
      <c r="RJF882" s="28"/>
      <c r="RJG882" s="28"/>
      <c r="RJH882" s="28"/>
      <c r="RJI882" s="28"/>
      <c r="RJJ882" s="28"/>
      <c r="RJK882" s="28"/>
      <c r="RJL882" s="28"/>
      <c r="RJM882" s="28"/>
      <c r="RJN882" s="28"/>
      <c r="RJO882" s="28"/>
      <c r="RJP882" s="28"/>
      <c r="RJQ882" s="28"/>
      <c r="RJR882" s="28"/>
      <c r="RJS882" s="28"/>
      <c r="RJT882" s="28"/>
      <c r="RJU882" s="28"/>
      <c r="RJV882" s="28"/>
      <c r="RJW882" s="28"/>
      <c r="RJX882" s="28"/>
      <c r="RJY882" s="28"/>
      <c r="RJZ882" s="28"/>
      <c r="RKA882" s="28"/>
      <c r="RKB882" s="28"/>
      <c r="RKC882" s="28"/>
      <c r="RKD882" s="28"/>
      <c r="RKE882" s="28"/>
      <c r="RKF882" s="28"/>
      <c r="RKG882" s="28"/>
      <c r="RKH882" s="28"/>
      <c r="RKI882" s="28"/>
      <c r="RKJ882" s="28"/>
      <c r="RKK882" s="28"/>
      <c r="RKL882" s="28"/>
      <c r="RKM882" s="28"/>
      <c r="RKN882" s="28"/>
      <c r="RKO882" s="28"/>
      <c r="RKP882" s="28"/>
      <c r="RKQ882" s="28"/>
      <c r="RKR882" s="28"/>
      <c r="RKS882" s="28"/>
      <c r="RKT882" s="28"/>
      <c r="RKU882" s="28"/>
      <c r="RKV882" s="28"/>
      <c r="RKW882" s="28"/>
      <c r="RKX882" s="28"/>
      <c r="RKY882" s="28"/>
      <c r="RKZ882" s="28"/>
      <c r="RLA882" s="28"/>
      <c r="RLB882" s="28"/>
      <c r="RLC882" s="28"/>
      <c r="RLD882" s="28"/>
      <c r="RLE882" s="28"/>
      <c r="RLF882" s="28"/>
      <c r="RLG882" s="28"/>
      <c r="RLH882" s="28"/>
      <c r="RLI882" s="28"/>
      <c r="RLJ882" s="28"/>
      <c r="RLK882" s="28"/>
      <c r="RLL882" s="28"/>
      <c r="RLM882" s="28"/>
      <c r="RLN882" s="28"/>
      <c r="RLO882" s="28"/>
      <c r="RLP882" s="28"/>
      <c r="RLQ882" s="28"/>
      <c r="RLR882" s="28"/>
      <c r="RLS882" s="28"/>
      <c r="RLT882" s="28"/>
      <c r="RLU882" s="28"/>
      <c r="RLV882" s="28"/>
      <c r="RLW882" s="28"/>
      <c r="RLX882" s="28"/>
      <c r="RLY882" s="28"/>
      <c r="RLZ882" s="28"/>
      <c r="RMA882" s="28"/>
      <c r="RMB882" s="28"/>
      <c r="RMC882" s="28"/>
      <c r="RMD882" s="28"/>
      <c r="RME882" s="28"/>
      <c r="RMF882" s="28"/>
      <c r="RMG882" s="28"/>
      <c r="RMH882" s="28"/>
      <c r="RMI882" s="28"/>
      <c r="RMJ882" s="28"/>
      <c r="RMK882" s="28"/>
      <c r="RML882" s="28"/>
      <c r="RMM882" s="28"/>
      <c r="RMN882" s="28"/>
      <c r="RMO882" s="28"/>
      <c r="RMP882" s="28"/>
      <c r="RMQ882" s="28"/>
      <c r="RMR882" s="28"/>
      <c r="RMS882" s="28"/>
      <c r="RMT882" s="28"/>
      <c r="RMU882" s="28"/>
      <c r="RMV882" s="28"/>
      <c r="RMW882" s="28"/>
      <c r="RMX882" s="28"/>
      <c r="RMY882" s="28"/>
      <c r="RMZ882" s="28"/>
      <c r="RNA882" s="28"/>
      <c r="RNB882" s="28"/>
      <c r="RNC882" s="28"/>
      <c r="RND882" s="28"/>
      <c r="RNE882" s="28"/>
      <c r="RNF882" s="28"/>
      <c r="RNG882" s="28"/>
      <c r="RNH882" s="28"/>
      <c r="RNI882" s="28"/>
      <c r="RNJ882" s="28"/>
      <c r="RNK882" s="28"/>
      <c r="RNL882" s="28"/>
      <c r="RNM882" s="28"/>
      <c r="RNN882" s="28"/>
      <c r="RNO882" s="28"/>
      <c r="RNP882" s="28"/>
      <c r="RNQ882" s="28"/>
      <c r="RNR882" s="28"/>
      <c r="RNS882" s="28"/>
      <c r="RNT882" s="28"/>
      <c r="RNU882" s="28"/>
      <c r="RNV882" s="28"/>
      <c r="RNW882" s="28"/>
      <c r="RNX882" s="28"/>
      <c r="RNY882" s="28"/>
      <c r="RNZ882" s="28"/>
      <c r="ROA882" s="28"/>
      <c r="ROB882" s="28"/>
      <c r="ROC882" s="28"/>
      <c r="ROD882" s="28"/>
      <c r="ROE882" s="28"/>
      <c r="ROF882" s="28"/>
      <c r="ROG882" s="28"/>
      <c r="ROH882" s="28"/>
      <c r="ROI882" s="28"/>
      <c r="ROJ882" s="28"/>
      <c r="ROK882" s="28"/>
      <c r="ROL882" s="28"/>
      <c r="ROM882" s="28"/>
      <c r="RON882" s="28"/>
      <c r="ROO882" s="28"/>
      <c r="ROP882" s="28"/>
      <c r="ROQ882" s="28"/>
      <c r="ROR882" s="28"/>
      <c r="ROS882" s="28"/>
      <c r="ROT882" s="28"/>
      <c r="ROU882" s="28"/>
      <c r="ROV882" s="28"/>
      <c r="ROW882" s="28"/>
      <c r="ROX882" s="28"/>
      <c r="ROY882" s="28"/>
      <c r="ROZ882" s="28"/>
      <c r="RPA882" s="28"/>
      <c r="RPB882" s="28"/>
      <c r="RPC882" s="28"/>
      <c r="RPD882" s="28"/>
      <c r="RPE882" s="28"/>
      <c r="RPF882" s="28"/>
      <c r="RPG882" s="28"/>
      <c r="RPH882" s="28"/>
      <c r="RPI882" s="28"/>
      <c r="RPJ882" s="28"/>
      <c r="RPK882" s="28"/>
      <c r="RPL882" s="28"/>
      <c r="RPM882" s="28"/>
      <c r="RPN882" s="28"/>
      <c r="RPO882" s="28"/>
      <c r="RPP882" s="28"/>
      <c r="RPQ882" s="28"/>
      <c r="RPR882" s="28"/>
      <c r="RPS882" s="28"/>
      <c r="RPT882" s="28"/>
      <c r="RPU882" s="28"/>
      <c r="RPV882" s="28"/>
      <c r="RPW882" s="28"/>
      <c r="RPX882" s="28"/>
      <c r="RPY882" s="28"/>
      <c r="RPZ882" s="28"/>
      <c r="RQA882" s="28"/>
      <c r="RQB882" s="28"/>
      <c r="RQC882" s="28"/>
      <c r="RQD882" s="28"/>
      <c r="RQE882" s="28"/>
      <c r="RQF882" s="28"/>
      <c r="RQG882" s="28"/>
      <c r="RQH882" s="28"/>
      <c r="RQI882" s="28"/>
      <c r="RQJ882" s="28"/>
      <c r="RQK882" s="28"/>
      <c r="RQL882" s="28"/>
      <c r="RQM882" s="28"/>
      <c r="RQN882" s="28"/>
      <c r="RQO882" s="28"/>
      <c r="RQP882" s="28"/>
      <c r="RQQ882" s="28"/>
      <c r="RQR882" s="28"/>
      <c r="RQS882" s="28"/>
      <c r="RQT882" s="28"/>
      <c r="RQU882" s="28"/>
      <c r="RQV882" s="28"/>
      <c r="RQW882" s="28"/>
      <c r="RQX882" s="28"/>
      <c r="RQY882" s="28"/>
      <c r="RQZ882" s="28"/>
      <c r="RRA882" s="28"/>
      <c r="RRB882" s="28"/>
      <c r="RRC882" s="28"/>
      <c r="RRD882" s="28"/>
      <c r="RRE882" s="28"/>
      <c r="RRF882" s="28"/>
      <c r="RRG882" s="28"/>
      <c r="RRH882" s="28"/>
      <c r="RRI882" s="28"/>
      <c r="RRJ882" s="28"/>
      <c r="RRK882" s="28"/>
      <c r="RRL882" s="28"/>
      <c r="RRM882" s="28"/>
      <c r="RRN882" s="28"/>
      <c r="RRO882" s="28"/>
      <c r="RRP882" s="28"/>
      <c r="RRQ882" s="28"/>
      <c r="RRR882" s="28"/>
      <c r="RRS882" s="28"/>
      <c r="RRT882" s="28"/>
      <c r="RRU882" s="28"/>
      <c r="RRV882" s="28"/>
      <c r="RRW882" s="28"/>
      <c r="RRX882" s="28"/>
      <c r="RRY882" s="28"/>
      <c r="RRZ882" s="28"/>
      <c r="RSA882" s="28"/>
      <c r="RSB882" s="28"/>
      <c r="RSC882" s="28"/>
      <c r="RSD882" s="28"/>
      <c r="RSE882" s="28"/>
      <c r="RSF882" s="28"/>
      <c r="RSG882" s="28"/>
      <c r="RSH882" s="28"/>
      <c r="RSI882" s="28"/>
      <c r="RSJ882" s="28"/>
      <c r="RSK882" s="28"/>
      <c r="RSL882" s="28"/>
      <c r="RSM882" s="28"/>
      <c r="RSN882" s="28"/>
      <c r="RSO882" s="28"/>
      <c r="RSP882" s="28"/>
      <c r="RSQ882" s="28"/>
      <c r="RSR882" s="28"/>
      <c r="RSS882" s="28"/>
      <c r="RST882" s="28"/>
      <c r="RSU882" s="28"/>
      <c r="RSV882" s="28"/>
      <c r="RSW882" s="28"/>
      <c r="RSX882" s="28"/>
      <c r="RSY882" s="28"/>
      <c r="RSZ882" s="28"/>
      <c r="RTA882" s="28"/>
      <c r="RTB882" s="28"/>
      <c r="RTC882" s="28"/>
      <c r="RTD882" s="28"/>
      <c r="RTE882" s="28"/>
      <c r="RTF882" s="28"/>
      <c r="RTG882" s="28"/>
      <c r="RTH882" s="28"/>
      <c r="RTI882" s="28"/>
      <c r="RTJ882" s="28"/>
      <c r="RTK882" s="28"/>
      <c r="RTL882" s="28"/>
      <c r="RTM882" s="28"/>
      <c r="RTN882" s="28"/>
      <c r="RTO882" s="28"/>
      <c r="RTP882" s="28"/>
      <c r="RTQ882" s="28"/>
      <c r="RTR882" s="28"/>
      <c r="RTS882" s="28"/>
      <c r="RTT882" s="28"/>
      <c r="RTU882" s="28"/>
      <c r="RTV882" s="28"/>
      <c r="RTW882" s="28"/>
      <c r="RTX882" s="28"/>
      <c r="RTY882" s="28"/>
      <c r="RTZ882" s="28"/>
      <c r="RUA882" s="28"/>
      <c r="RUB882" s="28"/>
      <c r="RUC882" s="28"/>
      <c r="RUD882" s="28"/>
      <c r="RUE882" s="28"/>
      <c r="RUF882" s="28"/>
      <c r="RUG882" s="28"/>
      <c r="RUH882" s="28"/>
      <c r="RUI882" s="28"/>
      <c r="RUJ882" s="28"/>
      <c r="RUK882" s="28"/>
      <c r="RUL882" s="28"/>
      <c r="RUM882" s="28"/>
      <c r="RUN882" s="28"/>
      <c r="RUO882" s="28"/>
      <c r="RUP882" s="28"/>
      <c r="RUQ882" s="28"/>
      <c r="RUR882" s="28"/>
      <c r="RUS882" s="28"/>
      <c r="RUT882" s="28"/>
      <c r="RUU882" s="28"/>
      <c r="RUV882" s="28"/>
      <c r="RUW882" s="28"/>
      <c r="RUX882" s="28"/>
      <c r="RUY882" s="28"/>
      <c r="RUZ882" s="28"/>
      <c r="RVA882" s="28"/>
      <c r="RVB882" s="28"/>
      <c r="RVC882" s="28"/>
      <c r="RVD882" s="28"/>
      <c r="RVE882" s="28"/>
      <c r="RVF882" s="28"/>
      <c r="RVG882" s="28"/>
      <c r="RVH882" s="28"/>
      <c r="RVI882" s="28"/>
      <c r="RVJ882" s="28"/>
      <c r="RVK882" s="28"/>
      <c r="RVL882" s="28"/>
      <c r="RVM882" s="28"/>
      <c r="RVN882" s="28"/>
      <c r="RVO882" s="28"/>
      <c r="RVP882" s="28"/>
      <c r="RVQ882" s="28"/>
      <c r="RVR882" s="28"/>
      <c r="RVS882" s="28"/>
      <c r="RVT882" s="28"/>
      <c r="RVU882" s="28"/>
      <c r="RVV882" s="28"/>
      <c r="RVW882" s="28"/>
      <c r="RVX882" s="28"/>
      <c r="RVY882" s="28"/>
      <c r="RVZ882" s="28"/>
      <c r="RWA882" s="28"/>
      <c r="RWB882" s="28"/>
      <c r="RWC882" s="28"/>
      <c r="RWD882" s="28"/>
      <c r="RWE882" s="28"/>
      <c r="RWF882" s="28"/>
      <c r="RWG882" s="28"/>
      <c r="RWH882" s="28"/>
      <c r="RWI882" s="28"/>
      <c r="RWJ882" s="28"/>
      <c r="RWK882" s="28"/>
      <c r="RWL882" s="28"/>
      <c r="RWM882" s="28"/>
      <c r="RWN882" s="28"/>
      <c r="RWO882" s="28"/>
      <c r="RWP882" s="28"/>
      <c r="RWQ882" s="28"/>
      <c r="RWR882" s="28"/>
      <c r="RWS882" s="28"/>
      <c r="RWT882" s="28"/>
      <c r="RWU882" s="28"/>
      <c r="RWV882" s="28"/>
      <c r="RWW882" s="28"/>
      <c r="RWX882" s="28"/>
      <c r="RWY882" s="28"/>
      <c r="RWZ882" s="28"/>
      <c r="RXA882" s="28"/>
      <c r="RXB882" s="28"/>
      <c r="RXC882" s="28"/>
      <c r="RXD882" s="28"/>
      <c r="RXE882" s="28"/>
      <c r="RXF882" s="28"/>
      <c r="RXG882" s="28"/>
      <c r="RXH882" s="28"/>
      <c r="RXI882" s="28"/>
      <c r="RXJ882" s="28"/>
      <c r="RXK882" s="28"/>
      <c r="RXL882" s="28"/>
      <c r="RXM882" s="28"/>
      <c r="RXN882" s="28"/>
      <c r="RXO882" s="28"/>
      <c r="RXP882" s="28"/>
      <c r="RXQ882" s="28"/>
      <c r="RXR882" s="28"/>
      <c r="RXS882" s="28"/>
      <c r="RXT882" s="28"/>
      <c r="RXU882" s="28"/>
      <c r="RXV882" s="28"/>
      <c r="RXW882" s="28"/>
      <c r="RXX882" s="28"/>
      <c r="RXY882" s="28"/>
      <c r="RXZ882" s="28"/>
      <c r="RYA882" s="28"/>
      <c r="RYB882" s="28"/>
      <c r="RYC882" s="28"/>
      <c r="RYD882" s="28"/>
      <c r="RYE882" s="28"/>
      <c r="RYF882" s="28"/>
      <c r="RYG882" s="28"/>
      <c r="RYH882" s="28"/>
      <c r="RYI882" s="28"/>
      <c r="RYJ882" s="28"/>
      <c r="RYK882" s="28"/>
      <c r="RYL882" s="28"/>
      <c r="RYM882" s="28"/>
      <c r="RYN882" s="28"/>
      <c r="RYO882" s="28"/>
      <c r="RYP882" s="28"/>
      <c r="RYQ882" s="28"/>
      <c r="RYR882" s="28"/>
      <c r="RYS882" s="28"/>
      <c r="RYT882" s="28"/>
      <c r="RYU882" s="28"/>
      <c r="RYV882" s="28"/>
      <c r="RYW882" s="28"/>
      <c r="RYX882" s="28"/>
      <c r="RYY882" s="28"/>
      <c r="RYZ882" s="28"/>
      <c r="RZA882" s="28"/>
      <c r="RZB882" s="28"/>
      <c r="RZC882" s="28"/>
      <c r="RZD882" s="28"/>
      <c r="RZE882" s="28"/>
      <c r="RZF882" s="28"/>
      <c r="RZG882" s="28"/>
      <c r="RZH882" s="28"/>
      <c r="RZI882" s="28"/>
      <c r="RZJ882" s="28"/>
      <c r="RZK882" s="28"/>
      <c r="RZL882" s="28"/>
      <c r="RZM882" s="28"/>
      <c r="RZN882" s="28"/>
      <c r="RZO882" s="28"/>
      <c r="RZP882" s="28"/>
      <c r="RZQ882" s="28"/>
      <c r="RZR882" s="28"/>
      <c r="RZS882" s="28"/>
      <c r="RZT882" s="28"/>
      <c r="RZU882" s="28"/>
      <c r="RZV882" s="28"/>
      <c r="RZW882" s="28"/>
      <c r="RZX882" s="28"/>
      <c r="RZY882" s="28"/>
      <c r="RZZ882" s="28"/>
      <c r="SAA882" s="28"/>
      <c r="SAB882" s="28"/>
      <c r="SAC882" s="28"/>
      <c r="SAD882" s="28"/>
      <c r="SAE882" s="28"/>
      <c r="SAF882" s="28"/>
      <c r="SAG882" s="28"/>
      <c r="SAH882" s="28"/>
      <c r="SAI882" s="28"/>
      <c r="SAJ882" s="28"/>
      <c r="SAK882" s="28"/>
      <c r="SAL882" s="28"/>
      <c r="SAM882" s="28"/>
      <c r="SAN882" s="28"/>
      <c r="SAO882" s="28"/>
      <c r="SAP882" s="28"/>
      <c r="SAQ882" s="28"/>
      <c r="SAR882" s="28"/>
      <c r="SAS882" s="28"/>
      <c r="SAT882" s="28"/>
      <c r="SAU882" s="28"/>
      <c r="SAV882" s="28"/>
      <c r="SAW882" s="28"/>
      <c r="SAX882" s="28"/>
      <c r="SAY882" s="28"/>
      <c r="SAZ882" s="28"/>
      <c r="SBA882" s="28"/>
      <c r="SBB882" s="28"/>
      <c r="SBC882" s="28"/>
      <c r="SBD882" s="28"/>
      <c r="SBE882" s="28"/>
      <c r="SBF882" s="28"/>
      <c r="SBG882" s="28"/>
      <c r="SBH882" s="28"/>
      <c r="SBI882" s="28"/>
      <c r="SBJ882" s="28"/>
      <c r="SBK882" s="28"/>
      <c r="SBL882" s="28"/>
      <c r="SBM882" s="28"/>
      <c r="SBN882" s="28"/>
      <c r="SBO882" s="28"/>
      <c r="SBP882" s="28"/>
      <c r="SBQ882" s="28"/>
      <c r="SBR882" s="28"/>
      <c r="SBS882" s="28"/>
      <c r="SBT882" s="28"/>
      <c r="SBU882" s="28"/>
      <c r="SBV882" s="28"/>
      <c r="SBW882" s="28"/>
      <c r="SBX882" s="28"/>
      <c r="SBY882" s="28"/>
      <c r="SBZ882" s="28"/>
      <c r="SCA882" s="28"/>
      <c r="SCB882" s="28"/>
      <c r="SCC882" s="28"/>
      <c r="SCD882" s="28"/>
      <c r="SCE882" s="28"/>
      <c r="SCF882" s="28"/>
      <c r="SCG882" s="28"/>
      <c r="SCH882" s="28"/>
      <c r="SCI882" s="28"/>
      <c r="SCJ882" s="28"/>
      <c r="SCK882" s="28"/>
      <c r="SCL882" s="28"/>
      <c r="SCM882" s="28"/>
      <c r="SCN882" s="28"/>
      <c r="SCO882" s="28"/>
      <c r="SCP882" s="28"/>
      <c r="SCQ882" s="28"/>
      <c r="SCR882" s="28"/>
      <c r="SCS882" s="28"/>
      <c r="SCT882" s="28"/>
      <c r="SCU882" s="28"/>
      <c r="SCV882" s="28"/>
      <c r="SCW882" s="28"/>
      <c r="SCX882" s="28"/>
      <c r="SCY882" s="28"/>
      <c r="SCZ882" s="28"/>
      <c r="SDA882" s="28"/>
      <c r="SDB882" s="28"/>
      <c r="SDC882" s="28"/>
      <c r="SDD882" s="28"/>
      <c r="SDE882" s="28"/>
      <c r="SDF882" s="28"/>
      <c r="SDG882" s="28"/>
      <c r="SDH882" s="28"/>
      <c r="SDI882" s="28"/>
      <c r="SDJ882" s="28"/>
      <c r="SDK882" s="28"/>
      <c r="SDL882" s="28"/>
      <c r="SDM882" s="28"/>
      <c r="SDN882" s="28"/>
      <c r="SDO882" s="28"/>
      <c r="SDP882" s="28"/>
      <c r="SDQ882" s="28"/>
      <c r="SDR882" s="28"/>
      <c r="SDS882" s="28"/>
      <c r="SDT882" s="28"/>
      <c r="SDU882" s="28"/>
      <c r="SDV882" s="28"/>
      <c r="SDW882" s="28"/>
      <c r="SDX882" s="28"/>
      <c r="SDY882" s="28"/>
      <c r="SDZ882" s="28"/>
      <c r="SEA882" s="28"/>
      <c r="SEB882" s="28"/>
      <c r="SEC882" s="28"/>
      <c r="SED882" s="28"/>
      <c r="SEE882" s="28"/>
      <c r="SEF882" s="28"/>
      <c r="SEG882" s="28"/>
      <c r="SEH882" s="28"/>
      <c r="SEI882" s="28"/>
      <c r="SEJ882" s="28"/>
      <c r="SEK882" s="28"/>
      <c r="SEL882" s="28"/>
      <c r="SEM882" s="28"/>
      <c r="SEN882" s="28"/>
      <c r="SEO882" s="28"/>
      <c r="SEP882" s="28"/>
      <c r="SEQ882" s="28"/>
      <c r="SER882" s="28"/>
      <c r="SES882" s="28"/>
      <c r="SET882" s="28"/>
      <c r="SEU882" s="28"/>
      <c r="SEV882" s="28"/>
      <c r="SEW882" s="28"/>
      <c r="SEX882" s="28"/>
      <c r="SEY882" s="28"/>
      <c r="SEZ882" s="28"/>
      <c r="SFA882" s="28"/>
      <c r="SFB882" s="28"/>
      <c r="SFC882" s="28"/>
      <c r="SFD882" s="28"/>
      <c r="SFE882" s="28"/>
      <c r="SFF882" s="28"/>
      <c r="SFG882" s="28"/>
      <c r="SFH882" s="28"/>
      <c r="SFI882" s="28"/>
      <c r="SFJ882" s="28"/>
      <c r="SFK882" s="28"/>
      <c r="SFL882" s="28"/>
      <c r="SFM882" s="28"/>
      <c r="SFN882" s="28"/>
      <c r="SFO882" s="28"/>
      <c r="SFP882" s="28"/>
      <c r="SFQ882" s="28"/>
      <c r="SFR882" s="28"/>
      <c r="SFS882" s="28"/>
      <c r="SFT882" s="28"/>
      <c r="SFU882" s="28"/>
      <c r="SFV882" s="28"/>
      <c r="SFW882" s="28"/>
      <c r="SFX882" s="28"/>
      <c r="SFY882" s="28"/>
      <c r="SFZ882" s="28"/>
      <c r="SGA882" s="28"/>
      <c r="SGB882" s="28"/>
      <c r="SGC882" s="28"/>
      <c r="SGD882" s="28"/>
      <c r="SGE882" s="28"/>
      <c r="SGF882" s="28"/>
      <c r="SGG882" s="28"/>
      <c r="SGH882" s="28"/>
      <c r="SGI882" s="28"/>
      <c r="SGJ882" s="28"/>
      <c r="SGK882" s="28"/>
      <c r="SGL882" s="28"/>
      <c r="SGM882" s="28"/>
      <c r="SGN882" s="28"/>
      <c r="SGO882" s="28"/>
      <c r="SGP882" s="28"/>
      <c r="SGQ882" s="28"/>
      <c r="SGR882" s="28"/>
      <c r="SGS882" s="28"/>
      <c r="SGT882" s="28"/>
      <c r="SGU882" s="28"/>
      <c r="SGV882" s="28"/>
      <c r="SGW882" s="28"/>
      <c r="SGX882" s="28"/>
      <c r="SGY882" s="28"/>
      <c r="SGZ882" s="28"/>
      <c r="SHA882" s="28"/>
      <c r="SHB882" s="28"/>
      <c r="SHC882" s="28"/>
      <c r="SHD882" s="28"/>
      <c r="SHE882" s="28"/>
      <c r="SHF882" s="28"/>
      <c r="SHG882" s="28"/>
      <c r="SHH882" s="28"/>
      <c r="SHI882" s="28"/>
      <c r="SHJ882" s="28"/>
      <c r="SHK882" s="28"/>
      <c r="SHL882" s="28"/>
      <c r="SHM882" s="28"/>
      <c r="SHN882" s="28"/>
      <c r="SHO882" s="28"/>
      <c r="SHP882" s="28"/>
      <c r="SHQ882" s="28"/>
      <c r="SHR882" s="28"/>
      <c r="SHS882" s="28"/>
      <c r="SHT882" s="28"/>
      <c r="SHU882" s="28"/>
      <c r="SHV882" s="28"/>
      <c r="SHW882" s="28"/>
      <c r="SHX882" s="28"/>
      <c r="SHY882" s="28"/>
      <c r="SHZ882" s="28"/>
      <c r="SIA882" s="28"/>
      <c r="SIB882" s="28"/>
      <c r="SIC882" s="28"/>
      <c r="SID882" s="28"/>
      <c r="SIE882" s="28"/>
      <c r="SIF882" s="28"/>
      <c r="SIG882" s="28"/>
      <c r="SIH882" s="28"/>
      <c r="SII882" s="28"/>
      <c r="SIJ882" s="28"/>
      <c r="SIK882" s="28"/>
      <c r="SIL882" s="28"/>
      <c r="SIM882" s="28"/>
      <c r="SIN882" s="28"/>
      <c r="SIO882" s="28"/>
      <c r="SIP882" s="28"/>
      <c r="SIQ882" s="28"/>
      <c r="SIR882" s="28"/>
      <c r="SIS882" s="28"/>
      <c r="SIT882" s="28"/>
      <c r="SIU882" s="28"/>
      <c r="SIV882" s="28"/>
      <c r="SIW882" s="28"/>
      <c r="SIX882" s="28"/>
      <c r="SIY882" s="28"/>
      <c r="SIZ882" s="28"/>
      <c r="SJA882" s="28"/>
      <c r="SJB882" s="28"/>
      <c r="SJC882" s="28"/>
      <c r="SJD882" s="28"/>
      <c r="SJE882" s="28"/>
      <c r="SJF882" s="28"/>
      <c r="SJG882" s="28"/>
      <c r="SJH882" s="28"/>
      <c r="SJI882" s="28"/>
      <c r="SJJ882" s="28"/>
      <c r="SJK882" s="28"/>
      <c r="SJL882" s="28"/>
      <c r="SJM882" s="28"/>
      <c r="SJN882" s="28"/>
      <c r="SJO882" s="28"/>
      <c r="SJP882" s="28"/>
      <c r="SJQ882" s="28"/>
      <c r="SJR882" s="28"/>
      <c r="SJS882" s="28"/>
      <c r="SJT882" s="28"/>
      <c r="SJU882" s="28"/>
      <c r="SJV882" s="28"/>
      <c r="SJW882" s="28"/>
      <c r="SJX882" s="28"/>
      <c r="SJY882" s="28"/>
      <c r="SJZ882" s="28"/>
      <c r="SKA882" s="28"/>
      <c r="SKB882" s="28"/>
      <c r="SKC882" s="28"/>
      <c r="SKD882" s="28"/>
      <c r="SKE882" s="28"/>
      <c r="SKF882" s="28"/>
      <c r="SKG882" s="28"/>
      <c r="SKH882" s="28"/>
      <c r="SKI882" s="28"/>
      <c r="SKJ882" s="28"/>
      <c r="SKK882" s="28"/>
      <c r="SKL882" s="28"/>
      <c r="SKM882" s="28"/>
      <c r="SKN882" s="28"/>
      <c r="SKO882" s="28"/>
      <c r="SKP882" s="28"/>
      <c r="SKQ882" s="28"/>
      <c r="SKR882" s="28"/>
      <c r="SKS882" s="28"/>
      <c r="SKT882" s="28"/>
      <c r="SKU882" s="28"/>
      <c r="SKV882" s="28"/>
      <c r="SKW882" s="28"/>
      <c r="SKX882" s="28"/>
      <c r="SKY882" s="28"/>
      <c r="SKZ882" s="28"/>
      <c r="SLA882" s="28"/>
      <c r="SLB882" s="28"/>
      <c r="SLC882" s="28"/>
      <c r="SLD882" s="28"/>
      <c r="SLE882" s="28"/>
      <c r="SLF882" s="28"/>
      <c r="SLG882" s="28"/>
      <c r="SLH882" s="28"/>
      <c r="SLI882" s="28"/>
      <c r="SLJ882" s="28"/>
      <c r="SLK882" s="28"/>
      <c r="SLL882" s="28"/>
      <c r="SLM882" s="28"/>
      <c r="SLN882" s="28"/>
      <c r="SLO882" s="28"/>
      <c r="SLP882" s="28"/>
      <c r="SLQ882" s="28"/>
      <c r="SLR882" s="28"/>
      <c r="SLS882" s="28"/>
      <c r="SLT882" s="28"/>
      <c r="SLU882" s="28"/>
      <c r="SLV882" s="28"/>
      <c r="SLW882" s="28"/>
      <c r="SLX882" s="28"/>
      <c r="SLY882" s="28"/>
      <c r="SLZ882" s="28"/>
      <c r="SMA882" s="28"/>
      <c r="SMB882" s="28"/>
      <c r="SMC882" s="28"/>
      <c r="SMD882" s="28"/>
      <c r="SME882" s="28"/>
      <c r="SMF882" s="28"/>
      <c r="SMG882" s="28"/>
      <c r="SMH882" s="28"/>
      <c r="SMI882" s="28"/>
      <c r="SMJ882" s="28"/>
      <c r="SMK882" s="28"/>
      <c r="SML882" s="28"/>
      <c r="SMM882" s="28"/>
      <c r="SMN882" s="28"/>
      <c r="SMO882" s="28"/>
      <c r="SMP882" s="28"/>
      <c r="SMQ882" s="28"/>
      <c r="SMR882" s="28"/>
      <c r="SMS882" s="28"/>
      <c r="SMT882" s="28"/>
      <c r="SMU882" s="28"/>
      <c r="SMV882" s="28"/>
      <c r="SMW882" s="28"/>
      <c r="SMX882" s="28"/>
      <c r="SMY882" s="28"/>
      <c r="SMZ882" s="28"/>
      <c r="SNA882" s="28"/>
      <c r="SNB882" s="28"/>
      <c r="SNC882" s="28"/>
      <c r="SND882" s="28"/>
      <c r="SNE882" s="28"/>
      <c r="SNF882" s="28"/>
      <c r="SNG882" s="28"/>
      <c r="SNH882" s="28"/>
      <c r="SNI882" s="28"/>
      <c r="SNJ882" s="28"/>
      <c r="SNK882" s="28"/>
      <c r="SNL882" s="28"/>
      <c r="SNM882" s="28"/>
      <c r="SNN882" s="28"/>
      <c r="SNO882" s="28"/>
      <c r="SNP882" s="28"/>
      <c r="SNQ882" s="28"/>
      <c r="SNR882" s="28"/>
      <c r="SNS882" s="28"/>
      <c r="SNT882" s="28"/>
      <c r="SNU882" s="28"/>
      <c r="SNV882" s="28"/>
      <c r="SNW882" s="28"/>
      <c r="SNX882" s="28"/>
      <c r="SNY882" s="28"/>
      <c r="SNZ882" s="28"/>
      <c r="SOA882" s="28"/>
      <c r="SOB882" s="28"/>
      <c r="SOC882" s="28"/>
      <c r="SOD882" s="28"/>
      <c r="SOE882" s="28"/>
      <c r="SOF882" s="28"/>
      <c r="SOG882" s="28"/>
      <c r="SOH882" s="28"/>
      <c r="SOI882" s="28"/>
      <c r="SOJ882" s="28"/>
      <c r="SOK882" s="28"/>
      <c r="SOL882" s="28"/>
      <c r="SOM882" s="28"/>
      <c r="SON882" s="28"/>
      <c r="SOO882" s="28"/>
      <c r="SOP882" s="28"/>
      <c r="SOQ882" s="28"/>
      <c r="SOR882" s="28"/>
      <c r="SOS882" s="28"/>
      <c r="SOT882" s="28"/>
      <c r="SOU882" s="28"/>
      <c r="SOV882" s="28"/>
      <c r="SOW882" s="28"/>
      <c r="SOX882" s="28"/>
      <c r="SOY882" s="28"/>
      <c r="SOZ882" s="28"/>
      <c r="SPA882" s="28"/>
      <c r="SPB882" s="28"/>
      <c r="SPC882" s="28"/>
      <c r="SPD882" s="28"/>
      <c r="SPE882" s="28"/>
      <c r="SPF882" s="28"/>
      <c r="SPG882" s="28"/>
      <c r="SPH882" s="28"/>
      <c r="SPI882" s="28"/>
      <c r="SPJ882" s="28"/>
      <c r="SPK882" s="28"/>
      <c r="SPL882" s="28"/>
      <c r="SPM882" s="28"/>
      <c r="SPN882" s="28"/>
      <c r="SPO882" s="28"/>
      <c r="SPP882" s="28"/>
      <c r="SPQ882" s="28"/>
      <c r="SPR882" s="28"/>
      <c r="SPS882" s="28"/>
      <c r="SPT882" s="28"/>
      <c r="SPU882" s="28"/>
      <c r="SPV882" s="28"/>
      <c r="SPW882" s="28"/>
      <c r="SPX882" s="28"/>
      <c r="SPY882" s="28"/>
      <c r="SPZ882" s="28"/>
      <c r="SQA882" s="28"/>
      <c r="SQB882" s="28"/>
      <c r="SQC882" s="28"/>
      <c r="SQD882" s="28"/>
      <c r="SQE882" s="28"/>
      <c r="SQF882" s="28"/>
      <c r="SQG882" s="28"/>
      <c r="SQH882" s="28"/>
      <c r="SQI882" s="28"/>
      <c r="SQJ882" s="28"/>
      <c r="SQK882" s="28"/>
      <c r="SQL882" s="28"/>
      <c r="SQM882" s="28"/>
      <c r="SQN882" s="28"/>
      <c r="SQO882" s="28"/>
      <c r="SQP882" s="28"/>
      <c r="SQQ882" s="28"/>
      <c r="SQR882" s="28"/>
      <c r="SQS882" s="28"/>
      <c r="SQT882" s="28"/>
      <c r="SQU882" s="28"/>
      <c r="SQV882" s="28"/>
      <c r="SQW882" s="28"/>
      <c r="SQX882" s="28"/>
      <c r="SQY882" s="28"/>
      <c r="SQZ882" s="28"/>
      <c r="SRA882" s="28"/>
      <c r="SRB882" s="28"/>
      <c r="SRC882" s="28"/>
      <c r="SRD882" s="28"/>
      <c r="SRE882" s="28"/>
      <c r="SRF882" s="28"/>
      <c r="SRG882" s="28"/>
      <c r="SRH882" s="28"/>
      <c r="SRI882" s="28"/>
      <c r="SRJ882" s="28"/>
      <c r="SRK882" s="28"/>
      <c r="SRL882" s="28"/>
      <c r="SRM882" s="28"/>
      <c r="SRN882" s="28"/>
      <c r="SRO882" s="28"/>
      <c r="SRP882" s="28"/>
      <c r="SRQ882" s="28"/>
      <c r="SRR882" s="28"/>
      <c r="SRS882" s="28"/>
      <c r="SRT882" s="28"/>
      <c r="SRU882" s="28"/>
      <c r="SRV882" s="28"/>
      <c r="SRW882" s="28"/>
      <c r="SRX882" s="28"/>
      <c r="SRY882" s="28"/>
      <c r="SRZ882" s="28"/>
      <c r="SSA882" s="28"/>
      <c r="SSB882" s="28"/>
      <c r="SSC882" s="28"/>
      <c r="SSD882" s="28"/>
      <c r="SSE882" s="28"/>
      <c r="SSF882" s="28"/>
      <c r="SSG882" s="28"/>
      <c r="SSH882" s="28"/>
      <c r="SSI882" s="28"/>
      <c r="SSJ882" s="28"/>
      <c r="SSK882" s="28"/>
      <c r="SSL882" s="28"/>
      <c r="SSM882" s="28"/>
      <c r="SSN882" s="28"/>
      <c r="SSO882" s="28"/>
      <c r="SSP882" s="28"/>
      <c r="SSQ882" s="28"/>
      <c r="SSR882" s="28"/>
      <c r="SSS882" s="28"/>
      <c r="SST882" s="28"/>
      <c r="SSU882" s="28"/>
      <c r="SSV882" s="28"/>
      <c r="SSW882" s="28"/>
      <c r="SSX882" s="28"/>
      <c r="SSY882" s="28"/>
      <c r="SSZ882" s="28"/>
      <c r="STA882" s="28"/>
      <c r="STB882" s="28"/>
      <c r="STC882" s="28"/>
      <c r="STD882" s="28"/>
      <c r="STE882" s="28"/>
      <c r="STF882" s="28"/>
      <c r="STG882" s="28"/>
      <c r="STH882" s="28"/>
      <c r="STI882" s="28"/>
      <c r="STJ882" s="28"/>
      <c r="STK882" s="28"/>
      <c r="STL882" s="28"/>
      <c r="STM882" s="28"/>
      <c r="STN882" s="28"/>
      <c r="STO882" s="28"/>
      <c r="STP882" s="28"/>
      <c r="STQ882" s="28"/>
      <c r="STR882" s="28"/>
      <c r="STS882" s="28"/>
      <c r="STT882" s="28"/>
      <c r="STU882" s="28"/>
      <c r="STV882" s="28"/>
      <c r="STW882" s="28"/>
      <c r="STX882" s="28"/>
      <c r="STY882" s="28"/>
      <c r="STZ882" s="28"/>
      <c r="SUA882" s="28"/>
      <c r="SUB882" s="28"/>
      <c r="SUC882" s="28"/>
      <c r="SUD882" s="28"/>
      <c r="SUE882" s="28"/>
      <c r="SUF882" s="28"/>
      <c r="SUG882" s="28"/>
      <c r="SUH882" s="28"/>
      <c r="SUI882" s="28"/>
      <c r="SUJ882" s="28"/>
      <c r="SUK882" s="28"/>
      <c r="SUL882" s="28"/>
      <c r="SUM882" s="28"/>
      <c r="SUN882" s="28"/>
      <c r="SUO882" s="28"/>
      <c r="SUP882" s="28"/>
      <c r="SUQ882" s="28"/>
      <c r="SUR882" s="28"/>
      <c r="SUS882" s="28"/>
      <c r="SUT882" s="28"/>
      <c r="SUU882" s="28"/>
      <c r="SUV882" s="28"/>
      <c r="SUW882" s="28"/>
      <c r="SUX882" s="28"/>
      <c r="SUY882" s="28"/>
      <c r="SUZ882" s="28"/>
      <c r="SVA882" s="28"/>
      <c r="SVB882" s="28"/>
      <c r="SVC882" s="28"/>
      <c r="SVD882" s="28"/>
      <c r="SVE882" s="28"/>
      <c r="SVF882" s="28"/>
      <c r="SVG882" s="28"/>
      <c r="SVH882" s="28"/>
      <c r="SVI882" s="28"/>
      <c r="SVJ882" s="28"/>
      <c r="SVK882" s="28"/>
      <c r="SVL882" s="28"/>
      <c r="SVM882" s="28"/>
      <c r="SVN882" s="28"/>
      <c r="SVO882" s="28"/>
      <c r="SVP882" s="28"/>
      <c r="SVQ882" s="28"/>
      <c r="SVR882" s="28"/>
      <c r="SVS882" s="28"/>
      <c r="SVT882" s="28"/>
      <c r="SVU882" s="28"/>
      <c r="SVV882" s="28"/>
      <c r="SVW882" s="28"/>
      <c r="SVX882" s="28"/>
      <c r="SVY882" s="28"/>
      <c r="SVZ882" s="28"/>
      <c r="SWA882" s="28"/>
      <c r="SWB882" s="28"/>
      <c r="SWC882" s="28"/>
      <c r="SWD882" s="28"/>
      <c r="SWE882" s="28"/>
      <c r="SWF882" s="28"/>
      <c r="SWG882" s="28"/>
      <c r="SWH882" s="28"/>
      <c r="SWI882" s="28"/>
      <c r="SWJ882" s="28"/>
      <c r="SWK882" s="28"/>
      <c r="SWL882" s="28"/>
      <c r="SWM882" s="28"/>
      <c r="SWN882" s="28"/>
      <c r="SWO882" s="28"/>
      <c r="SWP882" s="28"/>
      <c r="SWQ882" s="28"/>
      <c r="SWR882" s="28"/>
      <c r="SWS882" s="28"/>
      <c r="SWT882" s="28"/>
      <c r="SWU882" s="28"/>
      <c r="SWV882" s="28"/>
      <c r="SWW882" s="28"/>
      <c r="SWX882" s="28"/>
      <c r="SWY882" s="28"/>
      <c r="SWZ882" s="28"/>
      <c r="SXA882" s="28"/>
      <c r="SXB882" s="28"/>
      <c r="SXC882" s="28"/>
      <c r="SXD882" s="28"/>
      <c r="SXE882" s="28"/>
      <c r="SXF882" s="28"/>
      <c r="SXG882" s="28"/>
      <c r="SXH882" s="28"/>
      <c r="SXI882" s="28"/>
      <c r="SXJ882" s="28"/>
      <c r="SXK882" s="28"/>
      <c r="SXL882" s="28"/>
      <c r="SXM882" s="28"/>
      <c r="SXN882" s="28"/>
      <c r="SXO882" s="28"/>
      <c r="SXP882" s="28"/>
      <c r="SXQ882" s="28"/>
      <c r="SXR882" s="28"/>
      <c r="SXS882" s="28"/>
      <c r="SXT882" s="28"/>
      <c r="SXU882" s="28"/>
      <c r="SXV882" s="28"/>
      <c r="SXW882" s="28"/>
      <c r="SXX882" s="28"/>
      <c r="SXY882" s="28"/>
      <c r="SXZ882" s="28"/>
      <c r="SYA882" s="28"/>
      <c r="SYB882" s="28"/>
      <c r="SYC882" s="28"/>
      <c r="SYD882" s="28"/>
      <c r="SYE882" s="28"/>
      <c r="SYF882" s="28"/>
      <c r="SYG882" s="28"/>
      <c r="SYH882" s="28"/>
      <c r="SYI882" s="28"/>
      <c r="SYJ882" s="28"/>
      <c r="SYK882" s="28"/>
      <c r="SYL882" s="28"/>
      <c r="SYM882" s="28"/>
      <c r="SYN882" s="28"/>
      <c r="SYO882" s="28"/>
      <c r="SYP882" s="28"/>
      <c r="SYQ882" s="28"/>
      <c r="SYR882" s="28"/>
      <c r="SYS882" s="28"/>
      <c r="SYT882" s="28"/>
      <c r="SYU882" s="28"/>
      <c r="SYV882" s="28"/>
      <c r="SYW882" s="28"/>
      <c r="SYX882" s="28"/>
      <c r="SYY882" s="28"/>
      <c r="SYZ882" s="28"/>
      <c r="SZA882" s="28"/>
      <c r="SZB882" s="28"/>
      <c r="SZC882" s="28"/>
      <c r="SZD882" s="28"/>
      <c r="SZE882" s="28"/>
      <c r="SZF882" s="28"/>
      <c r="SZG882" s="28"/>
      <c r="SZH882" s="28"/>
      <c r="SZI882" s="28"/>
      <c r="SZJ882" s="28"/>
      <c r="SZK882" s="28"/>
      <c r="SZL882" s="28"/>
      <c r="SZM882" s="28"/>
      <c r="SZN882" s="28"/>
      <c r="SZO882" s="28"/>
      <c r="SZP882" s="28"/>
      <c r="SZQ882" s="28"/>
      <c r="SZR882" s="28"/>
      <c r="SZS882" s="28"/>
      <c r="SZT882" s="28"/>
      <c r="SZU882" s="28"/>
      <c r="SZV882" s="28"/>
      <c r="SZW882" s="28"/>
      <c r="SZX882" s="28"/>
      <c r="SZY882" s="28"/>
      <c r="SZZ882" s="28"/>
      <c r="TAA882" s="28"/>
      <c r="TAB882" s="28"/>
      <c r="TAC882" s="28"/>
      <c r="TAD882" s="28"/>
      <c r="TAE882" s="28"/>
      <c r="TAF882" s="28"/>
      <c r="TAG882" s="28"/>
      <c r="TAH882" s="28"/>
      <c r="TAI882" s="28"/>
      <c r="TAJ882" s="28"/>
      <c r="TAK882" s="28"/>
      <c r="TAL882" s="28"/>
      <c r="TAM882" s="28"/>
      <c r="TAN882" s="28"/>
      <c r="TAO882" s="28"/>
      <c r="TAP882" s="28"/>
      <c r="TAQ882" s="28"/>
      <c r="TAR882" s="28"/>
      <c r="TAS882" s="28"/>
      <c r="TAT882" s="28"/>
      <c r="TAU882" s="28"/>
      <c r="TAV882" s="28"/>
      <c r="TAW882" s="28"/>
      <c r="TAX882" s="28"/>
      <c r="TAY882" s="28"/>
      <c r="TAZ882" s="28"/>
      <c r="TBA882" s="28"/>
      <c r="TBB882" s="28"/>
      <c r="TBC882" s="28"/>
      <c r="TBD882" s="28"/>
      <c r="TBE882" s="28"/>
      <c r="TBF882" s="28"/>
      <c r="TBG882" s="28"/>
      <c r="TBH882" s="28"/>
      <c r="TBI882" s="28"/>
      <c r="TBJ882" s="28"/>
      <c r="TBK882" s="28"/>
      <c r="TBL882" s="28"/>
      <c r="TBM882" s="28"/>
      <c r="TBN882" s="28"/>
      <c r="TBO882" s="28"/>
      <c r="TBP882" s="28"/>
      <c r="TBQ882" s="28"/>
      <c r="TBR882" s="28"/>
      <c r="TBS882" s="28"/>
      <c r="TBT882" s="28"/>
      <c r="TBU882" s="28"/>
      <c r="TBV882" s="28"/>
      <c r="TBW882" s="28"/>
      <c r="TBX882" s="28"/>
      <c r="TBY882" s="28"/>
      <c r="TBZ882" s="28"/>
      <c r="TCA882" s="28"/>
      <c r="TCB882" s="28"/>
      <c r="TCC882" s="28"/>
      <c r="TCD882" s="28"/>
      <c r="TCE882" s="28"/>
      <c r="TCF882" s="28"/>
      <c r="TCG882" s="28"/>
      <c r="TCH882" s="28"/>
      <c r="TCI882" s="28"/>
      <c r="TCJ882" s="28"/>
      <c r="TCK882" s="28"/>
      <c r="TCL882" s="28"/>
      <c r="TCM882" s="28"/>
      <c r="TCN882" s="28"/>
      <c r="TCO882" s="28"/>
      <c r="TCP882" s="28"/>
      <c r="TCQ882" s="28"/>
      <c r="TCR882" s="28"/>
      <c r="TCS882" s="28"/>
      <c r="TCT882" s="28"/>
      <c r="TCU882" s="28"/>
      <c r="TCV882" s="28"/>
      <c r="TCW882" s="28"/>
      <c r="TCX882" s="28"/>
      <c r="TCY882" s="28"/>
      <c r="TCZ882" s="28"/>
      <c r="TDA882" s="28"/>
      <c r="TDB882" s="28"/>
      <c r="TDC882" s="28"/>
      <c r="TDD882" s="28"/>
      <c r="TDE882" s="28"/>
      <c r="TDF882" s="28"/>
      <c r="TDG882" s="28"/>
      <c r="TDH882" s="28"/>
      <c r="TDI882" s="28"/>
      <c r="TDJ882" s="28"/>
      <c r="TDK882" s="28"/>
      <c r="TDL882" s="28"/>
      <c r="TDM882" s="28"/>
      <c r="TDN882" s="28"/>
      <c r="TDO882" s="28"/>
      <c r="TDP882" s="28"/>
      <c r="TDQ882" s="28"/>
      <c r="TDR882" s="28"/>
      <c r="TDS882" s="28"/>
      <c r="TDT882" s="28"/>
      <c r="TDU882" s="28"/>
      <c r="TDV882" s="28"/>
      <c r="TDW882" s="28"/>
      <c r="TDX882" s="28"/>
      <c r="TDY882" s="28"/>
      <c r="TDZ882" s="28"/>
      <c r="TEA882" s="28"/>
      <c r="TEB882" s="28"/>
      <c r="TEC882" s="28"/>
      <c r="TED882" s="28"/>
      <c r="TEE882" s="28"/>
      <c r="TEF882" s="28"/>
      <c r="TEG882" s="28"/>
      <c r="TEH882" s="28"/>
      <c r="TEI882" s="28"/>
      <c r="TEJ882" s="28"/>
      <c r="TEK882" s="28"/>
      <c r="TEL882" s="28"/>
      <c r="TEM882" s="28"/>
      <c r="TEN882" s="28"/>
      <c r="TEO882" s="28"/>
      <c r="TEP882" s="28"/>
      <c r="TEQ882" s="28"/>
      <c r="TER882" s="28"/>
      <c r="TES882" s="28"/>
      <c r="TET882" s="28"/>
      <c r="TEU882" s="28"/>
      <c r="TEV882" s="28"/>
      <c r="TEW882" s="28"/>
      <c r="TEX882" s="28"/>
      <c r="TEY882" s="28"/>
      <c r="TEZ882" s="28"/>
      <c r="TFA882" s="28"/>
      <c r="TFB882" s="28"/>
      <c r="TFC882" s="28"/>
      <c r="TFD882" s="28"/>
      <c r="TFE882" s="28"/>
      <c r="TFF882" s="28"/>
      <c r="TFG882" s="28"/>
      <c r="TFH882" s="28"/>
      <c r="TFI882" s="28"/>
      <c r="TFJ882" s="28"/>
      <c r="TFK882" s="28"/>
      <c r="TFL882" s="28"/>
      <c r="TFM882" s="28"/>
      <c r="TFN882" s="28"/>
      <c r="TFO882" s="28"/>
      <c r="TFP882" s="28"/>
      <c r="TFQ882" s="28"/>
      <c r="TFR882" s="28"/>
      <c r="TFS882" s="28"/>
      <c r="TFT882" s="28"/>
      <c r="TFU882" s="28"/>
      <c r="TFV882" s="28"/>
      <c r="TFW882" s="28"/>
      <c r="TFX882" s="28"/>
      <c r="TFY882" s="28"/>
      <c r="TFZ882" s="28"/>
      <c r="TGA882" s="28"/>
      <c r="TGB882" s="28"/>
      <c r="TGC882" s="28"/>
      <c r="TGD882" s="28"/>
      <c r="TGE882" s="28"/>
      <c r="TGF882" s="28"/>
      <c r="TGG882" s="28"/>
      <c r="TGH882" s="28"/>
      <c r="TGI882" s="28"/>
      <c r="TGJ882" s="28"/>
      <c r="TGK882" s="28"/>
      <c r="TGL882" s="28"/>
      <c r="TGM882" s="28"/>
      <c r="TGN882" s="28"/>
      <c r="TGO882" s="28"/>
      <c r="TGP882" s="28"/>
      <c r="TGQ882" s="28"/>
      <c r="TGR882" s="28"/>
      <c r="TGS882" s="28"/>
      <c r="TGT882" s="28"/>
      <c r="TGU882" s="28"/>
      <c r="TGV882" s="28"/>
      <c r="TGW882" s="28"/>
      <c r="TGX882" s="28"/>
      <c r="TGY882" s="28"/>
      <c r="TGZ882" s="28"/>
      <c r="THA882" s="28"/>
      <c r="THB882" s="28"/>
      <c r="THC882" s="28"/>
      <c r="THD882" s="28"/>
      <c r="THE882" s="28"/>
      <c r="THF882" s="28"/>
      <c r="THG882" s="28"/>
      <c r="THH882" s="28"/>
      <c r="THI882" s="28"/>
      <c r="THJ882" s="28"/>
      <c r="THK882" s="28"/>
      <c r="THL882" s="28"/>
      <c r="THM882" s="28"/>
      <c r="THN882" s="28"/>
      <c r="THO882" s="28"/>
      <c r="THP882" s="28"/>
      <c r="THQ882" s="28"/>
      <c r="THR882" s="28"/>
      <c r="THS882" s="28"/>
      <c r="THT882" s="28"/>
      <c r="THU882" s="28"/>
      <c r="THV882" s="28"/>
      <c r="THW882" s="28"/>
      <c r="THX882" s="28"/>
      <c r="THY882" s="28"/>
      <c r="THZ882" s="28"/>
      <c r="TIA882" s="28"/>
      <c r="TIB882" s="28"/>
      <c r="TIC882" s="28"/>
      <c r="TID882" s="28"/>
      <c r="TIE882" s="28"/>
      <c r="TIF882" s="28"/>
      <c r="TIG882" s="28"/>
      <c r="TIH882" s="28"/>
      <c r="TII882" s="28"/>
      <c r="TIJ882" s="28"/>
      <c r="TIK882" s="28"/>
      <c r="TIL882" s="28"/>
      <c r="TIM882" s="28"/>
      <c r="TIN882" s="28"/>
      <c r="TIO882" s="28"/>
      <c r="TIP882" s="28"/>
      <c r="TIQ882" s="28"/>
      <c r="TIR882" s="28"/>
      <c r="TIS882" s="28"/>
      <c r="TIT882" s="28"/>
      <c r="TIU882" s="28"/>
      <c r="TIV882" s="28"/>
      <c r="TIW882" s="28"/>
      <c r="TIX882" s="28"/>
      <c r="TIY882" s="28"/>
      <c r="TIZ882" s="28"/>
      <c r="TJA882" s="28"/>
      <c r="TJB882" s="28"/>
      <c r="TJC882" s="28"/>
      <c r="TJD882" s="28"/>
      <c r="TJE882" s="28"/>
      <c r="TJF882" s="28"/>
      <c r="TJG882" s="28"/>
      <c r="TJH882" s="28"/>
      <c r="TJI882" s="28"/>
      <c r="TJJ882" s="28"/>
      <c r="TJK882" s="28"/>
      <c r="TJL882" s="28"/>
      <c r="TJM882" s="28"/>
      <c r="TJN882" s="28"/>
      <c r="TJO882" s="28"/>
      <c r="TJP882" s="28"/>
      <c r="TJQ882" s="28"/>
      <c r="TJR882" s="28"/>
      <c r="TJS882" s="28"/>
      <c r="TJT882" s="28"/>
      <c r="TJU882" s="28"/>
      <c r="TJV882" s="28"/>
      <c r="TJW882" s="28"/>
      <c r="TJX882" s="28"/>
      <c r="TJY882" s="28"/>
      <c r="TJZ882" s="28"/>
      <c r="TKA882" s="28"/>
      <c r="TKB882" s="28"/>
      <c r="TKC882" s="28"/>
      <c r="TKD882" s="28"/>
      <c r="TKE882" s="28"/>
      <c r="TKF882" s="28"/>
      <c r="TKG882" s="28"/>
      <c r="TKH882" s="28"/>
      <c r="TKI882" s="28"/>
      <c r="TKJ882" s="28"/>
      <c r="TKK882" s="28"/>
      <c r="TKL882" s="28"/>
      <c r="TKM882" s="28"/>
      <c r="TKN882" s="28"/>
      <c r="TKO882" s="28"/>
      <c r="TKP882" s="28"/>
      <c r="TKQ882" s="28"/>
      <c r="TKR882" s="28"/>
      <c r="TKS882" s="28"/>
      <c r="TKT882" s="28"/>
      <c r="TKU882" s="28"/>
      <c r="TKV882" s="28"/>
      <c r="TKW882" s="28"/>
      <c r="TKX882" s="28"/>
      <c r="TKY882" s="28"/>
      <c r="TKZ882" s="28"/>
      <c r="TLA882" s="28"/>
      <c r="TLB882" s="28"/>
      <c r="TLC882" s="28"/>
      <c r="TLD882" s="28"/>
      <c r="TLE882" s="28"/>
      <c r="TLF882" s="28"/>
      <c r="TLG882" s="28"/>
      <c r="TLH882" s="28"/>
      <c r="TLI882" s="28"/>
      <c r="TLJ882" s="28"/>
      <c r="TLK882" s="28"/>
      <c r="TLL882" s="28"/>
      <c r="TLM882" s="28"/>
      <c r="TLN882" s="28"/>
      <c r="TLO882" s="28"/>
      <c r="TLP882" s="28"/>
      <c r="TLQ882" s="28"/>
      <c r="TLR882" s="28"/>
      <c r="TLS882" s="28"/>
      <c r="TLT882" s="28"/>
      <c r="TLU882" s="28"/>
      <c r="TLV882" s="28"/>
      <c r="TLW882" s="28"/>
      <c r="TLX882" s="28"/>
      <c r="TLY882" s="28"/>
      <c r="TLZ882" s="28"/>
      <c r="TMA882" s="28"/>
      <c r="TMB882" s="28"/>
      <c r="TMC882" s="28"/>
      <c r="TMD882" s="28"/>
      <c r="TME882" s="28"/>
      <c r="TMF882" s="28"/>
      <c r="TMG882" s="28"/>
      <c r="TMH882" s="28"/>
      <c r="TMI882" s="28"/>
      <c r="TMJ882" s="28"/>
      <c r="TMK882" s="28"/>
      <c r="TML882" s="28"/>
      <c r="TMM882" s="28"/>
      <c r="TMN882" s="28"/>
      <c r="TMO882" s="28"/>
      <c r="TMP882" s="28"/>
      <c r="TMQ882" s="28"/>
      <c r="TMR882" s="28"/>
      <c r="TMS882" s="28"/>
      <c r="TMT882" s="28"/>
      <c r="TMU882" s="28"/>
      <c r="TMV882" s="28"/>
      <c r="TMW882" s="28"/>
      <c r="TMX882" s="28"/>
      <c r="TMY882" s="28"/>
      <c r="TMZ882" s="28"/>
      <c r="TNA882" s="28"/>
      <c r="TNB882" s="28"/>
      <c r="TNC882" s="28"/>
      <c r="TND882" s="28"/>
      <c r="TNE882" s="28"/>
      <c r="TNF882" s="28"/>
      <c r="TNG882" s="28"/>
      <c r="TNH882" s="28"/>
      <c r="TNI882" s="28"/>
      <c r="TNJ882" s="28"/>
      <c r="TNK882" s="28"/>
      <c r="TNL882" s="28"/>
      <c r="TNM882" s="28"/>
      <c r="TNN882" s="28"/>
      <c r="TNO882" s="28"/>
      <c r="TNP882" s="28"/>
      <c r="TNQ882" s="28"/>
      <c r="TNR882" s="28"/>
      <c r="TNS882" s="28"/>
      <c r="TNT882" s="28"/>
      <c r="TNU882" s="28"/>
      <c r="TNV882" s="28"/>
      <c r="TNW882" s="28"/>
      <c r="TNX882" s="28"/>
      <c r="TNY882" s="28"/>
      <c r="TNZ882" s="28"/>
      <c r="TOA882" s="28"/>
      <c r="TOB882" s="28"/>
      <c r="TOC882" s="28"/>
      <c r="TOD882" s="28"/>
      <c r="TOE882" s="28"/>
      <c r="TOF882" s="28"/>
      <c r="TOG882" s="28"/>
      <c r="TOH882" s="28"/>
      <c r="TOI882" s="28"/>
      <c r="TOJ882" s="28"/>
      <c r="TOK882" s="28"/>
      <c r="TOL882" s="28"/>
      <c r="TOM882" s="28"/>
      <c r="TON882" s="28"/>
      <c r="TOO882" s="28"/>
      <c r="TOP882" s="28"/>
      <c r="TOQ882" s="28"/>
      <c r="TOR882" s="28"/>
      <c r="TOS882" s="28"/>
      <c r="TOT882" s="28"/>
      <c r="TOU882" s="28"/>
      <c r="TOV882" s="28"/>
      <c r="TOW882" s="28"/>
      <c r="TOX882" s="28"/>
      <c r="TOY882" s="28"/>
      <c r="TOZ882" s="28"/>
      <c r="TPA882" s="28"/>
      <c r="TPB882" s="28"/>
      <c r="TPC882" s="28"/>
      <c r="TPD882" s="28"/>
      <c r="TPE882" s="28"/>
      <c r="TPF882" s="28"/>
      <c r="TPG882" s="28"/>
      <c r="TPH882" s="28"/>
      <c r="TPI882" s="28"/>
      <c r="TPJ882" s="28"/>
      <c r="TPK882" s="28"/>
      <c r="TPL882" s="28"/>
      <c r="TPM882" s="28"/>
      <c r="TPN882" s="28"/>
      <c r="TPO882" s="28"/>
      <c r="TPP882" s="28"/>
      <c r="TPQ882" s="28"/>
      <c r="TPR882" s="28"/>
      <c r="TPS882" s="28"/>
      <c r="TPT882" s="28"/>
      <c r="TPU882" s="28"/>
      <c r="TPV882" s="28"/>
      <c r="TPW882" s="28"/>
      <c r="TPX882" s="28"/>
      <c r="TPY882" s="28"/>
      <c r="TPZ882" s="28"/>
      <c r="TQA882" s="28"/>
      <c r="TQB882" s="28"/>
      <c r="TQC882" s="28"/>
      <c r="TQD882" s="28"/>
      <c r="TQE882" s="28"/>
      <c r="TQF882" s="28"/>
      <c r="TQG882" s="28"/>
      <c r="TQH882" s="28"/>
      <c r="TQI882" s="28"/>
      <c r="TQJ882" s="28"/>
      <c r="TQK882" s="28"/>
      <c r="TQL882" s="28"/>
      <c r="TQM882" s="28"/>
      <c r="TQN882" s="28"/>
      <c r="TQO882" s="28"/>
      <c r="TQP882" s="28"/>
      <c r="TQQ882" s="28"/>
      <c r="TQR882" s="28"/>
      <c r="TQS882" s="28"/>
      <c r="TQT882" s="28"/>
      <c r="TQU882" s="28"/>
      <c r="TQV882" s="28"/>
      <c r="TQW882" s="28"/>
      <c r="TQX882" s="28"/>
      <c r="TQY882" s="28"/>
      <c r="TQZ882" s="28"/>
      <c r="TRA882" s="28"/>
      <c r="TRB882" s="28"/>
      <c r="TRC882" s="28"/>
      <c r="TRD882" s="28"/>
      <c r="TRE882" s="28"/>
      <c r="TRF882" s="28"/>
      <c r="TRG882" s="28"/>
      <c r="TRH882" s="28"/>
      <c r="TRI882" s="28"/>
      <c r="TRJ882" s="28"/>
      <c r="TRK882" s="28"/>
      <c r="TRL882" s="28"/>
      <c r="TRM882" s="28"/>
      <c r="TRN882" s="28"/>
      <c r="TRO882" s="28"/>
      <c r="TRP882" s="28"/>
      <c r="TRQ882" s="28"/>
      <c r="TRR882" s="28"/>
      <c r="TRS882" s="28"/>
      <c r="TRT882" s="28"/>
      <c r="TRU882" s="28"/>
      <c r="TRV882" s="28"/>
      <c r="TRW882" s="28"/>
      <c r="TRX882" s="28"/>
      <c r="TRY882" s="28"/>
      <c r="TRZ882" s="28"/>
      <c r="TSA882" s="28"/>
      <c r="TSB882" s="28"/>
      <c r="TSC882" s="28"/>
      <c r="TSD882" s="28"/>
      <c r="TSE882" s="28"/>
      <c r="TSF882" s="28"/>
      <c r="TSG882" s="28"/>
      <c r="TSH882" s="28"/>
      <c r="TSI882" s="28"/>
      <c r="TSJ882" s="28"/>
      <c r="TSK882" s="28"/>
      <c r="TSL882" s="28"/>
      <c r="TSM882" s="28"/>
      <c r="TSN882" s="28"/>
      <c r="TSO882" s="28"/>
      <c r="TSP882" s="28"/>
      <c r="TSQ882" s="28"/>
      <c r="TSR882" s="28"/>
      <c r="TSS882" s="28"/>
      <c r="TST882" s="28"/>
      <c r="TSU882" s="28"/>
      <c r="TSV882" s="28"/>
      <c r="TSW882" s="28"/>
      <c r="TSX882" s="28"/>
      <c r="TSY882" s="28"/>
      <c r="TSZ882" s="28"/>
      <c r="TTA882" s="28"/>
      <c r="TTB882" s="28"/>
      <c r="TTC882" s="28"/>
      <c r="TTD882" s="28"/>
      <c r="TTE882" s="28"/>
      <c r="TTF882" s="28"/>
      <c r="TTG882" s="28"/>
      <c r="TTH882" s="28"/>
      <c r="TTI882" s="28"/>
      <c r="TTJ882" s="28"/>
      <c r="TTK882" s="28"/>
      <c r="TTL882" s="28"/>
      <c r="TTM882" s="28"/>
      <c r="TTN882" s="28"/>
      <c r="TTO882" s="28"/>
      <c r="TTP882" s="28"/>
      <c r="TTQ882" s="28"/>
      <c r="TTR882" s="28"/>
      <c r="TTS882" s="28"/>
      <c r="TTT882" s="28"/>
      <c r="TTU882" s="28"/>
      <c r="TTV882" s="28"/>
      <c r="TTW882" s="28"/>
      <c r="TTX882" s="28"/>
      <c r="TTY882" s="28"/>
      <c r="TTZ882" s="28"/>
      <c r="TUA882" s="28"/>
      <c r="TUB882" s="28"/>
      <c r="TUC882" s="28"/>
      <c r="TUD882" s="28"/>
      <c r="TUE882" s="28"/>
      <c r="TUF882" s="28"/>
      <c r="TUG882" s="28"/>
      <c r="TUH882" s="28"/>
      <c r="TUI882" s="28"/>
      <c r="TUJ882" s="28"/>
      <c r="TUK882" s="28"/>
      <c r="TUL882" s="28"/>
      <c r="TUM882" s="28"/>
      <c r="TUN882" s="28"/>
      <c r="TUO882" s="28"/>
      <c r="TUP882" s="28"/>
      <c r="TUQ882" s="28"/>
      <c r="TUR882" s="28"/>
      <c r="TUS882" s="28"/>
      <c r="TUT882" s="28"/>
      <c r="TUU882" s="28"/>
      <c r="TUV882" s="28"/>
      <c r="TUW882" s="28"/>
      <c r="TUX882" s="28"/>
      <c r="TUY882" s="28"/>
      <c r="TUZ882" s="28"/>
      <c r="TVA882" s="28"/>
      <c r="TVB882" s="28"/>
      <c r="TVC882" s="28"/>
      <c r="TVD882" s="28"/>
      <c r="TVE882" s="28"/>
      <c r="TVF882" s="28"/>
      <c r="TVG882" s="28"/>
      <c r="TVH882" s="28"/>
      <c r="TVI882" s="28"/>
      <c r="TVJ882" s="28"/>
      <c r="TVK882" s="28"/>
      <c r="TVL882" s="28"/>
      <c r="TVM882" s="28"/>
      <c r="TVN882" s="28"/>
      <c r="TVO882" s="28"/>
      <c r="TVP882" s="28"/>
      <c r="TVQ882" s="28"/>
      <c r="TVR882" s="28"/>
      <c r="TVS882" s="28"/>
      <c r="TVT882" s="28"/>
      <c r="TVU882" s="28"/>
      <c r="TVV882" s="28"/>
      <c r="TVW882" s="28"/>
      <c r="TVX882" s="28"/>
      <c r="TVY882" s="28"/>
      <c r="TVZ882" s="28"/>
      <c r="TWA882" s="28"/>
      <c r="TWB882" s="28"/>
      <c r="TWC882" s="28"/>
      <c r="TWD882" s="28"/>
      <c r="TWE882" s="28"/>
      <c r="TWF882" s="28"/>
      <c r="TWG882" s="28"/>
      <c r="TWH882" s="28"/>
      <c r="TWI882" s="28"/>
      <c r="TWJ882" s="28"/>
      <c r="TWK882" s="28"/>
      <c r="TWL882" s="28"/>
      <c r="TWM882" s="28"/>
      <c r="TWN882" s="28"/>
      <c r="TWO882" s="28"/>
      <c r="TWP882" s="28"/>
      <c r="TWQ882" s="28"/>
      <c r="TWR882" s="28"/>
      <c r="TWS882" s="28"/>
      <c r="TWT882" s="28"/>
      <c r="TWU882" s="28"/>
      <c r="TWV882" s="28"/>
      <c r="TWW882" s="28"/>
      <c r="TWX882" s="28"/>
      <c r="TWY882" s="28"/>
      <c r="TWZ882" s="28"/>
      <c r="TXA882" s="28"/>
      <c r="TXB882" s="28"/>
      <c r="TXC882" s="28"/>
      <c r="TXD882" s="28"/>
      <c r="TXE882" s="28"/>
      <c r="TXF882" s="28"/>
      <c r="TXG882" s="28"/>
      <c r="TXH882" s="28"/>
      <c r="TXI882" s="28"/>
      <c r="TXJ882" s="28"/>
      <c r="TXK882" s="28"/>
      <c r="TXL882" s="28"/>
      <c r="TXM882" s="28"/>
      <c r="TXN882" s="28"/>
      <c r="TXO882" s="28"/>
      <c r="TXP882" s="28"/>
      <c r="TXQ882" s="28"/>
      <c r="TXR882" s="28"/>
      <c r="TXS882" s="28"/>
      <c r="TXT882" s="28"/>
      <c r="TXU882" s="28"/>
      <c r="TXV882" s="28"/>
      <c r="TXW882" s="28"/>
      <c r="TXX882" s="28"/>
      <c r="TXY882" s="28"/>
      <c r="TXZ882" s="28"/>
      <c r="TYA882" s="28"/>
      <c r="TYB882" s="28"/>
      <c r="TYC882" s="28"/>
      <c r="TYD882" s="28"/>
      <c r="TYE882" s="28"/>
      <c r="TYF882" s="28"/>
      <c r="TYG882" s="28"/>
      <c r="TYH882" s="28"/>
      <c r="TYI882" s="28"/>
      <c r="TYJ882" s="28"/>
      <c r="TYK882" s="28"/>
      <c r="TYL882" s="28"/>
      <c r="TYM882" s="28"/>
      <c r="TYN882" s="28"/>
      <c r="TYO882" s="28"/>
      <c r="TYP882" s="28"/>
      <c r="TYQ882" s="28"/>
      <c r="TYR882" s="28"/>
      <c r="TYS882" s="28"/>
      <c r="TYT882" s="28"/>
      <c r="TYU882" s="28"/>
      <c r="TYV882" s="28"/>
      <c r="TYW882" s="28"/>
      <c r="TYX882" s="28"/>
      <c r="TYY882" s="28"/>
      <c r="TYZ882" s="28"/>
      <c r="TZA882" s="28"/>
      <c r="TZB882" s="28"/>
      <c r="TZC882" s="28"/>
      <c r="TZD882" s="28"/>
      <c r="TZE882" s="28"/>
      <c r="TZF882" s="28"/>
      <c r="TZG882" s="28"/>
      <c r="TZH882" s="28"/>
      <c r="TZI882" s="28"/>
      <c r="TZJ882" s="28"/>
      <c r="TZK882" s="28"/>
      <c r="TZL882" s="28"/>
      <c r="TZM882" s="28"/>
      <c r="TZN882" s="28"/>
      <c r="TZO882" s="28"/>
      <c r="TZP882" s="28"/>
      <c r="TZQ882" s="28"/>
      <c r="TZR882" s="28"/>
      <c r="TZS882" s="28"/>
      <c r="TZT882" s="28"/>
      <c r="TZU882" s="28"/>
      <c r="TZV882" s="28"/>
      <c r="TZW882" s="28"/>
      <c r="TZX882" s="28"/>
      <c r="TZY882" s="28"/>
      <c r="TZZ882" s="28"/>
      <c r="UAA882" s="28"/>
      <c r="UAB882" s="28"/>
      <c r="UAC882" s="28"/>
      <c r="UAD882" s="28"/>
      <c r="UAE882" s="28"/>
      <c r="UAF882" s="28"/>
      <c r="UAG882" s="28"/>
      <c r="UAH882" s="28"/>
      <c r="UAI882" s="28"/>
      <c r="UAJ882" s="28"/>
      <c r="UAK882" s="28"/>
      <c r="UAL882" s="28"/>
      <c r="UAM882" s="28"/>
      <c r="UAN882" s="28"/>
      <c r="UAO882" s="28"/>
      <c r="UAP882" s="28"/>
      <c r="UAQ882" s="28"/>
      <c r="UAR882" s="28"/>
      <c r="UAS882" s="28"/>
      <c r="UAT882" s="28"/>
      <c r="UAU882" s="28"/>
      <c r="UAV882" s="28"/>
      <c r="UAW882" s="28"/>
      <c r="UAX882" s="28"/>
      <c r="UAY882" s="28"/>
      <c r="UAZ882" s="28"/>
      <c r="UBA882" s="28"/>
      <c r="UBB882" s="28"/>
      <c r="UBC882" s="28"/>
      <c r="UBD882" s="28"/>
      <c r="UBE882" s="28"/>
      <c r="UBF882" s="28"/>
      <c r="UBG882" s="28"/>
      <c r="UBH882" s="28"/>
      <c r="UBI882" s="28"/>
      <c r="UBJ882" s="28"/>
      <c r="UBK882" s="28"/>
      <c r="UBL882" s="28"/>
      <c r="UBM882" s="28"/>
      <c r="UBN882" s="28"/>
      <c r="UBO882" s="28"/>
      <c r="UBP882" s="28"/>
      <c r="UBQ882" s="28"/>
      <c r="UBR882" s="28"/>
      <c r="UBS882" s="28"/>
      <c r="UBT882" s="28"/>
      <c r="UBU882" s="28"/>
      <c r="UBV882" s="28"/>
      <c r="UBW882" s="28"/>
      <c r="UBX882" s="28"/>
      <c r="UBY882" s="28"/>
      <c r="UBZ882" s="28"/>
      <c r="UCA882" s="28"/>
      <c r="UCB882" s="28"/>
      <c r="UCC882" s="28"/>
      <c r="UCD882" s="28"/>
      <c r="UCE882" s="28"/>
      <c r="UCF882" s="28"/>
      <c r="UCG882" s="28"/>
      <c r="UCH882" s="28"/>
      <c r="UCI882" s="28"/>
      <c r="UCJ882" s="28"/>
      <c r="UCK882" s="28"/>
      <c r="UCL882" s="28"/>
      <c r="UCM882" s="28"/>
      <c r="UCN882" s="28"/>
      <c r="UCO882" s="28"/>
      <c r="UCP882" s="28"/>
      <c r="UCQ882" s="28"/>
      <c r="UCR882" s="28"/>
      <c r="UCS882" s="28"/>
      <c r="UCT882" s="28"/>
      <c r="UCU882" s="28"/>
      <c r="UCV882" s="28"/>
      <c r="UCW882" s="28"/>
      <c r="UCX882" s="28"/>
      <c r="UCY882" s="28"/>
      <c r="UCZ882" s="28"/>
      <c r="UDA882" s="28"/>
      <c r="UDB882" s="28"/>
      <c r="UDC882" s="28"/>
      <c r="UDD882" s="28"/>
      <c r="UDE882" s="28"/>
      <c r="UDF882" s="28"/>
      <c r="UDG882" s="28"/>
      <c r="UDH882" s="28"/>
      <c r="UDI882" s="28"/>
      <c r="UDJ882" s="28"/>
      <c r="UDK882" s="28"/>
      <c r="UDL882" s="28"/>
      <c r="UDM882" s="28"/>
      <c r="UDN882" s="28"/>
      <c r="UDO882" s="28"/>
      <c r="UDP882" s="28"/>
      <c r="UDQ882" s="28"/>
      <c r="UDR882" s="28"/>
      <c r="UDS882" s="28"/>
      <c r="UDT882" s="28"/>
      <c r="UDU882" s="28"/>
      <c r="UDV882" s="28"/>
      <c r="UDW882" s="28"/>
      <c r="UDX882" s="28"/>
      <c r="UDY882" s="28"/>
      <c r="UDZ882" s="28"/>
      <c r="UEA882" s="28"/>
      <c r="UEB882" s="28"/>
      <c r="UEC882" s="28"/>
      <c r="UED882" s="28"/>
      <c r="UEE882" s="28"/>
      <c r="UEF882" s="28"/>
      <c r="UEG882" s="28"/>
      <c r="UEH882" s="28"/>
      <c r="UEI882" s="28"/>
      <c r="UEJ882" s="28"/>
      <c r="UEK882" s="28"/>
      <c r="UEL882" s="28"/>
      <c r="UEM882" s="28"/>
      <c r="UEN882" s="28"/>
      <c r="UEO882" s="28"/>
      <c r="UEP882" s="28"/>
      <c r="UEQ882" s="28"/>
      <c r="UER882" s="28"/>
      <c r="UES882" s="28"/>
      <c r="UET882" s="28"/>
      <c r="UEU882" s="28"/>
      <c r="UEV882" s="28"/>
      <c r="UEW882" s="28"/>
      <c r="UEX882" s="28"/>
      <c r="UEY882" s="28"/>
      <c r="UEZ882" s="28"/>
      <c r="UFA882" s="28"/>
      <c r="UFB882" s="28"/>
      <c r="UFC882" s="28"/>
      <c r="UFD882" s="28"/>
      <c r="UFE882" s="28"/>
      <c r="UFF882" s="28"/>
      <c r="UFG882" s="28"/>
      <c r="UFH882" s="28"/>
      <c r="UFI882" s="28"/>
      <c r="UFJ882" s="28"/>
      <c r="UFK882" s="28"/>
      <c r="UFL882" s="28"/>
      <c r="UFM882" s="28"/>
      <c r="UFN882" s="28"/>
      <c r="UFO882" s="28"/>
      <c r="UFP882" s="28"/>
      <c r="UFQ882" s="28"/>
      <c r="UFR882" s="28"/>
      <c r="UFS882" s="28"/>
      <c r="UFT882" s="28"/>
      <c r="UFU882" s="28"/>
      <c r="UFV882" s="28"/>
      <c r="UFW882" s="28"/>
      <c r="UFX882" s="28"/>
      <c r="UFY882" s="28"/>
      <c r="UFZ882" s="28"/>
      <c r="UGA882" s="28"/>
      <c r="UGB882" s="28"/>
      <c r="UGC882" s="28"/>
      <c r="UGD882" s="28"/>
      <c r="UGE882" s="28"/>
      <c r="UGF882" s="28"/>
      <c r="UGG882" s="28"/>
      <c r="UGH882" s="28"/>
      <c r="UGI882" s="28"/>
      <c r="UGJ882" s="28"/>
      <c r="UGK882" s="28"/>
      <c r="UGL882" s="28"/>
      <c r="UGM882" s="28"/>
      <c r="UGN882" s="28"/>
      <c r="UGO882" s="28"/>
      <c r="UGP882" s="28"/>
      <c r="UGQ882" s="28"/>
      <c r="UGR882" s="28"/>
      <c r="UGS882" s="28"/>
      <c r="UGT882" s="28"/>
      <c r="UGU882" s="28"/>
      <c r="UGV882" s="28"/>
      <c r="UGW882" s="28"/>
      <c r="UGX882" s="28"/>
      <c r="UGY882" s="28"/>
      <c r="UGZ882" s="28"/>
      <c r="UHA882" s="28"/>
      <c r="UHB882" s="28"/>
      <c r="UHC882" s="28"/>
      <c r="UHD882" s="28"/>
      <c r="UHE882" s="28"/>
      <c r="UHF882" s="28"/>
      <c r="UHG882" s="28"/>
      <c r="UHH882" s="28"/>
      <c r="UHI882" s="28"/>
      <c r="UHJ882" s="28"/>
      <c r="UHK882" s="28"/>
      <c r="UHL882" s="28"/>
      <c r="UHM882" s="28"/>
      <c r="UHN882" s="28"/>
      <c r="UHO882" s="28"/>
      <c r="UHP882" s="28"/>
      <c r="UHQ882" s="28"/>
      <c r="UHR882" s="28"/>
      <c r="UHS882" s="28"/>
      <c r="UHT882" s="28"/>
      <c r="UHU882" s="28"/>
      <c r="UHV882" s="28"/>
      <c r="UHW882" s="28"/>
      <c r="UHX882" s="28"/>
      <c r="UHY882" s="28"/>
      <c r="UHZ882" s="28"/>
      <c r="UIA882" s="28"/>
      <c r="UIB882" s="28"/>
      <c r="UIC882" s="28"/>
      <c r="UID882" s="28"/>
      <c r="UIE882" s="28"/>
      <c r="UIF882" s="28"/>
      <c r="UIG882" s="28"/>
      <c r="UIH882" s="28"/>
      <c r="UII882" s="28"/>
      <c r="UIJ882" s="28"/>
      <c r="UIK882" s="28"/>
      <c r="UIL882" s="28"/>
      <c r="UIM882" s="28"/>
      <c r="UIN882" s="28"/>
      <c r="UIO882" s="28"/>
      <c r="UIP882" s="28"/>
      <c r="UIQ882" s="28"/>
      <c r="UIR882" s="28"/>
      <c r="UIS882" s="28"/>
      <c r="UIT882" s="28"/>
      <c r="UIU882" s="28"/>
      <c r="UIV882" s="28"/>
      <c r="UIW882" s="28"/>
      <c r="UIX882" s="28"/>
      <c r="UIY882" s="28"/>
      <c r="UIZ882" s="28"/>
      <c r="UJA882" s="28"/>
      <c r="UJB882" s="28"/>
      <c r="UJC882" s="28"/>
      <c r="UJD882" s="28"/>
      <c r="UJE882" s="28"/>
      <c r="UJF882" s="28"/>
      <c r="UJG882" s="28"/>
      <c r="UJH882" s="28"/>
      <c r="UJI882" s="28"/>
      <c r="UJJ882" s="28"/>
      <c r="UJK882" s="28"/>
      <c r="UJL882" s="28"/>
      <c r="UJM882" s="28"/>
      <c r="UJN882" s="28"/>
      <c r="UJO882" s="28"/>
      <c r="UJP882" s="28"/>
      <c r="UJQ882" s="28"/>
      <c r="UJR882" s="28"/>
      <c r="UJS882" s="28"/>
      <c r="UJT882" s="28"/>
      <c r="UJU882" s="28"/>
      <c r="UJV882" s="28"/>
      <c r="UJW882" s="28"/>
      <c r="UJX882" s="28"/>
      <c r="UJY882" s="28"/>
      <c r="UJZ882" s="28"/>
      <c r="UKA882" s="28"/>
      <c r="UKB882" s="28"/>
      <c r="UKC882" s="28"/>
      <c r="UKD882" s="28"/>
      <c r="UKE882" s="28"/>
      <c r="UKF882" s="28"/>
      <c r="UKG882" s="28"/>
      <c r="UKH882" s="28"/>
      <c r="UKI882" s="28"/>
      <c r="UKJ882" s="28"/>
      <c r="UKK882" s="28"/>
      <c r="UKL882" s="28"/>
      <c r="UKM882" s="28"/>
      <c r="UKN882" s="28"/>
      <c r="UKO882" s="28"/>
      <c r="UKP882" s="28"/>
      <c r="UKQ882" s="28"/>
      <c r="UKR882" s="28"/>
      <c r="UKS882" s="28"/>
      <c r="UKT882" s="28"/>
      <c r="UKU882" s="28"/>
      <c r="UKV882" s="28"/>
      <c r="UKW882" s="28"/>
      <c r="UKX882" s="28"/>
      <c r="UKY882" s="28"/>
      <c r="UKZ882" s="28"/>
      <c r="ULA882" s="28"/>
      <c r="ULB882" s="28"/>
      <c r="ULC882" s="28"/>
      <c r="ULD882" s="28"/>
      <c r="ULE882" s="28"/>
      <c r="ULF882" s="28"/>
      <c r="ULG882" s="28"/>
      <c r="ULH882" s="28"/>
      <c r="ULI882" s="28"/>
      <c r="ULJ882" s="28"/>
      <c r="ULK882" s="28"/>
      <c r="ULL882" s="28"/>
      <c r="ULM882" s="28"/>
      <c r="ULN882" s="28"/>
      <c r="ULO882" s="28"/>
      <c r="ULP882" s="28"/>
      <c r="ULQ882" s="28"/>
      <c r="ULR882" s="28"/>
      <c r="ULS882" s="28"/>
      <c r="ULT882" s="28"/>
      <c r="ULU882" s="28"/>
      <c r="ULV882" s="28"/>
      <c r="ULW882" s="28"/>
      <c r="ULX882" s="28"/>
      <c r="ULY882" s="28"/>
      <c r="ULZ882" s="28"/>
      <c r="UMA882" s="28"/>
      <c r="UMB882" s="28"/>
      <c r="UMC882" s="28"/>
      <c r="UMD882" s="28"/>
      <c r="UME882" s="28"/>
      <c r="UMF882" s="28"/>
      <c r="UMG882" s="28"/>
      <c r="UMH882" s="28"/>
      <c r="UMI882" s="28"/>
      <c r="UMJ882" s="28"/>
      <c r="UMK882" s="28"/>
      <c r="UML882" s="28"/>
      <c r="UMM882" s="28"/>
      <c r="UMN882" s="28"/>
      <c r="UMO882" s="28"/>
      <c r="UMP882" s="28"/>
      <c r="UMQ882" s="28"/>
      <c r="UMR882" s="28"/>
      <c r="UMS882" s="28"/>
      <c r="UMT882" s="28"/>
      <c r="UMU882" s="28"/>
      <c r="UMV882" s="28"/>
      <c r="UMW882" s="28"/>
      <c r="UMX882" s="28"/>
      <c r="UMY882" s="28"/>
      <c r="UMZ882" s="28"/>
      <c r="UNA882" s="28"/>
      <c r="UNB882" s="28"/>
      <c r="UNC882" s="28"/>
      <c r="UND882" s="28"/>
      <c r="UNE882" s="28"/>
      <c r="UNF882" s="28"/>
      <c r="UNG882" s="28"/>
      <c r="UNH882" s="28"/>
      <c r="UNI882" s="28"/>
      <c r="UNJ882" s="28"/>
      <c r="UNK882" s="28"/>
      <c r="UNL882" s="28"/>
      <c r="UNM882" s="28"/>
      <c r="UNN882" s="28"/>
      <c r="UNO882" s="28"/>
      <c r="UNP882" s="28"/>
      <c r="UNQ882" s="28"/>
      <c r="UNR882" s="28"/>
      <c r="UNS882" s="28"/>
      <c r="UNT882" s="28"/>
      <c r="UNU882" s="28"/>
      <c r="UNV882" s="28"/>
      <c r="UNW882" s="28"/>
      <c r="UNX882" s="28"/>
      <c r="UNY882" s="28"/>
      <c r="UNZ882" s="28"/>
      <c r="UOA882" s="28"/>
      <c r="UOB882" s="28"/>
      <c r="UOC882" s="28"/>
      <c r="UOD882" s="28"/>
      <c r="UOE882" s="28"/>
      <c r="UOF882" s="28"/>
      <c r="UOG882" s="28"/>
      <c r="UOH882" s="28"/>
      <c r="UOI882" s="28"/>
      <c r="UOJ882" s="28"/>
      <c r="UOK882" s="28"/>
      <c r="UOL882" s="28"/>
      <c r="UOM882" s="28"/>
      <c r="UON882" s="28"/>
      <c r="UOO882" s="28"/>
      <c r="UOP882" s="28"/>
      <c r="UOQ882" s="28"/>
      <c r="UOR882" s="28"/>
      <c r="UOS882" s="28"/>
      <c r="UOT882" s="28"/>
      <c r="UOU882" s="28"/>
      <c r="UOV882" s="28"/>
      <c r="UOW882" s="28"/>
      <c r="UOX882" s="28"/>
      <c r="UOY882" s="28"/>
      <c r="UOZ882" s="28"/>
      <c r="UPA882" s="28"/>
      <c r="UPB882" s="28"/>
      <c r="UPC882" s="28"/>
      <c r="UPD882" s="28"/>
      <c r="UPE882" s="28"/>
      <c r="UPF882" s="28"/>
      <c r="UPG882" s="28"/>
      <c r="UPH882" s="28"/>
      <c r="UPI882" s="28"/>
      <c r="UPJ882" s="28"/>
      <c r="UPK882" s="28"/>
      <c r="UPL882" s="28"/>
      <c r="UPM882" s="28"/>
      <c r="UPN882" s="28"/>
      <c r="UPO882" s="28"/>
      <c r="UPP882" s="28"/>
      <c r="UPQ882" s="28"/>
      <c r="UPR882" s="28"/>
      <c r="UPS882" s="28"/>
      <c r="UPT882" s="28"/>
      <c r="UPU882" s="28"/>
      <c r="UPV882" s="28"/>
      <c r="UPW882" s="28"/>
      <c r="UPX882" s="28"/>
      <c r="UPY882" s="28"/>
      <c r="UPZ882" s="28"/>
      <c r="UQA882" s="28"/>
      <c r="UQB882" s="28"/>
      <c r="UQC882" s="28"/>
      <c r="UQD882" s="28"/>
      <c r="UQE882" s="28"/>
      <c r="UQF882" s="28"/>
      <c r="UQG882" s="28"/>
      <c r="UQH882" s="28"/>
      <c r="UQI882" s="28"/>
      <c r="UQJ882" s="28"/>
      <c r="UQK882" s="28"/>
      <c r="UQL882" s="28"/>
      <c r="UQM882" s="28"/>
      <c r="UQN882" s="28"/>
      <c r="UQO882" s="28"/>
      <c r="UQP882" s="28"/>
      <c r="UQQ882" s="28"/>
      <c r="UQR882" s="28"/>
      <c r="UQS882" s="28"/>
      <c r="UQT882" s="28"/>
      <c r="UQU882" s="28"/>
      <c r="UQV882" s="28"/>
      <c r="UQW882" s="28"/>
      <c r="UQX882" s="28"/>
      <c r="UQY882" s="28"/>
      <c r="UQZ882" s="28"/>
      <c r="URA882" s="28"/>
      <c r="URB882" s="28"/>
      <c r="URC882" s="28"/>
      <c r="URD882" s="28"/>
      <c r="URE882" s="28"/>
      <c r="URF882" s="28"/>
      <c r="URG882" s="28"/>
      <c r="URH882" s="28"/>
      <c r="URI882" s="28"/>
      <c r="URJ882" s="28"/>
      <c r="URK882" s="28"/>
      <c r="URL882" s="28"/>
      <c r="URM882" s="28"/>
      <c r="URN882" s="28"/>
      <c r="URO882" s="28"/>
      <c r="URP882" s="28"/>
      <c r="URQ882" s="28"/>
      <c r="URR882" s="28"/>
      <c r="URS882" s="28"/>
      <c r="URT882" s="28"/>
      <c r="URU882" s="28"/>
      <c r="URV882" s="28"/>
      <c r="URW882" s="28"/>
      <c r="URX882" s="28"/>
      <c r="URY882" s="28"/>
      <c r="URZ882" s="28"/>
      <c r="USA882" s="28"/>
      <c r="USB882" s="28"/>
      <c r="USC882" s="28"/>
      <c r="USD882" s="28"/>
      <c r="USE882" s="28"/>
      <c r="USF882" s="28"/>
      <c r="USG882" s="28"/>
      <c r="USH882" s="28"/>
      <c r="USI882" s="28"/>
      <c r="USJ882" s="28"/>
      <c r="USK882" s="28"/>
      <c r="USL882" s="28"/>
      <c r="USM882" s="28"/>
      <c r="USN882" s="28"/>
      <c r="USO882" s="28"/>
      <c r="USP882" s="28"/>
      <c r="USQ882" s="28"/>
      <c r="USR882" s="28"/>
      <c r="USS882" s="28"/>
      <c r="UST882" s="28"/>
      <c r="USU882" s="28"/>
      <c r="USV882" s="28"/>
      <c r="USW882" s="28"/>
      <c r="USX882" s="28"/>
      <c r="USY882" s="28"/>
      <c r="USZ882" s="28"/>
      <c r="UTA882" s="28"/>
      <c r="UTB882" s="28"/>
      <c r="UTC882" s="28"/>
      <c r="UTD882" s="28"/>
      <c r="UTE882" s="28"/>
      <c r="UTF882" s="28"/>
      <c r="UTG882" s="28"/>
      <c r="UTH882" s="28"/>
      <c r="UTI882" s="28"/>
      <c r="UTJ882" s="28"/>
      <c r="UTK882" s="28"/>
      <c r="UTL882" s="28"/>
      <c r="UTM882" s="28"/>
      <c r="UTN882" s="28"/>
      <c r="UTO882" s="28"/>
      <c r="UTP882" s="28"/>
      <c r="UTQ882" s="28"/>
      <c r="UTR882" s="28"/>
      <c r="UTS882" s="28"/>
      <c r="UTT882" s="28"/>
      <c r="UTU882" s="28"/>
      <c r="UTV882" s="28"/>
      <c r="UTW882" s="28"/>
      <c r="UTX882" s="28"/>
      <c r="UTY882" s="28"/>
      <c r="UTZ882" s="28"/>
      <c r="UUA882" s="28"/>
      <c r="UUB882" s="28"/>
      <c r="UUC882" s="28"/>
      <c r="UUD882" s="28"/>
      <c r="UUE882" s="28"/>
      <c r="UUF882" s="28"/>
      <c r="UUG882" s="28"/>
      <c r="UUH882" s="28"/>
      <c r="UUI882" s="28"/>
      <c r="UUJ882" s="28"/>
      <c r="UUK882" s="28"/>
      <c r="UUL882" s="28"/>
      <c r="UUM882" s="28"/>
      <c r="UUN882" s="28"/>
      <c r="UUO882" s="28"/>
      <c r="UUP882" s="28"/>
      <c r="UUQ882" s="28"/>
      <c r="UUR882" s="28"/>
      <c r="UUS882" s="28"/>
      <c r="UUT882" s="28"/>
      <c r="UUU882" s="28"/>
      <c r="UUV882" s="28"/>
      <c r="UUW882" s="28"/>
      <c r="UUX882" s="28"/>
      <c r="UUY882" s="28"/>
      <c r="UUZ882" s="28"/>
      <c r="UVA882" s="28"/>
      <c r="UVB882" s="28"/>
      <c r="UVC882" s="28"/>
      <c r="UVD882" s="28"/>
      <c r="UVE882" s="28"/>
      <c r="UVF882" s="28"/>
      <c r="UVG882" s="28"/>
      <c r="UVH882" s="28"/>
      <c r="UVI882" s="28"/>
      <c r="UVJ882" s="28"/>
      <c r="UVK882" s="28"/>
      <c r="UVL882" s="28"/>
      <c r="UVM882" s="28"/>
      <c r="UVN882" s="28"/>
      <c r="UVO882" s="28"/>
      <c r="UVP882" s="28"/>
      <c r="UVQ882" s="28"/>
      <c r="UVR882" s="28"/>
      <c r="UVS882" s="28"/>
      <c r="UVT882" s="28"/>
      <c r="UVU882" s="28"/>
      <c r="UVV882" s="28"/>
      <c r="UVW882" s="28"/>
      <c r="UVX882" s="28"/>
      <c r="UVY882" s="28"/>
      <c r="UVZ882" s="28"/>
      <c r="UWA882" s="28"/>
      <c r="UWB882" s="28"/>
      <c r="UWC882" s="28"/>
      <c r="UWD882" s="28"/>
      <c r="UWE882" s="28"/>
      <c r="UWF882" s="28"/>
      <c r="UWG882" s="28"/>
      <c r="UWH882" s="28"/>
      <c r="UWI882" s="28"/>
      <c r="UWJ882" s="28"/>
      <c r="UWK882" s="28"/>
      <c r="UWL882" s="28"/>
      <c r="UWM882" s="28"/>
      <c r="UWN882" s="28"/>
      <c r="UWO882" s="28"/>
      <c r="UWP882" s="28"/>
      <c r="UWQ882" s="28"/>
      <c r="UWR882" s="28"/>
      <c r="UWS882" s="28"/>
      <c r="UWT882" s="28"/>
      <c r="UWU882" s="28"/>
      <c r="UWV882" s="28"/>
      <c r="UWW882" s="28"/>
      <c r="UWX882" s="28"/>
      <c r="UWY882" s="28"/>
      <c r="UWZ882" s="28"/>
      <c r="UXA882" s="28"/>
      <c r="UXB882" s="28"/>
      <c r="UXC882" s="28"/>
      <c r="UXD882" s="28"/>
      <c r="UXE882" s="28"/>
      <c r="UXF882" s="28"/>
      <c r="UXG882" s="28"/>
      <c r="UXH882" s="28"/>
      <c r="UXI882" s="28"/>
      <c r="UXJ882" s="28"/>
      <c r="UXK882" s="28"/>
      <c r="UXL882" s="28"/>
      <c r="UXM882" s="28"/>
      <c r="UXN882" s="28"/>
      <c r="UXO882" s="28"/>
      <c r="UXP882" s="28"/>
      <c r="UXQ882" s="28"/>
      <c r="UXR882" s="28"/>
      <c r="UXS882" s="28"/>
      <c r="UXT882" s="28"/>
      <c r="UXU882" s="28"/>
      <c r="UXV882" s="28"/>
      <c r="UXW882" s="28"/>
    </row>
    <row r="883" spans="1:14843" s="30" customFormat="1" ht="30" customHeight="1" x14ac:dyDescent="0.3">
      <c r="A883" s="32"/>
      <c r="B883" s="106">
        <v>878</v>
      </c>
      <c r="C883" s="55" t="s">
        <v>2549</v>
      </c>
      <c r="D883" s="51" t="s">
        <v>782</v>
      </c>
      <c r="E883" s="51" t="s">
        <v>869</v>
      </c>
      <c r="F883" s="51">
        <v>7</v>
      </c>
      <c r="G883" s="51" t="s">
        <v>0</v>
      </c>
      <c r="H883" s="73">
        <v>300000000</v>
      </c>
      <c r="I883" s="51" t="s">
        <v>866</v>
      </c>
      <c r="J883" s="51" t="s">
        <v>867</v>
      </c>
      <c r="K883" s="51" t="s">
        <v>786</v>
      </c>
      <c r="L883" s="89" t="s">
        <v>787</v>
      </c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  <c r="BN883" s="28"/>
      <c r="BO883" s="28"/>
      <c r="BP883" s="28"/>
      <c r="BQ883" s="28"/>
      <c r="BR883" s="28"/>
      <c r="BS883" s="28"/>
      <c r="BT883" s="28"/>
      <c r="BU883" s="28"/>
      <c r="BV883" s="28"/>
      <c r="BW883" s="28"/>
      <c r="BX883" s="28"/>
      <c r="BY883" s="28"/>
      <c r="BZ883" s="28"/>
      <c r="CA883" s="28"/>
      <c r="CB883" s="28"/>
      <c r="CC883" s="28"/>
      <c r="CD883" s="28"/>
      <c r="CE883" s="28"/>
      <c r="CF883" s="28"/>
      <c r="CG883" s="28"/>
      <c r="CH883" s="28"/>
      <c r="CI883" s="28"/>
      <c r="CJ883" s="28"/>
      <c r="CK883" s="28"/>
      <c r="CL883" s="28"/>
      <c r="CM883" s="28"/>
      <c r="CN883" s="28"/>
      <c r="CO883" s="28"/>
      <c r="CP883" s="28"/>
      <c r="CQ883" s="28"/>
      <c r="CR883" s="28"/>
      <c r="CS883" s="28"/>
      <c r="CT883" s="28"/>
      <c r="CU883" s="28"/>
      <c r="CV883" s="28"/>
      <c r="CW883" s="28"/>
      <c r="CX883" s="28"/>
      <c r="CY883" s="28"/>
      <c r="CZ883" s="28"/>
      <c r="DA883" s="28"/>
      <c r="DB883" s="28"/>
      <c r="DC883" s="28"/>
      <c r="DD883" s="28"/>
      <c r="DE883" s="28"/>
      <c r="DF883" s="28"/>
      <c r="DG883" s="28"/>
      <c r="DH883" s="28"/>
      <c r="DI883" s="28"/>
      <c r="DJ883" s="28"/>
      <c r="DK883" s="28"/>
      <c r="DL883" s="28"/>
      <c r="DM883" s="28"/>
      <c r="DN883" s="28"/>
      <c r="DO883" s="28"/>
      <c r="DP883" s="28"/>
      <c r="DQ883" s="28"/>
      <c r="DR883" s="28"/>
      <c r="DS883" s="28"/>
      <c r="DT883" s="28"/>
      <c r="DU883" s="28"/>
      <c r="DV883" s="28"/>
      <c r="DW883" s="28"/>
      <c r="DX883" s="28"/>
      <c r="DY883" s="28"/>
      <c r="DZ883" s="28"/>
      <c r="EA883" s="28"/>
      <c r="EB883" s="28"/>
      <c r="EC883" s="28"/>
      <c r="ED883" s="28"/>
      <c r="EE883" s="28"/>
      <c r="EF883" s="28"/>
      <c r="EG883" s="28"/>
      <c r="EH883" s="28"/>
      <c r="EI883" s="28"/>
      <c r="EJ883" s="28"/>
      <c r="EK883" s="28"/>
      <c r="EL883" s="28"/>
      <c r="EM883" s="28"/>
      <c r="EN883" s="28"/>
      <c r="EO883" s="28"/>
      <c r="EP883" s="28"/>
      <c r="EQ883" s="28"/>
      <c r="ER883" s="28"/>
      <c r="ES883" s="28"/>
      <c r="ET883" s="28"/>
      <c r="EU883" s="28"/>
      <c r="EV883" s="28"/>
      <c r="EW883" s="28"/>
      <c r="EX883" s="28"/>
      <c r="EY883" s="28"/>
      <c r="EZ883" s="28"/>
      <c r="FA883" s="28"/>
      <c r="FB883" s="28"/>
      <c r="FC883" s="28"/>
      <c r="FD883" s="28"/>
      <c r="FE883" s="28"/>
      <c r="FF883" s="28"/>
      <c r="FG883" s="28"/>
      <c r="FH883" s="28"/>
      <c r="FI883" s="28"/>
      <c r="FJ883" s="28"/>
      <c r="FK883" s="28"/>
      <c r="FL883" s="28"/>
      <c r="FM883" s="28"/>
      <c r="FN883" s="28"/>
      <c r="FO883" s="28"/>
      <c r="FP883" s="28"/>
      <c r="FQ883" s="28"/>
      <c r="FR883" s="28"/>
      <c r="FS883" s="28"/>
      <c r="FT883" s="28"/>
      <c r="FU883" s="28"/>
      <c r="FV883" s="28"/>
      <c r="FW883" s="28"/>
      <c r="FX883" s="28"/>
      <c r="FY883" s="28"/>
      <c r="FZ883" s="28"/>
      <c r="GA883" s="28"/>
      <c r="GB883" s="28"/>
      <c r="GC883" s="28"/>
      <c r="GD883" s="28"/>
      <c r="GE883" s="28"/>
      <c r="GF883" s="28"/>
      <c r="GG883" s="28"/>
      <c r="GH883" s="28"/>
      <c r="GI883" s="28"/>
      <c r="GJ883" s="28"/>
      <c r="GK883" s="28"/>
      <c r="GL883" s="28"/>
      <c r="GM883" s="28"/>
      <c r="GN883" s="28"/>
      <c r="GO883" s="28"/>
      <c r="GP883" s="28"/>
      <c r="GQ883" s="28"/>
      <c r="GR883" s="28"/>
      <c r="GS883" s="28"/>
      <c r="GT883" s="28"/>
      <c r="GU883" s="28"/>
      <c r="GV883" s="28"/>
      <c r="GW883" s="28"/>
      <c r="GX883" s="28"/>
      <c r="GY883" s="28"/>
      <c r="GZ883" s="28"/>
      <c r="HA883" s="28"/>
      <c r="HB883" s="28"/>
      <c r="HC883" s="28"/>
      <c r="HD883" s="28"/>
      <c r="HE883" s="28"/>
      <c r="HF883" s="28"/>
      <c r="HG883" s="28"/>
      <c r="HH883" s="28"/>
      <c r="HI883" s="28"/>
      <c r="HJ883" s="28"/>
      <c r="HK883" s="28"/>
      <c r="HL883" s="28"/>
      <c r="HM883" s="28"/>
      <c r="HN883" s="28"/>
      <c r="HO883" s="28"/>
      <c r="HP883" s="28"/>
      <c r="HQ883" s="28"/>
      <c r="HR883" s="28"/>
      <c r="HS883" s="28"/>
      <c r="HT883" s="28"/>
      <c r="HU883" s="28"/>
      <c r="HV883" s="28"/>
      <c r="HW883" s="28"/>
      <c r="HX883" s="28"/>
      <c r="HY883" s="28"/>
      <c r="HZ883" s="28"/>
      <c r="IA883" s="28"/>
      <c r="IB883" s="28"/>
      <c r="IC883" s="28"/>
      <c r="ID883" s="28"/>
      <c r="IE883" s="28"/>
      <c r="IF883" s="28"/>
      <c r="IG883" s="28"/>
      <c r="IH883" s="28"/>
      <c r="II883" s="28"/>
      <c r="IJ883" s="28"/>
      <c r="IK883" s="28"/>
      <c r="IL883" s="28"/>
      <c r="IM883" s="28"/>
      <c r="IN883" s="28"/>
      <c r="IO883" s="28"/>
      <c r="IP883" s="28"/>
      <c r="IQ883" s="28"/>
      <c r="IR883" s="28"/>
      <c r="IS883" s="28"/>
      <c r="IT883" s="28"/>
      <c r="IU883" s="28"/>
      <c r="IV883" s="28"/>
      <c r="IW883" s="28"/>
      <c r="IX883" s="28"/>
      <c r="IY883" s="28"/>
      <c r="IZ883" s="28"/>
      <c r="JA883" s="28"/>
      <c r="JB883" s="28"/>
      <c r="JC883" s="28"/>
      <c r="JD883" s="28"/>
      <c r="JE883" s="28"/>
      <c r="JF883" s="28"/>
      <c r="JG883" s="28"/>
      <c r="JH883" s="28"/>
      <c r="JI883" s="28"/>
      <c r="JJ883" s="28"/>
      <c r="JK883" s="28"/>
      <c r="JL883" s="28"/>
      <c r="JM883" s="28"/>
      <c r="JN883" s="28"/>
      <c r="JO883" s="28"/>
      <c r="JP883" s="28"/>
      <c r="JQ883" s="28"/>
      <c r="JR883" s="28"/>
      <c r="JS883" s="28"/>
      <c r="JT883" s="28"/>
      <c r="JU883" s="28"/>
      <c r="JV883" s="28"/>
      <c r="JW883" s="28"/>
      <c r="JX883" s="28"/>
      <c r="JY883" s="28"/>
      <c r="JZ883" s="28"/>
      <c r="KA883" s="28"/>
      <c r="KB883" s="28"/>
      <c r="KC883" s="28"/>
      <c r="KD883" s="28"/>
      <c r="KE883" s="28"/>
      <c r="KF883" s="28"/>
      <c r="KG883" s="28"/>
      <c r="KH883" s="28"/>
      <c r="KI883" s="28"/>
      <c r="KJ883" s="28"/>
      <c r="KK883" s="28"/>
      <c r="KL883" s="28"/>
      <c r="KM883" s="28"/>
      <c r="KN883" s="28"/>
      <c r="KO883" s="28"/>
      <c r="KP883" s="28"/>
      <c r="KQ883" s="28"/>
      <c r="KR883" s="28"/>
      <c r="KS883" s="28"/>
      <c r="KT883" s="28"/>
      <c r="KU883" s="28"/>
      <c r="KV883" s="28"/>
      <c r="KW883" s="28"/>
      <c r="KX883" s="28"/>
      <c r="KY883" s="28"/>
      <c r="KZ883" s="28"/>
      <c r="LA883" s="28"/>
      <c r="LB883" s="28"/>
      <c r="LC883" s="28"/>
      <c r="LD883" s="28"/>
      <c r="LE883" s="28"/>
      <c r="LF883" s="28"/>
      <c r="LG883" s="28"/>
      <c r="LH883" s="28"/>
      <c r="LI883" s="28"/>
      <c r="LJ883" s="28"/>
      <c r="LK883" s="28"/>
      <c r="LL883" s="28"/>
      <c r="LM883" s="28"/>
      <c r="LN883" s="28"/>
      <c r="LO883" s="28"/>
      <c r="LP883" s="28"/>
      <c r="LQ883" s="28"/>
      <c r="LR883" s="28"/>
      <c r="LS883" s="28"/>
      <c r="LT883" s="28"/>
      <c r="LU883" s="28"/>
      <c r="LV883" s="28"/>
      <c r="LW883" s="28"/>
      <c r="LX883" s="28"/>
      <c r="LY883" s="28"/>
      <c r="LZ883" s="28"/>
      <c r="MA883" s="28"/>
      <c r="MB883" s="28"/>
      <c r="MC883" s="28"/>
      <c r="MD883" s="28"/>
      <c r="ME883" s="28"/>
      <c r="MF883" s="28"/>
      <c r="MG883" s="28"/>
      <c r="MH883" s="28"/>
      <c r="MI883" s="28"/>
      <c r="MJ883" s="28"/>
      <c r="MK883" s="28"/>
      <c r="ML883" s="28"/>
      <c r="MM883" s="28"/>
      <c r="MN883" s="28"/>
      <c r="MO883" s="28"/>
      <c r="MP883" s="28"/>
      <c r="MQ883" s="28"/>
      <c r="MR883" s="28"/>
      <c r="MS883" s="28"/>
      <c r="MT883" s="28"/>
      <c r="MU883" s="28"/>
      <c r="MV883" s="28"/>
      <c r="MW883" s="28"/>
      <c r="MX883" s="28"/>
      <c r="MY883" s="28"/>
      <c r="MZ883" s="28"/>
      <c r="NA883" s="28"/>
      <c r="NB883" s="28"/>
      <c r="NC883" s="28"/>
      <c r="ND883" s="28"/>
      <c r="NE883" s="28"/>
      <c r="NF883" s="28"/>
      <c r="NG883" s="28"/>
      <c r="NH883" s="28"/>
      <c r="NI883" s="28"/>
      <c r="NJ883" s="28"/>
      <c r="NK883" s="28"/>
      <c r="NL883" s="28"/>
      <c r="NM883" s="28"/>
      <c r="NN883" s="28"/>
      <c r="NO883" s="28"/>
      <c r="NP883" s="28"/>
      <c r="NQ883" s="28"/>
      <c r="NR883" s="28"/>
      <c r="NS883" s="28"/>
      <c r="NT883" s="28"/>
      <c r="NU883" s="28"/>
      <c r="NV883" s="28"/>
      <c r="NW883" s="28"/>
      <c r="NX883" s="28"/>
      <c r="NY883" s="28"/>
      <c r="NZ883" s="28"/>
      <c r="OA883" s="28"/>
      <c r="OB883" s="28"/>
      <c r="OC883" s="28"/>
      <c r="OD883" s="28"/>
      <c r="OE883" s="28"/>
      <c r="OF883" s="28"/>
      <c r="OG883" s="28"/>
      <c r="OH883" s="28"/>
      <c r="OI883" s="28"/>
      <c r="OJ883" s="28"/>
      <c r="OK883" s="28"/>
      <c r="OL883" s="28"/>
      <c r="OM883" s="28"/>
      <c r="ON883" s="28"/>
      <c r="OO883" s="28"/>
      <c r="OP883" s="28"/>
      <c r="OQ883" s="28"/>
      <c r="OR883" s="28"/>
      <c r="OS883" s="28"/>
      <c r="OT883" s="28"/>
      <c r="OU883" s="28"/>
      <c r="OV883" s="28"/>
      <c r="OW883" s="28"/>
      <c r="OX883" s="28"/>
      <c r="OY883" s="28"/>
      <c r="OZ883" s="28"/>
      <c r="PA883" s="28"/>
      <c r="PB883" s="28"/>
      <c r="PC883" s="28"/>
      <c r="PD883" s="28"/>
      <c r="PE883" s="28"/>
      <c r="PF883" s="28"/>
      <c r="PG883" s="28"/>
      <c r="PH883" s="28"/>
      <c r="PI883" s="28"/>
      <c r="PJ883" s="28"/>
      <c r="PK883" s="28"/>
      <c r="PL883" s="28"/>
      <c r="PM883" s="28"/>
      <c r="PN883" s="28"/>
      <c r="PO883" s="28"/>
      <c r="PP883" s="28"/>
      <c r="PQ883" s="28"/>
      <c r="PR883" s="28"/>
      <c r="PS883" s="28"/>
      <c r="PT883" s="28"/>
      <c r="PU883" s="28"/>
      <c r="PV883" s="28"/>
      <c r="PW883" s="28"/>
      <c r="PX883" s="28"/>
      <c r="PY883" s="28"/>
      <c r="PZ883" s="28"/>
      <c r="QA883" s="28"/>
      <c r="QB883" s="28"/>
      <c r="QC883" s="28"/>
      <c r="QD883" s="28"/>
      <c r="QE883" s="28"/>
      <c r="QF883" s="28"/>
      <c r="QG883" s="28"/>
      <c r="QH883" s="28"/>
      <c r="QI883" s="28"/>
      <c r="QJ883" s="28"/>
      <c r="QK883" s="28"/>
      <c r="QL883" s="28"/>
      <c r="QM883" s="28"/>
      <c r="QN883" s="28"/>
      <c r="QO883" s="28"/>
      <c r="QP883" s="28"/>
      <c r="QQ883" s="28"/>
      <c r="QR883" s="28"/>
      <c r="QS883" s="28"/>
      <c r="QT883" s="28"/>
      <c r="QU883" s="28"/>
      <c r="QV883" s="28"/>
      <c r="QW883" s="28"/>
      <c r="QX883" s="28"/>
      <c r="QY883" s="28"/>
      <c r="QZ883" s="28"/>
      <c r="RA883" s="28"/>
      <c r="RB883" s="28"/>
      <c r="RC883" s="28"/>
      <c r="RD883" s="28"/>
      <c r="RE883" s="28"/>
      <c r="RF883" s="28"/>
      <c r="RG883" s="28"/>
      <c r="RH883" s="28"/>
      <c r="RI883" s="28"/>
      <c r="RJ883" s="28"/>
      <c r="RK883" s="28"/>
      <c r="RL883" s="28"/>
      <c r="RM883" s="28"/>
      <c r="RN883" s="28"/>
      <c r="RO883" s="28"/>
      <c r="RP883" s="28"/>
      <c r="RQ883" s="28"/>
      <c r="RR883" s="28"/>
      <c r="RS883" s="28"/>
      <c r="RT883" s="28"/>
      <c r="RU883" s="28"/>
      <c r="RV883" s="28"/>
      <c r="RW883" s="28"/>
      <c r="RX883" s="28"/>
      <c r="RY883" s="28"/>
      <c r="RZ883" s="28"/>
      <c r="SA883" s="28"/>
      <c r="SB883" s="28"/>
      <c r="SC883" s="28"/>
      <c r="SD883" s="28"/>
      <c r="SE883" s="28"/>
      <c r="SF883" s="28"/>
      <c r="SG883" s="28"/>
      <c r="SH883" s="28"/>
      <c r="SI883" s="28"/>
      <c r="SJ883" s="28"/>
      <c r="SK883" s="28"/>
      <c r="SL883" s="28"/>
      <c r="SM883" s="28"/>
      <c r="SN883" s="28"/>
      <c r="SO883" s="28"/>
      <c r="SP883" s="28"/>
      <c r="SQ883" s="28"/>
      <c r="SR883" s="28"/>
      <c r="SS883" s="28"/>
      <c r="ST883" s="28"/>
      <c r="SU883" s="28"/>
      <c r="SV883" s="28"/>
      <c r="SW883" s="28"/>
      <c r="SX883" s="28"/>
      <c r="SY883" s="28"/>
      <c r="SZ883" s="28"/>
      <c r="TA883" s="28"/>
      <c r="TB883" s="28"/>
      <c r="TC883" s="28"/>
      <c r="TD883" s="28"/>
      <c r="TE883" s="28"/>
      <c r="TF883" s="28"/>
      <c r="TG883" s="28"/>
      <c r="TH883" s="28"/>
      <c r="TI883" s="28"/>
      <c r="TJ883" s="28"/>
      <c r="TK883" s="28"/>
      <c r="TL883" s="28"/>
      <c r="TM883" s="28"/>
      <c r="TN883" s="28"/>
      <c r="TO883" s="28"/>
      <c r="TP883" s="28"/>
      <c r="TQ883" s="28"/>
      <c r="TR883" s="28"/>
      <c r="TS883" s="28"/>
      <c r="TT883" s="28"/>
      <c r="TU883" s="28"/>
      <c r="TV883" s="28"/>
      <c r="TW883" s="28"/>
      <c r="TX883" s="28"/>
      <c r="TY883" s="28"/>
      <c r="TZ883" s="28"/>
      <c r="UA883" s="28"/>
      <c r="UB883" s="28"/>
      <c r="UC883" s="28"/>
      <c r="UD883" s="28"/>
      <c r="UE883" s="28"/>
      <c r="UF883" s="28"/>
      <c r="UG883" s="28"/>
      <c r="UH883" s="28"/>
      <c r="UI883" s="28"/>
      <c r="UJ883" s="28"/>
      <c r="UK883" s="28"/>
      <c r="UL883" s="28"/>
      <c r="UM883" s="28"/>
      <c r="UN883" s="28"/>
      <c r="UO883" s="28"/>
      <c r="UP883" s="28"/>
      <c r="UQ883" s="28"/>
      <c r="UR883" s="28"/>
      <c r="US883" s="28"/>
      <c r="UT883" s="28"/>
      <c r="UU883" s="28"/>
      <c r="UV883" s="28"/>
      <c r="UW883" s="28"/>
      <c r="UX883" s="28"/>
      <c r="UY883" s="28"/>
      <c r="UZ883" s="28"/>
      <c r="VA883" s="28"/>
      <c r="VB883" s="28"/>
      <c r="VC883" s="28"/>
      <c r="VD883" s="28"/>
      <c r="VE883" s="28"/>
      <c r="VF883" s="28"/>
      <c r="VG883" s="28"/>
      <c r="VH883" s="28"/>
      <c r="VI883" s="28"/>
      <c r="VJ883" s="28"/>
      <c r="VK883" s="28"/>
      <c r="VL883" s="28"/>
      <c r="VM883" s="28"/>
      <c r="VN883" s="28"/>
      <c r="VO883" s="28"/>
      <c r="VP883" s="28"/>
      <c r="VQ883" s="28"/>
      <c r="VR883" s="28"/>
      <c r="VS883" s="28"/>
      <c r="VT883" s="28"/>
      <c r="VU883" s="28"/>
      <c r="VV883" s="28"/>
      <c r="VW883" s="28"/>
      <c r="VX883" s="28"/>
      <c r="VY883" s="28"/>
      <c r="VZ883" s="28"/>
      <c r="WA883" s="28"/>
      <c r="WB883" s="28"/>
      <c r="WC883" s="28"/>
      <c r="WD883" s="28"/>
      <c r="WE883" s="28"/>
      <c r="WF883" s="28"/>
      <c r="WG883" s="28"/>
      <c r="WH883" s="28"/>
      <c r="WI883" s="28"/>
      <c r="WJ883" s="28"/>
      <c r="WK883" s="28"/>
      <c r="WL883" s="28"/>
      <c r="WM883" s="28"/>
      <c r="WN883" s="28"/>
      <c r="WO883" s="28"/>
      <c r="WP883" s="28"/>
      <c r="WQ883" s="28"/>
      <c r="WR883" s="28"/>
      <c r="WS883" s="28"/>
      <c r="WT883" s="28"/>
      <c r="WU883" s="28"/>
      <c r="WV883" s="28"/>
      <c r="WW883" s="28"/>
      <c r="WX883" s="28"/>
      <c r="WY883" s="28"/>
      <c r="WZ883" s="28"/>
      <c r="XA883" s="28"/>
      <c r="XB883" s="28"/>
      <c r="XC883" s="28"/>
      <c r="XD883" s="28"/>
      <c r="XE883" s="28"/>
      <c r="XF883" s="28"/>
      <c r="XG883" s="28"/>
      <c r="XH883" s="28"/>
      <c r="XI883" s="28"/>
      <c r="XJ883" s="28"/>
      <c r="XK883" s="28"/>
      <c r="XL883" s="28"/>
      <c r="XM883" s="28"/>
      <c r="XN883" s="28"/>
      <c r="XO883" s="28"/>
      <c r="XP883" s="28"/>
      <c r="XQ883" s="28"/>
      <c r="XR883" s="28"/>
      <c r="XS883" s="28"/>
      <c r="XT883" s="28"/>
      <c r="XU883" s="28"/>
      <c r="XV883" s="28"/>
      <c r="XW883" s="28"/>
      <c r="XX883" s="28"/>
      <c r="XY883" s="28"/>
      <c r="XZ883" s="28"/>
      <c r="YA883" s="28"/>
      <c r="YB883" s="28"/>
      <c r="YC883" s="28"/>
      <c r="YD883" s="28"/>
      <c r="YE883" s="28"/>
      <c r="YF883" s="28"/>
      <c r="YG883" s="28"/>
      <c r="YH883" s="28"/>
      <c r="YI883" s="28"/>
      <c r="YJ883" s="28"/>
      <c r="YK883" s="28"/>
      <c r="YL883" s="28"/>
      <c r="YM883" s="28"/>
      <c r="YN883" s="28"/>
      <c r="YO883" s="28"/>
      <c r="YP883" s="28"/>
      <c r="YQ883" s="28"/>
      <c r="YR883" s="28"/>
      <c r="YS883" s="28"/>
      <c r="YT883" s="28"/>
      <c r="YU883" s="28"/>
      <c r="YV883" s="28"/>
      <c r="YW883" s="28"/>
      <c r="YX883" s="28"/>
      <c r="YY883" s="28"/>
      <c r="YZ883" s="28"/>
      <c r="ZA883" s="28"/>
      <c r="ZB883" s="28"/>
      <c r="ZC883" s="28"/>
      <c r="ZD883" s="28"/>
      <c r="ZE883" s="28"/>
      <c r="ZF883" s="28"/>
      <c r="ZG883" s="28"/>
      <c r="ZH883" s="28"/>
      <c r="ZI883" s="28"/>
      <c r="ZJ883" s="28"/>
      <c r="ZK883" s="28"/>
      <c r="ZL883" s="28"/>
      <c r="ZM883" s="28"/>
      <c r="ZN883" s="28"/>
      <c r="ZO883" s="28"/>
      <c r="ZP883" s="28"/>
      <c r="ZQ883" s="28"/>
      <c r="ZR883" s="28"/>
      <c r="ZS883" s="28"/>
      <c r="ZT883" s="28"/>
      <c r="ZU883" s="28"/>
      <c r="ZV883" s="28"/>
      <c r="ZW883" s="28"/>
      <c r="ZX883" s="28"/>
      <c r="ZY883" s="28"/>
      <c r="ZZ883" s="28"/>
      <c r="AAA883" s="28"/>
      <c r="AAB883" s="28"/>
      <c r="AAC883" s="28"/>
      <c r="AAD883" s="28"/>
      <c r="AAE883" s="28"/>
      <c r="AAF883" s="28"/>
      <c r="AAG883" s="28"/>
      <c r="AAH883" s="28"/>
      <c r="AAI883" s="28"/>
      <c r="AAJ883" s="28"/>
      <c r="AAK883" s="28"/>
      <c r="AAL883" s="28"/>
      <c r="AAM883" s="28"/>
      <c r="AAN883" s="28"/>
      <c r="AAO883" s="28"/>
      <c r="AAP883" s="28"/>
      <c r="AAQ883" s="28"/>
      <c r="AAR883" s="28"/>
      <c r="AAS883" s="28"/>
      <c r="AAT883" s="28"/>
      <c r="AAU883" s="28"/>
      <c r="AAV883" s="28"/>
      <c r="AAW883" s="28"/>
      <c r="AAX883" s="28"/>
      <c r="AAY883" s="28"/>
      <c r="AAZ883" s="28"/>
      <c r="ABA883" s="28"/>
      <c r="ABB883" s="28"/>
      <c r="ABC883" s="28"/>
      <c r="ABD883" s="28"/>
      <c r="ABE883" s="28"/>
      <c r="ABF883" s="28"/>
      <c r="ABG883" s="28"/>
      <c r="ABH883" s="28"/>
      <c r="ABI883" s="28"/>
      <c r="ABJ883" s="28"/>
      <c r="ABK883" s="28"/>
      <c r="ABL883" s="28"/>
      <c r="ABM883" s="28"/>
      <c r="ABN883" s="28"/>
      <c r="ABO883" s="28"/>
      <c r="ABP883" s="28"/>
      <c r="ABQ883" s="28"/>
      <c r="ABR883" s="28"/>
      <c r="ABS883" s="28"/>
      <c r="ABT883" s="28"/>
      <c r="ABU883" s="28"/>
      <c r="ABV883" s="28"/>
      <c r="ABW883" s="28"/>
      <c r="ABX883" s="28"/>
      <c r="ABY883" s="28"/>
      <c r="ABZ883" s="28"/>
      <c r="ACA883" s="28"/>
      <c r="ACB883" s="28"/>
      <c r="ACC883" s="28"/>
      <c r="ACD883" s="28"/>
      <c r="ACE883" s="28"/>
      <c r="ACF883" s="28"/>
      <c r="ACG883" s="28"/>
      <c r="ACH883" s="28"/>
      <c r="ACI883" s="28"/>
      <c r="ACJ883" s="28"/>
      <c r="ACK883" s="28"/>
      <c r="ACL883" s="28"/>
      <c r="ACM883" s="28"/>
      <c r="ACN883" s="28"/>
      <c r="ACO883" s="28"/>
      <c r="ACP883" s="28"/>
      <c r="ACQ883" s="28"/>
      <c r="ACR883" s="28"/>
      <c r="ACS883" s="28"/>
      <c r="ACT883" s="28"/>
      <c r="ACU883" s="28"/>
      <c r="ACV883" s="28"/>
      <c r="ACW883" s="28"/>
      <c r="ACX883" s="28"/>
      <c r="ACY883" s="28"/>
      <c r="ACZ883" s="28"/>
      <c r="ADA883" s="28"/>
      <c r="ADB883" s="28"/>
      <c r="ADC883" s="28"/>
      <c r="ADD883" s="28"/>
      <c r="ADE883" s="28"/>
      <c r="ADF883" s="28"/>
      <c r="ADG883" s="28"/>
      <c r="ADH883" s="28"/>
      <c r="ADI883" s="28"/>
      <c r="ADJ883" s="28"/>
      <c r="ADK883" s="28"/>
      <c r="ADL883" s="28"/>
      <c r="ADM883" s="28"/>
      <c r="ADN883" s="28"/>
      <c r="ADO883" s="28"/>
      <c r="ADP883" s="28"/>
      <c r="ADQ883" s="28"/>
      <c r="ADR883" s="28"/>
      <c r="ADS883" s="28"/>
      <c r="ADT883" s="28"/>
      <c r="ADU883" s="28"/>
      <c r="ADV883" s="28"/>
      <c r="ADW883" s="28"/>
      <c r="ADX883" s="28"/>
      <c r="ADY883" s="28"/>
      <c r="ADZ883" s="28"/>
      <c r="AEA883" s="28"/>
      <c r="AEB883" s="28"/>
      <c r="AEC883" s="28"/>
      <c r="AED883" s="28"/>
      <c r="AEE883" s="28"/>
      <c r="AEF883" s="28"/>
      <c r="AEG883" s="28"/>
      <c r="AEH883" s="28"/>
      <c r="AEI883" s="28"/>
      <c r="AEJ883" s="28"/>
      <c r="AEK883" s="28"/>
      <c r="AEL883" s="28"/>
      <c r="AEM883" s="28"/>
      <c r="AEN883" s="28"/>
      <c r="AEO883" s="28"/>
      <c r="AEP883" s="28"/>
      <c r="AEQ883" s="28"/>
      <c r="AER883" s="28"/>
      <c r="AES883" s="28"/>
      <c r="AET883" s="28"/>
      <c r="AEU883" s="28"/>
      <c r="AEV883" s="28"/>
      <c r="AEW883" s="28"/>
      <c r="AEX883" s="28"/>
      <c r="AEY883" s="28"/>
      <c r="AEZ883" s="28"/>
      <c r="AFA883" s="28"/>
      <c r="AFB883" s="28"/>
      <c r="AFC883" s="28"/>
      <c r="AFD883" s="28"/>
      <c r="AFE883" s="28"/>
      <c r="AFF883" s="28"/>
      <c r="AFG883" s="28"/>
      <c r="AFH883" s="28"/>
      <c r="AFI883" s="28"/>
      <c r="AFJ883" s="28"/>
      <c r="AFK883" s="28"/>
      <c r="AFL883" s="28"/>
      <c r="AFM883" s="28"/>
      <c r="AFN883" s="28"/>
      <c r="AFO883" s="28"/>
      <c r="AFP883" s="28"/>
      <c r="AFQ883" s="28"/>
      <c r="AFR883" s="28"/>
      <c r="AFS883" s="28"/>
      <c r="AFT883" s="28"/>
      <c r="AFU883" s="28"/>
      <c r="AFV883" s="28"/>
      <c r="AFW883" s="28"/>
      <c r="AFX883" s="28"/>
      <c r="AFY883" s="28"/>
      <c r="AFZ883" s="28"/>
      <c r="AGA883" s="28"/>
      <c r="AGB883" s="28"/>
      <c r="AGC883" s="28"/>
      <c r="AGD883" s="28"/>
      <c r="AGE883" s="28"/>
      <c r="AGF883" s="28"/>
      <c r="AGG883" s="28"/>
      <c r="AGH883" s="28"/>
      <c r="AGI883" s="28"/>
      <c r="AGJ883" s="28"/>
      <c r="AGK883" s="28"/>
      <c r="AGL883" s="28"/>
      <c r="AGM883" s="28"/>
      <c r="AGN883" s="28"/>
      <c r="AGO883" s="28"/>
      <c r="AGP883" s="28"/>
      <c r="AGQ883" s="28"/>
      <c r="AGR883" s="28"/>
      <c r="AGS883" s="28"/>
      <c r="AGT883" s="28"/>
      <c r="AGU883" s="28"/>
      <c r="AGV883" s="28"/>
      <c r="AGW883" s="28"/>
      <c r="AGX883" s="28"/>
      <c r="AGY883" s="28"/>
      <c r="AGZ883" s="28"/>
      <c r="AHA883" s="28"/>
      <c r="AHB883" s="28"/>
      <c r="AHC883" s="28"/>
      <c r="AHD883" s="28"/>
      <c r="AHE883" s="28"/>
      <c r="AHF883" s="28"/>
      <c r="AHG883" s="28"/>
      <c r="AHH883" s="28"/>
      <c r="AHI883" s="28"/>
      <c r="AHJ883" s="28"/>
      <c r="AHK883" s="28"/>
      <c r="AHL883" s="28"/>
      <c r="AHM883" s="28"/>
      <c r="AHN883" s="28"/>
      <c r="AHO883" s="28"/>
      <c r="AHP883" s="28"/>
      <c r="AHQ883" s="28"/>
      <c r="AHR883" s="28"/>
      <c r="AHS883" s="28"/>
      <c r="AHT883" s="28"/>
      <c r="AHU883" s="28"/>
      <c r="AHV883" s="28"/>
      <c r="AHW883" s="28"/>
      <c r="AHX883" s="28"/>
      <c r="AHY883" s="28"/>
      <c r="AHZ883" s="28"/>
      <c r="AIA883" s="28"/>
      <c r="AIB883" s="28"/>
      <c r="AIC883" s="28"/>
      <c r="AID883" s="28"/>
      <c r="AIE883" s="28"/>
      <c r="AIF883" s="28"/>
      <c r="AIG883" s="28"/>
      <c r="AIH883" s="28"/>
      <c r="AII883" s="28"/>
      <c r="AIJ883" s="28"/>
      <c r="AIK883" s="28"/>
      <c r="AIL883" s="28"/>
      <c r="AIM883" s="28"/>
      <c r="AIN883" s="28"/>
      <c r="AIO883" s="28"/>
      <c r="AIP883" s="28"/>
      <c r="AIQ883" s="28"/>
      <c r="AIR883" s="28"/>
      <c r="AIS883" s="28"/>
      <c r="AIT883" s="28"/>
      <c r="AIU883" s="28"/>
      <c r="AIV883" s="28"/>
      <c r="AIW883" s="28"/>
      <c r="AIX883" s="28"/>
      <c r="AIY883" s="28"/>
      <c r="AIZ883" s="28"/>
      <c r="AJA883" s="28"/>
      <c r="AJB883" s="28"/>
      <c r="AJC883" s="28"/>
      <c r="AJD883" s="28"/>
      <c r="AJE883" s="28"/>
      <c r="AJF883" s="28"/>
      <c r="AJG883" s="28"/>
      <c r="AJH883" s="28"/>
      <c r="AJI883" s="28"/>
      <c r="AJJ883" s="28"/>
      <c r="AJK883" s="28"/>
      <c r="AJL883" s="28"/>
      <c r="AJM883" s="28"/>
      <c r="AJN883" s="28"/>
      <c r="AJO883" s="28"/>
      <c r="AJP883" s="28"/>
      <c r="AJQ883" s="28"/>
      <c r="AJR883" s="28"/>
      <c r="AJS883" s="28"/>
      <c r="AJT883" s="28"/>
      <c r="AJU883" s="28"/>
      <c r="AJV883" s="28"/>
      <c r="AJW883" s="28"/>
      <c r="AJX883" s="28"/>
      <c r="AJY883" s="28"/>
      <c r="AJZ883" s="28"/>
      <c r="AKA883" s="28"/>
      <c r="AKB883" s="28"/>
      <c r="AKC883" s="28"/>
      <c r="AKD883" s="28"/>
      <c r="AKE883" s="28"/>
      <c r="AKF883" s="28"/>
      <c r="AKG883" s="28"/>
      <c r="AKH883" s="28"/>
      <c r="AKI883" s="28"/>
      <c r="AKJ883" s="28"/>
      <c r="AKK883" s="28"/>
      <c r="AKL883" s="28"/>
      <c r="AKM883" s="28"/>
      <c r="AKN883" s="28"/>
      <c r="AKO883" s="28"/>
      <c r="AKP883" s="28"/>
      <c r="AKQ883" s="28"/>
      <c r="AKR883" s="28"/>
      <c r="AKS883" s="28"/>
      <c r="AKT883" s="28"/>
      <c r="AKU883" s="28"/>
      <c r="AKV883" s="28"/>
      <c r="AKW883" s="28"/>
      <c r="AKX883" s="28"/>
      <c r="AKY883" s="28"/>
      <c r="AKZ883" s="28"/>
      <c r="ALA883" s="28"/>
      <c r="ALB883" s="28"/>
      <c r="ALC883" s="28"/>
      <c r="ALD883" s="28"/>
      <c r="ALE883" s="28"/>
      <c r="ALF883" s="28"/>
      <c r="ALG883" s="28"/>
      <c r="ALH883" s="28"/>
      <c r="ALI883" s="28"/>
      <c r="ALJ883" s="28"/>
      <c r="ALK883" s="28"/>
      <c r="ALL883" s="28"/>
      <c r="ALM883" s="28"/>
      <c r="ALN883" s="28"/>
      <c r="ALO883" s="28"/>
      <c r="ALP883" s="28"/>
      <c r="ALQ883" s="28"/>
      <c r="ALR883" s="28"/>
      <c r="ALS883" s="28"/>
      <c r="ALT883" s="28"/>
      <c r="ALU883" s="28"/>
      <c r="ALV883" s="28"/>
      <c r="ALW883" s="28"/>
      <c r="ALX883" s="28"/>
      <c r="ALY883" s="28"/>
      <c r="ALZ883" s="28"/>
      <c r="AMA883" s="28"/>
      <c r="AMB883" s="28"/>
      <c r="AMC883" s="28"/>
      <c r="AMD883" s="28"/>
      <c r="AME883" s="28"/>
      <c r="AMF883" s="28"/>
      <c r="AMG883" s="28"/>
      <c r="AMH883" s="28"/>
      <c r="AMI883" s="28"/>
      <c r="AMJ883" s="28"/>
      <c r="AMK883" s="28"/>
      <c r="AML883" s="28"/>
      <c r="AMM883" s="28"/>
      <c r="AMN883" s="28"/>
      <c r="AMO883" s="28"/>
      <c r="AMP883" s="28"/>
      <c r="AMQ883" s="28"/>
      <c r="AMR883" s="28"/>
      <c r="AMS883" s="28"/>
      <c r="AMT883" s="28"/>
      <c r="AMU883" s="28"/>
      <c r="AMV883" s="28"/>
      <c r="AMW883" s="28"/>
      <c r="AMX883" s="28"/>
      <c r="AMY883" s="28"/>
      <c r="AMZ883" s="28"/>
      <c r="ANA883" s="28"/>
      <c r="ANB883" s="28"/>
      <c r="ANC883" s="28"/>
      <c r="AND883" s="28"/>
      <c r="ANE883" s="28"/>
      <c r="ANF883" s="28"/>
      <c r="ANG883" s="28"/>
      <c r="ANH883" s="28"/>
      <c r="ANI883" s="28"/>
      <c r="ANJ883" s="28"/>
      <c r="ANK883" s="28"/>
      <c r="ANL883" s="28"/>
      <c r="ANM883" s="28"/>
      <c r="ANN883" s="28"/>
      <c r="ANO883" s="28"/>
      <c r="ANP883" s="28"/>
      <c r="ANQ883" s="28"/>
      <c r="ANR883" s="28"/>
      <c r="ANS883" s="28"/>
      <c r="ANT883" s="28"/>
      <c r="ANU883" s="28"/>
      <c r="ANV883" s="28"/>
      <c r="ANW883" s="28"/>
      <c r="ANX883" s="28"/>
      <c r="ANY883" s="28"/>
      <c r="ANZ883" s="28"/>
      <c r="AOA883" s="28"/>
      <c r="AOB883" s="28"/>
      <c r="AOC883" s="28"/>
      <c r="AOD883" s="28"/>
      <c r="AOE883" s="28"/>
      <c r="AOF883" s="28"/>
      <c r="AOG883" s="28"/>
      <c r="AOH883" s="28"/>
      <c r="AOI883" s="28"/>
      <c r="AOJ883" s="28"/>
      <c r="AOK883" s="28"/>
      <c r="AOL883" s="28"/>
      <c r="AOM883" s="28"/>
      <c r="AON883" s="28"/>
      <c r="AOO883" s="28"/>
      <c r="AOP883" s="28"/>
      <c r="AOQ883" s="28"/>
      <c r="AOR883" s="28"/>
      <c r="AOS883" s="28"/>
      <c r="AOT883" s="28"/>
      <c r="AOU883" s="28"/>
      <c r="AOV883" s="28"/>
      <c r="AOW883" s="28"/>
      <c r="AOX883" s="28"/>
      <c r="AOY883" s="28"/>
      <c r="AOZ883" s="28"/>
      <c r="APA883" s="28"/>
      <c r="APB883" s="28"/>
      <c r="APC883" s="28"/>
      <c r="APD883" s="28"/>
      <c r="APE883" s="28"/>
      <c r="APF883" s="28"/>
      <c r="APG883" s="28"/>
      <c r="APH883" s="28"/>
      <c r="API883" s="28"/>
      <c r="APJ883" s="28"/>
      <c r="APK883" s="28"/>
      <c r="APL883" s="28"/>
      <c r="APM883" s="28"/>
      <c r="APN883" s="28"/>
      <c r="APO883" s="28"/>
      <c r="APP883" s="28"/>
      <c r="APQ883" s="28"/>
      <c r="APR883" s="28"/>
      <c r="APS883" s="28"/>
      <c r="APT883" s="28"/>
      <c r="APU883" s="28"/>
      <c r="APV883" s="28"/>
      <c r="APW883" s="28"/>
      <c r="APX883" s="28"/>
      <c r="APY883" s="28"/>
      <c r="APZ883" s="28"/>
      <c r="AQA883" s="28"/>
      <c r="AQB883" s="28"/>
      <c r="AQC883" s="28"/>
      <c r="AQD883" s="28"/>
      <c r="AQE883" s="28"/>
      <c r="AQF883" s="28"/>
      <c r="AQG883" s="28"/>
      <c r="AQH883" s="28"/>
      <c r="AQI883" s="28"/>
      <c r="AQJ883" s="28"/>
      <c r="AQK883" s="28"/>
      <c r="AQL883" s="28"/>
      <c r="AQM883" s="28"/>
      <c r="AQN883" s="28"/>
      <c r="AQO883" s="28"/>
      <c r="AQP883" s="28"/>
      <c r="AQQ883" s="28"/>
      <c r="AQR883" s="28"/>
      <c r="AQS883" s="28"/>
      <c r="AQT883" s="28"/>
      <c r="AQU883" s="28"/>
      <c r="AQV883" s="28"/>
      <c r="AQW883" s="28"/>
      <c r="AQX883" s="28"/>
      <c r="AQY883" s="28"/>
      <c r="AQZ883" s="28"/>
      <c r="ARA883" s="28"/>
      <c r="ARB883" s="28"/>
      <c r="ARC883" s="28"/>
      <c r="ARD883" s="28"/>
      <c r="ARE883" s="28"/>
      <c r="ARF883" s="28"/>
      <c r="ARG883" s="28"/>
      <c r="ARH883" s="28"/>
      <c r="ARI883" s="28"/>
      <c r="ARJ883" s="28"/>
      <c r="ARK883" s="28"/>
      <c r="ARL883" s="28"/>
      <c r="ARM883" s="28"/>
      <c r="ARN883" s="28"/>
      <c r="ARO883" s="28"/>
      <c r="ARP883" s="28"/>
      <c r="ARQ883" s="28"/>
      <c r="ARR883" s="28"/>
      <c r="ARS883" s="28"/>
      <c r="ART883" s="28"/>
      <c r="ARU883" s="28"/>
      <c r="ARV883" s="28"/>
      <c r="ARW883" s="28"/>
      <c r="ARX883" s="28"/>
      <c r="ARY883" s="28"/>
      <c r="ARZ883" s="28"/>
      <c r="ASA883" s="28"/>
      <c r="ASB883" s="28"/>
      <c r="ASC883" s="28"/>
      <c r="ASD883" s="28"/>
      <c r="ASE883" s="28"/>
      <c r="ASF883" s="28"/>
      <c r="ASG883" s="28"/>
      <c r="ASH883" s="28"/>
      <c r="ASI883" s="28"/>
      <c r="ASJ883" s="28"/>
      <c r="ASK883" s="28"/>
      <c r="ASL883" s="28"/>
      <c r="ASM883" s="28"/>
      <c r="ASN883" s="28"/>
      <c r="ASO883" s="28"/>
      <c r="ASP883" s="28"/>
      <c r="ASQ883" s="28"/>
      <c r="ASR883" s="28"/>
      <c r="ASS883" s="28"/>
      <c r="AST883" s="28"/>
      <c r="ASU883" s="28"/>
      <c r="ASV883" s="28"/>
      <c r="ASW883" s="28"/>
      <c r="ASX883" s="28"/>
      <c r="ASY883" s="28"/>
      <c r="ASZ883" s="28"/>
      <c r="ATA883" s="28"/>
      <c r="ATB883" s="28"/>
      <c r="ATC883" s="28"/>
      <c r="ATD883" s="28"/>
      <c r="ATE883" s="28"/>
      <c r="ATF883" s="28"/>
      <c r="ATG883" s="28"/>
      <c r="ATH883" s="28"/>
      <c r="ATI883" s="28"/>
      <c r="ATJ883" s="28"/>
      <c r="ATK883" s="28"/>
      <c r="ATL883" s="28"/>
      <c r="ATM883" s="28"/>
      <c r="ATN883" s="28"/>
      <c r="ATO883" s="28"/>
      <c r="ATP883" s="28"/>
      <c r="ATQ883" s="28"/>
      <c r="ATR883" s="28"/>
      <c r="ATS883" s="28"/>
      <c r="ATT883" s="28"/>
      <c r="ATU883" s="28"/>
      <c r="ATV883" s="28"/>
      <c r="ATW883" s="28"/>
      <c r="ATX883" s="28"/>
      <c r="ATY883" s="28"/>
      <c r="ATZ883" s="28"/>
      <c r="AUA883" s="28"/>
      <c r="AUB883" s="28"/>
      <c r="AUC883" s="28"/>
      <c r="AUD883" s="28"/>
      <c r="AUE883" s="28"/>
      <c r="AUF883" s="28"/>
      <c r="AUG883" s="28"/>
      <c r="AUH883" s="28"/>
      <c r="AUI883" s="28"/>
      <c r="AUJ883" s="28"/>
      <c r="AUK883" s="28"/>
      <c r="AUL883" s="28"/>
      <c r="AUM883" s="28"/>
      <c r="AUN883" s="28"/>
      <c r="AUO883" s="28"/>
      <c r="AUP883" s="28"/>
      <c r="AUQ883" s="28"/>
      <c r="AUR883" s="28"/>
      <c r="AUS883" s="28"/>
      <c r="AUT883" s="28"/>
      <c r="AUU883" s="28"/>
      <c r="AUV883" s="28"/>
      <c r="AUW883" s="28"/>
      <c r="AUX883" s="28"/>
      <c r="AUY883" s="28"/>
      <c r="AUZ883" s="28"/>
      <c r="AVA883" s="28"/>
      <c r="AVB883" s="28"/>
      <c r="AVC883" s="28"/>
      <c r="AVD883" s="28"/>
      <c r="AVE883" s="28"/>
      <c r="AVF883" s="28"/>
      <c r="AVG883" s="28"/>
      <c r="AVH883" s="28"/>
      <c r="AVI883" s="28"/>
      <c r="AVJ883" s="28"/>
      <c r="AVK883" s="28"/>
      <c r="AVL883" s="28"/>
      <c r="AVM883" s="28"/>
      <c r="AVN883" s="28"/>
      <c r="AVO883" s="28"/>
      <c r="AVP883" s="28"/>
      <c r="AVQ883" s="28"/>
      <c r="AVR883" s="28"/>
      <c r="AVS883" s="28"/>
      <c r="AVT883" s="28"/>
      <c r="AVU883" s="28"/>
      <c r="AVV883" s="28"/>
      <c r="AVW883" s="28"/>
      <c r="AVX883" s="28"/>
      <c r="AVY883" s="28"/>
      <c r="AVZ883" s="28"/>
      <c r="AWA883" s="28"/>
      <c r="AWB883" s="28"/>
      <c r="AWC883" s="28"/>
      <c r="AWD883" s="28"/>
      <c r="AWE883" s="28"/>
      <c r="AWF883" s="28"/>
      <c r="AWG883" s="28"/>
      <c r="AWH883" s="28"/>
      <c r="AWI883" s="28"/>
      <c r="AWJ883" s="28"/>
      <c r="AWK883" s="28"/>
      <c r="AWL883" s="28"/>
      <c r="AWM883" s="28"/>
      <c r="AWN883" s="28"/>
      <c r="AWO883" s="28"/>
      <c r="AWP883" s="28"/>
      <c r="AWQ883" s="28"/>
      <c r="AWR883" s="28"/>
      <c r="AWS883" s="28"/>
      <c r="AWT883" s="28"/>
      <c r="AWU883" s="28"/>
      <c r="AWV883" s="28"/>
      <c r="AWW883" s="28"/>
      <c r="AWX883" s="28"/>
      <c r="AWY883" s="28"/>
      <c r="AWZ883" s="28"/>
      <c r="AXA883" s="28"/>
      <c r="AXB883" s="28"/>
      <c r="AXC883" s="28"/>
      <c r="AXD883" s="28"/>
      <c r="AXE883" s="28"/>
      <c r="AXF883" s="28"/>
      <c r="AXG883" s="28"/>
      <c r="AXH883" s="28"/>
      <c r="AXI883" s="28"/>
      <c r="AXJ883" s="28"/>
      <c r="AXK883" s="28"/>
      <c r="AXL883" s="28"/>
      <c r="AXM883" s="28"/>
      <c r="AXN883" s="28"/>
      <c r="AXO883" s="28"/>
      <c r="AXP883" s="28"/>
      <c r="AXQ883" s="28"/>
      <c r="AXR883" s="28"/>
      <c r="AXS883" s="28"/>
      <c r="AXT883" s="28"/>
      <c r="AXU883" s="28"/>
      <c r="AXV883" s="28"/>
      <c r="AXW883" s="28"/>
      <c r="AXX883" s="28"/>
      <c r="AXY883" s="28"/>
      <c r="AXZ883" s="28"/>
      <c r="AYA883" s="28"/>
      <c r="AYB883" s="28"/>
      <c r="AYC883" s="28"/>
      <c r="AYD883" s="28"/>
      <c r="AYE883" s="28"/>
      <c r="AYF883" s="28"/>
      <c r="AYG883" s="28"/>
      <c r="AYH883" s="28"/>
      <c r="AYI883" s="28"/>
      <c r="AYJ883" s="28"/>
      <c r="AYK883" s="28"/>
      <c r="AYL883" s="28"/>
      <c r="AYM883" s="28"/>
      <c r="AYN883" s="28"/>
      <c r="AYO883" s="28"/>
      <c r="AYP883" s="28"/>
      <c r="AYQ883" s="28"/>
      <c r="AYR883" s="28"/>
      <c r="AYS883" s="28"/>
      <c r="AYT883" s="28"/>
      <c r="AYU883" s="28"/>
      <c r="AYV883" s="28"/>
      <c r="AYW883" s="28"/>
      <c r="AYX883" s="28"/>
      <c r="AYY883" s="28"/>
      <c r="AYZ883" s="28"/>
      <c r="AZA883" s="28"/>
      <c r="AZB883" s="28"/>
      <c r="AZC883" s="28"/>
      <c r="AZD883" s="28"/>
      <c r="AZE883" s="28"/>
      <c r="AZF883" s="28"/>
      <c r="AZG883" s="28"/>
      <c r="AZH883" s="28"/>
      <c r="AZI883" s="28"/>
      <c r="AZJ883" s="28"/>
      <c r="AZK883" s="28"/>
      <c r="AZL883" s="28"/>
      <c r="AZM883" s="28"/>
      <c r="AZN883" s="28"/>
      <c r="AZO883" s="28"/>
      <c r="AZP883" s="28"/>
      <c r="AZQ883" s="28"/>
      <c r="AZR883" s="28"/>
      <c r="AZS883" s="28"/>
      <c r="AZT883" s="28"/>
      <c r="AZU883" s="28"/>
      <c r="AZV883" s="28"/>
      <c r="AZW883" s="28"/>
      <c r="AZX883" s="28"/>
      <c r="AZY883" s="28"/>
      <c r="AZZ883" s="28"/>
      <c r="BAA883" s="28"/>
      <c r="BAB883" s="28"/>
      <c r="BAC883" s="28"/>
      <c r="BAD883" s="28"/>
      <c r="BAE883" s="28"/>
      <c r="BAF883" s="28"/>
      <c r="BAG883" s="28"/>
      <c r="BAH883" s="28"/>
      <c r="BAI883" s="28"/>
      <c r="BAJ883" s="28"/>
      <c r="BAK883" s="28"/>
      <c r="BAL883" s="28"/>
      <c r="BAM883" s="28"/>
      <c r="BAN883" s="28"/>
      <c r="BAO883" s="28"/>
      <c r="BAP883" s="28"/>
      <c r="BAQ883" s="28"/>
      <c r="BAR883" s="28"/>
      <c r="BAS883" s="28"/>
      <c r="BAT883" s="28"/>
      <c r="BAU883" s="28"/>
      <c r="BAV883" s="28"/>
      <c r="BAW883" s="28"/>
      <c r="BAX883" s="28"/>
      <c r="BAY883" s="28"/>
      <c r="BAZ883" s="28"/>
      <c r="BBA883" s="28"/>
      <c r="BBB883" s="28"/>
      <c r="BBC883" s="28"/>
      <c r="BBD883" s="28"/>
      <c r="BBE883" s="28"/>
      <c r="BBF883" s="28"/>
      <c r="BBG883" s="28"/>
      <c r="BBH883" s="28"/>
      <c r="BBI883" s="28"/>
      <c r="BBJ883" s="28"/>
      <c r="BBK883" s="28"/>
      <c r="BBL883" s="28"/>
      <c r="BBM883" s="28"/>
      <c r="BBN883" s="28"/>
      <c r="BBO883" s="28"/>
      <c r="BBP883" s="28"/>
      <c r="BBQ883" s="28"/>
      <c r="BBR883" s="28"/>
      <c r="BBS883" s="28"/>
      <c r="BBT883" s="28"/>
      <c r="BBU883" s="28"/>
      <c r="BBV883" s="28"/>
      <c r="BBW883" s="28"/>
      <c r="BBX883" s="28"/>
      <c r="BBY883" s="28"/>
      <c r="BBZ883" s="28"/>
      <c r="BCA883" s="28"/>
      <c r="BCB883" s="28"/>
      <c r="BCC883" s="28"/>
      <c r="BCD883" s="28"/>
      <c r="BCE883" s="28"/>
      <c r="BCF883" s="28"/>
      <c r="BCG883" s="28"/>
      <c r="BCH883" s="28"/>
      <c r="BCI883" s="28"/>
      <c r="BCJ883" s="28"/>
      <c r="BCK883" s="28"/>
      <c r="BCL883" s="28"/>
      <c r="BCM883" s="28"/>
      <c r="BCN883" s="28"/>
      <c r="BCO883" s="28"/>
      <c r="BCP883" s="28"/>
      <c r="BCQ883" s="28"/>
      <c r="BCR883" s="28"/>
      <c r="BCS883" s="28"/>
      <c r="BCT883" s="28"/>
      <c r="BCU883" s="28"/>
      <c r="BCV883" s="28"/>
      <c r="BCW883" s="28"/>
      <c r="BCX883" s="28"/>
      <c r="BCY883" s="28"/>
      <c r="BCZ883" s="28"/>
      <c r="BDA883" s="28"/>
      <c r="BDB883" s="28"/>
      <c r="BDC883" s="28"/>
      <c r="BDD883" s="28"/>
      <c r="BDE883" s="28"/>
      <c r="BDF883" s="28"/>
      <c r="BDG883" s="28"/>
      <c r="BDH883" s="28"/>
      <c r="BDI883" s="28"/>
      <c r="BDJ883" s="28"/>
      <c r="BDK883" s="28"/>
      <c r="BDL883" s="28"/>
      <c r="BDM883" s="28"/>
      <c r="BDN883" s="28"/>
      <c r="BDO883" s="28"/>
      <c r="BDP883" s="28"/>
      <c r="BDQ883" s="28"/>
      <c r="BDR883" s="28"/>
      <c r="BDS883" s="28"/>
      <c r="BDT883" s="28"/>
      <c r="BDU883" s="28"/>
      <c r="BDV883" s="28"/>
      <c r="BDW883" s="28"/>
      <c r="BDX883" s="28"/>
      <c r="BDY883" s="28"/>
      <c r="BDZ883" s="28"/>
      <c r="BEA883" s="28"/>
      <c r="BEB883" s="28"/>
      <c r="BEC883" s="28"/>
      <c r="BED883" s="28"/>
      <c r="BEE883" s="28"/>
      <c r="BEF883" s="28"/>
      <c r="BEG883" s="28"/>
      <c r="BEH883" s="28"/>
      <c r="BEI883" s="28"/>
      <c r="BEJ883" s="28"/>
      <c r="BEK883" s="28"/>
      <c r="BEL883" s="28"/>
      <c r="BEM883" s="28"/>
      <c r="BEN883" s="28"/>
      <c r="BEO883" s="28"/>
      <c r="BEP883" s="28"/>
      <c r="BEQ883" s="28"/>
      <c r="BER883" s="28"/>
      <c r="BES883" s="28"/>
      <c r="BET883" s="28"/>
      <c r="BEU883" s="28"/>
      <c r="BEV883" s="28"/>
      <c r="BEW883" s="28"/>
      <c r="BEX883" s="28"/>
      <c r="BEY883" s="28"/>
      <c r="BEZ883" s="28"/>
      <c r="BFA883" s="28"/>
      <c r="BFB883" s="28"/>
      <c r="BFC883" s="28"/>
      <c r="BFD883" s="28"/>
      <c r="BFE883" s="28"/>
      <c r="BFF883" s="28"/>
      <c r="BFG883" s="28"/>
      <c r="BFH883" s="28"/>
      <c r="BFI883" s="28"/>
      <c r="BFJ883" s="28"/>
      <c r="BFK883" s="28"/>
      <c r="BFL883" s="28"/>
      <c r="BFM883" s="28"/>
      <c r="BFN883" s="28"/>
      <c r="BFO883" s="28"/>
      <c r="BFP883" s="28"/>
      <c r="BFQ883" s="28"/>
      <c r="BFR883" s="28"/>
      <c r="BFS883" s="28"/>
      <c r="BFT883" s="28"/>
      <c r="BFU883" s="28"/>
      <c r="BFV883" s="28"/>
      <c r="BFW883" s="28"/>
      <c r="BFX883" s="28"/>
      <c r="BFY883" s="28"/>
      <c r="BFZ883" s="28"/>
      <c r="BGA883" s="28"/>
      <c r="BGB883" s="28"/>
      <c r="BGC883" s="28"/>
      <c r="BGD883" s="28"/>
      <c r="BGE883" s="28"/>
      <c r="BGF883" s="28"/>
      <c r="BGG883" s="28"/>
      <c r="BGH883" s="28"/>
      <c r="BGI883" s="28"/>
      <c r="BGJ883" s="28"/>
      <c r="BGK883" s="28"/>
      <c r="BGL883" s="28"/>
      <c r="BGM883" s="28"/>
      <c r="BGN883" s="28"/>
      <c r="BGO883" s="28"/>
      <c r="BGP883" s="28"/>
      <c r="BGQ883" s="28"/>
      <c r="BGR883" s="28"/>
      <c r="BGS883" s="28"/>
      <c r="BGT883" s="28"/>
      <c r="BGU883" s="28"/>
      <c r="BGV883" s="28"/>
      <c r="BGW883" s="28"/>
      <c r="BGX883" s="28"/>
      <c r="BGY883" s="28"/>
      <c r="BGZ883" s="28"/>
      <c r="BHA883" s="28"/>
      <c r="BHB883" s="28"/>
      <c r="BHC883" s="28"/>
      <c r="BHD883" s="28"/>
      <c r="BHE883" s="28"/>
      <c r="BHF883" s="28"/>
      <c r="BHG883" s="28"/>
      <c r="BHH883" s="28"/>
      <c r="BHI883" s="28"/>
      <c r="BHJ883" s="28"/>
      <c r="BHK883" s="28"/>
      <c r="BHL883" s="28"/>
      <c r="BHM883" s="28"/>
      <c r="BHN883" s="28"/>
      <c r="BHO883" s="28"/>
      <c r="BHP883" s="28"/>
      <c r="BHQ883" s="28"/>
      <c r="BHR883" s="28"/>
      <c r="BHS883" s="28"/>
      <c r="BHT883" s="28"/>
      <c r="BHU883" s="28"/>
      <c r="BHV883" s="28"/>
      <c r="BHW883" s="28"/>
      <c r="BHX883" s="28"/>
      <c r="BHY883" s="28"/>
      <c r="BHZ883" s="28"/>
      <c r="BIA883" s="28"/>
      <c r="BIB883" s="28"/>
      <c r="BIC883" s="28"/>
      <c r="BID883" s="28"/>
      <c r="BIE883" s="28"/>
      <c r="BIF883" s="28"/>
      <c r="BIG883" s="28"/>
      <c r="BIH883" s="28"/>
      <c r="BII883" s="28"/>
      <c r="BIJ883" s="28"/>
      <c r="BIK883" s="28"/>
      <c r="BIL883" s="28"/>
      <c r="BIM883" s="28"/>
      <c r="BIN883" s="28"/>
      <c r="BIO883" s="28"/>
      <c r="BIP883" s="28"/>
      <c r="BIQ883" s="28"/>
      <c r="BIR883" s="28"/>
      <c r="BIS883" s="28"/>
      <c r="BIT883" s="28"/>
      <c r="BIU883" s="28"/>
      <c r="BIV883" s="28"/>
      <c r="BIW883" s="28"/>
      <c r="BIX883" s="28"/>
      <c r="BIY883" s="28"/>
      <c r="BIZ883" s="28"/>
      <c r="BJA883" s="28"/>
      <c r="BJB883" s="28"/>
      <c r="BJC883" s="28"/>
      <c r="BJD883" s="28"/>
      <c r="BJE883" s="28"/>
      <c r="BJF883" s="28"/>
      <c r="BJG883" s="28"/>
      <c r="BJH883" s="28"/>
      <c r="BJI883" s="28"/>
      <c r="BJJ883" s="28"/>
      <c r="BJK883" s="28"/>
      <c r="BJL883" s="28"/>
      <c r="BJM883" s="28"/>
      <c r="BJN883" s="28"/>
      <c r="BJO883" s="28"/>
      <c r="BJP883" s="28"/>
      <c r="BJQ883" s="28"/>
      <c r="BJR883" s="28"/>
      <c r="BJS883" s="28"/>
      <c r="BJT883" s="28"/>
      <c r="BJU883" s="28"/>
      <c r="BJV883" s="28"/>
      <c r="BJW883" s="28"/>
      <c r="BJX883" s="28"/>
      <c r="BJY883" s="28"/>
      <c r="BJZ883" s="28"/>
      <c r="BKA883" s="28"/>
      <c r="BKB883" s="28"/>
      <c r="BKC883" s="28"/>
      <c r="BKD883" s="28"/>
      <c r="BKE883" s="28"/>
      <c r="BKF883" s="28"/>
      <c r="BKG883" s="28"/>
      <c r="BKH883" s="28"/>
      <c r="BKI883" s="28"/>
      <c r="BKJ883" s="28"/>
      <c r="BKK883" s="28"/>
      <c r="BKL883" s="28"/>
      <c r="BKM883" s="28"/>
      <c r="BKN883" s="28"/>
      <c r="BKO883" s="28"/>
      <c r="BKP883" s="28"/>
      <c r="BKQ883" s="28"/>
      <c r="BKR883" s="28"/>
      <c r="BKS883" s="28"/>
      <c r="BKT883" s="28"/>
      <c r="BKU883" s="28"/>
      <c r="BKV883" s="28"/>
      <c r="BKW883" s="28"/>
      <c r="BKX883" s="28"/>
      <c r="BKY883" s="28"/>
      <c r="BKZ883" s="28"/>
      <c r="BLA883" s="28"/>
      <c r="BLB883" s="28"/>
      <c r="BLC883" s="28"/>
      <c r="BLD883" s="28"/>
      <c r="BLE883" s="28"/>
      <c r="BLF883" s="28"/>
      <c r="BLG883" s="28"/>
      <c r="BLH883" s="28"/>
      <c r="BLI883" s="28"/>
      <c r="BLJ883" s="28"/>
      <c r="BLK883" s="28"/>
      <c r="BLL883" s="28"/>
      <c r="BLM883" s="28"/>
      <c r="BLN883" s="28"/>
      <c r="BLO883" s="28"/>
      <c r="BLP883" s="28"/>
      <c r="BLQ883" s="28"/>
      <c r="BLR883" s="28"/>
      <c r="BLS883" s="28"/>
      <c r="BLT883" s="28"/>
      <c r="BLU883" s="28"/>
      <c r="BLV883" s="28"/>
      <c r="BLW883" s="28"/>
      <c r="BLX883" s="28"/>
      <c r="BLY883" s="28"/>
      <c r="BLZ883" s="28"/>
      <c r="BMA883" s="28"/>
      <c r="BMB883" s="28"/>
      <c r="BMC883" s="28"/>
      <c r="BMD883" s="28"/>
      <c r="BME883" s="28"/>
      <c r="BMF883" s="28"/>
      <c r="BMG883" s="28"/>
      <c r="BMH883" s="28"/>
      <c r="BMI883" s="28"/>
      <c r="BMJ883" s="28"/>
      <c r="BMK883" s="28"/>
      <c r="BML883" s="28"/>
      <c r="BMM883" s="28"/>
      <c r="BMN883" s="28"/>
      <c r="BMO883" s="28"/>
      <c r="BMP883" s="28"/>
      <c r="BMQ883" s="28"/>
      <c r="BMR883" s="28"/>
      <c r="BMS883" s="28"/>
      <c r="BMT883" s="28"/>
      <c r="BMU883" s="28"/>
      <c r="BMV883" s="28"/>
      <c r="BMW883" s="28"/>
      <c r="BMX883" s="28"/>
      <c r="BMY883" s="28"/>
      <c r="BMZ883" s="28"/>
      <c r="BNA883" s="28"/>
      <c r="BNB883" s="28"/>
      <c r="BNC883" s="28"/>
      <c r="BND883" s="28"/>
      <c r="BNE883" s="28"/>
      <c r="BNF883" s="28"/>
      <c r="BNG883" s="28"/>
      <c r="BNH883" s="28"/>
      <c r="BNI883" s="28"/>
      <c r="BNJ883" s="28"/>
      <c r="BNK883" s="28"/>
      <c r="BNL883" s="28"/>
      <c r="BNM883" s="28"/>
      <c r="BNN883" s="28"/>
      <c r="BNO883" s="28"/>
      <c r="BNP883" s="28"/>
      <c r="BNQ883" s="28"/>
      <c r="BNR883" s="28"/>
      <c r="BNS883" s="28"/>
      <c r="BNT883" s="28"/>
      <c r="BNU883" s="28"/>
      <c r="BNV883" s="28"/>
      <c r="BNW883" s="28"/>
      <c r="BNX883" s="28"/>
      <c r="BNY883" s="28"/>
      <c r="BNZ883" s="28"/>
      <c r="BOA883" s="28"/>
      <c r="BOB883" s="28"/>
      <c r="BOC883" s="28"/>
      <c r="BOD883" s="28"/>
      <c r="BOE883" s="28"/>
      <c r="BOF883" s="28"/>
      <c r="BOG883" s="28"/>
      <c r="BOH883" s="28"/>
      <c r="BOI883" s="28"/>
      <c r="BOJ883" s="28"/>
      <c r="BOK883" s="28"/>
      <c r="BOL883" s="28"/>
      <c r="BOM883" s="28"/>
      <c r="BON883" s="28"/>
      <c r="BOO883" s="28"/>
      <c r="BOP883" s="28"/>
      <c r="BOQ883" s="28"/>
      <c r="BOR883" s="28"/>
      <c r="BOS883" s="28"/>
      <c r="BOT883" s="28"/>
      <c r="BOU883" s="28"/>
      <c r="BOV883" s="28"/>
      <c r="BOW883" s="28"/>
      <c r="BOX883" s="28"/>
      <c r="BOY883" s="28"/>
      <c r="BOZ883" s="28"/>
      <c r="BPA883" s="28"/>
      <c r="BPB883" s="28"/>
      <c r="BPC883" s="28"/>
      <c r="BPD883" s="28"/>
      <c r="BPE883" s="28"/>
      <c r="BPF883" s="28"/>
      <c r="BPG883" s="28"/>
      <c r="BPH883" s="28"/>
      <c r="BPI883" s="28"/>
      <c r="BPJ883" s="28"/>
      <c r="BPK883" s="28"/>
      <c r="BPL883" s="28"/>
      <c r="BPM883" s="28"/>
      <c r="BPN883" s="28"/>
      <c r="BPO883" s="28"/>
      <c r="BPP883" s="28"/>
      <c r="BPQ883" s="28"/>
      <c r="BPR883" s="28"/>
      <c r="BPS883" s="28"/>
      <c r="BPT883" s="28"/>
      <c r="BPU883" s="28"/>
      <c r="BPV883" s="28"/>
      <c r="BPW883" s="28"/>
      <c r="BPX883" s="28"/>
      <c r="BPY883" s="28"/>
      <c r="BPZ883" s="28"/>
      <c r="BQA883" s="28"/>
      <c r="BQB883" s="28"/>
      <c r="BQC883" s="28"/>
      <c r="BQD883" s="28"/>
      <c r="BQE883" s="28"/>
      <c r="BQF883" s="28"/>
      <c r="BQG883" s="28"/>
      <c r="BQH883" s="28"/>
      <c r="BQI883" s="28"/>
      <c r="BQJ883" s="28"/>
      <c r="BQK883" s="28"/>
      <c r="BQL883" s="28"/>
      <c r="BQM883" s="28"/>
      <c r="BQN883" s="28"/>
      <c r="BQO883" s="28"/>
      <c r="BQP883" s="28"/>
      <c r="BQQ883" s="28"/>
      <c r="BQR883" s="28"/>
      <c r="BQS883" s="28"/>
      <c r="BQT883" s="28"/>
      <c r="BQU883" s="28"/>
      <c r="BQV883" s="28"/>
      <c r="BQW883" s="28"/>
      <c r="BQX883" s="28"/>
      <c r="BQY883" s="28"/>
      <c r="BQZ883" s="28"/>
      <c r="BRA883" s="28"/>
      <c r="BRB883" s="28"/>
      <c r="BRC883" s="28"/>
      <c r="BRD883" s="28"/>
      <c r="BRE883" s="28"/>
      <c r="BRF883" s="28"/>
      <c r="BRG883" s="28"/>
      <c r="BRH883" s="28"/>
      <c r="BRI883" s="28"/>
      <c r="BRJ883" s="28"/>
      <c r="BRK883" s="28"/>
      <c r="BRL883" s="28"/>
      <c r="BRM883" s="28"/>
      <c r="BRN883" s="28"/>
      <c r="BRO883" s="28"/>
      <c r="BRP883" s="28"/>
      <c r="BRQ883" s="28"/>
      <c r="BRR883" s="28"/>
      <c r="BRS883" s="28"/>
      <c r="BRT883" s="28"/>
      <c r="BRU883" s="28"/>
      <c r="BRV883" s="28"/>
      <c r="BRW883" s="28"/>
      <c r="BRX883" s="28"/>
      <c r="BRY883" s="28"/>
      <c r="BRZ883" s="28"/>
      <c r="BSA883" s="28"/>
      <c r="BSB883" s="28"/>
      <c r="BSC883" s="28"/>
      <c r="BSD883" s="28"/>
      <c r="BSE883" s="28"/>
      <c r="BSF883" s="28"/>
      <c r="BSG883" s="28"/>
      <c r="BSH883" s="28"/>
      <c r="BSI883" s="28"/>
      <c r="BSJ883" s="28"/>
      <c r="BSK883" s="28"/>
      <c r="BSL883" s="28"/>
      <c r="BSM883" s="28"/>
      <c r="BSN883" s="28"/>
      <c r="BSO883" s="28"/>
      <c r="BSP883" s="28"/>
      <c r="BSQ883" s="28"/>
      <c r="BSR883" s="28"/>
      <c r="BSS883" s="28"/>
      <c r="BST883" s="28"/>
      <c r="BSU883" s="28"/>
      <c r="BSV883" s="28"/>
      <c r="BSW883" s="28"/>
      <c r="BSX883" s="28"/>
      <c r="BSY883" s="28"/>
      <c r="BSZ883" s="28"/>
      <c r="BTA883" s="28"/>
      <c r="BTB883" s="28"/>
      <c r="BTC883" s="28"/>
      <c r="BTD883" s="28"/>
      <c r="BTE883" s="28"/>
      <c r="BTF883" s="28"/>
      <c r="BTG883" s="28"/>
      <c r="BTH883" s="28"/>
      <c r="BTI883" s="28"/>
      <c r="BTJ883" s="28"/>
      <c r="BTK883" s="28"/>
      <c r="BTL883" s="28"/>
      <c r="BTM883" s="28"/>
      <c r="BTN883" s="28"/>
      <c r="BTO883" s="28"/>
      <c r="BTP883" s="28"/>
      <c r="BTQ883" s="28"/>
      <c r="BTR883" s="28"/>
      <c r="BTS883" s="28"/>
      <c r="BTT883" s="28"/>
      <c r="BTU883" s="28"/>
      <c r="BTV883" s="28"/>
      <c r="BTW883" s="28"/>
      <c r="BTX883" s="28"/>
      <c r="BTY883" s="28"/>
      <c r="BTZ883" s="28"/>
      <c r="BUA883" s="28"/>
      <c r="BUB883" s="28"/>
      <c r="BUC883" s="28"/>
      <c r="BUD883" s="28"/>
      <c r="BUE883" s="28"/>
      <c r="BUF883" s="28"/>
      <c r="BUG883" s="28"/>
      <c r="BUH883" s="28"/>
      <c r="BUI883" s="28"/>
      <c r="BUJ883" s="28"/>
      <c r="BUK883" s="28"/>
      <c r="BUL883" s="28"/>
      <c r="BUM883" s="28"/>
      <c r="BUN883" s="28"/>
      <c r="BUO883" s="28"/>
      <c r="BUP883" s="28"/>
      <c r="BUQ883" s="28"/>
      <c r="BUR883" s="28"/>
      <c r="BUS883" s="28"/>
      <c r="BUT883" s="28"/>
      <c r="BUU883" s="28"/>
      <c r="BUV883" s="28"/>
      <c r="BUW883" s="28"/>
      <c r="BUX883" s="28"/>
      <c r="BUY883" s="28"/>
      <c r="BUZ883" s="28"/>
      <c r="BVA883" s="28"/>
      <c r="BVB883" s="28"/>
      <c r="BVC883" s="28"/>
      <c r="BVD883" s="28"/>
      <c r="BVE883" s="28"/>
      <c r="BVF883" s="28"/>
      <c r="BVG883" s="28"/>
      <c r="BVH883" s="28"/>
      <c r="BVI883" s="28"/>
      <c r="BVJ883" s="28"/>
      <c r="BVK883" s="28"/>
      <c r="BVL883" s="28"/>
      <c r="BVM883" s="28"/>
      <c r="BVN883" s="28"/>
      <c r="BVO883" s="28"/>
      <c r="BVP883" s="28"/>
      <c r="BVQ883" s="28"/>
      <c r="BVR883" s="28"/>
      <c r="BVS883" s="28"/>
      <c r="BVT883" s="28"/>
      <c r="BVU883" s="28"/>
      <c r="BVV883" s="28"/>
      <c r="BVW883" s="28"/>
      <c r="BVX883" s="28"/>
      <c r="BVY883" s="28"/>
      <c r="BVZ883" s="28"/>
      <c r="BWA883" s="28"/>
      <c r="BWB883" s="28"/>
      <c r="BWC883" s="28"/>
      <c r="BWD883" s="28"/>
      <c r="BWE883" s="28"/>
      <c r="BWF883" s="28"/>
      <c r="BWG883" s="28"/>
      <c r="BWH883" s="28"/>
      <c r="BWI883" s="28"/>
      <c r="BWJ883" s="28"/>
      <c r="BWK883" s="28"/>
      <c r="BWL883" s="28"/>
      <c r="BWM883" s="28"/>
      <c r="BWN883" s="28"/>
      <c r="BWO883" s="28"/>
      <c r="BWP883" s="28"/>
      <c r="BWQ883" s="28"/>
      <c r="BWR883" s="28"/>
      <c r="BWS883" s="28"/>
      <c r="BWT883" s="28"/>
      <c r="BWU883" s="28"/>
      <c r="BWV883" s="28"/>
      <c r="BWW883" s="28"/>
      <c r="BWX883" s="28"/>
      <c r="BWY883" s="28"/>
      <c r="BWZ883" s="28"/>
      <c r="BXA883" s="28"/>
      <c r="BXB883" s="28"/>
      <c r="BXC883" s="28"/>
      <c r="BXD883" s="28"/>
      <c r="BXE883" s="28"/>
      <c r="BXF883" s="28"/>
      <c r="BXG883" s="28"/>
      <c r="BXH883" s="28"/>
      <c r="BXI883" s="28"/>
      <c r="BXJ883" s="28"/>
      <c r="BXK883" s="28"/>
      <c r="BXL883" s="28"/>
      <c r="BXM883" s="28"/>
      <c r="BXN883" s="28"/>
      <c r="BXO883" s="28"/>
      <c r="BXP883" s="28"/>
      <c r="BXQ883" s="28"/>
      <c r="BXR883" s="28"/>
      <c r="BXS883" s="28"/>
      <c r="BXT883" s="28"/>
      <c r="BXU883" s="28"/>
      <c r="BXV883" s="28"/>
      <c r="BXW883" s="28"/>
      <c r="BXX883" s="28"/>
      <c r="BXY883" s="28"/>
      <c r="BXZ883" s="28"/>
      <c r="BYA883" s="28"/>
      <c r="BYB883" s="28"/>
      <c r="BYC883" s="28"/>
      <c r="BYD883" s="28"/>
      <c r="BYE883" s="28"/>
      <c r="BYF883" s="28"/>
      <c r="BYG883" s="28"/>
      <c r="BYH883" s="28"/>
      <c r="BYI883" s="28"/>
      <c r="BYJ883" s="28"/>
      <c r="BYK883" s="28"/>
      <c r="BYL883" s="28"/>
      <c r="BYM883" s="28"/>
      <c r="BYN883" s="28"/>
      <c r="BYO883" s="28"/>
      <c r="BYP883" s="28"/>
      <c r="BYQ883" s="28"/>
      <c r="BYR883" s="28"/>
      <c r="BYS883" s="28"/>
      <c r="BYT883" s="28"/>
      <c r="BYU883" s="28"/>
      <c r="BYV883" s="28"/>
      <c r="BYW883" s="28"/>
      <c r="BYX883" s="28"/>
      <c r="BYY883" s="28"/>
      <c r="BYZ883" s="28"/>
      <c r="BZA883" s="28"/>
      <c r="BZB883" s="28"/>
      <c r="BZC883" s="28"/>
      <c r="BZD883" s="28"/>
      <c r="BZE883" s="28"/>
      <c r="BZF883" s="28"/>
      <c r="BZG883" s="28"/>
      <c r="BZH883" s="28"/>
      <c r="BZI883" s="28"/>
      <c r="BZJ883" s="28"/>
      <c r="BZK883" s="28"/>
      <c r="BZL883" s="28"/>
      <c r="BZM883" s="28"/>
      <c r="BZN883" s="28"/>
      <c r="BZO883" s="28"/>
      <c r="BZP883" s="28"/>
      <c r="BZQ883" s="28"/>
      <c r="BZR883" s="28"/>
      <c r="BZS883" s="28"/>
      <c r="BZT883" s="28"/>
      <c r="BZU883" s="28"/>
      <c r="BZV883" s="28"/>
      <c r="BZW883" s="28"/>
      <c r="BZX883" s="28"/>
      <c r="BZY883" s="28"/>
      <c r="BZZ883" s="28"/>
      <c r="CAA883" s="28"/>
      <c r="CAB883" s="28"/>
      <c r="CAC883" s="28"/>
      <c r="CAD883" s="28"/>
      <c r="CAE883" s="28"/>
      <c r="CAF883" s="28"/>
      <c r="CAG883" s="28"/>
      <c r="CAH883" s="28"/>
      <c r="CAI883" s="28"/>
      <c r="CAJ883" s="28"/>
      <c r="CAK883" s="28"/>
      <c r="CAL883" s="28"/>
      <c r="CAM883" s="28"/>
      <c r="CAN883" s="28"/>
      <c r="CAO883" s="28"/>
      <c r="CAP883" s="28"/>
      <c r="CAQ883" s="28"/>
      <c r="CAR883" s="28"/>
      <c r="CAS883" s="28"/>
      <c r="CAT883" s="28"/>
      <c r="CAU883" s="28"/>
      <c r="CAV883" s="28"/>
      <c r="CAW883" s="28"/>
      <c r="CAX883" s="28"/>
      <c r="CAY883" s="28"/>
      <c r="CAZ883" s="28"/>
      <c r="CBA883" s="28"/>
      <c r="CBB883" s="28"/>
      <c r="CBC883" s="28"/>
      <c r="CBD883" s="28"/>
      <c r="CBE883" s="28"/>
      <c r="CBF883" s="28"/>
      <c r="CBG883" s="28"/>
      <c r="CBH883" s="28"/>
      <c r="CBI883" s="28"/>
      <c r="CBJ883" s="28"/>
      <c r="CBK883" s="28"/>
      <c r="CBL883" s="28"/>
      <c r="CBM883" s="28"/>
      <c r="CBN883" s="28"/>
      <c r="CBO883" s="28"/>
      <c r="CBP883" s="28"/>
      <c r="CBQ883" s="28"/>
      <c r="CBR883" s="28"/>
      <c r="CBS883" s="28"/>
      <c r="CBT883" s="28"/>
      <c r="CBU883" s="28"/>
      <c r="CBV883" s="28"/>
      <c r="CBW883" s="28"/>
      <c r="CBX883" s="28"/>
      <c r="CBY883" s="28"/>
      <c r="CBZ883" s="28"/>
      <c r="CCA883" s="28"/>
      <c r="CCB883" s="28"/>
      <c r="CCC883" s="28"/>
      <c r="CCD883" s="28"/>
      <c r="CCE883" s="28"/>
      <c r="CCF883" s="28"/>
      <c r="CCG883" s="28"/>
      <c r="CCH883" s="28"/>
      <c r="CCI883" s="28"/>
      <c r="CCJ883" s="28"/>
      <c r="CCK883" s="28"/>
      <c r="CCL883" s="28"/>
      <c r="CCM883" s="28"/>
      <c r="CCN883" s="28"/>
      <c r="CCO883" s="28"/>
      <c r="CCP883" s="28"/>
      <c r="CCQ883" s="28"/>
      <c r="CCR883" s="28"/>
      <c r="CCS883" s="28"/>
      <c r="CCT883" s="28"/>
      <c r="CCU883" s="28"/>
      <c r="CCV883" s="28"/>
      <c r="CCW883" s="28"/>
      <c r="CCX883" s="28"/>
      <c r="CCY883" s="28"/>
      <c r="CCZ883" s="28"/>
      <c r="CDA883" s="28"/>
      <c r="CDB883" s="28"/>
      <c r="CDC883" s="28"/>
      <c r="CDD883" s="28"/>
      <c r="CDE883" s="28"/>
      <c r="CDF883" s="28"/>
      <c r="CDG883" s="28"/>
      <c r="CDH883" s="28"/>
      <c r="CDI883" s="28"/>
      <c r="CDJ883" s="28"/>
      <c r="CDK883" s="28"/>
      <c r="CDL883" s="28"/>
      <c r="CDM883" s="28"/>
      <c r="CDN883" s="28"/>
      <c r="CDO883" s="28"/>
      <c r="CDP883" s="28"/>
      <c r="CDQ883" s="28"/>
      <c r="CDR883" s="28"/>
      <c r="CDS883" s="28"/>
      <c r="CDT883" s="28"/>
      <c r="CDU883" s="28"/>
      <c r="CDV883" s="28"/>
      <c r="CDW883" s="28"/>
      <c r="CDX883" s="28"/>
      <c r="CDY883" s="28"/>
      <c r="CDZ883" s="28"/>
      <c r="CEA883" s="28"/>
      <c r="CEB883" s="28"/>
      <c r="CEC883" s="28"/>
      <c r="CED883" s="28"/>
      <c r="CEE883" s="28"/>
      <c r="CEF883" s="28"/>
      <c r="CEG883" s="28"/>
      <c r="CEH883" s="28"/>
      <c r="CEI883" s="28"/>
      <c r="CEJ883" s="28"/>
      <c r="CEK883" s="28"/>
      <c r="CEL883" s="28"/>
      <c r="CEM883" s="28"/>
      <c r="CEN883" s="28"/>
      <c r="CEO883" s="28"/>
      <c r="CEP883" s="28"/>
      <c r="CEQ883" s="28"/>
      <c r="CER883" s="28"/>
      <c r="CES883" s="28"/>
      <c r="CET883" s="28"/>
      <c r="CEU883" s="28"/>
      <c r="CEV883" s="28"/>
      <c r="CEW883" s="28"/>
      <c r="CEX883" s="28"/>
      <c r="CEY883" s="28"/>
      <c r="CEZ883" s="28"/>
      <c r="CFA883" s="28"/>
      <c r="CFB883" s="28"/>
      <c r="CFC883" s="28"/>
      <c r="CFD883" s="28"/>
      <c r="CFE883" s="28"/>
      <c r="CFF883" s="28"/>
      <c r="CFG883" s="28"/>
      <c r="CFH883" s="28"/>
      <c r="CFI883" s="28"/>
      <c r="CFJ883" s="28"/>
      <c r="CFK883" s="28"/>
      <c r="CFL883" s="28"/>
      <c r="CFM883" s="28"/>
      <c r="CFN883" s="28"/>
      <c r="CFO883" s="28"/>
      <c r="CFP883" s="28"/>
      <c r="CFQ883" s="28"/>
      <c r="CFR883" s="28"/>
      <c r="CFS883" s="28"/>
      <c r="CFT883" s="28"/>
      <c r="CFU883" s="28"/>
      <c r="CFV883" s="28"/>
      <c r="CFW883" s="28"/>
      <c r="CFX883" s="28"/>
      <c r="CFY883" s="28"/>
      <c r="CFZ883" s="28"/>
      <c r="CGA883" s="28"/>
      <c r="CGB883" s="28"/>
      <c r="CGC883" s="28"/>
      <c r="CGD883" s="28"/>
      <c r="CGE883" s="28"/>
      <c r="CGF883" s="28"/>
      <c r="CGG883" s="28"/>
      <c r="CGH883" s="28"/>
      <c r="CGI883" s="28"/>
      <c r="CGJ883" s="28"/>
      <c r="CGK883" s="28"/>
      <c r="CGL883" s="28"/>
      <c r="CGM883" s="28"/>
      <c r="CGN883" s="28"/>
      <c r="CGO883" s="28"/>
      <c r="CGP883" s="28"/>
      <c r="CGQ883" s="28"/>
      <c r="CGR883" s="28"/>
      <c r="CGS883" s="28"/>
      <c r="CGT883" s="28"/>
      <c r="CGU883" s="28"/>
      <c r="CGV883" s="28"/>
      <c r="CGW883" s="28"/>
      <c r="CGX883" s="28"/>
      <c r="CGY883" s="28"/>
      <c r="CGZ883" s="28"/>
      <c r="CHA883" s="28"/>
      <c r="CHB883" s="28"/>
      <c r="CHC883" s="28"/>
      <c r="CHD883" s="28"/>
      <c r="CHE883" s="28"/>
      <c r="CHF883" s="28"/>
      <c r="CHG883" s="28"/>
      <c r="CHH883" s="28"/>
      <c r="CHI883" s="28"/>
      <c r="CHJ883" s="28"/>
      <c r="CHK883" s="28"/>
      <c r="CHL883" s="28"/>
      <c r="CHM883" s="28"/>
      <c r="CHN883" s="28"/>
      <c r="CHO883" s="28"/>
      <c r="CHP883" s="28"/>
      <c r="CHQ883" s="28"/>
      <c r="CHR883" s="28"/>
      <c r="CHS883" s="28"/>
      <c r="CHT883" s="28"/>
      <c r="CHU883" s="28"/>
      <c r="CHV883" s="28"/>
      <c r="CHW883" s="28"/>
      <c r="CHX883" s="28"/>
      <c r="CHY883" s="28"/>
      <c r="CHZ883" s="28"/>
      <c r="CIA883" s="28"/>
      <c r="CIB883" s="28"/>
      <c r="CIC883" s="28"/>
      <c r="CID883" s="28"/>
      <c r="CIE883" s="28"/>
      <c r="CIF883" s="28"/>
      <c r="CIG883" s="28"/>
      <c r="CIH883" s="28"/>
      <c r="CII883" s="28"/>
      <c r="CIJ883" s="28"/>
      <c r="CIK883" s="28"/>
      <c r="CIL883" s="28"/>
      <c r="CIM883" s="28"/>
      <c r="CIN883" s="28"/>
      <c r="CIO883" s="28"/>
      <c r="CIP883" s="28"/>
      <c r="CIQ883" s="28"/>
      <c r="CIR883" s="28"/>
      <c r="CIS883" s="28"/>
      <c r="CIT883" s="28"/>
      <c r="CIU883" s="28"/>
      <c r="CIV883" s="28"/>
      <c r="CIW883" s="28"/>
      <c r="CIX883" s="28"/>
      <c r="CIY883" s="28"/>
      <c r="CIZ883" s="28"/>
      <c r="CJA883" s="28"/>
      <c r="CJB883" s="28"/>
      <c r="CJC883" s="28"/>
      <c r="CJD883" s="28"/>
      <c r="CJE883" s="28"/>
      <c r="CJF883" s="28"/>
      <c r="CJG883" s="28"/>
      <c r="CJH883" s="28"/>
      <c r="CJI883" s="28"/>
      <c r="CJJ883" s="28"/>
      <c r="CJK883" s="28"/>
      <c r="CJL883" s="28"/>
      <c r="CJM883" s="28"/>
      <c r="CJN883" s="28"/>
      <c r="CJO883" s="28"/>
      <c r="CJP883" s="28"/>
      <c r="CJQ883" s="28"/>
      <c r="CJR883" s="28"/>
      <c r="CJS883" s="28"/>
      <c r="CJT883" s="28"/>
      <c r="CJU883" s="28"/>
      <c r="CJV883" s="28"/>
      <c r="CJW883" s="28"/>
      <c r="CJX883" s="28"/>
      <c r="CJY883" s="28"/>
      <c r="CJZ883" s="28"/>
      <c r="CKA883" s="28"/>
      <c r="CKB883" s="28"/>
      <c r="CKC883" s="28"/>
      <c r="CKD883" s="28"/>
      <c r="CKE883" s="28"/>
      <c r="CKF883" s="28"/>
      <c r="CKG883" s="28"/>
      <c r="CKH883" s="28"/>
      <c r="CKI883" s="28"/>
      <c r="CKJ883" s="28"/>
      <c r="CKK883" s="28"/>
      <c r="CKL883" s="28"/>
      <c r="CKM883" s="28"/>
      <c r="CKN883" s="28"/>
      <c r="CKO883" s="28"/>
      <c r="CKP883" s="28"/>
      <c r="CKQ883" s="28"/>
      <c r="CKR883" s="28"/>
      <c r="CKS883" s="28"/>
      <c r="CKT883" s="28"/>
      <c r="CKU883" s="28"/>
      <c r="CKV883" s="28"/>
      <c r="CKW883" s="28"/>
      <c r="CKX883" s="28"/>
      <c r="CKY883" s="28"/>
      <c r="CKZ883" s="28"/>
      <c r="CLA883" s="28"/>
      <c r="CLB883" s="28"/>
      <c r="CLC883" s="28"/>
      <c r="CLD883" s="28"/>
      <c r="CLE883" s="28"/>
      <c r="CLF883" s="28"/>
      <c r="CLG883" s="28"/>
      <c r="CLH883" s="28"/>
      <c r="CLI883" s="28"/>
      <c r="CLJ883" s="28"/>
      <c r="CLK883" s="28"/>
      <c r="CLL883" s="28"/>
      <c r="CLM883" s="28"/>
      <c r="CLN883" s="28"/>
      <c r="CLO883" s="28"/>
      <c r="CLP883" s="28"/>
      <c r="CLQ883" s="28"/>
      <c r="CLR883" s="28"/>
      <c r="CLS883" s="28"/>
      <c r="CLT883" s="28"/>
      <c r="CLU883" s="28"/>
      <c r="CLV883" s="28"/>
      <c r="CLW883" s="28"/>
      <c r="CLX883" s="28"/>
      <c r="CLY883" s="28"/>
      <c r="CLZ883" s="28"/>
      <c r="CMA883" s="28"/>
      <c r="CMB883" s="28"/>
      <c r="CMC883" s="28"/>
      <c r="CMD883" s="28"/>
      <c r="CME883" s="28"/>
      <c r="CMF883" s="28"/>
      <c r="CMG883" s="28"/>
      <c r="CMH883" s="28"/>
      <c r="CMI883" s="28"/>
      <c r="CMJ883" s="28"/>
      <c r="CMK883" s="28"/>
      <c r="CML883" s="28"/>
      <c r="CMM883" s="28"/>
      <c r="CMN883" s="28"/>
      <c r="CMO883" s="28"/>
      <c r="CMP883" s="28"/>
      <c r="CMQ883" s="28"/>
      <c r="CMR883" s="28"/>
      <c r="CMS883" s="28"/>
      <c r="CMT883" s="28"/>
      <c r="CMU883" s="28"/>
      <c r="CMV883" s="28"/>
      <c r="CMW883" s="28"/>
      <c r="CMX883" s="28"/>
      <c r="CMY883" s="28"/>
      <c r="CMZ883" s="28"/>
      <c r="CNA883" s="28"/>
      <c r="CNB883" s="28"/>
      <c r="CNC883" s="28"/>
      <c r="CND883" s="28"/>
      <c r="CNE883" s="28"/>
      <c r="CNF883" s="28"/>
      <c r="CNG883" s="28"/>
      <c r="CNH883" s="28"/>
      <c r="CNI883" s="28"/>
      <c r="CNJ883" s="28"/>
      <c r="CNK883" s="28"/>
      <c r="CNL883" s="28"/>
      <c r="CNM883" s="28"/>
      <c r="CNN883" s="28"/>
      <c r="CNO883" s="28"/>
      <c r="CNP883" s="28"/>
      <c r="CNQ883" s="28"/>
      <c r="CNR883" s="28"/>
      <c r="CNS883" s="28"/>
      <c r="CNT883" s="28"/>
      <c r="CNU883" s="28"/>
      <c r="CNV883" s="28"/>
      <c r="CNW883" s="28"/>
      <c r="CNX883" s="28"/>
      <c r="CNY883" s="28"/>
      <c r="CNZ883" s="28"/>
      <c r="COA883" s="28"/>
      <c r="COB883" s="28"/>
      <c r="COC883" s="28"/>
      <c r="COD883" s="28"/>
      <c r="COE883" s="28"/>
      <c r="COF883" s="28"/>
      <c r="COG883" s="28"/>
      <c r="COH883" s="28"/>
      <c r="COI883" s="28"/>
      <c r="COJ883" s="28"/>
      <c r="COK883" s="28"/>
      <c r="COL883" s="28"/>
      <c r="COM883" s="28"/>
      <c r="CON883" s="28"/>
      <c r="COO883" s="28"/>
      <c r="COP883" s="28"/>
      <c r="COQ883" s="28"/>
      <c r="COR883" s="28"/>
      <c r="COS883" s="28"/>
      <c r="COT883" s="28"/>
      <c r="COU883" s="28"/>
      <c r="COV883" s="28"/>
      <c r="COW883" s="28"/>
      <c r="COX883" s="28"/>
      <c r="COY883" s="28"/>
      <c r="COZ883" s="28"/>
      <c r="CPA883" s="28"/>
      <c r="CPB883" s="28"/>
      <c r="CPC883" s="28"/>
      <c r="CPD883" s="28"/>
      <c r="CPE883" s="28"/>
      <c r="CPF883" s="28"/>
      <c r="CPG883" s="28"/>
      <c r="CPH883" s="28"/>
      <c r="CPI883" s="28"/>
      <c r="CPJ883" s="28"/>
      <c r="CPK883" s="28"/>
      <c r="CPL883" s="28"/>
      <c r="CPM883" s="28"/>
      <c r="CPN883" s="28"/>
      <c r="CPO883" s="28"/>
      <c r="CPP883" s="28"/>
      <c r="CPQ883" s="28"/>
      <c r="CPR883" s="28"/>
      <c r="CPS883" s="28"/>
      <c r="CPT883" s="28"/>
      <c r="CPU883" s="28"/>
      <c r="CPV883" s="28"/>
      <c r="CPW883" s="28"/>
      <c r="CPX883" s="28"/>
      <c r="CPY883" s="28"/>
      <c r="CPZ883" s="28"/>
      <c r="CQA883" s="28"/>
      <c r="CQB883" s="28"/>
      <c r="CQC883" s="28"/>
      <c r="CQD883" s="28"/>
      <c r="CQE883" s="28"/>
      <c r="CQF883" s="28"/>
      <c r="CQG883" s="28"/>
      <c r="CQH883" s="28"/>
      <c r="CQI883" s="28"/>
      <c r="CQJ883" s="28"/>
      <c r="CQK883" s="28"/>
      <c r="CQL883" s="28"/>
      <c r="CQM883" s="28"/>
      <c r="CQN883" s="28"/>
      <c r="CQO883" s="28"/>
      <c r="CQP883" s="28"/>
      <c r="CQQ883" s="28"/>
      <c r="CQR883" s="28"/>
      <c r="CQS883" s="28"/>
      <c r="CQT883" s="28"/>
      <c r="CQU883" s="28"/>
      <c r="CQV883" s="28"/>
      <c r="CQW883" s="28"/>
      <c r="CQX883" s="28"/>
      <c r="CQY883" s="28"/>
      <c r="CQZ883" s="28"/>
      <c r="CRA883" s="28"/>
      <c r="CRB883" s="28"/>
      <c r="CRC883" s="28"/>
      <c r="CRD883" s="28"/>
      <c r="CRE883" s="28"/>
      <c r="CRF883" s="28"/>
      <c r="CRG883" s="28"/>
      <c r="CRH883" s="28"/>
      <c r="CRI883" s="28"/>
      <c r="CRJ883" s="28"/>
      <c r="CRK883" s="28"/>
      <c r="CRL883" s="28"/>
      <c r="CRM883" s="28"/>
      <c r="CRN883" s="28"/>
      <c r="CRO883" s="28"/>
      <c r="CRP883" s="28"/>
      <c r="CRQ883" s="28"/>
      <c r="CRR883" s="28"/>
      <c r="CRS883" s="28"/>
      <c r="CRT883" s="28"/>
      <c r="CRU883" s="28"/>
      <c r="CRV883" s="28"/>
      <c r="CRW883" s="28"/>
      <c r="CRX883" s="28"/>
      <c r="CRY883" s="28"/>
      <c r="CRZ883" s="28"/>
      <c r="CSA883" s="28"/>
      <c r="CSB883" s="28"/>
      <c r="CSC883" s="28"/>
      <c r="CSD883" s="28"/>
      <c r="CSE883" s="28"/>
      <c r="CSF883" s="28"/>
      <c r="CSG883" s="28"/>
      <c r="CSH883" s="28"/>
      <c r="CSI883" s="28"/>
      <c r="CSJ883" s="28"/>
      <c r="CSK883" s="28"/>
      <c r="CSL883" s="28"/>
      <c r="CSM883" s="28"/>
      <c r="CSN883" s="28"/>
      <c r="CSO883" s="28"/>
      <c r="CSP883" s="28"/>
      <c r="CSQ883" s="28"/>
      <c r="CSR883" s="28"/>
      <c r="CSS883" s="28"/>
      <c r="CST883" s="28"/>
      <c r="CSU883" s="28"/>
      <c r="CSV883" s="28"/>
      <c r="CSW883" s="28"/>
      <c r="CSX883" s="28"/>
      <c r="CSY883" s="28"/>
      <c r="CSZ883" s="28"/>
      <c r="CTA883" s="28"/>
      <c r="CTB883" s="28"/>
      <c r="CTC883" s="28"/>
      <c r="CTD883" s="28"/>
      <c r="CTE883" s="28"/>
      <c r="CTF883" s="28"/>
      <c r="CTG883" s="28"/>
      <c r="CTH883" s="28"/>
      <c r="CTI883" s="28"/>
      <c r="CTJ883" s="28"/>
      <c r="CTK883" s="28"/>
      <c r="CTL883" s="28"/>
      <c r="CTM883" s="28"/>
      <c r="CTN883" s="28"/>
      <c r="CTO883" s="28"/>
      <c r="CTP883" s="28"/>
      <c r="CTQ883" s="28"/>
      <c r="CTR883" s="28"/>
      <c r="CTS883" s="28"/>
      <c r="CTT883" s="28"/>
      <c r="CTU883" s="28"/>
      <c r="CTV883" s="28"/>
      <c r="CTW883" s="28"/>
      <c r="CTX883" s="28"/>
      <c r="CTY883" s="28"/>
      <c r="CTZ883" s="28"/>
      <c r="CUA883" s="28"/>
      <c r="CUB883" s="28"/>
      <c r="CUC883" s="28"/>
      <c r="CUD883" s="28"/>
      <c r="CUE883" s="28"/>
      <c r="CUF883" s="28"/>
      <c r="CUG883" s="28"/>
      <c r="CUH883" s="28"/>
      <c r="CUI883" s="28"/>
      <c r="CUJ883" s="28"/>
      <c r="CUK883" s="28"/>
      <c r="CUL883" s="28"/>
      <c r="CUM883" s="28"/>
      <c r="CUN883" s="28"/>
      <c r="CUO883" s="28"/>
      <c r="CUP883" s="28"/>
      <c r="CUQ883" s="28"/>
      <c r="CUR883" s="28"/>
      <c r="CUS883" s="28"/>
      <c r="CUT883" s="28"/>
      <c r="CUU883" s="28"/>
      <c r="CUV883" s="28"/>
      <c r="CUW883" s="28"/>
      <c r="CUX883" s="28"/>
      <c r="CUY883" s="28"/>
      <c r="CUZ883" s="28"/>
      <c r="CVA883" s="28"/>
      <c r="CVB883" s="28"/>
      <c r="CVC883" s="28"/>
      <c r="CVD883" s="28"/>
      <c r="CVE883" s="28"/>
      <c r="CVF883" s="28"/>
      <c r="CVG883" s="28"/>
      <c r="CVH883" s="28"/>
      <c r="CVI883" s="28"/>
      <c r="CVJ883" s="28"/>
      <c r="CVK883" s="28"/>
      <c r="CVL883" s="28"/>
      <c r="CVM883" s="28"/>
      <c r="CVN883" s="28"/>
      <c r="CVO883" s="28"/>
      <c r="CVP883" s="28"/>
      <c r="CVQ883" s="28"/>
      <c r="CVR883" s="28"/>
      <c r="CVS883" s="28"/>
      <c r="CVT883" s="28"/>
      <c r="CVU883" s="28"/>
      <c r="CVV883" s="28"/>
      <c r="CVW883" s="28"/>
      <c r="CVX883" s="28"/>
      <c r="CVY883" s="28"/>
      <c r="CVZ883" s="28"/>
      <c r="CWA883" s="28"/>
      <c r="CWB883" s="28"/>
      <c r="CWC883" s="28"/>
      <c r="CWD883" s="28"/>
      <c r="CWE883" s="28"/>
      <c r="CWF883" s="28"/>
      <c r="CWG883" s="28"/>
      <c r="CWH883" s="28"/>
      <c r="CWI883" s="28"/>
      <c r="CWJ883" s="28"/>
      <c r="CWK883" s="28"/>
      <c r="CWL883" s="28"/>
      <c r="CWM883" s="28"/>
      <c r="CWN883" s="28"/>
      <c r="CWO883" s="28"/>
      <c r="CWP883" s="28"/>
      <c r="CWQ883" s="28"/>
      <c r="CWR883" s="28"/>
      <c r="CWS883" s="28"/>
      <c r="CWT883" s="28"/>
      <c r="CWU883" s="28"/>
      <c r="CWV883" s="28"/>
      <c r="CWW883" s="28"/>
      <c r="CWX883" s="28"/>
      <c r="CWY883" s="28"/>
      <c r="CWZ883" s="28"/>
      <c r="CXA883" s="28"/>
      <c r="CXB883" s="28"/>
      <c r="CXC883" s="28"/>
      <c r="CXD883" s="28"/>
      <c r="CXE883" s="28"/>
      <c r="CXF883" s="28"/>
      <c r="CXG883" s="28"/>
      <c r="CXH883" s="28"/>
      <c r="CXI883" s="28"/>
      <c r="CXJ883" s="28"/>
      <c r="CXK883" s="28"/>
      <c r="CXL883" s="28"/>
      <c r="CXM883" s="28"/>
      <c r="CXN883" s="28"/>
      <c r="CXO883" s="28"/>
      <c r="CXP883" s="28"/>
      <c r="CXQ883" s="28"/>
      <c r="CXR883" s="28"/>
      <c r="CXS883" s="28"/>
      <c r="CXT883" s="28"/>
      <c r="CXU883" s="28"/>
      <c r="CXV883" s="28"/>
      <c r="CXW883" s="28"/>
      <c r="CXX883" s="28"/>
      <c r="CXY883" s="28"/>
      <c r="CXZ883" s="28"/>
      <c r="CYA883" s="28"/>
      <c r="CYB883" s="28"/>
      <c r="CYC883" s="28"/>
      <c r="CYD883" s="28"/>
      <c r="CYE883" s="28"/>
      <c r="CYF883" s="28"/>
      <c r="CYG883" s="28"/>
      <c r="CYH883" s="28"/>
      <c r="CYI883" s="28"/>
      <c r="CYJ883" s="28"/>
      <c r="CYK883" s="28"/>
      <c r="CYL883" s="28"/>
      <c r="CYM883" s="28"/>
      <c r="CYN883" s="28"/>
      <c r="CYO883" s="28"/>
      <c r="CYP883" s="28"/>
      <c r="CYQ883" s="28"/>
      <c r="CYR883" s="28"/>
      <c r="CYS883" s="28"/>
      <c r="CYT883" s="28"/>
      <c r="CYU883" s="28"/>
      <c r="CYV883" s="28"/>
      <c r="CYW883" s="28"/>
      <c r="CYX883" s="28"/>
      <c r="CYY883" s="28"/>
      <c r="CYZ883" s="28"/>
      <c r="CZA883" s="28"/>
      <c r="CZB883" s="28"/>
      <c r="CZC883" s="28"/>
      <c r="CZD883" s="28"/>
      <c r="CZE883" s="28"/>
      <c r="CZF883" s="28"/>
      <c r="CZG883" s="28"/>
      <c r="CZH883" s="28"/>
      <c r="CZI883" s="28"/>
      <c r="CZJ883" s="28"/>
      <c r="CZK883" s="28"/>
      <c r="CZL883" s="28"/>
      <c r="CZM883" s="28"/>
      <c r="CZN883" s="28"/>
      <c r="CZO883" s="28"/>
      <c r="CZP883" s="28"/>
      <c r="CZQ883" s="28"/>
      <c r="CZR883" s="28"/>
      <c r="CZS883" s="28"/>
      <c r="CZT883" s="28"/>
      <c r="CZU883" s="28"/>
      <c r="CZV883" s="28"/>
      <c r="CZW883" s="28"/>
      <c r="CZX883" s="28"/>
      <c r="CZY883" s="28"/>
      <c r="CZZ883" s="28"/>
      <c r="DAA883" s="28"/>
      <c r="DAB883" s="28"/>
      <c r="DAC883" s="28"/>
      <c r="DAD883" s="28"/>
      <c r="DAE883" s="28"/>
      <c r="DAF883" s="28"/>
      <c r="DAG883" s="28"/>
      <c r="DAH883" s="28"/>
      <c r="DAI883" s="28"/>
      <c r="DAJ883" s="28"/>
      <c r="DAK883" s="28"/>
      <c r="DAL883" s="28"/>
      <c r="DAM883" s="28"/>
      <c r="DAN883" s="28"/>
      <c r="DAO883" s="28"/>
      <c r="DAP883" s="28"/>
      <c r="DAQ883" s="28"/>
      <c r="DAR883" s="28"/>
      <c r="DAS883" s="28"/>
      <c r="DAT883" s="28"/>
      <c r="DAU883" s="28"/>
      <c r="DAV883" s="28"/>
      <c r="DAW883" s="28"/>
      <c r="DAX883" s="28"/>
      <c r="DAY883" s="28"/>
      <c r="DAZ883" s="28"/>
      <c r="DBA883" s="28"/>
      <c r="DBB883" s="28"/>
      <c r="DBC883" s="28"/>
      <c r="DBD883" s="28"/>
      <c r="DBE883" s="28"/>
      <c r="DBF883" s="28"/>
      <c r="DBG883" s="28"/>
      <c r="DBH883" s="28"/>
      <c r="DBI883" s="28"/>
      <c r="DBJ883" s="28"/>
      <c r="DBK883" s="28"/>
      <c r="DBL883" s="28"/>
      <c r="DBM883" s="28"/>
      <c r="DBN883" s="28"/>
      <c r="DBO883" s="28"/>
      <c r="DBP883" s="28"/>
      <c r="DBQ883" s="28"/>
      <c r="DBR883" s="28"/>
      <c r="DBS883" s="28"/>
      <c r="DBT883" s="28"/>
      <c r="DBU883" s="28"/>
      <c r="DBV883" s="28"/>
      <c r="DBW883" s="28"/>
      <c r="DBX883" s="28"/>
      <c r="DBY883" s="28"/>
      <c r="DBZ883" s="28"/>
      <c r="DCA883" s="28"/>
      <c r="DCB883" s="28"/>
      <c r="DCC883" s="28"/>
      <c r="DCD883" s="28"/>
      <c r="DCE883" s="28"/>
      <c r="DCF883" s="28"/>
      <c r="DCG883" s="28"/>
      <c r="DCH883" s="28"/>
      <c r="DCI883" s="28"/>
      <c r="DCJ883" s="28"/>
      <c r="DCK883" s="28"/>
      <c r="DCL883" s="28"/>
      <c r="DCM883" s="28"/>
      <c r="DCN883" s="28"/>
      <c r="DCO883" s="28"/>
      <c r="DCP883" s="28"/>
      <c r="DCQ883" s="28"/>
      <c r="DCR883" s="28"/>
      <c r="DCS883" s="28"/>
      <c r="DCT883" s="28"/>
      <c r="DCU883" s="28"/>
      <c r="DCV883" s="28"/>
      <c r="DCW883" s="28"/>
      <c r="DCX883" s="28"/>
      <c r="DCY883" s="28"/>
      <c r="DCZ883" s="28"/>
      <c r="DDA883" s="28"/>
      <c r="DDB883" s="28"/>
      <c r="DDC883" s="28"/>
      <c r="DDD883" s="28"/>
      <c r="DDE883" s="28"/>
      <c r="DDF883" s="28"/>
      <c r="DDG883" s="28"/>
      <c r="DDH883" s="28"/>
      <c r="DDI883" s="28"/>
      <c r="DDJ883" s="28"/>
      <c r="DDK883" s="28"/>
      <c r="DDL883" s="28"/>
      <c r="DDM883" s="28"/>
      <c r="DDN883" s="28"/>
      <c r="DDO883" s="28"/>
      <c r="DDP883" s="28"/>
      <c r="DDQ883" s="28"/>
      <c r="DDR883" s="28"/>
      <c r="DDS883" s="28"/>
      <c r="DDT883" s="28"/>
      <c r="DDU883" s="28"/>
      <c r="DDV883" s="28"/>
      <c r="DDW883" s="28"/>
      <c r="DDX883" s="28"/>
      <c r="DDY883" s="28"/>
      <c r="DDZ883" s="28"/>
      <c r="DEA883" s="28"/>
      <c r="DEB883" s="28"/>
      <c r="DEC883" s="28"/>
      <c r="DED883" s="28"/>
      <c r="DEE883" s="28"/>
      <c r="DEF883" s="28"/>
      <c r="DEG883" s="28"/>
      <c r="DEH883" s="28"/>
      <c r="DEI883" s="28"/>
      <c r="DEJ883" s="28"/>
      <c r="DEK883" s="28"/>
      <c r="DEL883" s="28"/>
      <c r="DEM883" s="28"/>
      <c r="DEN883" s="28"/>
      <c r="DEO883" s="28"/>
      <c r="DEP883" s="28"/>
      <c r="DEQ883" s="28"/>
      <c r="DER883" s="28"/>
      <c r="DES883" s="28"/>
      <c r="DET883" s="28"/>
      <c r="DEU883" s="28"/>
      <c r="DEV883" s="28"/>
      <c r="DEW883" s="28"/>
      <c r="DEX883" s="28"/>
      <c r="DEY883" s="28"/>
      <c r="DEZ883" s="28"/>
      <c r="DFA883" s="28"/>
      <c r="DFB883" s="28"/>
      <c r="DFC883" s="28"/>
      <c r="DFD883" s="28"/>
      <c r="DFE883" s="28"/>
      <c r="DFF883" s="28"/>
      <c r="DFG883" s="28"/>
      <c r="DFH883" s="28"/>
      <c r="DFI883" s="28"/>
      <c r="DFJ883" s="28"/>
      <c r="DFK883" s="28"/>
      <c r="DFL883" s="28"/>
      <c r="DFM883" s="28"/>
      <c r="DFN883" s="28"/>
      <c r="DFO883" s="28"/>
      <c r="DFP883" s="28"/>
      <c r="DFQ883" s="28"/>
      <c r="DFR883" s="28"/>
      <c r="DFS883" s="28"/>
      <c r="DFT883" s="28"/>
      <c r="DFU883" s="28"/>
      <c r="DFV883" s="28"/>
      <c r="DFW883" s="28"/>
      <c r="DFX883" s="28"/>
      <c r="DFY883" s="28"/>
      <c r="DFZ883" s="28"/>
      <c r="DGA883" s="28"/>
      <c r="DGB883" s="28"/>
      <c r="DGC883" s="28"/>
      <c r="DGD883" s="28"/>
      <c r="DGE883" s="28"/>
      <c r="DGF883" s="28"/>
      <c r="DGG883" s="28"/>
      <c r="DGH883" s="28"/>
      <c r="DGI883" s="28"/>
      <c r="DGJ883" s="28"/>
      <c r="DGK883" s="28"/>
      <c r="DGL883" s="28"/>
      <c r="DGM883" s="28"/>
      <c r="DGN883" s="28"/>
      <c r="DGO883" s="28"/>
      <c r="DGP883" s="28"/>
      <c r="DGQ883" s="28"/>
      <c r="DGR883" s="28"/>
      <c r="DGS883" s="28"/>
      <c r="DGT883" s="28"/>
      <c r="DGU883" s="28"/>
      <c r="DGV883" s="28"/>
      <c r="DGW883" s="28"/>
      <c r="DGX883" s="28"/>
      <c r="DGY883" s="28"/>
      <c r="DGZ883" s="28"/>
      <c r="DHA883" s="28"/>
      <c r="DHB883" s="28"/>
      <c r="DHC883" s="28"/>
      <c r="DHD883" s="28"/>
      <c r="DHE883" s="28"/>
      <c r="DHF883" s="28"/>
      <c r="DHG883" s="28"/>
      <c r="DHH883" s="28"/>
      <c r="DHI883" s="28"/>
      <c r="DHJ883" s="28"/>
      <c r="DHK883" s="28"/>
      <c r="DHL883" s="28"/>
      <c r="DHM883" s="28"/>
      <c r="DHN883" s="28"/>
      <c r="DHO883" s="28"/>
      <c r="DHP883" s="28"/>
      <c r="DHQ883" s="28"/>
      <c r="DHR883" s="28"/>
      <c r="DHS883" s="28"/>
      <c r="DHT883" s="28"/>
      <c r="DHU883" s="28"/>
      <c r="DHV883" s="28"/>
      <c r="DHW883" s="28"/>
      <c r="DHX883" s="28"/>
      <c r="DHY883" s="28"/>
      <c r="DHZ883" s="28"/>
      <c r="DIA883" s="28"/>
      <c r="DIB883" s="28"/>
      <c r="DIC883" s="28"/>
      <c r="DID883" s="28"/>
      <c r="DIE883" s="28"/>
      <c r="DIF883" s="28"/>
      <c r="DIG883" s="28"/>
      <c r="DIH883" s="28"/>
      <c r="DII883" s="28"/>
      <c r="DIJ883" s="28"/>
      <c r="DIK883" s="28"/>
      <c r="DIL883" s="28"/>
      <c r="DIM883" s="28"/>
      <c r="DIN883" s="28"/>
      <c r="DIO883" s="28"/>
      <c r="DIP883" s="28"/>
      <c r="DIQ883" s="28"/>
      <c r="DIR883" s="28"/>
      <c r="DIS883" s="28"/>
      <c r="DIT883" s="28"/>
      <c r="DIU883" s="28"/>
      <c r="DIV883" s="28"/>
      <c r="DIW883" s="28"/>
      <c r="DIX883" s="28"/>
      <c r="DIY883" s="28"/>
      <c r="DIZ883" s="28"/>
      <c r="DJA883" s="28"/>
      <c r="DJB883" s="28"/>
      <c r="DJC883" s="28"/>
      <c r="DJD883" s="28"/>
      <c r="DJE883" s="28"/>
      <c r="DJF883" s="28"/>
      <c r="DJG883" s="28"/>
      <c r="DJH883" s="28"/>
      <c r="DJI883" s="28"/>
      <c r="DJJ883" s="28"/>
      <c r="DJK883" s="28"/>
      <c r="DJL883" s="28"/>
      <c r="DJM883" s="28"/>
      <c r="DJN883" s="28"/>
      <c r="DJO883" s="28"/>
      <c r="DJP883" s="28"/>
      <c r="DJQ883" s="28"/>
      <c r="DJR883" s="28"/>
      <c r="DJS883" s="28"/>
      <c r="DJT883" s="28"/>
      <c r="DJU883" s="28"/>
      <c r="DJV883" s="28"/>
      <c r="DJW883" s="28"/>
      <c r="DJX883" s="28"/>
      <c r="DJY883" s="28"/>
      <c r="DJZ883" s="28"/>
      <c r="DKA883" s="28"/>
      <c r="DKB883" s="28"/>
      <c r="DKC883" s="28"/>
      <c r="DKD883" s="28"/>
      <c r="DKE883" s="28"/>
      <c r="DKF883" s="28"/>
      <c r="DKG883" s="28"/>
      <c r="DKH883" s="28"/>
      <c r="DKI883" s="28"/>
      <c r="DKJ883" s="28"/>
      <c r="DKK883" s="28"/>
      <c r="DKL883" s="28"/>
      <c r="DKM883" s="28"/>
      <c r="DKN883" s="28"/>
      <c r="DKO883" s="28"/>
      <c r="DKP883" s="28"/>
      <c r="DKQ883" s="28"/>
      <c r="DKR883" s="28"/>
      <c r="DKS883" s="28"/>
      <c r="DKT883" s="28"/>
      <c r="DKU883" s="28"/>
      <c r="DKV883" s="28"/>
      <c r="DKW883" s="28"/>
      <c r="DKX883" s="28"/>
      <c r="DKY883" s="28"/>
      <c r="DKZ883" s="28"/>
      <c r="DLA883" s="28"/>
      <c r="DLB883" s="28"/>
      <c r="DLC883" s="28"/>
      <c r="DLD883" s="28"/>
      <c r="DLE883" s="28"/>
      <c r="DLF883" s="28"/>
      <c r="DLG883" s="28"/>
      <c r="DLH883" s="28"/>
      <c r="DLI883" s="28"/>
      <c r="DLJ883" s="28"/>
      <c r="DLK883" s="28"/>
      <c r="DLL883" s="28"/>
      <c r="DLM883" s="28"/>
      <c r="DLN883" s="28"/>
      <c r="DLO883" s="28"/>
      <c r="DLP883" s="28"/>
      <c r="DLQ883" s="28"/>
      <c r="DLR883" s="28"/>
      <c r="DLS883" s="28"/>
      <c r="DLT883" s="28"/>
      <c r="DLU883" s="28"/>
      <c r="DLV883" s="28"/>
      <c r="DLW883" s="28"/>
      <c r="DLX883" s="28"/>
      <c r="DLY883" s="28"/>
      <c r="DLZ883" s="28"/>
      <c r="DMA883" s="28"/>
      <c r="DMB883" s="28"/>
      <c r="DMC883" s="28"/>
      <c r="DMD883" s="28"/>
      <c r="DME883" s="28"/>
      <c r="DMF883" s="28"/>
      <c r="DMG883" s="28"/>
      <c r="DMH883" s="28"/>
      <c r="DMI883" s="28"/>
      <c r="DMJ883" s="28"/>
      <c r="DMK883" s="28"/>
      <c r="DML883" s="28"/>
      <c r="DMM883" s="28"/>
      <c r="DMN883" s="28"/>
      <c r="DMO883" s="28"/>
      <c r="DMP883" s="28"/>
      <c r="DMQ883" s="28"/>
      <c r="DMR883" s="28"/>
      <c r="DMS883" s="28"/>
      <c r="DMT883" s="28"/>
      <c r="DMU883" s="28"/>
      <c r="DMV883" s="28"/>
      <c r="DMW883" s="28"/>
      <c r="DMX883" s="28"/>
      <c r="DMY883" s="28"/>
      <c r="DMZ883" s="28"/>
      <c r="DNA883" s="28"/>
      <c r="DNB883" s="28"/>
      <c r="DNC883" s="28"/>
      <c r="DND883" s="28"/>
      <c r="DNE883" s="28"/>
      <c r="DNF883" s="28"/>
      <c r="DNG883" s="28"/>
      <c r="DNH883" s="28"/>
      <c r="DNI883" s="28"/>
      <c r="DNJ883" s="28"/>
      <c r="DNK883" s="28"/>
      <c r="DNL883" s="28"/>
      <c r="DNM883" s="28"/>
      <c r="DNN883" s="28"/>
      <c r="DNO883" s="28"/>
      <c r="DNP883" s="28"/>
      <c r="DNQ883" s="28"/>
      <c r="DNR883" s="28"/>
      <c r="DNS883" s="28"/>
      <c r="DNT883" s="28"/>
      <c r="DNU883" s="28"/>
      <c r="DNV883" s="28"/>
      <c r="DNW883" s="28"/>
      <c r="DNX883" s="28"/>
      <c r="DNY883" s="28"/>
      <c r="DNZ883" s="28"/>
      <c r="DOA883" s="28"/>
      <c r="DOB883" s="28"/>
      <c r="DOC883" s="28"/>
      <c r="DOD883" s="28"/>
      <c r="DOE883" s="28"/>
      <c r="DOF883" s="28"/>
      <c r="DOG883" s="28"/>
      <c r="DOH883" s="28"/>
      <c r="DOI883" s="28"/>
      <c r="DOJ883" s="28"/>
      <c r="DOK883" s="28"/>
      <c r="DOL883" s="28"/>
      <c r="DOM883" s="28"/>
      <c r="DON883" s="28"/>
      <c r="DOO883" s="28"/>
      <c r="DOP883" s="28"/>
      <c r="DOQ883" s="28"/>
      <c r="DOR883" s="28"/>
      <c r="DOS883" s="28"/>
      <c r="DOT883" s="28"/>
      <c r="DOU883" s="28"/>
      <c r="DOV883" s="28"/>
      <c r="DOW883" s="28"/>
      <c r="DOX883" s="28"/>
      <c r="DOY883" s="28"/>
      <c r="DOZ883" s="28"/>
      <c r="DPA883" s="28"/>
      <c r="DPB883" s="28"/>
      <c r="DPC883" s="28"/>
      <c r="DPD883" s="28"/>
      <c r="DPE883" s="28"/>
      <c r="DPF883" s="28"/>
      <c r="DPG883" s="28"/>
      <c r="DPH883" s="28"/>
      <c r="DPI883" s="28"/>
      <c r="DPJ883" s="28"/>
      <c r="DPK883" s="28"/>
      <c r="DPL883" s="28"/>
      <c r="DPM883" s="28"/>
      <c r="DPN883" s="28"/>
      <c r="DPO883" s="28"/>
      <c r="DPP883" s="28"/>
      <c r="DPQ883" s="28"/>
      <c r="DPR883" s="28"/>
      <c r="DPS883" s="28"/>
      <c r="DPT883" s="28"/>
      <c r="DPU883" s="28"/>
      <c r="DPV883" s="28"/>
      <c r="DPW883" s="28"/>
      <c r="DPX883" s="28"/>
      <c r="DPY883" s="28"/>
      <c r="DPZ883" s="28"/>
      <c r="DQA883" s="28"/>
      <c r="DQB883" s="28"/>
      <c r="DQC883" s="28"/>
      <c r="DQD883" s="28"/>
      <c r="DQE883" s="28"/>
      <c r="DQF883" s="28"/>
      <c r="DQG883" s="28"/>
      <c r="DQH883" s="28"/>
      <c r="DQI883" s="28"/>
      <c r="DQJ883" s="28"/>
      <c r="DQK883" s="28"/>
      <c r="DQL883" s="28"/>
      <c r="DQM883" s="28"/>
      <c r="DQN883" s="28"/>
      <c r="DQO883" s="28"/>
      <c r="DQP883" s="28"/>
      <c r="DQQ883" s="28"/>
      <c r="DQR883" s="28"/>
      <c r="DQS883" s="28"/>
      <c r="DQT883" s="28"/>
      <c r="DQU883" s="28"/>
      <c r="DQV883" s="28"/>
      <c r="DQW883" s="28"/>
      <c r="DQX883" s="28"/>
      <c r="DQY883" s="28"/>
      <c r="DQZ883" s="28"/>
      <c r="DRA883" s="28"/>
      <c r="DRB883" s="28"/>
      <c r="DRC883" s="28"/>
      <c r="DRD883" s="28"/>
      <c r="DRE883" s="28"/>
      <c r="DRF883" s="28"/>
      <c r="DRG883" s="28"/>
      <c r="DRH883" s="28"/>
      <c r="DRI883" s="28"/>
      <c r="DRJ883" s="28"/>
      <c r="DRK883" s="28"/>
      <c r="DRL883" s="28"/>
      <c r="DRM883" s="28"/>
      <c r="DRN883" s="28"/>
      <c r="DRO883" s="28"/>
      <c r="DRP883" s="28"/>
      <c r="DRQ883" s="28"/>
      <c r="DRR883" s="28"/>
      <c r="DRS883" s="28"/>
      <c r="DRT883" s="28"/>
      <c r="DRU883" s="28"/>
      <c r="DRV883" s="28"/>
      <c r="DRW883" s="28"/>
      <c r="DRX883" s="28"/>
      <c r="DRY883" s="28"/>
      <c r="DRZ883" s="28"/>
      <c r="DSA883" s="28"/>
      <c r="DSB883" s="28"/>
      <c r="DSC883" s="28"/>
      <c r="DSD883" s="28"/>
      <c r="DSE883" s="28"/>
      <c r="DSF883" s="28"/>
      <c r="DSG883" s="28"/>
      <c r="DSH883" s="28"/>
      <c r="DSI883" s="28"/>
      <c r="DSJ883" s="28"/>
      <c r="DSK883" s="28"/>
      <c r="DSL883" s="28"/>
      <c r="DSM883" s="28"/>
      <c r="DSN883" s="28"/>
      <c r="DSO883" s="28"/>
      <c r="DSP883" s="28"/>
      <c r="DSQ883" s="28"/>
      <c r="DSR883" s="28"/>
      <c r="DSS883" s="28"/>
      <c r="DST883" s="28"/>
      <c r="DSU883" s="28"/>
      <c r="DSV883" s="28"/>
      <c r="DSW883" s="28"/>
      <c r="DSX883" s="28"/>
      <c r="DSY883" s="28"/>
      <c r="DSZ883" s="28"/>
      <c r="DTA883" s="28"/>
      <c r="DTB883" s="28"/>
      <c r="DTC883" s="28"/>
      <c r="DTD883" s="28"/>
      <c r="DTE883" s="28"/>
      <c r="DTF883" s="28"/>
      <c r="DTG883" s="28"/>
      <c r="DTH883" s="28"/>
      <c r="DTI883" s="28"/>
      <c r="DTJ883" s="28"/>
      <c r="DTK883" s="28"/>
      <c r="DTL883" s="28"/>
      <c r="DTM883" s="28"/>
      <c r="DTN883" s="28"/>
      <c r="DTO883" s="28"/>
      <c r="DTP883" s="28"/>
      <c r="DTQ883" s="28"/>
      <c r="DTR883" s="28"/>
      <c r="DTS883" s="28"/>
      <c r="DTT883" s="28"/>
      <c r="DTU883" s="28"/>
      <c r="DTV883" s="28"/>
      <c r="DTW883" s="28"/>
      <c r="DTX883" s="28"/>
      <c r="DTY883" s="28"/>
      <c r="DTZ883" s="28"/>
      <c r="DUA883" s="28"/>
      <c r="DUB883" s="28"/>
      <c r="DUC883" s="28"/>
      <c r="DUD883" s="28"/>
      <c r="DUE883" s="28"/>
      <c r="DUF883" s="28"/>
      <c r="DUG883" s="28"/>
      <c r="DUH883" s="28"/>
      <c r="DUI883" s="28"/>
      <c r="DUJ883" s="28"/>
      <c r="DUK883" s="28"/>
      <c r="DUL883" s="28"/>
      <c r="DUM883" s="28"/>
      <c r="DUN883" s="28"/>
      <c r="DUO883" s="28"/>
      <c r="DUP883" s="28"/>
      <c r="DUQ883" s="28"/>
      <c r="DUR883" s="28"/>
      <c r="DUS883" s="28"/>
      <c r="DUT883" s="28"/>
      <c r="DUU883" s="28"/>
      <c r="DUV883" s="28"/>
      <c r="DUW883" s="28"/>
      <c r="DUX883" s="28"/>
      <c r="DUY883" s="28"/>
      <c r="DUZ883" s="28"/>
      <c r="DVA883" s="28"/>
      <c r="DVB883" s="28"/>
      <c r="DVC883" s="28"/>
      <c r="DVD883" s="28"/>
      <c r="DVE883" s="28"/>
      <c r="DVF883" s="28"/>
      <c r="DVG883" s="28"/>
      <c r="DVH883" s="28"/>
      <c r="DVI883" s="28"/>
      <c r="DVJ883" s="28"/>
      <c r="DVK883" s="28"/>
      <c r="DVL883" s="28"/>
      <c r="DVM883" s="28"/>
      <c r="DVN883" s="28"/>
      <c r="DVO883" s="28"/>
      <c r="DVP883" s="28"/>
      <c r="DVQ883" s="28"/>
      <c r="DVR883" s="28"/>
      <c r="DVS883" s="28"/>
      <c r="DVT883" s="28"/>
      <c r="DVU883" s="28"/>
      <c r="DVV883" s="28"/>
      <c r="DVW883" s="28"/>
      <c r="DVX883" s="28"/>
      <c r="DVY883" s="28"/>
      <c r="DVZ883" s="28"/>
      <c r="DWA883" s="28"/>
      <c r="DWB883" s="28"/>
      <c r="DWC883" s="28"/>
      <c r="DWD883" s="28"/>
      <c r="DWE883" s="28"/>
      <c r="DWF883" s="28"/>
      <c r="DWG883" s="28"/>
      <c r="DWH883" s="28"/>
      <c r="DWI883" s="28"/>
      <c r="DWJ883" s="28"/>
      <c r="DWK883" s="28"/>
      <c r="DWL883" s="28"/>
      <c r="DWM883" s="28"/>
      <c r="DWN883" s="28"/>
      <c r="DWO883" s="28"/>
      <c r="DWP883" s="28"/>
      <c r="DWQ883" s="28"/>
      <c r="DWR883" s="28"/>
      <c r="DWS883" s="28"/>
      <c r="DWT883" s="28"/>
      <c r="DWU883" s="28"/>
      <c r="DWV883" s="28"/>
      <c r="DWW883" s="28"/>
      <c r="DWX883" s="28"/>
      <c r="DWY883" s="28"/>
      <c r="DWZ883" s="28"/>
      <c r="DXA883" s="28"/>
      <c r="DXB883" s="28"/>
      <c r="DXC883" s="28"/>
      <c r="DXD883" s="28"/>
      <c r="DXE883" s="28"/>
      <c r="DXF883" s="28"/>
      <c r="DXG883" s="28"/>
      <c r="DXH883" s="28"/>
      <c r="DXI883" s="28"/>
      <c r="DXJ883" s="28"/>
      <c r="DXK883" s="28"/>
      <c r="DXL883" s="28"/>
      <c r="DXM883" s="28"/>
      <c r="DXN883" s="28"/>
      <c r="DXO883" s="28"/>
      <c r="DXP883" s="28"/>
      <c r="DXQ883" s="28"/>
      <c r="DXR883" s="28"/>
      <c r="DXS883" s="28"/>
      <c r="DXT883" s="28"/>
      <c r="DXU883" s="28"/>
      <c r="DXV883" s="28"/>
      <c r="DXW883" s="28"/>
      <c r="DXX883" s="28"/>
      <c r="DXY883" s="28"/>
      <c r="DXZ883" s="28"/>
      <c r="DYA883" s="28"/>
      <c r="DYB883" s="28"/>
      <c r="DYC883" s="28"/>
      <c r="DYD883" s="28"/>
      <c r="DYE883" s="28"/>
      <c r="DYF883" s="28"/>
      <c r="DYG883" s="28"/>
      <c r="DYH883" s="28"/>
      <c r="DYI883" s="28"/>
      <c r="DYJ883" s="28"/>
      <c r="DYK883" s="28"/>
      <c r="DYL883" s="28"/>
      <c r="DYM883" s="28"/>
      <c r="DYN883" s="28"/>
      <c r="DYO883" s="28"/>
      <c r="DYP883" s="28"/>
      <c r="DYQ883" s="28"/>
      <c r="DYR883" s="28"/>
      <c r="DYS883" s="28"/>
      <c r="DYT883" s="28"/>
      <c r="DYU883" s="28"/>
      <c r="DYV883" s="28"/>
      <c r="DYW883" s="28"/>
      <c r="DYX883" s="28"/>
      <c r="DYY883" s="28"/>
      <c r="DYZ883" s="28"/>
      <c r="DZA883" s="28"/>
      <c r="DZB883" s="28"/>
      <c r="DZC883" s="28"/>
      <c r="DZD883" s="28"/>
      <c r="DZE883" s="28"/>
      <c r="DZF883" s="28"/>
      <c r="DZG883" s="28"/>
      <c r="DZH883" s="28"/>
      <c r="DZI883" s="28"/>
      <c r="DZJ883" s="28"/>
      <c r="DZK883" s="28"/>
      <c r="DZL883" s="28"/>
      <c r="DZM883" s="28"/>
      <c r="DZN883" s="28"/>
      <c r="DZO883" s="28"/>
      <c r="DZP883" s="28"/>
      <c r="DZQ883" s="28"/>
      <c r="DZR883" s="28"/>
      <c r="DZS883" s="28"/>
      <c r="DZT883" s="28"/>
      <c r="DZU883" s="28"/>
      <c r="DZV883" s="28"/>
      <c r="DZW883" s="28"/>
      <c r="DZX883" s="28"/>
      <c r="DZY883" s="28"/>
      <c r="DZZ883" s="28"/>
      <c r="EAA883" s="28"/>
      <c r="EAB883" s="28"/>
      <c r="EAC883" s="28"/>
      <c r="EAD883" s="28"/>
      <c r="EAE883" s="28"/>
      <c r="EAF883" s="28"/>
      <c r="EAG883" s="28"/>
      <c r="EAH883" s="28"/>
      <c r="EAI883" s="28"/>
      <c r="EAJ883" s="28"/>
      <c r="EAK883" s="28"/>
      <c r="EAL883" s="28"/>
      <c r="EAM883" s="28"/>
      <c r="EAN883" s="28"/>
      <c r="EAO883" s="28"/>
      <c r="EAP883" s="28"/>
      <c r="EAQ883" s="28"/>
      <c r="EAR883" s="28"/>
      <c r="EAS883" s="28"/>
      <c r="EAT883" s="28"/>
      <c r="EAU883" s="28"/>
      <c r="EAV883" s="28"/>
      <c r="EAW883" s="28"/>
      <c r="EAX883" s="28"/>
      <c r="EAY883" s="28"/>
      <c r="EAZ883" s="28"/>
      <c r="EBA883" s="28"/>
      <c r="EBB883" s="28"/>
      <c r="EBC883" s="28"/>
      <c r="EBD883" s="28"/>
      <c r="EBE883" s="28"/>
      <c r="EBF883" s="28"/>
      <c r="EBG883" s="28"/>
      <c r="EBH883" s="28"/>
      <c r="EBI883" s="28"/>
      <c r="EBJ883" s="28"/>
      <c r="EBK883" s="28"/>
      <c r="EBL883" s="28"/>
      <c r="EBM883" s="28"/>
      <c r="EBN883" s="28"/>
      <c r="EBO883" s="28"/>
      <c r="EBP883" s="28"/>
      <c r="EBQ883" s="28"/>
      <c r="EBR883" s="28"/>
      <c r="EBS883" s="28"/>
      <c r="EBT883" s="28"/>
      <c r="EBU883" s="28"/>
      <c r="EBV883" s="28"/>
      <c r="EBW883" s="28"/>
      <c r="EBX883" s="28"/>
      <c r="EBY883" s="28"/>
      <c r="EBZ883" s="28"/>
      <c r="ECA883" s="28"/>
      <c r="ECB883" s="28"/>
      <c r="ECC883" s="28"/>
      <c r="ECD883" s="28"/>
      <c r="ECE883" s="28"/>
      <c r="ECF883" s="28"/>
      <c r="ECG883" s="28"/>
      <c r="ECH883" s="28"/>
      <c r="ECI883" s="28"/>
      <c r="ECJ883" s="28"/>
      <c r="ECK883" s="28"/>
      <c r="ECL883" s="28"/>
      <c r="ECM883" s="28"/>
      <c r="ECN883" s="28"/>
      <c r="ECO883" s="28"/>
      <c r="ECP883" s="28"/>
      <c r="ECQ883" s="28"/>
      <c r="ECR883" s="28"/>
      <c r="ECS883" s="28"/>
      <c r="ECT883" s="28"/>
      <c r="ECU883" s="28"/>
      <c r="ECV883" s="28"/>
      <c r="ECW883" s="28"/>
      <c r="ECX883" s="28"/>
      <c r="ECY883" s="28"/>
      <c r="ECZ883" s="28"/>
      <c r="EDA883" s="28"/>
      <c r="EDB883" s="28"/>
      <c r="EDC883" s="28"/>
      <c r="EDD883" s="28"/>
      <c r="EDE883" s="28"/>
      <c r="EDF883" s="28"/>
      <c r="EDG883" s="28"/>
      <c r="EDH883" s="28"/>
      <c r="EDI883" s="28"/>
      <c r="EDJ883" s="28"/>
      <c r="EDK883" s="28"/>
      <c r="EDL883" s="28"/>
      <c r="EDM883" s="28"/>
      <c r="EDN883" s="28"/>
      <c r="EDO883" s="28"/>
      <c r="EDP883" s="28"/>
      <c r="EDQ883" s="28"/>
      <c r="EDR883" s="28"/>
      <c r="EDS883" s="28"/>
      <c r="EDT883" s="28"/>
      <c r="EDU883" s="28"/>
      <c r="EDV883" s="28"/>
      <c r="EDW883" s="28"/>
      <c r="EDX883" s="28"/>
      <c r="EDY883" s="28"/>
      <c r="EDZ883" s="28"/>
      <c r="EEA883" s="28"/>
      <c r="EEB883" s="28"/>
      <c r="EEC883" s="28"/>
      <c r="EED883" s="28"/>
      <c r="EEE883" s="28"/>
      <c r="EEF883" s="28"/>
      <c r="EEG883" s="28"/>
      <c r="EEH883" s="28"/>
      <c r="EEI883" s="28"/>
      <c r="EEJ883" s="28"/>
      <c r="EEK883" s="28"/>
      <c r="EEL883" s="28"/>
      <c r="EEM883" s="28"/>
      <c r="EEN883" s="28"/>
      <c r="EEO883" s="28"/>
      <c r="EEP883" s="28"/>
      <c r="EEQ883" s="28"/>
      <c r="EER883" s="28"/>
      <c r="EES883" s="28"/>
      <c r="EET883" s="28"/>
      <c r="EEU883" s="28"/>
      <c r="EEV883" s="28"/>
      <c r="EEW883" s="28"/>
      <c r="EEX883" s="28"/>
      <c r="EEY883" s="28"/>
      <c r="EEZ883" s="28"/>
      <c r="EFA883" s="28"/>
      <c r="EFB883" s="28"/>
      <c r="EFC883" s="28"/>
      <c r="EFD883" s="28"/>
      <c r="EFE883" s="28"/>
      <c r="EFF883" s="28"/>
      <c r="EFG883" s="28"/>
      <c r="EFH883" s="28"/>
      <c r="EFI883" s="28"/>
      <c r="EFJ883" s="28"/>
      <c r="EFK883" s="28"/>
      <c r="EFL883" s="28"/>
      <c r="EFM883" s="28"/>
      <c r="EFN883" s="28"/>
      <c r="EFO883" s="28"/>
      <c r="EFP883" s="28"/>
      <c r="EFQ883" s="28"/>
      <c r="EFR883" s="28"/>
      <c r="EFS883" s="28"/>
      <c r="EFT883" s="28"/>
      <c r="EFU883" s="28"/>
      <c r="EFV883" s="28"/>
      <c r="EFW883" s="28"/>
      <c r="EFX883" s="28"/>
      <c r="EFY883" s="28"/>
      <c r="EFZ883" s="28"/>
      <c r="EGA883" s="28"/>
      <c r="EGB883" s="28"/>
      <c r="EGC883" s="28"/>
      <c r="EGD883" s="28"/>
      <c r="EGE883" s="28"/>
      <c r="EGF883" s="28"/>
      <c r="EGG883" s="28"/>
      <c r="EGH883" s="28"/>
      <c r="EGI883" s="28"/>
      <c r="EGJ883" s="28"/>
      <c r="EGK883" s="28"/>
      <c r="EGL883" s="28"/>
      <c r="EGM883" s="28"/>
      <c r="EGN883" s="28"/>
      <c r="EGO883" s="28"/>
      <c r="EGP883" s="28"/>
      <c r="EGQ883" s="28"/>
      <c r="EGR883" s="28"/>
      <c r="EGS883" s="28"/>
      <c r="EGT883" s="28"/>
      <c r="EGU883" s="28"/>
      <c r="EGV883" s="28"/>
      <c r="EGW883" s="28"/>
      <c r="EGX883" s="28"/>
      <c r="EGY883" s="28"/>
      <c r="EGZ883" s="28"/>
      <c r="EHA883" s="28"/>
      <c r="EHB883" s="28"/>
      <c r="EHC883" s="28"/>
      <c r="EHD883" s="28"/>
      <c r="EHE883" s="28"/>
      <c r="EHF883" s="28"/>
      <c r="EHG883" s="28"/>
      <c r="EHH883" s="28"/>
      <c r="EHI883" s="28"/>
      <c r="EHJ883" s="28"/>
      <c r="EHK883" s="28"/>
      <c r="EHL883" s="28"/>
      <c r="EHM883" s="28"/>
      <c r="EHN883" s="28"/>
      <c r="EHO883" s="28"/>
      <c r="EHP883" s="28"/>
      <c r="EHQ883" s="28"/>
      <c r="EHR883" s="28"/>
      <c r="EHS883" s="28"/>
      <c r="EHT883" s="28"/>
      <c r="EHU883" s="28"/>
      <c r="EHV883" s="28"/>
      <c r="EHW883" s="28"/>
      <c r="EHX883" s="28"/>
      <c r="EHY883" s="28"/>
      <c r="EHZ883" s="28"/>
      <c r="EIA883" s="28"/>
      <c r="EIB883" s="28"/>
      <c r="EIC883" s="28"/>
      <c r="EID883" s="28"/>
      <c r="EIE883" s="28"/>
      <c r="EIF883" s="28"/>
      <c r="EIG883" s="28"/>
      <c r="EIH883" s="28"/>
      <c r="EII883" s="28"/>
      <c r="EIJ883" s="28"/>
      <c r="EIK883" s="28"/>
      <c r="EIL883" s="28"/>
      <c r="EIM883" s="28"/>
      <c r="EIN883" s="28"/>
      <c r="EIO883" s="28"/>
      <c r="EIP883" s="28"/>
      <c r="EIQ883" s="28"/>
      <c r="EIR883" s="28"/>
      <c r="EIS883" s="28"/>
      <c r="EIT883" s="28"/>
      <c r="EIU883" s="28"/>
      <c r="EIV883" s="28"/>
      <c r="EIW883" s="28"/>
      <c r="EIX883" s="28"/>
      <c r="EIY883" s="28"/>
      <c r="EIZ883" s="28"/>
      <c r="EJA883" s="28"/>
      <c r="EJB883" s="28"/>
      <c r="EJC883" s="28"/>
      <c r="EJD883" s="28"/>
      <c r="EJE883" s="28"/>
      <c r="EJF883" s="28"/>
      <c r="EJG883" s="28"/>
      <c r="EJH883" s="28"/>
      <c r="EJI883" s="28"/>
      <c r="EJJ883" s="28"/>
      <c r="EJK883" s="28"/>
      <c r="EJL883" s="28"/>
      <c r="EJM883" s="28"/>
      <c r="EJN883" s="28"/>
      <c r="EJO883" s="28"/>
      <c r="EJP883" s="28"/>
      <c r="EJQ883" s="28"/>
      <c r="EJR883" s="28"/>
      <c r="EJS883" s="28"/>
      <c r="EJT883" s="28"/>
      <c r="EJU883" s="28"/>
      <c r="EJV883" s="28"/>
      <c r="EJW883" s="28"/>
      <c r="EJX883" s="28"/>
      <c r="EJY883" s="28"/>
      <c r="EJZ883" s="28"/>
      <c r="EKA883" s="28"/>
      <c r="EKB883" s="28"/>
      <c r="EKC883" s="28"/>
      <c r="EKD883" s="28"/>
      <c r="EKE883" s="28"/>
      <c r="EKF883" s="28"/>
      <c r="EKG883" s="28"/>
      <c r="EKH883" s="28"/>
      <c r="EKI883" s="28"/>
      <c r="EKJ883" s="28"/>
      <c r="EKK883" s="28"/>
      <c r="EKL883" s="28"/>
      <c r="EKM883" s="28"/>
      <c r="EKN883" s="28"/>
      <c r="EKO883" s="28"/>
      <c r="EKP883" s="28"/>
      <c r="EKQ883" s="28"/>
      <c r="EKR883" s="28"/>
      <c r="EKS883" s="28"/>
      <c r="EKT883" s="28"/>
      <c r="EKU883" s="28"/>
      <c r="EKV883" s="28"/>
      <c r="EKW883" s="28"/>
      <c r="EKX883" s="28"/>
      <c r="EKY883" s="28"/>
      <c r="EKZ883" s="28"/>
      <c r="ELA883" s="28"/>
      <c r="ELB883" s="28"/>
      <c r="ELC883" s="28"/>
      <c r="ELD883" s="28"/>
      <c r="ELE883" s="28"/>
      <c r="ELF883" s="28"/>
      <c r="ELG883" s="28"/>
      <c r="ELH883" s="28"/>
      <c r="ELI883" s="28"/>
      <c r="ELJ883" s="28"/>
      <c r="ELK883" s="28"/>
      <c r="ELL883" s="28"/>
      <c r="ELM883" s="28"/>
      <c r="ELN883" s="28"/>
      <c r="ELO883" s="28"/>
      <c r="ELP883" s="28"/>
      <c r="ELQ883" s="28"/>
      <c r="ELR883" s="28"/>
      <c r="ELS883" s="28"/>
      <c r="ELT883" s="28"/>
      <c r="ELU883" s="28"/>
      <c r="ELV883" s="28"/>
      <c r="ELW883" s="28"/>
      <c r="ELX883" s="28"/>
      <c r="ELY883" s="28"/>
      <c r="ELZ883" s="28"/>
      <c r="EMA883" s="28"/>
      <c r="EMB883" s="28"/>
      <c r="EMC883" s="28"/>
      <c r="EMD883" s="28"/>
      <c r="EME883" s="28"/>
      <c r="EMF883" s="28"/>
      <c r="EMG883" s="28"/>
      <c r="EMH883" s="28"/>
      <c r="EMI883" s="28"/>
      <c r="EMJ883" s="28"/>
      <c r="EMK883" s="28"/>
      <c r="EML883" s="28"/>
      <c r="EMM883" s="28"/>
      <c r="EMN883" s="28"/>
      <c r="EMO883" s="28"/>
      <c r="EMP883" s="28"/>
      <c r="EMQ883" s="28"/>
      <c r="EMR883" s="28"/>
      <c r="EMS883" s="28"/>
      <c r="EMT883" s="28"/>
      <c r="EMU883" s="28"/>
      <c r="EMV883" s="28"/>
      <c r="EMW883" s="28"/>
      <c r="EMX883" s="28"/>
      <c r="EMY883" s="28"/>
      <c r="EMZ883" s="28"/>
      <c r="ENA883" s="28"/>
      <c r="ENB883" s="28"/>
      <c r="ENC883" s="28"/>
      <c r="END883" s="28"/>
      <c r="ENE883" s="28"/>
      <c r="ENF883" s="28"/>
      <c r="ENG883" s="28"/>
      <c r="ENH883" s="28"/>
      <c r="ENI883" s="28"/>
      <c r="ENJ883" s="28"/>
      <c r="ENK883" s="28"/>
      <c r="ENL883" s="28"/>
      <c r="ENM883" s="28"/>
      <c r="ENN883" s="28"/>
      <c r="ENO883" s="28"/>
      <c r="ENP883" s="28"/>
      <c r="ENQ883" s="28"/>
      <c r="ENR883" s="28"/>
      <c r="ENS883" s="28"/>
      <c r="ENT883" s="28"/>
      <c r="ENU883" s="28"/>
      <c r="ENV883" s="28"/>
      <c r="ENW883" s="28"/>
      <c r="ENX883" s="28"/>
      <c r="ENY883" s="28"/>
      <c r="ENZ883" s="28"/>
      <c r="EOA883" s="28"/>
      <c r="EOB883" s="28"/>
      <c r="EOC883" s="28"/>
      <c r="EOD883" s="28"/>
      <c r="EOE883" s="28"/>
      <c r="EOF883" s="28"/>
      <c r="EOG883" s="28"/>
      <c r="EOH883" s="28"/>
      <c r="EOI883" s="28"/>
      <c r="EOJ883" s="28"/>
      <c r="EOK883" s="28"/>
      <c r="EOL883" s="28"/>
      <c r="EOM883" s="28"/>
      <c r="EON883" s="28"/>
      <c r="EOO883" s="28"/>
      <c r="EOP883" s="28"/>
      <c r="EOQ883" s="28"/>
      <c r="EOR883" s="28"/>
      <c r="EOS883" s="28"/>
      <c r="EOT883" s="28"/>
      <c r="EOU883" s="28"/>
      <c r="EOV883" s="28"/>
      <c r="EOW883" s="28"/>
      <c r="EOX883" s="28"/>
      <c r="EOY883" s="28"/>
      <c r="EOZ883" s="28"/>
      <c r="EPA883" s="28"/>
      <c r="EPB883" s="28"/>
      <c r="EPC883" s="28"/>
      <c r="EPD883" s="28"/>
      <c r="EPE883" s="28"/>
      <c r="EPF883" s="28"/>
      <c r="EPG883" s="28"/>
      <c r="EPH883" s="28"/>
      <c r="EPI883" s="28"/>
      <c r="EPJ883" s="28"/>
      <c r="EPK883" s="28"/>
      <c r="EPL883" s="28"/>
      <c r="EPM883" s="28"/>
      <c r="EPN883" s="28"/>
      <c r="EPO883" s="28"/>
      <c r="EPP883" s="28"/>
      <c r="EPQ883" s="28"/>
      <c r="EPR883" s="28"/>
      <c r="EPS883" s="28"/>
      <c r="EPT883" s="28"/>
      <c r="EPU883" s="28"/>
      <c r="EPV883" s="28"/>
      <c r="EPW883" s="28"/>
      <c r="EPX883" s="28"/>
      <c r="EPY883" s="28"/>
      <c r="EPZ883" s="28"/>
      <c r="EQA883" s="28"/>
      <c r="EQB883" s="28"/>
      <c r="EQC883" s="28"/>
      <c r="EQD883" s="28"/>
      <c r="EQE883" s="28"/>
      <c r="EQF883" s="28"/>
      <c r="EQG883" s="28"/>
      <c r="EQH883" s="28"/>
      <c r="EQI883" s="28"/>
      <c r="EQJ883" s="28"/>
      <c r="EQK883" s="28"/>
      <c r="EQL883" s="28"/>
      <c r="EQM883" s="28"/>
      <c r="EQN883" s="28"/>
      <c r="EQO883" s="28"/>
      <c r="EQP883" s="28"/>
      <c r="EQQ883" s="28"/>
      <c r="EQR883" s="28"/>
      <c r="EQS883" s="28"/>
      <c r="EQT883" s="28"/>
      <c r="EQU883" s="28"/>
      <c r="EQV883" s="28"/>
      <c r="EQW883" s="28"/>
      <c r="EQX883" s="28"/>
      <c r="EQY883" s="28"/>
      <c r="EQZ883" s="28"/>
      <c r="ERA883" s="28"/>
      <c r="ERB883" s="28"/>
      <c r="ERC883" s="28"/>
      <c r="ERD883" s="28"/>
      <c r="ERE883" s="28"/>
      <c r="ERF883" s="28"/>
      <c r="ERG883" s="28"/>
      <c r="ERH883" s="28"/>
      <c r="ERI883" s="28"/>
      <c r="ERJ883" s="28"/>
      <c r="ERK883" s="28"/>
      <c r="ERL883" s="28"/>
      <c r="ERM883" s="28"/>
      <c r="ERN883" s="28"/>
      <c r="ERO883" s="28"/>
      <c r="ERP883" s="28"/>
      <c r="ERQ883" s="28"/>
      <c r="ERR883" s="28"/>
      <c r="ERS883" s="28"/>
      <c r="ERT883" s="28"/>
      <c r="ERU883" s="28"/>
      <c r="ERV883" s="28"/>
      <c r="ERW883" s="28"/>
      <c r="ERX883" s="28"/>
      <c r="ERY883" s="28"/>
      <c r="ERZ883" s="28"/>
      <c r="ESA883" s="28"/>
      <c r="ESB883" s="28"/>
      <c r="ESC883" s="28"/>
      <c r="ESD883" s="28"/>
      <c r="ESE883" s="28"/>
      <c r="ESF883" s="28"/>
      <c r="ESG883" s="28"/>
      <c r="ESH883" s="28"/>
      <c r="ESI883" s="28"/>
      <c r="ESJ883" s="28"/>
      <c r="ESK883" s="28"/>
      <c r="ESL883" s="28"/>
      <c r="ESM883" s="28"/>
      <c r="ESN883" s="28"/>
      <c r="ESO883" s="28"/>
      <c r="ESP883" s="28"/>
      <c r="ESQ883" s="28"/>
      <c r="ESR883" s="28"/>
      <c r="ESS883" s="28"/>
      <c r="EST883" s="28"/>
      <c r="ESU883" s="28"/>
      <c r="ESV883" s="28"/>
      <c r="ESW883" s="28"/>
      <c r="ESX883" s="28"/>
      <c r="ESY883" s="28"/>
      <c r="ESZ883" s="28"/>
      <c r="ETA883" s="28"/>
      <c r="ETB883" s="28"/>
      <c r="ETC883" s="28"/>
      <c r="ETD883" s="28"/>
      <c r="ETE883" s="28"/>
      <c r="ETF883" s="28"/>
      <c r="ETG883" s="28"/>
      <c r="ETH883" s="28"/>
      <c r="ETI883" s="28"/>
      <c r="ETJ883" s="28"/>
      <c r="ETK883" s="28"/>
      <c r="ETL883" s="28"/>
      <c r="ETM883" s="28"/>
      <c r="ETN883" s="28"/>
      <c r="ETO883" s="28"/>
      <c r="ETP883" s="28"/>
      <c r="ETQ883" s="28"/>
      <c r="ETR883" s="28"/>
      <c r="ETS883" s="28"/>
      <c r="ETT883" s="28"/>
      <c r="ETU883" s="28"/>
      <c r="ETV883" s="28"/>
      <c r="ETW883" s="28"/>
      <c r="ETX883" s="28"/>
      <c r="ETY883" s="28"/>
      <c r="ETZ883" s="28"/>
      <c r="EUA883" s="28"/>
      <c r="EUB883" s="28"/>
      <c r="EUC883" s="28"/>
      <c r="EUD883" s="28"/>
      <c r="EUE883" s="28"/>
      <c r="EUF883" s="28"/>
      <c r="EUG883" s="28"/>
      <c r="EUH883" s="28"/>
      <c r="EUI883" s="28"/>
      <c r="EUJ883" s="28"/>
      <c r="EUK883" s="28"/>
      <c r="EUL883" s="28"/>
      <c r="EUM883" s="28"/>
      <c r="EUN883" s="28"/>
      <c r="EUO883" s="28"/>
      <c r="EUP883" s="28"/>
      <c r="EUQ883" s="28"/>
      <c r="EUR883" s="28"/>
      <c r="EUS883" s="28"/>
      <c r="EUT883" s="28"/>
      <c r="EUU883" s="28"/>
      <c r="EUV883" s="28"/>
      <c r="EUW883" s="28"/>
      <c r="EUX883" s="28"/>
      <c r="EUY883" s="28"/>
      <c r="EUZ883" s="28"/>
      <c r="EVA883" s="28"/>
      <c r="EVB883" s="28"/>
      <c r="EVC883" s="28"/>
      <c r="EVD883" s="28"/>
      <c r="EVE883" s="28"/>
      <c r="EVF883" s="28"/>
      <c r="EVG883" s="28"/>
      <c r="EVH883" s="28"/>
      <c r="EVI883" s="28"/>
      <c r="EVJ883" s="28"/>
      <c r="EVK883" s="28"/>
      <c r="EVL883" s="28"/>
      <c r="EVM883" s="28"/>
      <c r="EVN883" s="28"/>
      <c r="EVO883" s="28"/>
      <c r="EVP883" s="28"/>
      <c r="EVQ883" s="28"/>
      <c r="EVR883" s="28"/>
      <c r="EVS883" s="28"/>
      <c r="EVT883" s="28"/>
      <c r="EVU883" s="28"/>
      <c r="EVV883" s="28"/>
      <c r="EVW883" s="28"/>
      <c r="EVX883" s="28"/>
      <c r="EVY883" s="28"/>
      <c r="EVZ883" s="28"/>
      <c r="EWA883" s="28"/>
      <c r="EWB883" s="28"/>
      <c r="EWC883" s="28"/>
      <c r="EWD883" s="28"/>
      <c r="EWE883" s="28"/>
      <c r="EWF883" s="28"/>
      <c r="EWG883" s="28"/>
      <c r="EWH883" s="28"/>
      <c r="EWI883" s="28"/>
      <c r="EWJ883" s="28"/>
      <c r="EWK883" s="28"/>
      <c r="EWL883" s="28"/>
      <c r="EWM883" s="28"/>
      <c r="EWN883" s="28"/>
      <c r="EWO883" s="28"/>
      <c r="EWP883" s="28"/>
      <c r="EWQ883" s="28"/>
      <c r="EWR883" s="28"/>
      <c r="EWS883" s="28"/>
      <c r="EWT883" s="28"/>
      <c r="EWU883" s="28"/>
      <c r="EWV883" s="28"/>
      <c r="EWW883" s="28"/>
      <c r="EWX883" s="28"/>
      <c r="EWY883" s="28"/>
      <c r="EWZ883" s="28"/>
      <c r="EXA883" s="28"/>
      <c r="EXB883" s="28"/>
      <c r="EXC883" s="28"/>
      <c r="EXD883" s="28"/>
      <c r="EXE883" s="28"/>
      <c r="EXF883" s="28"/>
      <c r="EXG883" s="28"/>
      <c r="EXH883" s="28"/>
      <c r="EXI883" s="28"/>
      <c r="EXJ883" s="28"/>
      <c r="EXK883" s="28"/>
      <c r="EXL883" s="28"/>
      <c r="EXM883" s="28"/>
      <c r="EXN883" s="28"/>
      <c r="EXO883" s="28"/>
      <c r="EXP883" s="28"/>
      <c r="EXQ883" s="28"/>
      <c r="EXR883" s="28"/>
      <c r="EXS883" s="28"/>
      <c r="EXT883" s="28"/>
      <c r="EXU883" s="28"/>
      <c r="EXV883" s="28"/>
      <c r="EXW883" s="28"/>
      <c r="EXX883" s="28"/>
      <c r="EXY883" s="28"/>
      <c r="EXZ883" s="28"/>
      <c r="EYA883" s="28"/>
      <c r="EYB883" s="28"/>
      <c r="EYC883" s="28"/>
      <c r="EYD883" s="28"/>
      <c r="EYE883" s="28"/>
      <c r="EYF883" s="28"/>
      <c r="EYG883" s="28"/>
      <c r="EYH883" s="28"/>
      <c r="EYI883" s="28"/>
      <c r="EYJ883" s="28"/>
      <c r="EYK883" s="28"/>
      <c r="EYL883" s="28"/>
      <c r="EYM883" s="28"/>
      <c r="EYN883" s="28"/>
      <c r="EYO883" s="28"/>
      <c r="EYP883" s="28"/>
      <c r="EYQ883" s="28"/>
      <c r="EYR883" s="28"/>
      <c r="EYS883" s="28"/>
      <c r="EYT883" s="28"/>
      <c r="EYU883" s="28"/>
      <c r="EYV883" s="28"/>
      <c r="EYW883" s="28"/>
      <c r="EYX883" s="28"/>
      <c r="EYY883" s="28"/>
      <c r="EYZ883" s="28"/>
      <c r="EZA883" s="28"/>
      <c r="EZB883" s="28"/>
      <c r="EZC883" s="28"/>
      <c r="EZD883" s="28"/>
      <c r="EZE883" s="28"/>
      <c r="EZF883" s="28"/>
      <c r="EZG883" s="28"/>
      <c r="EZH883" s="28"/>
      <c r="EZI883" s="28"/>
      <c r="EZJ883" s="28"/>
      <c r="EZK883" s="28"/>
      <c r="EZL883" s="28"/>
      <c r="EZM883" s="28"/>
      <c r="EZN883" s="28"/>
      <c r="EZO883" s="28"/>
      <c r="EZP883" s="28"/>
      <c r="EZQ883" s="28"/>
      <c r="EZR883" s="28"/>
      <c r="EZS883" s="28"/>
      <c r="EZT883" s="28"/>
      <c r="EZU883" s="28"/>
      <c r="EZV883" s="28"/>
      <c r="EZW883" s="28"/>
      <c r="EZX883" s="28"/>
      <c r="EZY883" s="28"/>
      <c r="EZZ883" s="28"/>
      <c r="FAA883" s="28"/>
      <c r="FAB883" s="28"/>
      <c r="FAC883" s="28"/>
      <c r="FAD883" s="28"/>
      <c r="FAE883" s="28"/>
      <c r="FAF883" s="28"/>
      <c r="FAG883" s="28"/>
      <c r="FAH883" s="28"/>
      <c r="FAI883" s="28"/>
      <c r="FAJ883" s="28"/>
      <c r="FAK883" s="28"/>
      <c r="FAL883" s="28"/>
      <c r="FAM883" s="28"/>
      <c r="FAN883" s="28"/>
      <c r="FAO883" s="28"/>
      <c r="FAP883" s="28"/>
      <c r="FAQ883" s="28"/>
      <c r="FAR883" s="28"/>
      <c r="FAS883" s="28"/>
      <c r="FAT883" s="28"/>
      <c r="FAU883" s="28"/>
      <c r="FAV883" s="28"/>
      <c r="FAW883" s="28"/>
      <c r="FAX883" s="28"/>
      <c r="FAY883" s="28"/>
      <c r="FAZ883" s="28"/>
      <c r="FBA883" s="28"/>
      <c r="FBB883" s="28"/>
      <c r="FBC883" s="28"/>
      <c r="FBD883" s="28"/>
      <c r="FBE883" s="28"/>
      <c r="FBF883" s="28"/>
      <c r="FBG883" s="28"/>
      <c r="FBH883" s="28"/>
      <c r="FBI883" s="28"/>
      <c r="FBJ883" s="28"/>
      <c r="FBK883" s="28"/>
      <c r="FBL883" s="28"/>
      <c r="FBM883" s="28"/>
      <c r="FBN883" s="28"/>
      <c r="FBO883" s="28"/>
      <c r="FBP883" s="28"/>
      <c r="FBQ883" s="28"/>
      <c r="FBR883" s="28"/>
      <c r="FBS883" s="28"/>
      <c r="FBT883" s="28"/>
      <c r="FBU883" s="28"/>
      <c r="FBV883" s="28"/>
      <c r="FBW883" s="28"/>
      <c r="FBX883" s="28"/>
      <c r="FBY883" s="28"/>
      <c r="FBZ883" s="28"/>
      <c r="FCA883" s="28"/>
      <c r="FCB883" s="28"/>
      <c r="FCC883" s="28"/>
      <c r="FCD883" s="28"/>
      <c r="FCE883" s="28"/>
      <c r="FCF883" s="28"/>
      <c r="FCG883" s="28"/>
      <c r="FCH883" s="28"/>
      <c r="FCI883" s="28"/>
      <c r="FCJ883" s="28"/>
      <c r="FCK883" s="28"/>
      <c r="FCL883" s="28"/>
      <c r="FCM883" s="28"/>
      <c r="FCN883" s="28"/>
      <c r="FCO883" s="28"/>
      <c r="FCP883" s="28"/>
      <c r="FCQ883" s="28"/>
      <c r="FCR883" s="28"/>
      <c r="FCS883" s="28"/>
      <c r="FCT883" s="28"/>
      <c r="FCU883" s="28"/>
      <c r="FCV883" s="28"/>
      <c r="FCW883" s="28"/>
      <c r="FCX883" s="28"/>
      <c r="FCY883" s="28"/>
      <c r="FCZ883" s="28"/>
      <c r="FDA883" s="28"/>
      <c r="FDB883" s="28"/>
      <c r="FDC883" s="28"/>
      <c r="FDD883" s="28"/>
      <c r="FDE883" s="28"/>
      <c r="FDF883" s="28"/>
      <c r="FDG883" s="28"/>
      <c r="FDH883" s="28"/>
      <c r="FDI883" s="28"/>
      <c r="FDJ883" s="28"/>
      <c r="FDK883" s="28"/>
      <c r="FDL883" s="28"/>
      <c r="FDM883" s="28"/>
      <c r="FDN883" s="28"/>
      <c r="FDO883" s="28"/>
      <c r="FDP883" s="28"/>
      <c r="FDQ883" s="28"/>
      <c r="FDR883" s="28"/>
      <c r="FDS883" s="28"/>
      <c r="FDT883" s="28"/>
      <c r="FDU883" s="28"/>
      <c r="FDV883" s="28"/>
      <c r="FDW883" s="28"/>
      <c r="FDX883" s="28"/>
      <c r="FDY883" s="28"/>
      <c r="FDZ883" s="28"/>
      <c r="FEA883" s="28"/>
      <c r="FEB883" s="28"/>
      <c r="FEC883" s="28"/>
      <c r="FED883" s="28"/>
      <c r="FEE883" s="28"/>
      <c r="FEF883" s="28"/>
      <c r="FEG883" s="28"/>
      <c r="FEH883" s="28"/>
      <c r="FEI883" s="28"/>
      <c r="FEJ883" s="28"/>
      <c r="FEK883" s="28"/>
      <c r="FEL883" s="28"/>
      <c r="FEM883" s="28"/>
      <c r="FEN883" s="28"/>
      <c r="FEO883" s="28"/>
      <c r="FEP883" s="28"/>
      <c r="FEQ883" s="28"/>
      <c r="FER883" s="28"/>
      <c r="FES883" s="28"/>
      <c r="FET883" s="28"/>
      <c r="FEU883" s="28"/>
      <c r="FEV883" s="28"/>
      <c r="FEW883" s="28"/>
      <c r="FEX883" s="28"/>
      <c r="FEY883" s="28"/>
      <c r="FEZ883" s="28"/>
      <c r="FFA883" s="28"/>
      <c r="FFB883" s="28"/>
      <c r="FFC883" s="28"/>
      <c r="FFD883" s="28"/>
      <c r="FFE883" s="28"/>
      <c r="FFF883" s="28"/>
      <c r="FFG883" s="28"/>
      <c r="FFH883" s="28"/>
      <c r="FFI883" s="28"/>
      <c r="FFJ883" s="28"/>
      <c r="FFK883" s="28"/>
      <c r="FFL883" s="28"/>
      <c r="FFM883" s="28"/>
      <c r="FFN883" s="28"/>
      <c r="FFO883" s="28"/>
      <c r="FFP883" s="28"/>
      <c r="FFQ883" s="28"/>
      <c r="FFR883" s="28"/>
      <c r="FFS883" s="28"/>
      <c r="FFT883" s="28"/>
      <c r="FFU883" s="28"/>
      <c r="FFV883" s="28"/>
      <c r="FFW883" s="28"/>
      <c r="FFX883" s="28"/>
      <c r="FFY883" s="28"/>
      <c r="FFZ883" s="28"/>
      <c r="FGA883" s="28"/>
      <c r="FGB883" s="28"/>
      <c r="FGC883" s="28"/>
      <c r="FGD883" s="28"/>
      <c r="FGE883" s="28"/>
      <c r="FGF883" s="28"/>
      <c r="FGG883" s="28"/>
      <c r="FGH883" s="28"/>
      <c r="FGI883" s="28"/>
      <c r="FGJ883" s="28"/>
      <c r="FGK883" s="28"/>
      <c r="FGL883" s="28"/>
      <c r="FGM883" s="28"/>
      <c r="FGN883" s="28"/>
      <c r="FGO883" s="28"/>
      <c r="FGP883" s="28"/>
      <c r="FGQ883" s="28"/>
      <c r="FGR883" s="28"/>
      <c r="FGS883" s="28"/>
      <c r="FGT883" s="28"/>
      <c r="FGU883" s="28"/>
      <c r="FGV883" s="28"/>
      <c r="FGW883" s="28"/>
      <c r="FGX883" s="28"/>
      <c r="FGY883" s="28"/>
      <c r="FGZ883" s="28"/>
      <c r="FHA883" s="28"/>
      <c r="FHB883" s="28"/>
      <c r="FHC883" s="28"/>
      <c r="FHD883" s="28"/>
      <c r="FHE883" s="28"/>
      <c r="FHF883" s="28"/>
      <c r="FHG883" s="28"/>
      <c r="FHH883" s="28"/>
      <c r="FHI883" s="28"/>
      <c r="FHJ883" s="28"/>
      <c r="FHK883" s="28"/>
      <c r="FHL883" s="28"/>
      <c r="FHM883" s="28"/>
      <c r="FHN883" s="28"/>
      <c r="FHO883" s="28"/>
      <c r="FHP883" s="28"/>
      <c r="FHQ883" s="28"/>
      <c r="FHR883" s="28"/>
      <c r="FHS883" s="28"/>
      <c r="FHT883" s="28"/>
      <c r="FHU883" s="28"/>
      <c r="FHV883" s="28"/>
      <c r="FHW883" s="28"/>
      <c r="FHX883" s="28"/>
      <c r="FHY883" s="28"/>
      <c r="FHZ883" s="28"/>
      <c r="FIA883" s="28"/>
      <c r="FIB883" s="28"/>
      <c r="FIC883" s="28"/>
      <c r="FID883" s="28"/>
      <c r="FIE883" s="28"/>
      <c r="FIF883" s="28"/>
      <c r="FIG883" s="28"/>
      <c r="FIH883" s="28"/>
      <c r="FII883" s="28"/>
      <c r="FIJ883" s="28"/>
      <c r="FIK883" s="28"/>
      <c r="FIL883" s="28"/>
      <c r="FIM883" s="28"/>
      <c r="FIN883" s="28"/>
      <c r="FIO883" s="28"/>
      <c r="FIP883" s="28"/>
      <c r="FIQ883" s="28"/>
      <c r="FIR883" s="28"/>
      <c r="FIS883" s="28"/>
      <c r="FIT883" s="28"/>
      <c r="FIU883" s="28"/>
      <c r="FIV883" s="28"/>
      <c r="FIW883" s="28"/>
      <c r="FIX883" s="28"/>
      <c r="FIY883" s="28"/>
      <c r="FIZ883" s="28"/>
      <c r="FJA883" s="28"/>
      <c r="FJB883" s="28"/>
      <c r="FJC883" s="28"/>
      <c r="FJD883" s="28"/>
      <c r="FJE883" s="28"/>
      <c r="FJF883" s="28"/>
      <c r="FJG883" s="28"/>
      <c r="FJH883" s="28"/>
      <c r="FJI883" s="28"/>
      <c r="FJJ883" s="28"/>
      <c r="FJK883" s="28"/>
      <c r="FJL883" s="28"/>
      <c r="FJM883" s="28"/>
      <c r="FJN883" s="28"/>
      <c r="FJO883" s="28"/>
      <c r="FJP883" s="28"/>
      <c r="FJQ883" s="28"/>
      <c r="FJR883" s="28"/>
      <c r="FJS883" s="28"/>
      <c r="FJT883" s="28"/>
      <c r="FJU883" s="28"/>
      <c r="FJV883" s="28"/>
      <c r="FJW883" s="28"/>
      <c r="FJX883" s="28"/>
      <c r="FJY883" s="28"/>
      <c r="FJZ883" s="28"/>
      <c r="FKA883" s="28"/>
      <c r="FKB883" s="28"/>
      <c r="FKC883" s="28"/>
      <c r="FKD883" s="28"/>
      <c r="FKE883" s="28"/>
      <c r="FKF883" s="28"/>
      <c r="FKG883" s="28"/>
      <c r="FKH883" s="28"/>
      <c r="FKI883" s="28"/>
      <c r="FKJ883" s="28"/>
      <c r="FKK883" s="28"/>
      <c r="FKL883" s="28"/>
      <c r="FKM883" s="28"/>
      <c r="FKN883" s="28"/>
      <c r="FKO883" s="28"/>
      <c r="FKP883" s="28"/>
      <c r="FKQ883" s="28"/>
      <c r="FKR883" s="28"/>
      <c r="FKS883" s="28"/>
      <c r="FKT883" s="28"/>
      <c r="FKU883" s="28"/>
      <c r="FKV883" s="28"/>
      <c r="FKW883" s="28"/>
      <c r="FKX883" s="28"/>
      <c r="FKY883" s="28"/>
      <c r="FKZ883" s="28"/>
      <c r="FLA883" s="28"/>
      <c r="FLB883" s="28"/>
      <c r="FLC883" s="28"/>
      <c r="FLD883" s="28"/>
      <c r="FLE883" s="28"/>
      <c r="FLF883" s="28"/>
      <c r="FLG883" s="28"/>
      <c r="FLH883" s="28"/>
      <c r="FLI883" s="28"/>
      <c r="FLJ883" s="28"/>
      <c r="FLK883" s="28"/>
      <c r="FLL883" s="28"/>
      <c r="FLM883" s="28"/>
      <c r="FLN883" s="28"/>
      <c r="FLO883" s="28"/>
      <c r="FLP883" s="28"/>
      <c r="FLQ883" s="28"/>
      <c r="FLR883" s="28"/>
      <c r="FLS883" s="28"/>
      <c r="FLT883" s="28"/>
      <c r="FLU883" s="28"/>
      <c r="FLV883" s="28"/>
      <c r="FLW883" s="28"/>
      <c r="FLX883" s="28"/>
      <c r="FLY883" s="28"/>
      <c r="FLZ883" s="28"/>
      <c r="FMA883" s="28"/>
      <c r="FMB883" s="28"/>
      <c r="FMC883" s="28"/>
      <c r="FMD883" s="28"/>
      <c r="FME883" s="28"/>
      <c r="FMF883" s="28"/>
      <c r="FMG883" s="28"/>
      <c r="FMH883" s="28"/>
      <c r="FMI883" s="28"/>
      <c r="FMJ883" s="28"/>
      <c r="FMK883" s="28"/>
      <c r="FML883" s="28"/>
      <c r="FMM883" s="28"/>
      <c r="FMN883" s="28"/>
      <c r="FMO883" s="28"/>
      <c r="FMP883" s="28"/>
      <c r="FMQ883" s="28"/>
      <c r="FMR883" s="28"/>
      <c r="FMS883" s="28"/>
      <c r="FMT883" s="28"/>
      <c r="FMU883" s="28"/>
      <c r="FMV883" s="28"/>
      <c r="FMW883" s="28"/>
      <c r="FMX883" s="28"/>
      <c r="FMY883" s="28"/>
      <c r="FMZ883" s="28"/>
      <c r="FNA883" s="28"/>
      <c r="FNB883" s="28"/>
      <c r="FNC883" s="28"/>
      <c r="FND883" s="28"/>
      <c r="FNE883" s="28"/>
      <c r="FNF883" s="28"/>
      <c r="FNG883" s="28"/>
      <c r="FNH883" s="28"/>
      <c r="FNI883" s="28"/>
      <c r="FNJ883" s="28"/>
      <c r="FNK883" s="28"/>
      <c r="FNL883" s="28"/>
      <c r="FNM883" s="28"/>
      <c r="FNN883" s="28"/>
      <c r="FNO883" s="28"/>
      <c r="FNP883" s="28"/>
      <c r="FNQ883" s="28"/>
      <c r="FNR883" s="28"/>
      <c r="FNS883" s="28"/>
      <c r="FNT883" s="28"/>
      <c r="FNU883" s="28"/>
      <c r="FNV883" s="28"/>
      <c r="FNW883" s="28"/>
      <c r="FNX883" s="28"/>
      <c r="FNY883" s="28"/>
      <c r="FNZ883" s="28"/>
      <c r="FOA883" s="28"/>
      <c r="FOB883" s="28"/>
      <c r="FOC883" s="28"/>
      <c r="FOD883" s="28"/>
      <c r="FOE883" s="28"/>
      <c r="FOF883" s="28"/>
      <c r="FOG883" s="28"/>
      <c r="FOH883" s="28"/>
      <c r="FOI883" s="28"/>
      <c r="FOJ883" s="28"/>
      <c r="FOK883" s="28"/>
      <c r="FOL883" s="28"/>
      <c r="FOM883" s="28"/>
      <c r="FON883" s="28"/>
      <c r="FOO883" s="28"/>
      <c r="FOP883" s="28"/>
      <c r="FOQ883" s="28"/>
      <c r="FOR883" s="28"/>
      <c r="FOS883" s="28"/>
      <c r="FOT883" s="28"/>
      <c r="FOU883" s="28"/>
      <c r="FOV883" s="28"/>
      <c r="FOW883" s="28"/>
      <c r="FOX883" s="28"/>
      <c r="FOY883" s="28"/>
      <c r="FOZ883" s="28"/>
      <c r="FPA883" s="28"/>
      <c r="FPB883" s="28"/>
      <c r="FPC883" s="28"/>
      <c r="FPD883" s="28"/>
      <c r="FPE883" s="28"/>
      <c r="FPF883" s="28"/>
      <c r="FPG883" s="28"/>
      <c r="FPH883" s="28"/>
      <c r="FPI883" s="28"/>
      <c r="FPJ883" s="28"/>
      <c r="FPK883" s="28"/>
      <c r="FPL883" s="28"/>
      <c r="FPM883" s="28"/>
      <c r="FPN883" s="28"/>
      <c r="FPO883" s="28"/>
      <c r="FPP883" s="28"/>
      <c r="FPQ883" s="28"/>
      <c r="FPR883" s="28"/>
      <c r="FPS883" s="28"/>
      <c r="FPT883" s="28"/>
      <c r="FPU883" s="28"/>
      <c r="FPV883" s="28"/>
      <c r="FPW883" s="28"/>
      <c r="FPX883" s="28"/>
      <c r="FPY883" s="28"/>
      <c r="FPZ883" s="28"/>
      <c r="FQA883" s="28"/>
      <c r="FQB883" s="28"/>
      <c r="FQC883" s="28"/>
      <c r="FQD883" s="28"/>
      <c r="FQE883" s="28"/>
      <c r="FQF883" s="28"/>
      <c r="FQG883" s="28"/>
      <c r="FQH883" s="28"/>
      <c r="FQI883" s="28"/>
      <c r="FQJ883" s="28"/>
      <c r="FQK883" s="28"/>
      <c r="FQL883" s="28"/>
      <c r="FQM883" s="28"/>
      <c r="FQN883" s="28"/>
      <c r="FQO883" s="28"/>
      <c r="FQP883" s="28"/>
      <c r="FQQ883" s="28"/>
      <c r="FQR883" s="28"/>
      <c r="FQS883" s="28"/>
      <c r="FQT883" s="28"/>
      <c r="FQU883" s="28"/>
      <c r="FQV883" s="28"/>
      <c r="FQW883" s="28"/>
      <c r="FQX883" s="28"/>
      <c r="FQY883" s="28"/>
      <c r="FQZ883" s="28"/>
      <c r="FRA883" s="28"/>
      <c r="FRB883" s="28"/>
      <c r="FRC883" s="28"/>
      <c r="FRD883" s="28"/>
      <c r="FRE883" s="28"/>
      <c r="FRF883" s="28"/>
      <c r="FRG883" s="28"/>
      <c r="FRH883" s="28"/>
      <c r="FRI883" s="28"/>
      <c r="FRJ883" s="28"/>
      <c r="FRK883" s="28"/>
      <c r="FRL883" s="28"/>
      <c r="FRM883" s="28"/>
      <c r="FRN883" s="28"/>
      <c r="FRO883" s="28"/>
      <c r="FRP883" s="28"/>
      <c r="FRQ883" s="28"/>
      <c r="FRR883" s="28"/>
      <c r="FRS883" s="28"/>
      <c r="FRT883" s="28"/>
      <c r="FRU883" s="28"/>
      <c r="FRV883" s="28"/>
      <c r="FRW883" s="28"/>
      <c r="FRX883" s="28"/>
      <c r="FRY883" s="28"/>
      <c r="FRZ883" s="28"/>
      <c r="FSA883" s="28"/>
      <c r="FSB883" s="28"/>
      <c r="FSC883" s="28"/>
      <c r="FSD883" s="28"/>
      <c r="FSE883" s="28"/>
      <c r="FSF883" s="28"/>
      <c r="FSG883" s="28"/>
      <c r="FSH883" s="28"/>
      <c r="FSI883" s="28"/>
      <c r="FSJ883" s="28"/>
      <c r="FSK883" s="28"/>
      <c r="FSL883" s="28"/>
      <c r="FSM883" s="28"/>
      <c r="FSN883" s="28"/>
      <c r="FSO883" s="28"/>
      <c r="FSP883" s="28"/>
      <c r="FSQ883" s="28"/>
      <c r="FSR883" s="28"/>
      <c r="FSS883" s="28"/>
      <c r="FST883" s="28"/>
      <c r="FSU883" s="28"/>
      <c r="FSV883" s="28"/>
      <c r="FSW883" s="28"/>
      <c r="FSX883" s="28"/>
      <c r="FSY883" s="28"/>
      <c r="FSZ883" s="28"/>
      <c r="FTA883" s="28"/>
      <c r="FTB883" s="28"/>
      <c r="FTC883" s="28"/>
      <c r="FTD883" s="28"/>
      <c r="FTE883" s="28"/>
      <c r="FTF883" s="28"/>
      <c r="FTG883" s="28"/>
      <c r="FTH883" s="28"/>
      <c r="FTI883" s="28"/>
      <c r="FTJ883" s="28"/>
      <c r="FTK883" s="28"/>
      <c r="FTL883" s="28"/>
      <c r="FTM883" s="28"/>
      <c r="FTN883" s="28"/>
      <c r="FTO883" s="28"/>
      <c r="FTP883" s="28"/>
      <c r="FTQ883" s="28"/>
      <c r="FTR883" s="28"/>
      <c r="FTS883" s="28"/>
      <c r="FTT883" s="28"/>
      <c r="FTU883" s="28"/>
      <c r="FTV883" s="28"/>
      <c r="FTW883" s="28"/>
      <c r="FTX883" s="28"/>
      <c r="FTY883" s="28"/>
      <c r="FTZ883" s="28"/>
      <c r="FUA883" s="28"/>
      <c r="FUB883" s="28"/>
      <c r="FUC883" s="28"/>
      <c r="FUD883" s="28"/>
      <c r="FUE883" s="28"/>
      <c r="FUF883" s="28"/>
      <c r="FUG883" s="28"/>
      <c r="FUH883" s="28"/>
      <c r="FUI883" s="28"/>
      <c r="FUJ883" s="28"/>
      <c r="FUK883" s="28"/>
      <c r="FUL883" s="28"/>
      <c r="FUM883" s="28"/>
      <c r="FUN883" s="28"/>
      <c r="FUO883" s="28"/>
      <c r="FUP883" s="28"/>
      <c r="FUQ883" s="28"/>
      <c r="FUR883" s="28"/>
      <c r="FUS883" s="28"/>
      <c r="FUT883" s="28"/>
      <c r="FUU883" s="28"/>
      <c r="FUV883" s="28"/>
      <c r="FUW883" s="28"/>
      <c r="FUX883" s="28"/>
      <c r="FUY883" s="28"/>
      <c r="FUZ883" s="28"/>
      <c r="FVA883" s="28"/>
      <c r="FVB883" s="28"/>
      <c r="FVC883" s="28"/>
      <c r="FVD883" s="28"/>
      <c r="FVE883" s="28"/>
      <c r="FVF883" s="28"/>
      <c r="FVG883" s="28"/>
      <c r="FVH883" s="28"/>
      <c r="FVI883" s="28"/>
      <c r="FVJ883" s="28"/>
      <c r="FVK883" s="28"/>
      <c r="FVL883" s="28"/>
      <c r="FVM883" s="28"/>
      <c r="FVN883" s="28"/>
      <c r="FVO883" s="28"/>
      <c r="FVP883" s="28"/>
      <c r="FVQ883" s="28"/>
      <c r="FVR883" s="28"/>
      <c r="FVS883" s="28"/>
      <c r="FVT883" s="28"/>
      <c r="FVU883" s="28"/>
      <c r="FVV883" s="28"/>
      <c r="FVW883" s="28"/>
      <c r="FVX883" s="28"/>
      <c r="FVY883" s="28"/>
      <c r="FVZ883" s="28"/>
      <c r="FWA883" s="28"/>
      <c r="FWB883" s="28"/>
      <c r="FWC883" s="28"/>
      <c r="FWD883" s="28"/>
      <c r="FWE883" s="28"/>
      <c r="FWF883" s="28"/>
      <c r="FWG883" s="28"/>
      <c r="FWH883" s="28"/>
      <c r="FWI883" s="28"/>
      <c r="FWJ883" s="28"/>
      <c r="FWK883" s="28"/>
      <c r="FWL883" s="28"/>
      <c r="FWM883" s="28"/>
      <c r="FWN883" s="28"/>
      <c r="FWO883" s="28"/>
      <c r="FWP883" s="28"/>
      <c r="FWQ883" s="28"/>
      <c r="FWR883" s="28"/>
      <c r="FWS883" s="28"/>
      <c r="FWT883" s="28"/>
      <c r="FWU883" s="28"/>
      <c r="FWV883" s="28"/>
      <c r="FWW883" s="28"/>
      <c r="FWX883" s="28"/>
      <c r="FWY883" s="28"/>
      <c r="FWZ883" s="28"/>
      <c r="FXA883" s="28"/>
      <c r="FXB883" s="28"/>
      <c r="FXC883" s="28"/>
      <c r="FXD883" s="28"/>
      <c r="FXE883" s="28"/>
      <c r="FXF883" s="28"/>
      <c r="FXG883" s="28"/>
      <c r="FXH883" s="28"/>
      <c r="FXI883" s="28"/>
      <c r="FXJ883" s="28"/>
      <c r="FXK883" s="28"/>
      <c r="FXL883" s="28"/>
      <c r="FXM883" s="28"/>
      <c r="FXN883" s="28"/>
      <c r="FXO883" s="28"/>
      <c r="FXP883" s="28"/>
      <c r="FXQ883" s="28"/>
      <c r="FXR883" s="28"/>
      <c r="FXS883" s="28"/>
      <c r="FXT883" s="28"/>
      <c r="FXU883" s="28"/>
      <c r="FXV883" s="28"/>
      <c r="FXW883" s="28"/>
      <c r="FXX883" s="28"/>
      <c r="FXY883" s="28"/>
      <c r="FXZ883" s="28"/>
      <c r="FYA883" s="28"/>
      <c r="FYB883" s="28"/>
      <c r="FYC883" s="28"/>
      <c r="FYD883" s="28"/>
      <c r="FYE883" s="28"/>
      <c r="FYF883" s="28"/>
      <c r="FYG883" s="28"/>
      <c r="FYH883" s="28"/>
      <c r="FYI883" s="28"/>
      <c r="FYJ883" s="28"/>
      <c r="FYK883" s="28"/>
      <c r="FYL883" s="28"/>
      <c r="FYM883" s="28"/>
      <c r="FYN883" s="28"/>
      <c r="FYO883" s="28"/>
      <c r="FYP883" s="28"/>
      <c r="FYQ883" s="28"/>
      <c r="FYR883" s="28"/>
      <c r="FYS883" s="28"/>
      <c r="FYT883" s="28"/>
      <c r="FYU883" s="28"/>
      <c r="FYV883" s="28"/>
      <c r="FYW883" s="28"/>
      <c r="FYX883" s="28"/>
      <c r="FYY883" s="28"/>
      <c r="FYZ883" s="28"/>
      <c r="FZA883" s="28"/>
      <c r="FZB883" s="28"/>
      <c r="FZC883" s="28"/>
      <c r="FZD883" s="28"/>
      <c r="FZE883" s="28"/>
      <c r="FZF883" s="28"/>
      <c r="FZG883" s="28"/>
      <c r="FZH883" s="28"/>
      <c r="FZI883" s="28"/>
      <c r="FZJ883" s="28"/>
      <c r="FZK883" s="28"/>
      <c r="FZL883" s="28"/>
      <c r="FZM883" s="28"/>
      <c r="FZN883" s="28"/>
      <c r="FZO883" s="28"/>
      <c r="FZP883" s="28"/>
      <c r="FZQ883" s="28"/>
      <c r="FZR883" s="28"/>
      <c r="FZS883" s="28"/>
      <c r="FZT883" s="28"/>
      <c r="FZU883" s="28"/>
      <c r="FZV883" s="28"/>
      <c r="FZW883" s="28"/>
      <c r="FZX883" s="28"/>
      <c r="FZY883" s="28"/>
      <c r="FZZ883" s="28"/>
      <c r="GAA883" s="28"/>
      <c r="GAB883" s="28"/>
      <c r="GAC883" s="28"/>
      <c r="GAD883" s="28"/>
      <c r="GAE883" s="28"/>
      <c r="GAF883" s="28"/>
      <c r="GAG883" s="28"/>
      <c r="GAH883" s="28"/>
      <c r="GAI883" s="28"/>
      <c r="GAJ883" s="28"/>
      <c r="GAK883" s="28"/>
      <c r="GAL883" s="28"/>
      <c r="GAM883" s="28"/>
      <c r="GAN883" s="28"/>
      <c r="GAO883" s="28"/>
      <c r="GAP883" s="28"/>
      <c r="GAQ883" s="28"/>
      <c r="GAR883" s="28"/>
      <c r="GAS883" s="28"/>
      <c r="GAT883" s="28"/>
      <c r="GAU883" s="28"/>
      <c r="GAV883" s="28"/>
      <c r="GAW883" s="28"/>
      <c r="GAX883" s="28"/>
      <c r="GAY883" s="28"/>
      <c r="GAZ883" s="28"/>
      <c r="GBA883" s="28"/>
      <c r="GBB883" s="28"/>
      <c r="GBC883" s="28"/>
      <c r="GBD883" s="28"/>
      <c r="GBE883" s="28"/>
      <c r="GBF883" s="28"/>
      <c r="GBG883" s="28"/>
      <c r="GBH883" s="28"/>
      <c r="GBI883" s="28"/>
      <c r="GBJ883" s="28"/>
      <c r="GBK883" s="28"/>
      <c r="GBL883" s="28"/>
      <c r="GBM883" s="28"/>
      <c r="GBN883" s="28"/>
      <c r="GBO883" s="28"/>
      <c r="GBP883" s="28"/>
      <c r="GBQ883" s="28"/>
      <c r="GBR883" s="28"/>
      <c r="GBS883" s="28"/>
      <c r="GBT883" s="28"/>
      <c r="GBU883" s="28"/>
      <c r="GBV883" s="28"/>
      <c r="GBW883" s="28"/>
      <c r="GBX883" s="28"/>
      <c r="GBY883" s="28"/>
      <c r="GBZ883" s="28"/>
      <c r="GCA883" s="28"/>
      <c r="GCB883" s="28"/>
      <c r="GCC883" s="28"/>
      <c r="GCD883" s="28"/>
      <c r="GCE883" s="28"/>
      <c r="GCF883" s="28"/>
      <c r="GCG883" s="28"/>
      <c r="GCH883" s="28"/>
      <c r="GCI883" s="28"/>
      <c r="GCJ883" s="28"/>
      <c r="GCK883" s="28"/>
      <c r="GCL883" s="28"/>
      <c r="GCM883" s="28"/>
      <c r="GCN883" s="28"/>
      <c r="GCO883" s="28"/>
      <c r="GCP883" s="28"/>
      <c r="GCQ883" s="28"/>
      <c r="GCR883" s="28"/>
      <c r="GCS883" s="28"/>
      <c r="GCT883" s="28"/>
      <c r="GCU883" s="28"/>
      <c r="GCV883" s="28"/>
      <c r="GCW883" s="28"/>
      <c r="GCX883" s="28"/>
      <c r="GCY883" s="28"/>
      <c r="GCZ883" s="28"/>
      <c r="GDA883" s="28"/>
      <c r="GDB883" s="28"/>
      <c r="GDC883" s="28"/>
      <c r="GDD883" s="28"/>
      <c r="GDE883" s="28"/>
      <c r="GDF883" s="28"/>
      <c r="GDG883" s="28"/>
      <c r="GDH883" s="28"/>
      <c r="GDI883" s="28"/>
      <c r="GDJ883" s="28"/>
      <c r="GDK883" s="28"/>
      <c r="GDL883" s="28"/>
      <c r="GDM883" s="28"/>
      <c r="GDN883" s="28"/>
      <c r="GDO883" s="28"/>
      <c r="GDP883" s="28"/>
      <c r="GDQ883" s="28"/>
      <c r="GDR883" s="28"/>
      <c r="GDS883" s="28"/>
      <c r="GDT883" s="28"/>
      <c r="GDU883" s="28"/>
      <c r="GDV883" s="28"/>
      <c r="GDW883" s="28"/>
      <c r="GDX883" s="28"/>
      <c r="GDY883" s="28"/>
      <c r="GDZ883" s="28"/>
      <c r="GEA883" s="28"/>
      <c r="GEB883" s="28"/>
      <c r="GEC883" s="28"/>
      <c r="GED883" s="28"/>
      <c r="GEE883" s="28"/>
      <c r="GEF883" s="28"/>
      <c r="GEG883" s="28"/>
      <c r="GEH883" s="28"/>
      <c r="GEI883" s="28"/>
      <c r="GEJ883" s="28"/>
      <c r="GEK883" s="28"/>
      <c r="GEL883" s="28"/>
      <c r="GEM883" s="28"/>
      <c r="GEN883" s="28"/>
      <c r="GEO883" s="28"/>
      <c r="GEP883" s="28"/>
      <c r="GEQ883" s="28"/>
      <c r="GER883" s="28"/>
      <c r="GES883" s="28"/>
      <c r="GET883" s="28"/>
      <c r="GEU883" s="28"/>
      <c r="GEV883" s="28"/>
      <c r="GEW883" s="28"/>
      <c r="GEX883" s="28"/>
      <c r="GEY883" s="28"/>
      <c r="GEZ883" s="28"/>
      <c r="GFA883" s="28"/>
      <c r="GFB883" s="28"/>
      <c r="GFC883" s="28"/>
      <c r="GFD883" s="28"/>
      <c r="GFE883" s="28"/>
      <c r="GFF883" s="28"/>
      <c r="GFG883" s="28"/>
      <c r="GFH883" s="28"/>
      <c r="GFI883" s="28"/>
      <c r="GFJ883" s="28"/>
      <c r="GFK883" s="28"/>
      <c r="GFL883" s="28"/>
      <c r="GFM883" s="28"/>
      <c r="GFN883" s="28"/>
      <c r="GFO883" s="28"/>
      <c r="GFP883" s="28"/>
      <c r="GFQ883" s="28"/>
      <c r="GFR883" s="28"/>
      <c r="GFS883" s="28"/>
      <c r="GFT883" s="28"/>
      <c r="GFU883" s="28"/>
      <c r="GFV883" s="28"/>
      <c r="GFW883" s="28"/>
      <c r="GFX883" s="28"/>
      <c r="GFY883" s="28"/>
      <c r="GFZ883" s="28"/>
      <c r="GGA883" s="28"/>
      <c r="GGB883" s="28"/>
      <c r="GGC883" s="28"/>
      <c r="GGD883" s="28"/>
      <c r="GGE883" s="28"/>
      <c r="GGF883" s="28"/>
      <c r="GGG883" s="28"/>
      <c r="GGH883" s="28"/>
      <c r="GGI883" s="28"/>
      <c r="GGJ883" s="28"/>
      <c r="GGK883" s="28"/>
      <c r="GGL883" s="28"/>
      <c r="GGM883" s="28"/>
      <c r="GGN883" s="28"/>
      <c r="GGO883" s="28"/>
      <c r="GGP883" s="28"/>
      <c r="GGQ883" s="28"/>
      <c r="GGR883" s="28"/>
      <c r="GGS883" s="28"/>
      <c r="GGT883" s="28"/>
      <c r="GGU883" s="28"/>
      <c r="GGV883" s="28"/>
      <c r="GGW883" s="28"/>
      <c r="GGX883" s="28"/>
      <c r="GGY883" s="28"/>
      <c r="GGZ883" s="28"/>
      <c r="GHA883" s="28"/>
      <c r="GHB883" s="28"/>
      <c r="GHC883" s="28"/>
      <c r="GHD883" s="28"/>
      <c r="GHE883" s="28"/>
      <c r="GHF883" s="28"/>
      <c r="GHG883" s="28"/>
      <c r="GHH883" s="28"/>
      <c r="GHI883" s="28"/>
      <c r="GHJ883" s="28"/>
      <c r="GHK883" s="28"/>
      <c r="GHL883" s="28"/>
      <c r="GHM883" s="28"/>
      <c r="GHN883" s="28"/>
      <c r="GHO883" s="28"/>
      <c r="GHP883" s="28"/>
      <c r="GHQ883" s="28"/>
      <c r="GHR883" s="28"/>
      <c r="GHS883" s="28"/>
      <c r="GHT883" s="28"/>
      <c r="GHU883" s="28"/>
      <c r="GHV883" s="28"/>
      <c r="GHW883" s="28"/>
      <c r="GHX883" s="28"/>
      <c r="GHY883" s="28"/>
      <c r="GHZ883" s="28"/>
      <c r="GIA883" s="28"/>
      <c r="GIB883" s="28"/>
      <c r="GIC883" s="28"/>
      <c r="GID883" s="28"/>
      <c r="GIE883" s="28"/>
      <c r="GIF883" s="28"/>
      <c r="GIG883" s="28"/>
      <c r="GIH883" s="28"/>
      <c r="GII883" s="28"/>
      <c r="GIJ883" s="28"/>
      <c r="GIK883" s="28"/>
      <c r="GIL883" s="28"/>
      <c r="GIM883" s="28"/>
      <c r="GIN883" s="28"/>
      <c r="GIO883" s="28"/>
      <c r="GIP883" s="28"/>
      <c r="GIQ883" s="28"/>
      <c r="GIR883" s="28"/>
      <c r="GIS883" s="28"/>
      <c r="GIT883" s="28"/>
      <c r="GIU883" s="28"/>
      <c r="GIV883" s="28"/>
      <c r="GIW883" s="28"/>
      <c r="GIX883" s="28"/>
      <c r="GIY883" s="28"/>
      <c r="GIZ883" s="28"/>
      <c r="GJA883" s="28"/>
      <c r="GJB883" s="28"/>
      <c r="GJC883" s="28"/>
      <c r="GJD883" s="28"/>
      <c r="GJE883" s="28"/>
      <c r="GJF883" s="28"/>
      <c r="GJG883" s="28"/>
      <c r="GJH883" s="28"/>
      <c r="GJI883" s="28"/>
      <c r="GJJ883" s="28"/>
      <c r="GJK883" s="28"/>
      <c r="GJL883" s="28"/>
      <c r="GJM883" s="28"/>
      <c r="GJN883" s="28"/>
      <c r="GJO883" s="28"/>
      <c r="GJP883" s="28"/>
      <c r="GJQ883" s="28"/>
      <c r="GJR883" s="28"/>
      <c r="GJS883" s="28"/>
      <c r="GJT883" s="28"/>
      <c r="GJU883" s="28"/>
      <c r="GJV883" s="28"/>
      <c r="GJW883" s="28"/>
      <c r="GJX883" s="28"/>
      <c r="GJY883" s="28"/>
      <c r="GJZ883" s="28"/>
      <c r="GKA883" s="28"/>
      <c r="GKB883" s="28"/>
      <c r="GKC883" s="28"/>
      <c r="GKD883" s="28"/>
      <c r="GKE883" s="28"/>
      <c r="GKF883" s="28"/>
      <c r="GKG883" s="28"/>
      <c r="GKH883" s="28"/>
      <c r="GKI883" s="28"/>
      <c r="GKJ883" s="28"/>
      <c r="GKK883" s="28"/>
      <c r="GKL883" s="28"/>
      <c r="GKM883" s="28"/>
      <c r="GKN883" s="28"/>
      <c r="GKO883" s="28"/>
      <c r="GKP883" s="28"/>
      <c r="GKQ883" s="28"/>
      <c r="GKR883" s="28"/>
      <c r="GKS883" s="28"/>
      <c r="GKT883" s="28"/>
      <c r="GKU883" s="28"/>
      <c r="GKV883" s="28"/>
      <c r="GKW883" s="28"/>
      <c r="GKX883" s="28"/>
      <c r="GKY883" s="28"/>
      <c r="GKZ883" s="28"/>
      <c r="GLA883" s="28"/>
      <c r="GLB883" s="28"/>
      <c r="GLC883" s="28"/>
      <c r="GLD883" s="28"/>
      <c r="GLE883" s="28"/>
      <c r="GLF883" s="28"/>
      <c r="GLG883" s="28"/>
      <c r="GLH883" s="28"/>
      <c r="GLI883" s="28"/>
      <c r="GLJ883" s="28"/>
      <c r="GLK883" s="28"/>
      <c r="GLL883" s="28"/>
      <c r="GLM883" s="28"/>
      <c r="GLN883" s="28"/>
      <c r="GLO883" s="28"/>
      <c r="GLP883" s="28"/>
      <c r="GLQ883" s="28"/>
      <c r="GLR883" s="28"/>
      <c r="GLS883" s="28"/>
      <c r="GLT883" s="28"/>
      <c r="GLU883" s="28"/>
      <c r="GLV883" s="28"/>
      <c r="GLW883" s="28"/>
      <c r="GLX883" s="28"/>
      <c r="GLY883" s="28"/>
      <c r="GLZ883" s="28"/>
      <c r="GMA883" s="28"/>
      <c r="GMB883" s="28"/>
      <c r="GMC883" s="28"/>
      <c r="GMD883" s="28"/>
      <c r="GME883" s="28"/>
      <c r="GMF883" s="28"/>
      <c r="GMG883" s="28"/>
      <c r="GMH883" s="28"/>
      <c r="GMI883" s="28"/>
      <c r="GMJ883" s="28"/>
      <c r="GMK883" s="28"/>
      <c r="GML883" s="28"/>
      <c r="GMM883" s="28"/>
      <c r="GMN883" s="28"/>
      <c r="GMO883" s="28"/>
      <c r="GMP883" s="28"/>
      <c r="GMQ883" s="28"/>
      <c r="GMR883" s="28"/>
      <c r="GMS883" s="28"/>
      <c r="GMT883" s="28"/>
      <c r="GMU883" s="28"/>
      <c r="GMV883" s="28"/>
      <c r="GMW883" s="28"/>
      <c r="GMX883" s="28"/>
      <c r="GMY883" s="28"/>
      <c r="GMZ883" s="28"/>
      <c r="GNA883" s="28"/>
      <c r="GNB883" s="28"/>
      <c r="GNC883" s="28"/>
      <c r="GND883" s="28"/>
      <c r="GNE883" s="28"/>
      <c r="GNF883" s="28"/>
      <c r="GNG883" s="28"/>
      <c r="GNH883" s="28"/>
      <c r="GNI883" s="28"/>
      <c r="GNJ883" s="28"/>
      <c r="GNK883" s="28"/>
      <c r="GNL883" s="28"/>
      <c r="GNM883" s="28"/>
      <c r="GNN883" s="28"/>
      <c r="GNO883" s="28"/>
      <c r="GNP883" s="28"/>
      <c r="GNQ883" s="28"/>
      <c r="GNR883" s="28"/>
      <c r="GNS883" s="28"/>
      <c r="GNT883" s="28"/>
      <c r="GNU883" s="28"/>
      <c r="GNV883" s="28"/>
      <c r="GNW883" s="28"/>
      <c r="GNX883" s="28"/>
      <c r="GNY883" s="28"/>
      <c r="GNZ883" s="28"/>
      <c r="GOA883" s="28"/>
      <c r="GOB883" s="28"/>
      <c r="GOC883" s="28"/>
      <c r="GOD883" s="28"/>
      <c r="GOE883" s="28"/>
      <c r="GOF883" s="28"/>
      <c r="GOG883" s="28"/>
      <c r="GOH883" s="28"/>
      <c r="GOI883" s="28"/>
      <c r="GOJ883" s="28"/>
      <c r="GOK883" s="28"/>
      <c r="GOL883" s="28"/>
      <c r="GOM883" s="28"/>
      <c r="GON883" s="28"/>
      <c r="GOO883" s="28"/>
      <c r="GOP883" s="28"/>
      <c r="GOQ883" s="28"/>
      <c r="GOR883" s="28"/>
      <c r="GOS883" s="28"/>
      <c r="GOT883" s="28"/>
      <c r="GOU883" s="28"/>
      <c r="GOV883" s="28"/>
      <c r="GOW883" s="28"/>
      <c r="GOX883" s="28"/>
      <c r="GOY883" s="28"/>
      <c r="GOZ883" s="28"/>
      <c r="GPA883" s="28"/>
      <c r="GPB883" s="28"/>
      <c r="GPC883" s="28"/>
      <c r="GPD883" s="28"/>
      <c r="GPE883" s="28"/>
      <c r="GPF883" s="28"/>
      <c r="GPG883" s="28"/>
      <c r="GPH883" s="28"/>
      <c r="GPI883" s="28"/>
      <c r="GPJ883" s="28"/>
      <c r="GPK883" s="28"/>
      <c r="GPL883" s="28"/>
      <c r="GPM883" s="28"/>
      <c r="GPN883" s="28"/>
      <c r="GPO883" s="28"/>
      <c r="GPP883" s="28"/>
      <c r="GPQ883" s="28"/>
      <c r="GPR883" s="28"/>
      <c r="GPS883" s="28"/>
      <c r="GPT883" s="28"/>
      <c r="GPU883" s="28"/>
      <c r="GPV883" s="28"/>
      <c r="GPW883" s="28"/>
      <c r="GPX883" s="28"/>
      <c r="GPY883" s="28"/>
      <c r="GPZ883" s="28"/>
      <c r="GQA883" s="28"/>
      <c r="GQB883" s="28"/>
      <c r="GQC883" s="28"/>
      <c r="GQD883" s="28"/>
      <c r="GQE883" s="28"/>
      <c r="GQF883" s="28"/>
      <c r="GQG883" s="28"/>
      <c r="GQH883" s="28"/>
      <c r="GQI883" s="28"/>
      <c r="GQJ883" s="28"/>
      <c r="GQK883" s="28"/>
      <c r="GQL883" s="28"/>
      <c r="GQM883" s="28"/>
      <c r="GQN883" s="28"/>
      <c r="GQO883" s="28"/>
      <c r="GQP883" s="28"/>
      <c r="GQQ883" s="28"/>
      <c r="GQR883" s="28"/>
      <c r="GQS883" s="28"/>
      <c r="GQT883" s="28"/>
      <c r="GQU883" s="28"/>
      <c r="GQV883" s="28"/>
      <c r="GQW883" s="28"/>
      <c r="GQX883" s="28"/>
      <c r="GQY883" s="28"/>
      <c r="GQZ883" s="28"/>
      <c r="GRA883" s="28"/>
      <c r="GRB883" s="28"/>
      <c r="GRC883" s="28"/>
      <c r="GRD883" s="28"/>
      <c r="GRE883" s="28"/>
      <c r="GRF883" s="28"/>
      <c r="GRG883" s="28"/>
      <c r="GRH883" s="28"/>
      <c r="GRI883" s="28"/>
      <c r="GRJ883" s="28"/>
      <c r="GRK883" s="28"/>
      <c r="GRL883" s="28"/>
      <c r="GRM883" s="28"/>
      <c r="GRN883" s="28"/>
      <c r="GRO883" s="28"/>
      <c r="GRP883" s="28"/>
      <c r="GRQ883" s="28"/>
      <c r="GRR883" s="28"/>
      <c r="GRS883" s="28"/>
      <c r="GRT883" s="28"/>
      <c r="GRU883" s="28"/>
      <c r="GRV883" s="28"/>
      <c r="GRW883" s="28"/>
      <c r="GRX883" s="28"/>
      <c r="GRY883" s="28"/>
      <c r="GRZ883" s="28"/>
      <c r="GSA883" s="28"/>
      <c r="GSB883" s="28"/>
      <c r="GSC883" s="28"/>
      <c r="GSD883" s="28"/>
      <c r="GSE883" s="28"/>
      <c r="GSF883" s="28"/>
      <c r="GSG883" s="28"/>
      <c r="GSH883" s="28"/>
      <c r="GSI883" s="28"/>
      <c r="GSJ883" s="28"/>
      <c r="GSK883" s="28"/>
      <c r="GSL883" s="28"/>
      <c r="GSM883" s="28"/>
      <c r="GSN883" s="28"/>
      <c r="GSO883" s="28"/>
      <c r="GSP883" s="28"/>
      <c r="GSQ883" s="28"/>
      <c r="GSR883" s="28"/>
      <c r="GSS883" s="28"/>
      <c r="GST883" s="28"/>
      <c r="GSU883" s="28"/>
      <c r="GSV883" s="28"/>
      <c r="GSW883" s="28"/>
      <c r="GSX883" s="28"/>
      <c r="GSY883" s="28"/>
      <c r="GSZ883" s="28"/>
      <c r="GTA883" s="28"/>
      <c r="GTB883" s="28"/>
      <c r="GTC883" s="28"/>
      <c r="GTD883" s="28"/>
      <c r="GTE883" s="28"/>
      <c r="GTF883" s="28"/>
      <c r="GTG883" s="28"/>
      <c r="GTH883" s="28"/>
      <c r="GTI883" s="28"/>
      <c r="GTJ883" s="28"/>
      <c r="GTK883" s="28"/>
      <c r="GTL883" s="28"/>
      <c r="GTM883" s="28"/>
      <c r="GTN883" s="28"/>
      <c r="GTO883" s="28"/>
      <c r="GTP883" s="28"/>
      <c r="GTQ883" s="28"/>
      <c r="GTR883" s="28"/>
      <c r="GTS883" s="28"/>
      <c r="GTT883" s="28"/>
      <c r="GTU883" s="28"/>
      <c r="GTV883" s="28"/>
      <c r="GTW883" s="28"/>
      <c r="GTX883" s="28"/>
      <c r="GTY883" s="28"/>
      <c r="GTZ883" s="28"/>
      <c r="GUA883" s="28"/>
      <c r="GUB883" s="28"/>
      <c r="GUC883" s="28"/>
      <c r="GUD883" s="28"/>
      <c r="GUE883" s="28"/>
      <c r="GUF883" s="28"/>
      <c r="GUG883" s="28"/>
      <c r="GUH883" s="28"/>
      <c r="GUI883" s="28"/>
      <c r="GUJ883" s="28"/>
      <c r="GUK883" s="28"/>
      <c r="GUL883" s="28"/>
      <c r="GUM883" s="28"/>
      <c r="GUN883" s="28"/>
      <c r="GUO883" s="28"/>
      <c r="GUP883" s="28"/>
      <c r="GUQ883" s="28"/>
      <c r="GUR883" s="28"/>
      <c r="GUS883" s="28"/>
      <c r="GUT883" s="28"/>
      <c r="GUU883" s="28"/>
      <c r="GUV883" s="28"/>
      <c r="GUW883" s="28"/>
      <c r="GUX883" s="28"/>
      <c r="GUY883" s="28"/>
      <c r="GUZ883" s="28"/>
      <c r="GVA883" s="28"/>
      <c r="GVB883" s="28"/>
      <c r="GVC883" s="28"/>
      <c r="GVD883" s="28"/>
      <c r="GVE883" s="28"/>
      <c r="GVF883" s="28"/>
      <c r="GVG883" s="28"/>
      <c r="GVH883" s="28"/>
      <c r="GVI883" s="28"/>
      <c r="GVJ883" s="28"/>
      <c r="GVK883" s="28"/>
      <c r="GVL883" s="28"/>
      <c r="GVM883" s="28"/>
      <c r="GVN883" s="28"/>
      <c r="GVO883" s="28"/>
      <c r="GVP883" s="28"/>
      <c r="GVQ883" s="28"/>
      <c r="GVR883" s="28"/>
      <c r="GVS883" s="28"/>
      <c r="GVT883" s="28"/>
      <c r="GVU883" s="28"/>
      <c r="GVV883" s="28"/>
      <c r="GVW883" s="28"/>
      <c r="GVX883" s="28"/>
      <c r="GVY883" s="28"/>
      <c r="GVZ883" s="28"/>
      <c r="GWA883" s="28"/>
      <c r="GWB883" s="28"/>
      <c r="GWC883" s="28"/>
      <c r="GWD883" s="28"/>
      <c r="GWE883" s="28"/>
      <c r="GWF883" s="28"/>
      <c r="GWG883" s="28"/>
      <c r="GWH883" s="28"/>
      <c r="GWI883" s="28"/>
      <c r="GWJ883" s="28"/>
      <c r="GWK883" s="28"/>
      <c r="GWL883" s="28"/>
      <c r="GWM883" s="28"/>
      <c r="GWN883" s="28"/>
      <c r="GWO883" s="28"/>
      <c r="GWP883" s="28"/>
      <c r="GWQ883" s="28"/>
      <c r="GWR883" s="28"/>
      <c r="GWS883" s="28"/>
      <c r="GWT883" s="28"/>
      <c r="GWU883" s="28"/>
      <c r="GWV883" s="28"/>
      <c r="GWW883" s="28"/>
      <c r="GWX883" s="28"/>
      <c r="GWY883" s="28"/>
      <c r="GWZ883" s="28"/>
      <c r="GXA883" s="28"/>
      <c r="GXB883" s="28"/>
      <c r="GXC883" s="28"/>
      <c r="GXD883" s="28"/>
      <c r="GXE883" s="28"/>
      <c r="GXF883" s="28"/>
      <c r="GXG883" s="28"/>
      <c r="GXH883" s="28"/>
      <c r="GXI883" s="28"/>
      <c r="GXJ883" s="28"/>
      <c r="GXK883" s="28"/>
      <c r="GXL883" s="28"/>
      <c r="GXM883" s="28"/>
      <c r="GXN883" s="28"/>
      <c r="GXO883" s="28"/>
      <c r="GXP883" s="28"/>
      <c r="GXQ883" s="28"/>
      <c r="GXR883" s="28"/>
      <c r="GXS883" s="28"/>
      <c r="GXT883" s="28"/>
      <c r="GXU883" s="28"/>
      <c r="GXV883" s="28"/>
      <c r="GXW883" s="28"/>
      <c r="GXX883" s="28"/>
      <c r="GXY883" s="28"/>
      <c r="GXZ883" s="28"/>
      <c r="GYA883" s="28"/>
      <c r="GYB883" s="28"/>
      <c r="GYC883" s="28"/>
      <c r="GYD883" s="28"/>
      <c r="GYE883" s="28"/>
      <c r="GYF883" s="28"/>
      <c r="GYG883" s="28"/>
      <c r="GYH883" s="28"/>
      <c r="GYI883" s="28"/>
      <c r="GYJ883" s="28"/>
      <c r="GYK883" s="28"/>
      <c r="GYL883" s="28"/>
      <c r="GYM883" s="28"/>
      <c r="GYN883" s="28"/>
      <c r="GYO883" s="28"/>
      <c r="GYP883" s="28"/>
      <c r="GYQ883" s="28"/>
      <c r="GYR883" s="28"/>
      <c r="GYS883" s="28"/>
      <c r="GYT883" s="28"/>
      <c r="GYU883" s="28"/>
      <c r="GYV883" s="28"/>
      <c r="GYW883" s="28"/>
      <c r="GYX883" s="28"/>
      <c r="GYY883" s="28"/>
      <c r="GYZ883" s="28"/>
      <c r="GZA883" s="28"/>
      <c r="GZB883" s="28"/>
      <c r="GZC883" s="28"/>
      <c r="GZD883" s="28"/>
      <c r="GZE883" s="28"/>
      <c r="GZF883" s="28"/>
      <c r="GZG883" s="28"/>
      <c r="GZH883" s="28"/>
      <c r="GZI883" s="28"/>
      <c r="GZJ883" s="28"/>
      <c r="GZK883" s="28"/>
      <c r="GZL883" s="28"/>
      <c r="GZM883" s="28"/>
      <c r="GZN883" s="28"/>
      <c r="GZO883" s="28"/>
      <c r="GZP883" s="28"/>
      <c r="GZQ883" s="28"/>
      <c r="GZR883" s="28"/>
      <c r="GZS883" s="28"/>
      <c r="GZT883" s="28"/>
      <c r="GZU883" s="28"/>
      <c r="GZV883" s="28"/>
      <c r="GZW883" s="28"/>
      <c r="GZX883" s="28"/>
      <c r="GZY883" s="28"/>
      <c r="GZZ883" s="28"/>
      <c r="HAA883" s="28"/>
      <c r="HAB883" s="28"/>
      <c r="HAC883" s="28"/>
      <c r="HAD883" s="28"/>
      <c r="HAE883" s="28"/>
      <c r="HAF883" s="28"/>
      <c r="HAG883" s="28"/>
      <c r="HAH883" s="28"/>
      <c r="HAI883" s="28"/>
      <c r="HAJ883" s="28"/>
      <c r="HAK883" s="28"/>
      <c r="HAL883" s="28"/>
      <c r="HAM883" s="28"/>
      <c r="HAN883" s="28"/>
      <c r="HAO883" s="28"/>
      <c r="HAP883" s="28"/>
      <c r="HAQ883" s="28"/>
      <c r="HAR883" s="28"/>
      <c r="HAS883" s="28"/>
      <c r="HAT883" s="28"/>
      <c r="HAU883" s="28"/>
      <c r="HAV883" s="28"/>
      <c r="HAW883" s="28"/>
      <c r="HAX883" s="28"/>
      <c r="HAY883" s="28"/>
      <c r="HAZ883" s="28"/>
      <c r="HBA883" s="28"/>
      <c r="HBB883" s="28"/>
      <c r="HBC883" s="28"/>
      <c r="HBD883" s="28"/>
      <c r="HBE883" s="28"/>
      <c r="HBF883" s="28"/>
      <c r="HBG883" s="28"/>
      <c r="HBH883" s="28"/>
      <c r="HBI883" s="28"/>
      <c r="HBJ883" s="28"/>
      <c r="HBK883" s="28"/>
      <c r="HBL883" s="28"/>
      <c r="HBM883" s="28"/>
      <c r="HBN883" s="28"/>
      <c r="HBO883" s="28"/>
      <c r="HBP883" s="28"/>
      <c r="HBQ883" s="28"/>
      <c r="HBR883" s="28"/>
      <c r="HBS883" s="28"/>
      <c r="HBT883" s="28"/>
      <c r="HBU883" s="28"/>
      <c r="HBV883" s="28"/>
      <c r="HBW883" s="28"/>
      <c r="HBX883" s="28"/>
      <c r="HBY883" s="28"/>
      <c r="HBZ883" s="28"/>
      <c r="HCA883" s="28"/>
      <c r="HCB883" s="28"/>
      <c r="HCC883" s="28"/>
      <c r="HCD883" s="28"/>
      <c r="HCE883" s="28"/>
      <c r="HCF883" s="28"/>
      <c r="HCG883" s="28"/>
      <c r="HCH883" s="28"/>
      <c r="HCI883" s="28"/>
      <c r="HCJ883" s="28"/>
      <c r="HCK883" s="28"/>
      <c r="HCL883" s="28"/>
      <c r="HCM883" s="28"/>
      <c r="HCN883" s="28"/>
      <c r="HCO883" s="28"/>
      <c r="HCP883" s="28"/>
      <c r="HCQ883" s="28"/>
      <c r="HCR883" s="28"/>
      <c r="HCS883" s="28"/>
      <c r="HCT883" s="28"/>
      <c r="HCU883" s="28"/>
      <c r="HCV883" s="28"/>
      <c r="HCW883" s="28"/>
      <c r="HCX883" s="28"/>
      <c r="HCY883" s="28"/>
      <c r="HCZ883" s="28"/>
      <c r="HDA883" s="28"/>
      <c r="HDB883" s="28"/>
      <c r="HDC883" s="28"/>
      <c r="HDD883" s="28"/>
      <c r="HDE883" s="28"/>
      <c r="HDF883" s="28"/>
      <c r="HDG883" s="28"/>
      <c r="HDH883" s="28"/>
      <c r="HDI883" s="28"/>
      <c r="HDJ883" s="28"/>
      <c r="HDK883" s="28"/>
      <c r="HDL883" s="28"/>
      <c r="HDM883" s="28"/>
      <c r="HDN883" s="28"/>
      <c r="HDO883" s="28"/>
      <c r="HDP883" s="28"/>
      <c r="HDQ883" s="28"/>
      <c r="HDR883" s="28"/>
      <c r="HDS883" s="28"/>
      <c r="HDT883" s="28"/>
      <c r="HDU883" s="28"/>
      <c r="HDV883" s="28"/>
      <c r="HDW883" s="28"/>
      <c r="HDX883" s="28"/>
      <c r="HDY883" s="28"/>
      <c r="HDZ883" s="28"/>
      <c r="HEA883" s="28"/>
      <c r="HEB883" s="28"/>
      <c r="HEC883" s="28"/>
      <c r="HED883" s="28"/>
      <c r="HEE883" s="28"/>
      <c r="HEF883" s="28"/>
      <c r="HEG883" s="28"/>
      <c r="HEH883" s="28"/>
      <c r="HEI883" s="28"/>
      <c r="HEJ883" s="28"/>
      <c r="HEK883" s="28"/>
      <c r="HEL883" s="28"/>
      <c r="HEM883" s="28"/>
      <c r="HEN883" s="28"/>
      <c r="HEO883" s="28"/>
      <c r="HEP883" s="28"/>
      <c r="HEQ883" s="28"/>
      <c r="HER883" s="28"/>
      <c r="HES883" s="28"/>
      <c r="HET883" s="28"/>
      <c r="HEU883" s="28"/>
      <c r="HEV883" s="28"/>
      <c r="HEW883" s="28"/>
      <c r="HEX883" s="28"/>
      <c r="HEY883" s="28"/>
      <c r="HEZ883" s="28"/>
      <c r="HFA883" s="28"/>
      <c r="HFB883" s="28"/>
      <c r="HFC883" s="28"/>
      <c r="HFD883" s="28"/>
      <c r="HFE883" s="28"/>
      <c r="HFF883" s="28"/>
      <c r="HFG883" s="28"/>
      <c r="HFH883" s="28"/>
      <c r="HFI883" s="28"/>
      <c r="HFJ883" s="28"/>
      <c r="HFK883" s="28"/>
      <c r="HFL883" s="28"/>
      <c r="HFM883" s="28"/>
      <c r="HFN883" s="28"/>
      <c r="HFO883" s="28"/>
      <c r="HFP883" s="28"/>
      <c r="HFQ883" s="28"/>
      <c r="HFR883" s="28"/>
      <c r="HFS883" s="28"/>
      <c r="HFT883" s="28"/>
      <c r="HFU883" s="28"/>
      <c r="HFV883" s="28"/>
      <c r="HFW883" s="28"/>
      <c r="HFX883" s="28"/>
      <c r="HFY883" s="28"/>
      <c r="HFZ883" s="28"/>
      <c r="HGA883" s="28"/>
      <c r="HGB883" s="28"/>
      <c r="HGC883" s="28"/>
      <c r="HGD883" s="28"/>
      <c r="HGE883" s="28"/>
      <c r="HGF883" s="28"/>
      <c r="HGG883" s="28"/>
      <c r="HGH883" s="28"/>
      <c r="HGI883" s="28"/>
      <c r="HGJ883" s="28"/>
      <c r="HGK883" s="28"/>
      <c r="HGL883" s="28"/>
      <c r="HGM883" s="28"/>
      <c r="HGN883" s="28"/>
      <c r="HGO883" s="28"/>
      <c r="HGP883" s="28"/>
      <c r="HGQ883" s="28"/>
      <c r="HGR883" s="28"/>
      <c r="HGS883" s="28"/>
      <c r="HGT883" s="28"/>
      <c r="HGU883" s="28"/>
      <c r="HGV883" s="28"/>
      <c r="HGW883" s="28"/>
      <c r="HGX883" s="28"/>
      <c r="HGY883" s="28"/>
      <c r="HGZ883" s="28"/>
      <c r="HHA883" s="28"/>
      <c r="HHB883" s="28"/>
      <c r="HHC883" s="28"/>
      <c r="HHD883" s="28"/>
      <c r="HHE883" s="28"/>
      <c r="HHF883" s="28"/>
      <c r="HHG883" s="28"/>
      <c r="HHH883" s="28"/>
      <c r="HHI883" s="28"/>
      <c r="HHJ883" s="28"/>
      <c r="HHK883" s="28"/>
      <c r="HHL883" s="28"/>
      <c r="HHM883" s="28"/>
      <c r="HHN883" s="28"/>
      <c r="HHO883" s="28"/>
      <c r="HHP883" s="28"/>
      <c r="HHQ883" s="28"/>
      <c r="HHR883" s="28"/>
      <c r="HHS883" s="28"/>
      <c r="HHT883" s="28"/>
      <c r="HHU883" s="28"/>
      <c r="HHV883" s="28"/>
      <c r="HHW883" s="28"/>
      <c r="HHX883" s="28"/>
      <c r="HHY883" s="28"/>
      <c r="HHZ883" s="28"/>
      <c r="HIA883" s="28"/>
      <c r="HIB883" s="28"/>
      <c r="HIC883" s="28"/>
      <c r="HID883" s="28"/>
      <c r="HIE883" s="28"/>
      <c r="HIF883" s="28"/>
      <c r="HIG883" s="28"/>
      <c r="HIH883" s="28"/>
      <c r="HII883" s="28"/>
      <c r="HIJ883" s="28"/>
      <c r="HIK883" s="28"/>
      <c r="HIL883" s="28"/>
      <c r="HIM883" s="28"/>
      <c r="HIN883" s="28"/>
      <c r="HIO883" s="28"/>
      <c r="HIP883" s="28"/>
      <c r="HIQ883" s="28"/>
      <c r="HIR883" s="28"/>
      <c r="HIS883" s="28"/>
      <c r="HIT883" s="28"/>
      <c r="HIU883" s="28"/>
      <c r="HIV883" s="28"/>
      <c r="HIW883" s="28"/>
      <c r="HIX883" s="28"/>
      <c r="HIY883" s="28"/>
      <c r="HIZ883" s="28"/>
      <c r="HJA883" s="28"/>
      <c r="HJB883" s="28"/>
      <c r="HJC883" s="28"/>
      <c r="HJD883" s="28"/>
      <c r="HJE883" s="28"/>
      <c r="HJF883" s="28"/>
      <c r="HJG883" s="28"/>
      <c r="HJH883" s="28"/>
      <c r="HJI883" s="28"/>
      <c r="HJJ883" s="28"/>
      <c r="HJK883" s="28"/>
      <c r="HJL883" s="28"/>
      <c r="HJM883" s="28"/>
      <c r="HJN883" s="28"/>
      <c r="HJO883" s="28"/>
      <c r="HJP883" s="28"/>
      <c r="HJQ883" s="28"/>
      <c r="HJR883" s="28"/>
      <c r="HJS883" s="28"/>
      <c r="HJT883" s="28"/>
      <c r="HJU883" s="28"/>
      <c r="HJV883" s="28"/>
      <c r="HJW883" s="28"/>
      <c r="HJX883" s="28"/>
      <c r="HJY883" s="28"/>
      <c r="HJZ883" s="28"/>
      <c r="HKA883" s="28"/>
      <c r="HKB883" s="28"/>
      <c r="HKC883" s="28"/>
      <c r="HKD883" s="28"/>
      <c r="HKE883" s="28"/>
      <c r="HKF883" s="28"/>
      <c r="HKG883" s="28"/>
      <c r="HKH883" s="28"/>
      <c r="HKI883" s="28"/>
      <c r="HKJ883" s="28"/>
      <c r="HKK883" s="28"/>
      <c r="HKL883" s="28"/>
      <c r="HKM883" s="28"/>
      <c r="HKN883" s="28"/>
      <c r="HKO883" s="28"/>
      <c r="HKP883" s="28"/>
      <c r="HKQ883" s="28"/>
      <c r="HKR883" s="28"/>
      <c r="HKS883" s="28"/>
      <c r="HKT883" s="28"/>
      <c r="HKU883" s="28"/>
      <c r="HKV883" s="28"/>
      <c r="HKW883" s="28"/>
      <c r="HKX883" s="28"/>
      <c r="HKY883" s="28"/>
      <c r="HKZ883" s="28"/>
      <c r="HLA883" s="28"/>
      <c r="HLB883" s="28"/>
      <c r="HLC883" s="28"/>
      <c r="HLD883" s="28"/>
      <c r="HLE883" s="28"/>
      <c r="HLF883" s="28"/>
      <c r="HLG883" s="28"/>
      <c r="HLH883" s="28"/>
      <c r="HLI883" s="28"/>
      <c r="HLJ883" s="28"/>
      <c r="HLK883" s="28"/>
      <c r="HLL883" s="28"/>
      <c r="HLM883" s="28"/>
      <c r="HLN883" s="28"/>
      <c r="HLO883" s="28"/>
      <c r="HLP883" s="28"/>
      <c r="HLQ883" s="28"/>
      <c r="HLR883" s="28"/>
      <c r="HLS883" s="28"/>
      <c r="HLT883" s="28"/>
      <c r="HLU883" s="28"/>
      <c r="HLV883" s="28"/>
      <c r="HLW883" s="28"/>
      <c r="HLX883" s="28"/>
      <c r="HLY883" s="28"/>
      <c r="HLZ883" s="28"/>
      <c r="HMA883" s="28"/>
      <c r="HMB883" s="28"/>
      <c r="HMC883" s="28"/>
      <c r="HMD883" s="28"/>
      <c r="HME883" s="28"/>
      <c r="HMF883" s="28"/>
      <c r="HMG883" s="28"/>
      <c r="HMH883" s="28"/>
      <c r="HMI883" s="28"/>
      <c r="HMJ883" s="28"/>
      <c r="HMK883" s="28"/>
      <c r="HML883" s="28"/>
      <c r="HMM883" s="28"/>
      <c r="HMN883" s="28"/>
      <c r="HMO883" s="28"/>
      <c r="HMP883" s="28"/>
      <c r="HMQ883" s="28"/>
      <c r="HMR883" s="28"/>
      <c r="HMS883" s="28"/>
      <c r="HMT883" s="28"/>
      <c r="HMU883" s="28"/>
      <c r="HMV883" s="28"/>
      <c r="HMW883" s="28"/>
      <c r="HMX883" s="28"/>
      <c r="HMY883" s="28"/>
      <c r="HMZ883" s="28"/>
      <c r="HNA883" s="28"/>
      <c r="HNB883" s="28"/>
      <c r="HNC883" s="28"/>
      <c r="HND883" s="28"/>
      <c r="HNE883" s="28"/>
      <c r="HNF883" s="28"/>
      <c r="HNG883" s="28"/>
      <c r="HNH883" s="28"/>
      <c r="HNI883" s="28"/>
      <c r="HNJ883" s="28"/>
      <c r="HNK883" s="28"/>
      <c r="HNL883" s="28"/>
      <c r="HNM883" s="28"/>
      <c r="HNN883" s="28"/>
      <c r="HNO883" s="28"/>
      <c r="HNP883" s="28"/>
      <c r="HNQ883" s="28"/>
      <c r="HNR883" s="28"/>
      <c r="HNS883" s="28"/>
      <c r="HNT883" s="28"/>
      <c r="HNU883" s="28"/>
      <c r="HNV883" s="28"/>
      <c r="HNW883" s="28"/>
      <c r="HNX883" s="28"/>
      <c r="HNY883" s="28"/>
      <c r="HNZ883" s="28"/>
      <c r="HOA883" s="28"/>
      <c r="HOB883" s="28"/>
      <c r="HOC883" s="28"/>
      <c r="HOD883" s="28"/>
      <c r="HOE883" s="28"/>
      <c r="HOF883" s="28"/>
      <c r="HOG883" s="28"/>
      <c r="HOH883" s="28"/>
      <c r="HOI883" s="28"/>
      <c r="HOJ883" s="28"/>
      <c r="HOK883" s="28"/>
      <c r="HOL883" s="28"/>
      <c r="HOM883" s="28"/>
      <c r="HON883" s="28"/>
      <c r="HOO883" s="28"/>
      <c r="HOP883" s="28"/>
      <c r="HOQ883" s="28"/>
      <c r="HOR883" s="28"/>
      <c r="HOS883" s="28"/>
      <c r="HOT883" s="28"/>
      <c r="HOU883" s="28"/>
      <c r="HOV883" s="28"/>
      <c r="HOW883" s="28"/>
      <c r="HOX883" s="28"/>
      <c r="HOY883" s="28"/>
      <c r="HOZ883" s="28"/>
      <c r="HPA883" s="28"/>
      <c r="HPB883" s="28"/>
      <c r="HPC883" s="28"/>
      <c r="HPD883" s="28"/>
      <c r="HPE883" s="28"/>
      <c r="HPF883" s="28"/>
      <c r="HPG883" s="28"/>
      <c r="HPH883" s="28"/>
      <c r="HPI883" s="28"/>
      <c r="HPJ883" s="28"/>
      <c r="HPK883" s="28"/>
      <c r="HPL883" s="28"/>
      <c r="HPM883" s="28"/>
      <c r="HPN883" s="28"/>
      <c r="HPO883" s="28"/>
      <c r="HPP883" s="28"/>
      <c r="HPQ883" s="28"/>
      <c r="HPR883" s="28"/>
      <c r="HPS883" s="28"/>
      <c r="HPT883" s="28"/>
      <c r="HPU883" s="28"/>
      <c r="HPV883" s="28"/>
      <c r="HPW883" s="28"/>
      <c r="HPX883" s="28"/>
      <c r="HPY883" s="28"/>
      <c r="HPZ883" s="28"/>
      <c r="HQA883" s="28"/>
      <c r="HQB883" s="28"/>
      <c r="HQC883" s="28"/>
      <c r="HQD883" s="28"/>
      <c r="HQE883" s="28"/>
      <c r="HQF883" s="28"/>
      <c r="HQG883" s="28"/>
      <c r="HQH883" s="28"/>
      <c r="HQI883" s="28"/>
      <c r="HQJ883" s="28"/>
      <c r="HQK883" s="28"/>
      <c r="HQL883" s="28"/>
      <c r="HQM883" s="28"/>
      <c r="HQN883" s="28"/>
      <c r="HQO883" s="28"/>
      <c r="HQP883" s="28"/>
      <c r="HQQ883" s="28"/>
      <c r="HQR883" s="28"/>
      <c r="HQS883" s="28"/>
      <c r="HQT883" s="28"/>
      <c r="HQU883" s="28"/>
      <c r="HQV883" s="28"/>
      <c r="HQW883" s="28"/>
      <c r="HQX883" s="28"/>
      <c r="HQY883" s="28"/>
      <c r="HQZ883" s="28"/>
      <c r="HRA883" s="28"/>
      <c r="HRB883" s="28"/>
      <c r="HRC883" s="28"/>
      <c r="HRD883" s="28"/>
      <c r="HRE883" s="28"/>
      <c r="HRF883" s="28"/>
      <c r="HRG883" s="28"/>
      <c r="HRH883" s="28"/>
      <c r="HRI883" s="28"/>
      <c r="HRJ883" s="28"/>
      <c r="HRK883" s="28"/>
      <c r="HRL883" s="28"/>
      <c r="HRM883" s="28"/>
      <c r="HRN883" s="28"/>
      <c r="HRO883" s="28"/>
      <c r="HRP883" s="28"/>
      <c r="HRQ883" s="28"/>
      <c r="HRR883" s="28"/>
      <c r="HRS883" s="28"/>
      <c r="HRT883" s="28"/>
      <c r="HRU883" s="28"/>
      <c r="HRV883" s="28"/>
      <c r="HRW883" s="28"/>
      <c r="HRX883" s="28"/>
      <c r="HRY883" s="28"/>
      <c r="HRZ883" s="28"/>
      <c r="HSA883" s="28"/>
      <c r="HSB883" s="28"/>
      <c r="HSC883" s="28"/>
      <c r="HSD883" s="28"/>
      <c r="HSE883" s="28"/>
      <c r="HSF883" s="28"/>
      <c r="HSG883" s="28"/>
      <c r="HSH883" s="28"/>
      <c r="HSI883" s="28"/>
      <c r="HSJ883" s="28"/>
      <c r="HSK883" s="28"/>
      <c r="HSL883" s="28"/>
      <c r="HSM883" s="28"/>
      <c r="HSN883" s="28"/>
      <c r="HSO883" s="28"/>
      <c r="HSP883" s="28"/>
      <c r="HSQ883" s="28"/>
      <c r="HSR883" s="28"/>
      <c r="HSS883" s="28"/>
      <c r="HST883" s="28"/>
      <c r="HSU883" s="28"/>
      <c r="HSV883" s="28"/>
      <c r="HSW883" s="28"/>
      <c r="HSX883" s="28"/>
      <c r="HSY883" s="28"/>
      <c r="HSZ883" s="28"/>
      <c r="HTA883" s="28"/>
      <c r="HTB883" s="28"/>
      <c r="HTC883" s="28"/>
      <c r="HTD883" s="28"/>
      <c r="HTE883" s="28"/>
      <c r="HTF883" s="28"/>
      <c r="HTG883" s="28"/>
      <c r="HTH883" s="28"/>
      <c r="HTI883" s="28"/>
      <c r="HTJ883" s="28"/>
      <c r="HTK883" s="28"/>
      <c r="HTL883" s="28"/>
      <c r="HTM883" s="28"/>
      <c r="HTN883" s="28"/>
      <c r="HTO883" s="28"/>
      <c r="HTP883" s="28"/>
      <c r="HTQ883" s="28"/>
      <c r="HTR883" s="28"/>
      <c r="HTS883" s="28"/>
      <c r="HTT883" s="28"/>
      <c r="HTU883" s="28"/>
      <c r="HTV883" s="28"/>
      <c r="HTW883" s="28"/>
      <c r="HTX883" s="28"/>
      <c r="HTY883" s="28"/>
      <c r="HTZ883" s="28"/>
      <c r="HUA883" s="28"/>
      <c r="HUB883" s="28"/>
      <c r="HUC883" s="28"/>
      <c r="HUD883" s="28"/>
      <c r="HUE883" s="28"/>
      <c r="HUF883" s="28"/>
      <c r="HUG883" s="28"/>
      <c r="HUH883" s="28"/>
      <c r="HUI883" s="28"/>
      <c r="HUJ883" s="28"/>
      <c r="HUK883" s="28"/>
      <c r="HUL883" s="28"/>
      <c r="HUM883" s="28"/>
      <c r="HUN883" s="28"/>
      <c r="HUO883" s="28"/>
      <c r="HUP883" s="28"/>
      <c r="HUQ883" s="28"/>
      <c r="HUR883" s="28"/>
      <c r="HUS883" s="28"/>
      <c r="HUT883" s="28"/>
      <c r="HUU883" s="28"/>
      <c r="HUV883" s="28"/>
      <c r="HUW883" s="28"/>
      <c r="HUX883" s="28"/>
      <c r="HUY883" s="28"/>
      <c r="HUZ883" s="28"/>
      <c r="HVA883" s="28"/>
      <c r="HVB883" s="28"/>
      <c r="HVC883" s="28"/>
      <c r="HVD883" s="28"/>
      <c r="HVE883" s="28"/>
      <c r="HVF883" s="28"/>
      <c r="HVG883" s="28"/>
      <c r="HVH883" s="28"/>
      <c r="HVI883" s="28"/>
      <c r="HVJ883" s="28"/>
      <c r="HVK883" s="28"/>
      <c r="HVL883" s="28"/>
      <c r="HVM883" s="28"/>
      <c r="HVN883" s="28"/>
      <c r="HVO883" s="28"/>
      <c r="HVP883" s="28"/>
      <c r="HVQ883" s="28"/>
      <c r="HVR883" s="28"/>
      <c r="HVS883" s="28"/>
      <c r="HVT883" s="28"/>
      <c r="HVU883" s="28"/>
      <c r="HVV883" s="28"/>
      <c r="HVW883" s="28"/>
      <c r="HVX883" s="28"/>
      <c r="HVY883" s="28"/>
      <c r="HVZ883" s="28"/>
      <c r="HWA883" s="28"/>
      <c r="HWB883" s="28"/>
      <c r="HWC883" s="28"/>
      <c r="HWD883" s="28"/>
      <c r="HWE883" s="28"/>
      <c r="HWF883" s="28"/>
      <c r="HWG883" s="28"/>
      <c r="HWH883" s="28"/>
      <c r="HWI883" s="28"/>
      <c r="HWJ883" s="28"/>
      <c r="HWK883" s="28"/>
      <c r="HWL883" s="28"/>
      <c r="HWM883" s="28"/>
      <c r="HWN883" s="28"/>
      <c r="HWO883" s="28"/>
      <c r="HWP883" s="28"/>
      <c r="HWQ883" s="28"/>
      <c r="HWR883" s="28"/>
      <c r="HWS883" s="28"/>
      <c r="HWT883" s="28"/>
      <c r="HWU883" s="28"/>
      <c r="HWV883" s="28"/>
      <c r="HWW883" s="28"/>
      <c r="HWX883" s="28"/>
      <c r="HWY883" s="28"/>
      <c r="HWZ883" s="28"/>
      <c r="HXA883" s="28"/>
      <c r="HXB883" s="28"/>
      <c r="HXC883" s="28"/>
      <c r="HXD883" s="28"/>
      <c r="HXE883" s="28"/>
      <c r="HXF883" s="28"/>
      <c r="HXG883" s="28"/>
      <c r="HXH883" s="28"/>
      <c r="HXI883" s="28"/>
      <c r="HXJ883" s="28"/>
      <c r="HXK883" s="28"/>
      <c r="HXL883" s="28"/>
      <c r="HXM883" s="28"/>
      <c r="HXN883" s="28"/>
      <c r="HXO883" s="28"/>
      <c r="HXP883" s="28"/>
      <c r="HXQ883" s="28"/>
      <c r="HXR883" s="28"/>
      <c r="HXS883" s="28"/>
      <c r="HXT883" s="28"/>
      <c r="HXU883" s="28"/>
      <c r="HXV883" s="28"/>
      <c r="HXW883" s="28"/>
      <c r="HXX883" s="28"/>
      <c r="HXY883" s="28"/>
      <c r="HXZ883" s="28"/>
      <c r="HYA883" s="28"/>
      <c r="HYB883" s="28"/>
      <c r="HYC883" s="28"/>
      <c r="HYD883" s="28"/>
      <c r="HYE883" s="28"/>
      <c r="HYF883" s="28"/>
      <c r="HYG883" s="28"/>
      <c r="HYH883" s="28"/>
      <c r="HYI883" s="28"/>
      <c r="HYJ883" s="28"/>
      <c r="HYK883" s="28"/>
      <c r="HYL883" s="28"/>
      <c r="HYM883" s="28"/>
      <c r="HYN883" s="28"/>
      <c r="HYO883" s="28"/>
      <c r="HYP883" s="28"/>
      <c r="HYQ883" s="28"/>
      <c r="HYR883" s="28"/>
      <c r="HYS883" s="28"/>
      <c r="HYT883" s="28"/>
      <c r="HYU883" s="28"/>
      <c r="HYV883" s="28"/>
      <c r="HYW883" s="28"/>
      <c r="HYX883" s="28"/>
      <c r="HYY883" s="28"/>
      <c r="HYZ883" s="28"/>
      <c r="HZA883" s="28"/>
      <c r="HZB883" s="28"/>
      <c r="HZC883" s="28"/>
      <c r="HZD883" s="28"/>
      <c r="HZE883" s="28"/>
      <c r="HZF883" s="28"/>
      <c r="HZG883" s="28"/>
      <c r="HZH883" s="28"/>
      <c r="HZI883" s="28"/>
      <c r="HZJ883" s="28"/>
      <c r="HZK883" s="28"/>
      <c r="HZL883" s="28"/>
      <c r="HZM883" s="28"/>
      <c r="HZN883" s="28"/>
      <c r="HZO883" s="28"/>
      <c r="HZP883" s="28"/>
      <c r="HZQ883" s="28"/>
      <c r="HZR883" s="28"/>
      <c r="HZS883" s="28"/>
      <c r="HZT883" s="28"/>
      <c r="HZU883" s="28"/>
      <c r="HZV883" s="28"/>
      <c r="HZW883" s="28"/>
      <c r="HZX883" s="28"/>
      <c r="HZY883" s="28"/>
      <c r="HZZ883" s="28"/>
      <c r="IAA883" s="28"/>
      <c r="IAB883" s="28"/>
      <c r="IAC883" s="28"/>
      <c r="IAD883" s="28"/>
      <c r="IAE883" s="28"/>
      <c r="IAF883" s="28"/>
      <c r="IAG883" s="28"/>
      <c r="IAH883" s="28"/>
      <c r="IAI883" s="28"/>
      <c r="IAJ883" s="28"/>
      <c r="IAK883" s="28"/>
      <c r="IAL883" s="28"/>
      <c r="IAM883" s="28"/>
      <c r="IAN883" s="28"/>
      <c r="IAO883" s="28"/>
      <c r="IAP883" s="28"/>
      <c r="IAQ883" s="28"/>
      <c r="IAR883" s="28"/>
      <c r="IAS883" s="28"/>
      <c r="IAT883" s="28"/>
      <c r="IAU883" s="28"/>
      <c r="IAV883" s="28"/>
      <c r="IAW883" s="28"/>
      <c r="IAX883" s="28"/>
      <c r="IAY883" s="28"/>
      <c r="IAZ883" s="28"/>
      <c r="IBA883" s="28"/>
      <c r="IBB883" s="28"/>
      <c r="IBC883" s="28"/>
      <c r="IBD883" s="28"/>
      <c r="IBE883" s="28"/>
      <c r="IBF883" s="28"/>
      <c r="IBG883" s="28"/>
      <c r="IBH883" s="28"/>
      <c r="IBI883" s="28"/>
      <c r="IBJ883" s="28"/>
      <c r="IBK883" s="28"/>
      <c r="IBL883" s="28"/>
      <c r="IBM883" s="28"/>
      <c r="IBN883" s="28"/>
      <c r="IBO883" s="28"/>
      <c r="IBP883" s="28"/>
      <c r="IBQ883" s="28"/>
      <c r="IBR883" s="28"/>
      <c r="IBS883" s="28"/>
      <c r="IBT883" s="28"/>
      <c r="IBU883" s="28"/>
      <c r="IBV883" s="28"/>
      <c r="IBW883" s="28"/>
      <c r="IBX883" s="28"/>
      <c r="IBY883" s="28"/>
      <c r="IBZ883" s="28"/>
      <c r="ICA883" s="28"/>
      <c r="ICB883" s="28"/>
      <c r="ICC883" s="28"/>
      <c r="ICD883" s="28"/>
      <c r="ICE883" s="28"/>
      <c r="ICF883" s="28"/>
      <c r="ICG883" s="28"/>
      <c r="ICH883" s="28"/>
      <c r="ICI883" s="28"/>
      <c r="ICJ883" s="28"/>
      <c r="ICK883" s="28"/>
      <c r="ICL883" s="28"/>
      <c r="ICM883" s="28"/>
      <c r="ICN883" s="28"/>
      <c r="ICO883" s="28"/>
      <c r="ICP883" s="28"/>
      <c r="ICQ883" s="28"/>
      <c r="ICR883" s="28"/>
      <c r="ICS883" s="28"/>
      <c r="ICT883" s="28"/>
      <c r="ICU883" s="28"/>
      <c r="ICV883" s="28"/>
      <c r="ICW883" s="28"/>
      <c r="ICX883" s="28"/>
      <c r="ICY883" s="28"/>
      <c r="ICZ883" s="28"/>
      <c r="IDA883" s="28"/>
      <c r="IDB883" s="28"/>
      <c r="IDC883" s="28"/>
      <c r="IDD883" s="28"/>
      <c r="IDE883" s="28"/>
      <c r="IDF883" s="28"/>
      <c r="IDG883" s="28"/>
      <c r="IDH883" s="28"/>
      <c r="IDI883" s="28"/>
      <c r="IDJ883" s="28"/>
      <c r="IDK883" s="28"/>
      <c r="IDL883" s="28"/>
      <c r="IDM883" s="28"/>
      <c r="IDN883" s="28"/>
      <c r="IDO883" s="28"/>
      <c r="IDP883" s="28"/>
      <c r="IDQ883" s="28"/>
      <c r="IDR883" s="28"/>
      <c r="IDS883" s="28"/>
      <c r="IDT883" s="28"/>
      <c r="IDU883" s="28"/>
      <c r="IDV883" s="28"/>
      <c r="IDW883" s="28"/>
      <c r="IDX883" s="28"/>
      <c r="IDY883" s="28"/>
      <c r="IDZ883" s="28"/>
      <c r="IEA883" s="28"/>
      <c r="IEB883" s="28"/>
      <c r="IEC883" s="28"/>
      <c r="IED883" s="28"/>
      <c r="IEE883" s="28"/>
      <c r="IEF883" s="28"/>
      <c r="IEG883" s="28"/>
      <c r="IEH883" s="28"/>
      <c r="IEI883" s="28"/>
      <c r="IEJ883" s="28"/>
      <c r="IEK883" s="28"/>
      <c r="IEL883" s="28"/>
      <c r="IEM883" s="28"/>
      <c r="IEN883" s="28"/>
      <c r="IEO883" s="28"/>
      <c r="IEP883" s="28"/>
      <c r="IEQ883" s="28"/>
      <c r="IER883" s="28"/>
      <c r="IES883" s="28"/>
      <c r="IET883" s="28"/>
      <c r="IEU883" s="28"/>
      <c r="IEV883" s="28"/>
      <c r="IEW883" s="28"/>
      <c r="IEX883" s="28"/>
      <c r="IEY883" s="28"/>
      <c r="IEZ883" s="28"/>
      <c r="IFA883" s="28"/>
      <c r="IFB883" s="28"/>
      <c r="IFC883" s="28"/>
      <c r="IFD883" s="28"/>
      <c r="IFE883" s="28"/>
      <c r="IFF883" s="28"/>
      <c r="IFG883" s="28"/>
      <c r="IFH883" s="28"/>
      <c r="IFI883" s="28"/>
      <c r="IFJ883" s="28"/>
      <c r="IFK883" s="28"/>
      <c r="IFL883" s="28"/>
      <c r="IFM883" s="28"/>
      <c r="IFN883" s="28"/>
      <c r="IFO883" s="28"/>
      <c r="IFP883" s="28"/>
      <c r="IFQ883" s="28"/>
      <c r="IFR883" s="28"/>
      <c r="IFS883" s="28"/>
      <c r="IFT883" s="28"/>
      <c r="IFU883" s="28"/>
      <c r="IFV883" s="28"/>
      <c r="IFW883" s="28"/>
      <c r="IFX883" s="28"/>
      <c r="IFY883" s="28"/>
      <c r="IFZ883" s="28"/>
      <c r="IGA883" s="28"/>
      <c r="IGB883" s="28"/>
      <c r="IGC883" s="28"/>
      <c r="IGD883" s="28"/>
      <c r="IGE883" s="28"/>
      <c r="IGF883" s="28"/>
      <c r="IGG883" s="28"/>
      <c r="IGH883" s="28"/>
      <c r="IGI883" s="28"/>
      <c r="IGJ883" s="28"/>
      <c r="IGK883" s="28"/>
      <c r="IGL883" s="28"/>
      <c r="IGM883" s="28"/>
      <c r="IGN883" s="28"/>
      <c r="IGO883" s="28"/>
      <c r="IGP883" s="28"/>
      <c r="IGQ883" s="28"/>
      <c r="IGR883" s="28"/>
      <c r="IGS883" s="28"/>
      <c r="IGT883" s="28"/>
      <c r="IGU883" s="28"/>
      <c r="IGV883" s="28"/>
      <c r="IGW883" s="28"/>
      <c r="IGX883" s="28"/>
      <c r="IGY883" s="28"/>
      <c r="IGZ883" s="28"/>
      <c r="IHA883" s="28"/>
      <c r="IHB883" s="28"/>
      <c r="IHC883" s="28"/>
      <c r="IHD883" s="28"/>
      <c r="IHE883" s="28"/>
      <c r="IHF883" s="28"/>
      <c r="IHG883" s="28"/>
      <c r="IHH883" s="28"/>
      <c r="IHI883" s="28"/>
      <c r="IHJ883" s="28"/>
      <c r="IHK883" s="28"/>
      <c r="IHL883" s="28"/>
      <c r="IHM883" s="28"/>
      <c r="IHN883" s="28"/>
      <c r="IHO883" s="28"/>
      <c r="IHP883" s="28"/>
      <c r="IHQ883" s="28"/>
      <c r="IHR883" s="28"/>
      <c r="IHS883" s="28"/>
      <c r="IHT883" s="28"/>
      <c r="IHU883" s="28"/>
      <c r="IHV883" s="28"/>
      <c r="IHW883" s="28"/>
      <c r="IHX883" s="28"/>
      <c r="IHY883" s="28"/>
      <c r="IHZ883" s="28"/>
      <c r="IIA883" s="28"/>
      <c r="IIB883" s="28"/>
      <c r="IIC883" s="28"/>
      <c r="IID883" s="28"/>
      <c r="IIE883" s="28"/>
      <c r="IIF883" s="28"/>
      <c r="IIG883" s="28"/>
      <c r="IIH883" s="28"/>
      <c r="III883" s="28"/>
      <c r="IIJ883" s="28"/>
      <c r="IIK883" s="28"/>
      <c r="IIL883" s="28"/>
      <c r="IIM883" s="28"/>
      <c r="IIN883" s="28"/>
      <c r="IIO883" s="28"/>
      <c r="IIP883" s="28"/>
      <c r="IIQ883" s="28"/>
      <c r="IIR883" s="28"/>
      <c r="IIS883" s="28"/>
      <c r="IIT883" s="28"/>
      <c r="IIU883" s="28"/>
      <c r="IIV883" s="28"/>
      <c r="IIW883" s="28"/>
      <c r="IIX883" s="28"/>
      <c r="IIY883" s="28"/>
      <c r="IIZ883" s="28"/>
      <c r="IJA883" s="28"/>
      <c r="IJB883" s="28"/>
      <c r="IJC883" s="28"/>
      <c r="IJD883" s="28"/>
      <c r="IJE883" s="28"/>
      <c r="IJF883" s="28"/>
      <c r="IJG883" s="28"/>
      <c r="IJH883" s="28"/>
      <c r="IJI883" s="28"/>
      <c r="IJJ883" s="28"/>
      <c r="IJK883" s="28"/>
      <c r="IJL883" s="28"/>
      <c r="IJM883" s="28"/>
      <c r="IJN883" s="28"/>
      <c r="IJO883" s="28"/>
      <c r="IJP883" s="28"/>
      <c r="IJQ883" s="28"/>
      <c r="IJR883" s="28"/>
      <c r="IJS883" s="28"/>
      <c r="IJT883" s="28"/>
      <c r="IJU883" s="28"/>
      <c r="IJV883" s="28"/>
      <c r="IJW883" s="28"/>
      <c r="IJX883" s="28"/>
      <c r="IJY883" s="28"/>
      <c r="IJZ883" s="28"/>
      <c r="IKA883" s="28"/>
      <c r="IKB883" s="28"/>
      <c r="IKC883" s="28"/>
      <c r="IKD883" s="28"/>
      <c r="IKE883" s="28"/>
      <c r="IKF883" s="28"/>
      <c r="IKG883" s="28"/>
      <c r="IKH883" s="28"/>
      <c r="IKI883" s="28"/>
      <c r="IKJ883" s="28"/>
      <c r="IKK883" s="28"/>
      <c r="IKL883" s="28"/>
      <c r="IKM883" s="28"/>
      <c r="IKN883" s="28"/>
      <c r="IKO883" s="28"/>
      <c r="IKP883" s="28"/>
      <c r="IKQ883" s="28"/>
      <c r="IKR883" s="28"/>
      <c r="IKS883" s="28"/>
      <c r="IKT883" s="28"/>
      <c r="IKU883" s="28"/>
      <c r="IKV883" s="28"/>
      <c r="IKW883" s="28"/>
      <c r="IKX883" s="28"/>
      <c r="IKY883" s="28"/>
      <c r="IKZ883" s="28"/>
      <c r="ILA883" s="28"/>
      <c r="ILB883" s="28"/>
      <c r="ILC883" s="28"/>
      <c r="ILD883" s="28"/>
      <c r="ILE883" s="28"/>
      <c r="ILF883" s="28"/>
      <c r="ILG883" s="28"/>
      <c r="ILH883" s="28"/>
      <c r="ILI883" s="28"/>
      <c r="ILJ883" s="28"/>
      <c r="ILK883" s="28"/>
      <c r="ILL883" s="28"/>
      <c r="ILM883" s="28"/>
      <c r="ILN883" s="28"/>
      <c r="ILO883" s="28"/>
      <c r="ILP883" s="28"/>
      <c r="ILQ883" s="28"/>
      <c r="ILR883" s="28"/>
      <c r="ILS883" s="28"/>
      <c r="ILT883" s="28"/>
      <c r="ILU883" s="28"/>
      <c r="ILV883" s="28"/>
      <c r="ILW883" s="28"/>
      <c r="ILX883" s="28"/>
      <c r="ILY883" s="28"/>
      <c r="ILZ883" s="28"/>
      <c r="IMA883" s="28"/>
      <c r="IMB883" s="28"/>
      <c r="IMC883" s="28"/>
      <c r="IMD883" s="28"/>
      <c r="IME883" s="28"/>
      <c r="IMF883" s="28"/>
      <c r="IMG883" s="28"/>
      <c r="IMH883" s="28"/>
      <c r="IMI883" s="28"/>
      <c r="IMJ883" s="28"/>
      <c r="IMK883" s="28"/>
      <c r="IML883" s="28"/>
      <c r="IMM883" s="28"/>
      <c r="IMN883" s="28"/>
      <c r="IMO883" s="28"/>
      <c r="IMP883" s="28"/>
      <c r="IMQ883" s="28"/>
      <c r="IMR883" s="28"/>
      <c r="IMS883" s="28"/>
      <c r="IMT883" s="28"/>
      <c r="IMU883" s="28"/>
      <c r="IMV883" s="28"/>
      <c r="IMW883" s="28"/>
      <c r="IMX883" s="28"/>
      <c r="IMY883" s="28"/>
      <c r="IMZ883" s="28"/>
      <c r="INA883" s="28"/>
      <c r="INB883" s="28"/>
      <c r="INC883" s="28"/>
      <c r="IND883" s="28"/>
      <c r="INE883" s="28"/>
      <c r="INF883" s="28"/>
      <c r="ING883" s="28"/>
      <c r="INH883" s="28"/>
      <c r="INI883" s="28"/>
      <c r="INJ883" s="28"/>
      <c r="INK883" s="28"/>
      <c r="INL883" s="28"/>
      <c r="INM883" s="28"/>
      <c r="INN883" s="28"/>
      <c r="INO883" s="28"/>
      <c r="INP883" s="28"/>
      <c r="INQ883" s="28"/>
      <c r="INR883" s="28"/>
      <c r="INS883" s="28"/>
      <c r="INT883" s="28"/>
      <c r="INU883" s="28"/>
      <c r="INV883" s="28"/>
      <c r="INW883" s="28"/>
      <c r="INX883" s="28"/>
      <c r="INY883" s="28"/>
      <c r="INZ883" s="28"/>
      <c r="IOA883" s="28"/>
      <c r="IOB883" s="28"/>
      <c r="IOC883" s="28"/>
      <c r="IOD883" s="28"/>
      <c r="IOE883" s="28"/>
      <c r="IOF883" s="28"/>
      <c r="IOG883" s="28"/>
      <c r="IOH883" s="28"/>
      <c r="IOI883" s="28"/>
      <c r="IOJ883" s="28"/>
      <c r="IOK883" s="28"/>
      <c r="IOL883" s="28"/>
      <c r="IOM883" s="28"/>
      <c r="ION883" s="28"/>
      <c r="IOO883" s="28"/>
      <c r="IOP883" s="28"/>
      <c r="IOQ883" s="28"/>
      <c r="IOR883" s="28"/>
      <c r="IOS883" s="28"/>
      <c r="IOT883" s="28"/>
      <c r="IOU883" s="28"/>
      <c r="IOV883" s="28"/>
      <c r="IOW883" s="28"/>
      <c r="IOX883" s="28"/>
      <c r="IOY883" s="28"/>
      <c r="IOZ883" s="28"/>
      <c r="IPA883" s="28"/>
      <c r="IPB883" s="28"/>
      <c r="IPC883" s="28"/>
      <c r="IPD883" s="28"/>
      <c r="IPE883" s="28"/>
      <c r="IPF883" s="28"/>
      <c r="IPG883" s="28"/>
      <c r="IPH883" s="28"/>
      <c r="IPI883" s="28"/>
      <c r="IPJ883" s="28"/>
      <c r="IPK883" s="28"/>
      <c r="IPL883" s="28"/>
      <c r="IPM883" s="28"/>
      <c r="IPN883" s="28"/>
      <c r="IPO883" s="28"/>
      <c r="IPP883" s="28"/>
      <c r="IPQ883" s="28"/>
      <c r="IPR883" s="28"/>
      <c r="IPS883" s="28"/>
      <c r="IPT883" s="28"/>
      <c r="IPU883" s="28"/>
      <c r="IPV883" s="28"/>
      <c r="IPW883" s="28"/>
      <c r="IPX883" s="28"/>
      <c r="IPY883" s="28"/>
      <c r="IPZ883" s="28"/>
      <c r="IQA883" s="28"/>
      <c r="IQB883" s="28"/>
      <c r="IQC883" s="28"/>
      <c r="IQD883" s="28"/>
      <c r="IQE883" s="28"/>
      <c r="IQF883" s="28"/>
      <c r="IQG883" s="28"/>
      <c r="IQH883" s="28"/>
      <c r="IQI883" s="28"/>
      <c r="IQJ883" s="28"/>
      <c r="IQK883" s="28"/>
      <c r="IQL883" s="28"/>
      <c r="IQM883" s="28"/>
      <c r="IQN883" s="28"/>
      <c r="IQO883" s="28"/>
      <c r="IQP883" s="28"/>
      <c r="IQQ883" s="28"/>
      <c r="IQR883" s="28"/>
      <c r="IQS883" s="28"/>
      <c r="IQT883" s="28"/>
      <c r="IQU883" s="28"/>
      <c r="IQV883" s="28"/>
      <c r="IQW883" s="28"/>
      <c r="IQX883" s="28"/>
      <c r="IQY883" s="28"/>
      <c r="IQZ883" s="28"/>
      <c r="IRA883" s="28"/>
      <c r="IRB883" s="28"/>
      <c r="IRC883" s="28"/>
      <c r="IRD883" s="28"/>
      <c r="IRE883" s="28"/>
      <c r="IRF883" s="28"/>
      <c r="IRG883" s="28"/>
      <c r="IRH883" s="28"/>
      <c r="IRI883" s="28"/>
      <c r="IRJ883" s="28"/>
      <c r="IRK883" s="28"/>
      <c r="IRL883" s="28"/>
      <c r="IRM883" s="28"/>
      <c r="IRN883" s="28"/>
      <c r="IRO883" s="28"/>
      <c r="IRP883" s="28"/>
      <c r="IRQ883" s="28"/>
      <c r="IRR883" s="28"/>
      <c r="IRS883" s="28"/>
      <c r="IRT883" s="28"/>
      <c r="IRU883" s="28"/>
      <c r="IRV883" s="28"/>
      <c r="IRW883" s="28"/>
      <c r="IRX883" s="28"/>
      <c r="IRY883" s="28"/>
      <c r="IRZ883" s="28"/>
      <c r="ISA883" s="28"/>
      <c r="ISB883" s="28"/>
      <c r="ISC883" s="28"/>
      <c r="ISD883" s="28"/>
      <c r="ISE883" s="28"/>
      <c r="ISF883" s="28"/>
      <c r="ISG883" s="28"/>
      <c r="ISH883" s="28"/>
      <c r="ISI883" s="28"/>
      <c r="ISJ883" s="28"/>
      <c r="ISK883" s="28"/>
      <c r="ISL883" s="28"/>
      <c r="ISM883" s="28"/>
      <c r="ISN883" s="28"/>
      <c r="ISO883" s="28"/>
      <c r="ISP883" s="28"/>
      <c r="ISQ883" s="28"/>
      <c r="ISR883" s="28"/>
      <c r="ISS883" s="28"/>
      <c r="IST883" s="28"/>
      <c r="ISU883" s="28"/>
      <c r="ISV883" s="28"/>
      <c r="ISW883" s="28"/>
      <c r="ISX883" s="28"/>
      <c r="ISY883" s="28"/>
      <c r="ISZ883" s="28"/>
      <c r="ITA883" s="28"/>
      <c r="ITB883" s="28"/>
      <c r="ITC883" s="28"/>
      <c r="ITD883" s="28"/>
      <c r="ITE883" s="28"/>
      <c r="ITF883" s="28"/>
      <c r="ITG883" s="28"/>
      <c r="ITH883" s="28"/>
      <c r="ITI883" s="28"/>
      <c r="ITJ883" s="28"/>
      <c r="ITK883" s="28"/>
      <c r="ITL883" s="28"/>
      <c r="ITM883" s="28"/>
      <c r="ITN883" s="28"/>
      <c r="ITO883" s="28"/>
      <c r="ITP883" s="28"/>
      <c r="ITQ883" s="28"/>
      <c r="ITR883" s="28"/>
      <c r="ITS883" s="28"/>
      <c r="ITT883" s="28"/>
      <c r="ITU883" s="28"/>
      <c r="ITV883" s="28"/>
      <c r="ITW883" s="28"/>
      <c r="ITX883" s="28"/>
      <c r="ITY883" s="28"/>
      <c r="ITZ883" s="28"/>
      <c r="IUA883" s="28"/>
      <c r="IUB883" s="28"/>
      <c r="IUC883" s="28"/>
      <c r="IUD883" s="28"/>
      <c r="IUE883" s="28"/>
      <c r="IUF883" s="28"/>
      <c r="IUG883" s="28"/>
      <c r="IUH883" s="28"/>
      <c r="IUI883" s="28"/>
      <c r="IUJ883" s="28"/>
      <c r="IUK883" s="28"/>
      <c r="IUL883" s="28"/>
      <c r="IUM883" s="28"/>
      <c r="IUN883" s="28"/>
      <c r="IUO883" s="28"/>
      <c r="IUP883" s="28"/>
      <c r="IUQ883" s="28"/>
      <c r="IUR883" s="28"/>
      <c r="IUS883" s="28"/>
      <c r="IUT883" s="28"/>
      <c r="IUU883" s="28"/>
      <c r="IUV883" s="28"/>
      <c r="IUW883" s="28"/>
      <c r="IUX883" s="28"/>
      <c r="IUY883" s="28"/>
      <c r="IUZ883" s="28"/>
      <c r="IVA883" s="28"/>
      <c r="IVB883" s="28"/>
      <c r="IVC883" s="28"/>
      <c r="IVD883" s="28"/>
      <c r="IVE883" s="28"/>
      <c r="IVF883" s="28"/>
      <c r="IVG883" s="28"/>
      <c r="IVH883" s="28"/>
      <c r="IVI883" s="28"/>
      <c r="IVJ883" s="28"/>
      <c r="IVK883" s="28"/>
      <c r="IVL883" s="28"/>
      <c r="IVM883" s="28"/>
      <c r="IVN883" s="28"/>
      <c r="IVO883" s="28"/>
      <c r="IVP883" s="28"/>
      <c r="IVQ883" s="28"/>
      <c r="IVR883" s="28"/>
      <c r="IVS883" s="28"/>
      <c r="IVT883" s="28"/>
      <c r="IVU883" s="28"/>
      <c r="IVV883" s="28"/>
      <c r="IVW883" s="28"/>
      <c r="IVX883" s="28"/>
      <c r="IVY883" s="28"/>
      <c r="IVZ883" s="28"/>
      <c r="IWA883" s="28"/>
      <c r="IWB883" s="28"/>
      <c r="IWC883" s="28"/>
      <c r="IWD883" s="28"/>
      <c r="IWE883" s="28"/>
      <c r="IWF883" s="28"/>
      <c r="IWG883" s="28"/>
      <c r="IWH883" s="28"/>
      <c r="IWI883" s="28"/>
      <c r="IWJ883" s="28"/>
      <c r="IWK883" s="28"/>
      <c r="IWL883" s="28"/>
      <c r="IWM883" s="28"/>
      <c r="IWN883" s="28"/>
      <c r="IWO883" s="28"/>
      <c r="IWP883" s="28"/>
      <c r="IWQ883" s="28"/>
      <c r="IWR883" s="28"/>
      <c r="IWS883" s="28"/>
      <c r="IWT883" s="28"/>
      <c r="IWU883" s="28"/>
      <c r="IWV883" s="28"/>
      <c r="IWW883" s="28"/>
      <c r="IWX883" s="28"/>
      <c r="IWY883" s="28"/>
      <c r="IWZ883" s="28"/>
      <c r="IXA883" s="28"/>
      <c r="IXB883" s="28"/>
      <c r="IXC883" s="28"/>
      <c r="IXD883" s="28"/>
      <c r="IXE883" s="28"/>
      <c r="IXF883" s="28"/>
      <c r="IXG883" s="28"/>
      <c r="IXH883" s="28"/>
      <c r="IXI883" s="28"/>
      <c r="IXJ883" s="28"/>
      <c r="IXK883" s="28"/>
      <c r="IXL883" s="28"/>
      <c r="IXM883" s="28"/>
      <c r="IXN883" s="28"/>
      <c r="IXO883" s="28"/>
      <c r="IXP883" s="28"/>
      <c r="IXQ883" s="28"/>
      <c r="IXR883" s="28"/>
      <c r="IXS883" s="28"/>
      <c r="IXT883" s="28"/>
      <c r="IXU883" s="28"/>
      <c r="IXV883" s="28"/>
      <c r="IXW883" s="28"/>
      <c r="IXX883" s="28"/>
      <c r="IXY883" s="28"/>
      <c r="IXZ883" s="28"/>
      <c r="IYA883" s="28"/>
      <c r="IYB883" s="28"/>
      <c r="IYC883" s="28"/>
      <c r="IYD883" s="28"/>
      <c r="IYE883" s="28"/>
      <c r="IYF883" s="28"/>
      <c r="IYG883" s="28"/>
      <c r="IYH883" s="28"/>
      <c r="IYI883" s="28"/>
      <c r="IYJ883" s="28"/>
      <c r="IYK883" s="28"/>
      <c r="IYL883" s="28"/>
      <c r="IYM883" s="28"/>
      <c r="IYN883" s="28"/>
      <c r="IYO883" s="28"/>
      <c r="IYP883" s="28"/>
      <c r="IYQ883" s="28"/>
      <c r="IYR883" s="28"/>
      <c r="IYS883" s="28"/>
      <c r="IYT883" s="28"/>
      <c r="IYU883" s="28"/>
      <c r="IYV883" s="28"/>
      <c r="IYW883" s="28"/>
      <c r="IYX883" s="28"/>
      <c r="IYY883" s="28"/>
      <c r="IYZ883" s="28"/>
      <c r="IZA883" s="28"/>
      <c r="IZB883" s="28"/>
      <c r="IZC883" s="28"/>
      <c r="IZD883" s="28"/>
      <c r="IZE883" s="28"/>
      <c r="IZF883" s="28"/>
      <c r="IZG883" s="28"/>
      <c r="IZH883" s="28"/>
      <c r="IZI883" s="28"/>
      <c r="IZJ883" s="28"/>
      <c r="IZK883" s="28"/>
      <c r="IZL883" s="28"/>
      <c r="IZM883" s="28"/>
      <c r="IZN883" s="28"/>
      <c r="IZO883" s="28"/>
      <c r="IZP883" s="28"/>
      <c r="IZQ883" s="28"/>
      <c r="IZR883" s="28"/>
      <c r="IZS883" s="28"/>
      <c r="IZT883" s="28"/>
      <c r="IZU883" s="28"/>
      <c r="IZV883" s="28"/>
      <c r="IZW883" s="28"/>
      <c r="IZX883" s="28"/>
      <c r="IZY883" s="28"/>
      <c r="IZZ883" s="28"/>
      <c r="JAA883" s="28"/>
      <c r="JAB883" s="28"/>
      <c r="JAC883" s="28"/>
      <c r="JAD883" s="28"/>
      <c r="JAE883" s="28"/>
      <c r="JAF883" s="28"/>
      <c r="JAG883" s="28"/>
      <c r="JAH883" s="28"/>
      <c r="JAI883" s="28"/>
      <c r="JAJ883" s="28"/>
      <c r="JAK883" s="28"/>
      <c r="JAL883" s="28"/>
      <c r="JAM883" s="28"/>
      <c r="JAN883" s="28"/>
      <c r="JAO883" s="28"/>
      <c r="JAP883" s="28"/>
      <c r="JAQ883" s="28"/>
      <c r="JAR883" s="28"/>
      <c r="JAS883" s="28"/>
      <c r="JAT883" s="28"/>
      <c r="JAU883" s="28"/>
      <c r="JAV883" s="28"/>
      <c r="JAW883" s="28"/>
      <c r="JAX883" s="28"/>
      <c r="JAY883" s="28"/>
      <c r="JAZ883" s="28"/>
      <c r="JBA883" s="28"/>
      <c r="JBB883" s="28"/>
      <c r="JBC883" s="28"/>
      <c r="JBD883" s="28"/>
      <c r="JBE883" s="28"/>
      <c r="JBF883" s="28"/>
      <c r="JBG883" s="28"/>
      <c r="JBH883" s="28"/>
      <c r="JBI883" s="28"/>
      <c r="JBJ883" s="28"/>
      <c r="JBK883" s="28"/>
      <c r="JBL883" s="28"/>
      <c r="JBM883" s="28"/>
      <c r="JBN883" s="28"/>
      <c r="JBO883" s="28"/>
      <c r="JBP883" s="28"/>
      <c r="JBQ883" s="28"/>
      <c r="JBR883" s="28"/>
      <c r="JBS883" s="28"/>
      <c r="JBT883" s="28"/>
      <c r="JBU883" s="28"/>
      <c r="JBV883" s="28"/>
      <c r="JBW883" s="28"/>
      <c r="JBX883" s="28"/>
      <c r="JBY883" s="28"/>
      <c r="JBZ883" s="28"/>
      <c r="JCA883" s="28"/>
      <c r="JCB883" s="28"/>
      <c r="JCC883" s="28"/>
      <c r="JCD883" s="28"/>
      <c r="JCE883" s="28"/>
      <c r="JCF883" s="28"/>
      <c r="JCG883" s="28"/>
      <c r="JCH883" s="28"/>
      <c r="JCI883" s="28"/>
      <c r="JCJ883" s="28"/>
      <c r="JCK883" s="28"/>
      <c r="JCL883" s="28"/>
      <c r="JCM883" s="28"/>
      <c r="JCN883" s="28"/>
      <c r="JCO883" s="28"/>
      <c r="JCP883" s="28"/>
      <c r="JCQ883" s="28"/>
      <c r="JCR883" s="28"/>
      <c r="JCS883" s="28"/>
      <c r="JCT883" s="28"/>
      <c r="JCU883" s="28"/>
      <c r="JCV883" s="28"/>
      <c r="JCW883" s="28"/>
      <c r="JCX883" s="28"/>
      <c r="JCY883" s="28"/>
      <c r="JCZ883" s="28"/>
      <c r="JDA883" s="28"/>
      <c r="JDB883" s="28"/>
      <c r="JDC883" s="28"/>
      <c r="JDD883" s="28"/>
      <c r="JDE883" s="28"/>
      <c r="JDF883" s="28"/>
      <c r="JDG883" s="28"/>
      <c r="JDH883" s="28"/>
      <c r="JDI883" s="28"/>
      <c r="JDJ883" s="28"/>
      <c r="JDK883" s="28"/>
      <c r="JDL883" s="28"/>
      <c r="JDM883" s="28"/>
      <c r="JDN883" s="28"/>
      <c r="JDO883" s="28"/>
      <c r="JDP883" s="28"/>
      <c r="JDQ883" s="28"/>
      <c r="JDR883" s="28"/>
      <c r="JDS883" s="28"/>
      <c r="JDT883" s="28"/>
      <c r="JDU883" s="28"/>
      <c r="JDV883" s="28"/>
      <c r="JDW883" s="28"/>
      <c r="JDX883" s="28"/>
      <c r="JDY883" s="28"/>
      <c r="JDZ883" s="28"/>
      <c r="JEA883" s="28"/>
      <c r="JEB883" s="28"/>
      <c r="JEC883" s="28"/>
      <c r="JED883" s="28"/>
      <c r="JEE883" s="28"/>
      <c r="JEF883" s="28"/>
      <c r="JEG883" s="28"/>
      <c r="JEH883" s="28"/>
      <c r="JEI883" s="28"/>
      <c r="JEJ883" s="28"/>
      <c r="JEK883" s="28"/>
      <c r="JEL883" s="28"/>
      <c r="JEM883" s="28"/>
      <c r="JEN883" s="28"/>
      <c r="JEO883" s="28"/>
      <c r="JEP883" s="28"/>
      <c r="JEQ883" s="28"/>
      <c r="JER883" s="28"/>
      <c r="JES883" s="28"/>
      <c r="JET883" s="28"/>
      <c r="JEU883" s="28"/>
      <c r="JEV883" s="28"/>
      <c r="JEW883" s="28"/>
      <c r="JEX883" s="28"/>
      <c r="JEY883" s="28"/>
      <c r="JEZ883" s="28"/>
      <c r="JFA883" s="28"/>
      <c r="JFB883" s="28"/>
      <c r="JFC883" s="28"/>
      <c r="JFD883" s="28"/>
      <c r="JFE883" s="28"/>
      <c r="JFF883" s="28"/>
      <c r="JFG883" s="28"/>
      <c r="JFH883" s="28"/>
      <c r="JFI883" s="28"/>
      <c r="JFJ883" s="28"/>
      <c r="JFK883" s="28"/>
      <c r="JFL883" s="28"/>
      <c r="JFM883" s="28"/>
      <c r="JFN883" s="28"/>
      <c r="JFO883" s="28"/>
      <c r="JFP883" s="28"/>
      <c r="JFQ883" s="28"/>
      <c r="JFR883" s="28"/>
      <c r="JFS883" s="28"/>
      <c r="JFT883" s="28"/>
      <c r="JFU883" s="28"/>
      <c r="JFV883" s="28"/>
      <c r="JFW883" s="28"/>
      <c r="JFX883" s="28"/>
      <c r="JFY883" s="28"/>
      <c r="JFZ883" s="28"/>
      <c r="JGA883" s="28"/>
      <c r="JGB883" s="28"/>
      <c r="JGC883" s="28"/>
      <c r="JGD883" s="28"/>
      <c r="JGE883" s="28"/>
      <c r="JGF883" s="28"/>
      <c r="JGG883" s="28"/>
      <c r="JGH883" s="28"/>
      <c r="JGI883" s="28"/>
      <c r="JGJ883" s="28"/>
      <c r="JGK883" s="28"/>
      <c r="JGL883" s="28"/>
      <c r="JGM883" s="28"/>
      <c r="JGN883" s="28"/>
      <c r="JGO883" s="28"/>
      <c r="JGP883" s="28"/>
      <c r="JGQ883" s="28"/>
      <c r="JGR883" s="28"/>
      <c r="JGS883" s="28"/>
      <c r="JGT883" s="28"/>
      <c r="JGU883" s="28"/>
      <c r="JGV883" s="28"/>
      <c r="JGW883" s="28"/>
      <c r="JGX883" s="28"/>
      <c r="JGY883" s="28"/>
      <c r="JGZ883" s="28"/>
      <c r="JHA883" s="28"/>
      <c r="JHB883" s="28"/>
      <c r="JHC883" s="28"/>
      <c r="JHD883" s="28"/>
      <c r="JHE883" s="28"/>
      <c r="JHF883" s="28"/>
      <c r="JHG883" s="28"/>
      <c r="JHH883" s="28"/>
      <c r="JHI883" s="28"/>
      <c r="JHJ883" s="28"/>
      <c r="JHK883" s="28"/>
      <c r="JHL883" s="28"/>
      <c r="JHM883" s="28"/>
      <c r="JHN883" s="28"/>
      <c r="JHO883" s="28"/>
      <c r="JHP883" s="28"/>
      <c r="JHQ883" s="28"/>
      <c r="JHR883" s="28"/>
      <c r="JHS883" s="28"/>
      <c r="JHT883" s="28"/>
      <c r="JHU883" s="28"/>
      <c r="JHV883" s="28"/>
      <c r="JHW883" s="28"/>
      <c r="JHX883" s="28"/>
      <c r="JHY883" s="28"/>
      <c r="JHZ883" s="28"/>
      <c r="JIA883" s="28"/>
      <c r="JIB883" s="28"/>
      <c r="JIC883" s="28"/>
      <c r="JID883" s="28"/>
      <c r="JIE883" s="28"/>
      <c r="JIF883" s="28"/>
      <c r="JIG883" s="28"/>
      <c r="JIH883" s="28"/>
      <c r="JII883" s="28"/>
      <c r="JIJ883" s="28"/>
      <c r="JIK883" s="28"/>
      <c r="JIL883" s="28"/>
      <c r="JIM883" s="28"/>
      <c r="JIN883" s="28"/>
      <c r="JIO883" s="28"/>
      <c r="JIP883" s="28"/>
      <c r="JIQ883" s="28"/>
      <c r="JIR883" s="28"/>
      <c r="JIS883" s="28"/>
      <c r="JIT883" s="28"/>
      <c r="JIU883" s="28"/>
      <c r="JIV883" s="28"/>
      <c r="JIW883" s="28"/>
      <c r="JIX883" s="28"/>
      <c r="JIY883" s="28"/>
      <c r="JIZ883" s="28"/>
      <c r="JJA883" s="28"/>
      <c r="JJB883" s="28"/>
      <c r="JJC883" s="28"/>
      <c r="JJD883" s="28"/>
      <c r="JJE883" s="28"/>
      <c r="JJF883" s="28"/>
      <c r="JJG883" s="28"/>
      <c r="JJH883" s="28"/>
      <c r="JJI883" s="28"/>
      <c r="JJJ883" s="28"/>
      <c r="JJK883" s="28"/>
      <c r="JJL883" s="28"/>
      <c r="JJM883" s="28"/>
      <c r="JJN883" s="28"/>
      <c r="JJO883" s="28"/>
      <c r="JJP883" s="28"/>
      <c r="JJQ883" s="28"/>
      <c r="JJR883" s="28"/>
      <c r="JJS883" s="28"/>
      <c r="JJT883" s="28"/>
      <c r="JJU883" s="28"/>
      <c r="JJV883" s="28"/>
      <c r="JJW883" s="28"/>
      <c r="JJX883" s="28"/>
      <c r="JJY883" s="28"/>
      <c r="JJZ883" s="28"/>
      <c r="JKA883" s="28"/>
      <c r="JKB883" s="28"/>
      <c r="JKC883" s="28"/>
      <c r="JKD883" s="28"/>
      <c r="JKE883" s="28"/>
      <c r="JKF883" s="28"/>
      <c r="JKG883" s="28"/>
      <c r="JKH883" s="28"/>
      <c r="JKI883" s="28"/>
      <c r="JKJ883" s="28"/>
      <c r="JKK883" s="28"/>
      <c r="JKL883" s="28"/>
      <c r="JKM883" s="28"/>
      <c r="JKN883" s="28"/>
      <c r="JKO883" s="28"/>
      <c r="JKP883" s="28"/>
      <c r="JKQ883" s="28"/>
      <c r="JKR883" s="28"/>
      <c r="JKS883" s="28"/>
      <c r="JKT883" s="28"/>
      <c r="JKU883" s="28"/>
      <c r="JKV883" s="28"/>
      <c r="JKW883" s="28"/>
      <c r="JKX883" s="28"/>
      <c r="JKY883" s="28"/>
      <c r="JKZ883" s="28"/>
      <c r="JLA883" s="28"/>
      <c r="JLB883" s="28"/>
      <c r="JLC883" s="28"/>
      <c r="JLD883" s="28"/>
      <c r="JLE883" s="28"/>
      <c r="JLF883" s="28"/>
      <c r="JLG883" s="28"/>
      <c r="JLH883" s="28"/>
      <c r="JLI883" s="28"/>
      <c r="JLJ883" s="28"/>
      <c r="JLK883" s="28"/>
      <c r="JLL883" s="28"/>
      <c r="JLM883" s="28"/>
      <c r="JLN883" s="28"/>
      <c r="JLO883" s="28"/>
      <c r="JLP883" s="28"/>
      <c r="JLQ883" s="28"/>
      <c r="JLR883" s="28"/>
      <c r="JLS883" s="28"/>
      <c r="JLT883" s="28"/>
      <c r="JLU883" s="28"/>
      <c r="JLV883" s="28"/>
      <c r="JLW883" s="28"/>
      <c r="JLX883" s="28"/>
      <c r="JLY883" s="28"/>
      <c r="JLZ883" s="28"/>
      <c r="JMA883" s="28"/>
      <c r="JMB883" s="28"/>
      <c r="JMC883" s="28"/>
      <c r="JMD883" s="28"/>
      <c r="JME883" s="28"/>
      <c r="JMF883" s="28"/>
      <c r="JMG883" s="28"/>
      <c r="JMH883" s="28"/>
      <c r="JMI883" s="28"/>
      <c r="JMJ883" s="28"/>
      <c r="JMK883" s="28"/>
      <c r="JML883" s="28"/>
      <c r="JMM883" s="28"/>
      <c r="JMN883" s="28"/>
      <c r="JMO883" s="28"/>
      <c r="JMP883" s="28"/>
      <c r="JMQ883" s="28"/>
      <c r="JMR883" s="28"/>
      <c r="JMS883" s="28"/>
      <c r="JMT883" s="28"/>
      <c r="JMU883" s="28"/>
      <c r="JMV883" s="28"/>
      <c r="JMW883" s="28"/>
      <c r="JMX883" s="28"/>
      <c r="JMY883" s="28"/>
      <c r="JMZ883" s="28"/>
      <c r="JNA883" s="28"/>
      <c r="JNB883" s="28"/>
      <c r="JNC883" s="28"/>
      <c r="JND883" s="28"/>
      <c r="JNE883" s="28"/>
      <c r="JNF883" s="28"/>
      <c r="JNG883" s="28"/>
      <c r="JNH883" s="28"/>
      <c r="JNI883" s="28"/>
      <c r="JNJ883" s="28"/>
      <c r="JNK883" s="28"/>
      <c r="JNL883" s="28"/>
      <c r="JNM883" s="28"/>
      <c r="JNN883" s="28"/>
      <c r="JNO883" s="28"/>
      <c r="JNP883" s="28"/>
      <c r="JNQ883" s="28"/>
      <c r="JNR883" s="28"/>
      <c r="JNS883" s="28"/>
      <c r="JNT883" s="28"/>
      <c r="JNU883" s="28"/>
      <c r="JNV883" s="28"/>
      <c r="JNW883" s="28"/>
      <c r="JNX883" s="28"/>
      <c r="JNY883" s="28"/>
      <c r="JNZ883" s="28"/>
      <c r="JOA883" s="28"/>
      <c r="JOB883" s="28"/>
      <c r="JOC883" s="28"/>
      <c r="JOD883" s="28"/>
      <c r="JOE883" s="28"/>
      <c r="JOF883" s="28"/>
      <c r="JOG883" s="28"/>
      <c r="JOH883" s="28"/>
      <c r="JOI883" s="28"/>
      <c r="JOJ883" s="28"/>
      <c r="JOK883" s="28"/>
      <c r="JOL883" s="28"/>
      <c r="JOM883" s="28"/>
      <c r="JON883" s="28"/>
      <c r="JOO883" s="28"/>
      <c r="JOP883" s="28"/>
      <c r="JOQ883" s="28"/>
      <c r="JOR883" s="28"/>
      <c r="JOS883" s="28"/>
      <c r="JOT883" s="28"/>
      <c r="JOU883" s="28"/>
      <c r="JOV883" s="28"/>
      <c r="JOW883" s="28"/>
      <c r="JOX883" s="28"/>
      <c r="JOY883" s="28"/>
      <c r="JOZ883" s="28"/>
      <c r="JPA883" s="28"/>
      <c r="JPB883" s="28"/>
      <c r="JPC883" s="28"/>
      <c r="JPD883" s="28"/>
      <c r="JPE883" s="28"/>
      <c r="JPF883" s="28"/>
      <c r="JPG883" s="28"/>
      <c r="JPH883" s="28"/>
      <c r="JPI883" s="28"/>
      <c r="JPJ883" s="28"/>
      <c r="JPK883" s="28"/>
      <c r="JPL883" s="28"/>
      <c r="JPM883" s="28"/>
      <c r="JPN883" s="28"/>
      <c r="JPO883" s="28"/>
      <c r="JPP883" s="28"/>
      <c r="JPQ883" s="28"/>
      <c r="JPR883" s="28"/>
      <c r="JPS883" s="28"/>
      <c r="JPT883" s="28"/>
      <c r="JPU883" s="28"/>
      <c r="JPV883" s="28"/>
      <c r="JPW883" s="28"/>
      <c r="JPX883" s="28"/>
      <c r="JPY883" s="28"/>
      <c r="JPZ883" s="28"/>
      <c r="JQA883" s="28"/>
      <c r="JQB883" s="28"/>
      <c r="JQC883" s="28"/>
      <c r="JQD883" s="28"/>
      <c r="JQE883" s="28"/>
      <c r="JQF883" s="28"/>
      <c r="JQG883" s="28"/>
      <c r="JQH883" s="28"/>
      <c r="JQI883" s="28"/>
      <c r="JQJ883" s="28"/>
      <c r="JQK883" s="28"/>
      <c r="JQL883" s="28"/>
      <c r="JQM883" s="28"/>
      <c r="JQN883" s="28"/>
      <c r="JQO883" s="28"/>
      <c r="JQP883" s="28"/>
      <c r="JQQ883" s="28"/>
      <c r="JQR883" s="28"/>
      <c r="JQS883" s="28"/>
      <c r="JQT883" s="28"/>
      <c r="JQU883" s="28"/>
      <c r="JQV883" s="28"/>
      <c r="JQW883" s="28"/>
      <c r="JQX883" s="28"/>
      <c r="JQY883" s="28"/>
      <c r="JQZ883" s="28"/>
      <c r="JRA883" s="28"/>
      <c r="JRB883" s="28"/>
      <c r="JRC883" s="28"/>
      <c r="JRD883" s="28"/>
      <c r="JRE883" s="28"/>
      <c r="JRF883" s="28"/>
      <c r="JRG883" s="28"/>
      <c r="JRH883" s="28"/>
      <c r="JRI883" s="28"/>
      <c r="JRJ883" s="28"/>
      <c r="JRK883" s="28"/>
      <c r="JRL883" s="28"/>
      <c r="JRM883" s="28"/>
      <c r="JRN883" s="28"/>
      <c r="JRO883" s="28"/>
      <c r="JRP883" s="28"/>
      <c r="JRQ883" s="28"/>
      <c r="JRR883" s="28"/>
      <c r="JRS883" s="28"/>
      <c r="JRT883" s="28"/>
      <c r="JRU883" s="28"/>
      <c r="JRV883" s="28"/>
      <c r="JRW883" s="28"/>
      <c r="JRX883" s="28"/>
      <c r="JRY883" s="28"/>
      <c r="JRZ883" s="28"/>
      <c r="JSA883" s="28"/>
      <c r="JSB883" s="28"/>
      <c r="JSC883" s="28"/>
      <c r="JSD883" s="28"/>
      <c r="JSE883" s="28"/>
      <c r="JSF883" s="28"/>
      <c r="JSG883" s="28"/>
      <c r="JSH883" s="28"/>
      <c r="JSI883" s="28"/>
      <c r="JSJ883" s="28"/>
      <c r="JSK883" s="28"/>
      <c r="JSL883" s="28"/>
      <c r="JSM883" s="28"/>
      <c r="JSN883" s="28"/>
      <c r="JSO883" s="28"/>
      <c r="JSP883" s="28"/>
      <c r="JSQ883" s="28"/>
      <c r="JSR883" s="28"/>
      <c r="JSS883" s="28"/>
      <c r="JST883" s="28"/>
      <c r="JSU883" s="28"/>
      <c r="JSV883" s="28"/>
      <c r="JSW883" s="28"/>
      <c r="JSX883" s="28"/>
      <c r="JSY883" s="28"/>
      <c r="JSZ883" s="28"/>
      <c r="JTA883" s="28"/>
      <c r="JTB883" s="28"/>
      <c r="JTC883" s="28"/>
      <c r="JTD883" s="28"/>
      <c r="JTE883" s="28"/>
      <c r="JTF883" s="28"/>
      <c r="JTG883" s="28"/>
      <c r="JTH883" s="28"/>
      <c r="JTI883" s="28"/>
      <c r="JTJ883" s="28"/>
      <c r="JTK883" s="28"/>
      <c r="JTL883" s="28"/>
      <c r="JTM883" s="28"/>
      <c r="JTN883" s="28"/>
      <c r="JTO883" s="28"/>
      <c r="JTP883" s="28"/>
      <c r="JTQ883" s="28"/>
      <c r="JTR883" s="28"/>
      <c r="JTS883" s="28"/>
      <c r="JTT883" s="28"/>
      <c r="JTU883" s="28"/>
      <c r="JTV883" s="28"/>
      <c r="JTW883" s="28"/>
      <c r="JTX883" s="28"/>
      <c r="JTY883" s="28"/>
      <c r="JTZ883" s="28"/>
      <c r="JUA883" s="28"/>
      <c r="JUB883" s="28"/>
      <c r="JUC883" s="28"/>
      <c r="JUD883" s="28"/>
      <c r="JUE883" s="28"/>
      <c r="JUF883" s="28"/>
      <c r="JUG883" s="28"/>
      <c r="JUH883" s="28"/>
      <c r="JUI883" s="28"/>
      <c r="JUJ883" s="28"/>
      <c r="JUK883" s="28"/>
      <c r="JUL883" s="28"/>
      <c r="JUM883" s="28"/>
      <c r="JUN883" s="28"/>
      <c r="JUO883" s="28"/>
      <c r="JUP883" s="28"/>
      <c r="JUQ883" s="28"/>
      <c r="JUR883" s="28"/>
      <c r="JUS883" s="28"/>
      <c r="JUT883" s="28"/>
      <c r="JUU883" s="28"/>
      <c r="JUV883" s="28"/>
      <c r="JUW883" s="28"/>
      <c r="JUX883" s="28"/>
      <c r="JUY883" s="28"/>
      <c r="JUZ883" s="28"/>
      <c r="JVA883" s="28"/>
      <c r="JVB883" s="28"/>
      <c r="JVC883" s="28"/>
      <c r="JVD883" s="28"/>
      <c r="JVE883" s="28"/>
      <c r="JVF883" s="28"/>
      <c r="JVG883" s="28"/>
      <c r="JVH883" s="28"/>
      <c r="JVI883" s="28"/>
      <c r="JVJ883" s="28"/>
      <c r="JVK883" s="28"/>
      <c r="JVL883" s="28"/>
      <c r="JVM883" s="28"/>
      <c r="JVN883" s="28"/>
      <c r="JVO883" s="28"/>
      <c r="JVP883" s="28"/>
      <c r="JVQ883" s="28"/>
      <c r="JVR883" s="28"/>
      <c r="JVS883" s="28"/>
      <c r="JVT883" s="28"/>
      <c r="JVU883" s="28"/>
      <c r="JVV883" s="28"/>
      <c r="JVW883" s="28"/>
      <c r="JVX883" s="28"/>
      <c r="JVY883" s="28"/>
      <c r="JVZ883" s="28"/>
      <c r="JWA883" s="28"/>
      <c r="JWB883" s="28"/>
      <c r="JWC883" s="28"/>
      <c r="JWD883" s="28"/>
      <c r="JWE883" s="28"/>
      <c r="JWF883" s="28"/>
      <c r="JWG883" s="28"/>
      <c r="JWH883" s="28"/>
      <c r="JWI883" s="28"/>
      <c r="JWJ883" s="28"/>
      <c r="JWK883" s="28"/>
      <c r="JWL883" s="28"/>
      <c r="JWM883" s="28"/>
      <c r="JWN883" s="28"/>
      <c r="JWO883" s="28"/>
      <c r="JWP883" s="28"/>
      <c r="JWQ883" s="28"/>
      <c r="JWR883" s="28"/>
      <c r="JWS883" s="28"/>
      <c r="JWT883" s="28"/>
      <c r="JWU883" s="28"/>
      <c r="JWV883" s="28"/>
      <c r="JWW883" s="28"/>
      <c r="JWX883" s="28"/>
      <c r="JWY883" s="28"/>
      <c r="JWZ883" s="28"/>
      <c r="JXA883" s="28"/>
      <c r="JXB883" s="28"/>
      <c r="JXC883" s="28"/>
      <c r="JXD883" s="28"/>
      <c r="JXE883" s="28"/>
      <c r="JXF883" s="28"/>
      <c r="JXG883" s="28"/>
      <c r="JXH883" s="28"/>
      <c r="JXI883" s="28"/>
      <c r="JXJ883" s="28"/>
      <c r="JXK883" s="28"/>
      <c r="JXL883" s="28"/>
      <c r="JXM883" s="28"/>
      <c r="JXN883" s="28"/>
      <c r="JXO883" s="28"/>
      <c r="JXP883" s="28"/>
      <c r="JXQ883" s="28"/>
      <c r="JXR883" s="28"/>
      <c r="JXS883" s="28"/>
      <c r="JXT883" s="28"/>
      <c r="JXU883" s="28"/>
      <c r="JXV883" s="28"/>
      <c r="JXW883" s="28"/>
      <c r="JXX883" s="28"/>
      <c r="JXY883" s="28"/>
      <c r="JXZ883" s="28"/>
      <c r="JYA883" s="28"/>
      <c r="JYB883" s="28"/>
      <c r="JYC883" s="28"/>
      <c r="JYD883" s="28"/>
      <c r="JYE883" s="28"/>
      <c r="JYF883" s="28"/>
      <c r="JYG883" s="28"/>
      <c r="JYH883" s="28"/>
      <c r="JYI883" s="28"/>
      <c r="JYJ883" s="28"/>
      <c r="JYK883" s="28"/>
      <c r="JYL883" s="28"/>
      <c r="JYM883" s="28"/>
      <c r="JYN883" s="28"/>
      <c r="JYO883" s="28"/>
      <c r="JYP883" s="28"/>
      <c r="JYQ883" s="28"/>
      <c r="JYR883" s="28"/>
      <c r="JYS883" s="28"/>
      <c r="JYT883" s="28"/>
      <c r="JYU883" s="28"/>
      <c r="JYV883" s="28"/>
      <c r="JYW883" s="28"/>
      <c r="JYX883" s="28"/>
      <c r="JYY883" s="28"/>
      <c r="JYZ883" s="28"/>
      <c r="JZA883" s="28"/>
      <c r="JZB883" s="28"/>
      <c r="JZC883" s="28"/>
      <c r="JZD883" s="28"/>
      <c r="JZE883" s="28"/>
      <c r="JZF883" s="28"/>
      <c r="JZG883" s="28"/>
      <c r="JZH883" s="28"/>
      <c r="JZI883" s="28"/>
      <c r="JZJ883" s="28"/>
      <c r="JZK883" s="28"/>
      <c r="JZL883" s="28"/>
      <c r="JZM883" s="28"/>
      <c r="JZN883" s="28"/>
      <c r="JZO883" s="28"/>
      <c r="JZP883" s="28"/>
      <c r="JZQ883" s="28"/>
      <c r="JZR883" s="28"/>
      <c r="JZS883" s="28"/>
      <c r="JZT883" s="28"/>
      <c r="JZU883" s="28"/>
      <c r="JZV883" s="28"/>
      <c r="JZW883" s="28"/>
      <c r="JZX883" s="28"/>
      <c r="JZY883" s="28"/>
      <c r="JZZ883" s="28"/>
      <c r="KAA883" s="28"/>
      <c r="KAB883" s="28"/>
      <c r="KAC883" s="28"/>
      <c r="KAD883" s="28"/>
      <c r="KAE883" s="28"/>
      <c r="KAF883" s="28"/>
      <c r="KAG883" s="28"/>
      <c r="KAH883" s="28"/>
      <c r="KAI883" s="28"/>
      <c r="KAJ883" s="28"/>
      <c r="KAK883" s="28"/>
      <c r="KAL883" s="28"/>
      <c r="KAM883" s="28"/>
      <c r="KAN883" s="28"/>
      <c r="KAO883" s="28"/>
      <c r="KAP883" s="28"/>
      <c r="KAQ883" s="28"/>
      <c r="KAR883" s="28"/>
      <c r="KAS883" s="28"/>
      <c r="KAT883" s="28"/>
      <c r="KAU883" s="28"/>
      <c r="KAV883" s="28"/>
      <c r="KAW883" s="28"/>
      <c r="KAX883" s="28"/>
      <c r="KAY883" s="28"/>
      <c r="KAZ883" s="28"/>
      <c r="KBA883" s="28"/>
      <c r="KBB883" s="28"/>
      <c r="KBC883" s="28"/>
      <c r="KBD883" s="28"/>
      <c r="KBE883" s="28"/>
      <c r="KBF883" s="28"/>
      <c r="KBG883" s="28"/>
      <c r="KBH883" s="28"/>
      <c r="KBI883" s="28"/>
      <c r="KBJ883" s="28"/>
      <c r="KBK883" s="28"/>
      <c r="KBL883" s="28"/>
      <c r="KBM883" s="28"/>
      <c r="KBN883" s="28"/>
      <c r="KBO883" s="28"/>
      <c r="KBP883" s="28"/>
      <c r="KBQ883" s="28"/>
      <c r="KBR883" s="28"/>
      <c r="KBS883" s="28"/>
      <c r="KBT883" s="28"/>
      <c r="KBU883" s="28"/>
      <c r="KBV883" s="28"/>
      <c r="KBW883" s="28"/>
      <c r="KBX883" s="28"/>
      <c r="KBY883" s="28"/>
      <c r="KBZ883" s="28"/>
      <c r="KCA883" s="28"/>
      <c r="KCB883" s="28"/>
      <c r="KCC883" s="28"/>
      <c r="KCD883" s="28"/>
      <c r="KCE883" s="28"/>
      <c r="KCF883" s="28"/>
      <c r="KCG883" s="28"/>
      <c r="KCH883" s="28"/>
      <c r="KCI883" s="28"/>
      <c r="KCJ883" s="28"/>
      <c r="KCK883" s="28"/>
      <c r="KCL883" s="28"/>
      <c r="KCM883" s="28"/>
      <c r="KCN883" s="28"/>
      <c r="KCO883" s="28"/>
      <c r="KCP883" s="28"/>
      <c r="KCQ883" s="28"/>
      <c r="KCR883" s="28"/>
      <c r="KCS883" s="28"/>
      <c r="KCT883" s="28"/>
      <c r="KCU883" s="28"/>
      <c r="KCV883" s="28"/>
      <c r="KCW883" s="28"/>
      <c r="KCX883" s="28"/>
      <c r="KCY883" s="28"/>
      <c r="KCZ883" s="28"/>
      <c r="KDA883" s="28"/>
      <c r="KDB883" s="28"/>
      <c r="KDC883" s="28"/>
      <c r="KDD883" s="28"/>
      <c r="KDE883" s="28"/>
      <c r="KDF883" s="28"/>
      <c r="KDG883" s="28"/>
      <c r="KDH883" s="28"/>
      <c r="KDI883" s="28"/>
      <c r="KDJ883" s="28"/>
      <c r="KDK883" s="28"/>
      <c r="KDL883" s="28"/>
      <c r="KDM883" s="28"/>
      <c r="KDN883" s="28"/>
      <c r="KDO883" s="28"/>
      <c r="KDP883" s="28"/>
      <c r="KDQ883" s="28"/>
      <c r="KDR883" s="28"/>
      <c r="KDS883" s="28"/>
      <c r="KDT883" s="28"/>
      <c r="KDU883" s="28"/>
      <c r="KDV883" s="28"/>
      <c r="KDW883" s="28"/>
      <c r="KDX883" s="28"/>
      <c r="KDY883" s="28"/>
      <c r="KDZ883" s="28"/>
      <c r="KEA883" s="28"/>
      <c r="KEB883" s="28"/>
      <c r="KEC883" s="28"/>
      <c r="KED883" s="28"/>
      <c r="KEE883" s="28"/>
      <c r="KEF883" s="28"/>
      <c r="KEG883" s="28"/>
      <c r="KEH883" s="28"/>
      <c r="KEI883" s="28"/>
      <c r="KEJ883" s="28"/>
      <c r="KEK883" s="28"/>
      <c r="KEL883" s="28"/>
      <c r="KEM883" s="28"/>
      <c r="KEN883" s="28"/>
      <c r="KEO883" s="28"/>
      <c r="KEP883" s="28"/>
      <c r="KEQ883" s="28"/>
      <c r="KER883" s="28"/>
      <c r="KES883" s="28"/>
      <c r="KET883" s="28"/>
      <c r="KEU883" s="28"/>
      <c r="KEV883" s="28"/>
      <c r="KEW883" s="28"/>
      <c r="KEX883" s="28"/>
      <c r="KEY883" s="28"/>
      <c r="KEZ883" s="28"/>
      <c r="KFA883" s="28"/>
      <c r="KFB883" s="28"/>
      <c r="KFC883" s="28"/>
      <c r="KFD883" s="28"/>
      <c r="KFE883" s="28"/>
      <c r="KFF883" s="28"/>
      <c r="KFG883" s="28"/>
      <c r="KFH883" s="28"/>
      <c r="KFI883" s="28"/>
      <c r="KFJ883" s="28"/>
      <c r="KFK883" s="28"/>
      <c r="KFL883" s="28"/>
      <c r="KFM883" s="28"/>
      <c r="KFN883" s="28"/>
      <c r="KFO883" s="28"/>
      <c r="KFP883" s="28"/>
      <c r="KFQ883" s="28"/>
      <c r="KFR883" s="28"/>
      <c r="KFS883" s="28"/>
      <c r="KFT883" s="28"/>
      <c r="KFU883" s="28"/>
      <c r="KFV883" s="28"/>
      <c r="KFW883" s="28"/>
      <c r="KFX883" s="28"/>
      <c r="KFY883" s="28"/>
      <c r="KFZ883" s="28"/>
      <c r="KGA883" s="28"/>
      <c r="KGB883" s="28"/>
      <c r="KGC883" s="28"/>
      <c r="KGD883" s="28"/>
      <c r="KGE883" s="28"/>
      <c r="KGF883" s="28"/>
      <c r="KGG883" s="28"/>
      <c r="KGH883" s="28"/>
      <c r="KGI883" s="28"/>
      <c r="KGJ883" s="28"/>
      <c r="KGK883" s="28"/>
      <c r="KGL883" s="28"/>
      <c r="KGM883" s="28"/>
      <c r="KGN883" s="28"/>
      <c r="KGO883" s="28"/>
      <c r="KGP883" s="28"/>
      <c r="KGQ883" s="28"/>
      <c r="KGR883" s="28"/>
      <c r="KGS883" s="28"/>
      <c r="KGT883" s="28"/>
      <c r="KGU883" s="28"/>
      <c r="KGV883" s="28"/>
      <c r="KGW883" s="28"/>
      <c r="KGX883" s="28"/>
      <c r="KGY883" s="28"/>
      <c r="KGZ883" s="28"/>
      <c r="KHA883" s="28"/>
      <c r="KHB883" s="28"/>
      <c r="KHC883" s="28"/>
      <c r="KHD883" s="28"/>
      <c r="KHE883" s="28"/>
      <c r="KHF883" s="28"/>
      <c r="KHG883" s="28"/>
      <c r="KHH883" s="28"/>
      <c r="KHI883" s="28"/>
      <c r="KHJ883" s="28"/>
      <c r="KHK883" s="28"/>
      <c r="KHL883" s="28"/>
      <c r="KHM883" s="28"/>
      <c r="KHN883" s="28"/>
      <c r="KHO883" s="28"/>
      <c r="KHP883" s="28"/>
      <c r="KHQ883" s="28"/>
      <c r="KHR883" s="28"/>
      <c r="KHS883" s="28"/>
      <c r="KHT883" s="28"/>
      <c r="KHU883" s="28"/>
      <c r="KHV883" s="28"/>
      <c r="KHW883" s="28"/>
      <c r="KHX883" s="28"/>
      <c r="KHY883" s="28"/>
      <c r="KHZ883" s="28"/>
      <c r="KIA883" s="28"/>
      <c r="KIB883" s="28"/>
      <c r="KIC883" s="28"/>
      <c r="KID883" s="28"/>
      <c r="KIE883" s="28"/>
      <c r="KIF883" s="28"/>
      <c r="KIG883" s="28"/>
      <c r="KIH883" s="28"/>
      <c r="KII883" s="28"/>
      <c r="KIJ883" s="28"/>
      <c r="KIK883" s="28"/>
      <c r="KIL883" s="28"/>
      <c r="KIM883" s="28"/>
      <c r="KIN883" s="28"/>
      <c r="KIO883" s="28"/>
      <c r="KIP883" s="28"/>
      <c r="KIQ883" s="28"/>
      <c r="KIR883" s="28"/>
      <c r="KIS883" s="28"/>
      <c r="KIT883" s="28"/>
      <c r="KIU883" s="28"/>
      <c r="KIV883" s="28"/>
      <c r="KIW883" s="28"/>
      <c r="KIX883" s="28"/>
      <c r="KIY883" s="28"/>
      <c r="KIZ883" s="28"/>
      <c r="KJA883" s="28"/>
      <c r="KJB883" s="28"/>
      <c r="KJC883" s="28"/>
      <c r="KJD883" s="28"/>
      <c r="KJE883" s="28"/>
      <c r="KJF883" s="28"/>
      <c r="KJG883" s="28"/>
      <c r="KJH883" s="28"/>
      <c r="KJI883" s="28"/>
      <c r="KJJ883" s="28"/>
      <c r="KJK883" s="28"/>
      <c r="KJL883" s="28"/>
      <c r="KJM883" s="28"/>
      <c r="KJN883" s="28"/>
      <c r="KJO883" s="28"/>
      <c r="KJP883" s="28"/>
      <c r="KJQ883" s="28"/>
      <c r="KJR883" s="28"/>
      <c r="KJS883" s="28"/>
      <c r="KJT883" s="28"/>
      <c r="KJU883" s="28"/>
      <c r="KJV883" s="28"/>
      <c r="KJW883" s="28"/>
      <c r="KJX883" s="28"/>
      <c r="KJY883" s="28"/>
      <c r="KJZ883" s="28"/>
      <c r="KKA883" s="28"/>
      <c r="KKB883" s="28"/>
      <c r="KKC883" s="28"/>
      <c r="KKD883" s="28"/>
      <c r="KKE883" s="28"/>
      <c r="KKF883" s="28"/>
      <c r="KKG883" s="28"/>
      <c r="KKH883" s="28"/>
      <c r="KKI883" s="28"/>
      <c r="KKJ883" s="28"/>
      <c r="KKK883" s="28"/>
      <c r="KKL883" s="28"/>
      <c r="KKM883" s="28"/>
      <c r="KKN883" s="28"/>
      <c r="KKO883" s="28"/>
      <c r="KKP883" s="28"/>
      <c r="KKQ883" s="28"/>
      <c r="KKR883" s="28"/>
      <c r="KKS883" s="28"/>
      <c r="KKT883" s="28"/>
      <c r="KKU883" s="28"/>
      <c r="KKV883" s="28"/>
      <c r="KKW883" s="28"/>
      <c r="KKX883" s="28"/>
      <c r="KKY883" s="28"/>
      <c r="KKZ883" s="28"/>
      <c r="KLA883" s="28"/>
      <c r="KLB883" s="28"/>
      <c r="KLC883" s="28"/>
      <c r="KLD883" s="28"/>
      <c r="KLE883" s="28"/>
      <c r="KLF883" s="28"/>
      <c r="KLG883" s="28"/>
      <c r="KLH883" s="28"/>
      <c r="KLI883" s="28"/>
      <c r="KLJ883" s="28"/>
      <c r="KLK883" s="28"/>
      <c r="KLL883" s="28"/>
      <c r="KLM883" s="28"/>
      <c r="KLN883" s="28"/>
      <c r="KLO883" s="28"/>
      <c r="KLP883" s="28"/>
      <c r="KLQ883" s="28"/>
      <c r="KLR883" s="28"/>
      <c r="KLS883" s="28"/>
      <c r="KLT883" s="28"/>
      <c r="KLU883" s="28"/>
      <c r="KLV883" s="28"/>
      <c r="KLW883" s="28"/>
      <c r="KLX883" s="28"/>
      <c r="KLY883" s="28"/>
      <c r="KLZ883" s="28"/>
      <c r="KMA883" s="28"/>
      <c r="KMB883" s="28"/>
      <c r="KMC883" s="28"/>
      <c r="KMD883" s="28"/>
      <c r="KME883" s="28"/>
      <c r="KMF883" s="28"/>
      <c r="KMG883" s="28"/>
      <c r="KMH883" s="28"/>
      <c r="KMI883" s="28"/>
      <c r="KMJ883" s="28"/>
      <c r="KMK883" s="28"/>
      <c r="KML883" s="28"/>
      <c r="KMM883" s="28"/>
      <c r="KMN883" s="28"/>
      <c r="KMO883" s="28"/>
      <c r="KMP883" s="28"/>
      <c r="KMQ883" s="28"/>
      <c r="KMR883" s="28"/>
      <c r="KMS883" s="28"/>
      <c r="KMT883" s="28"/>
      <c r="KMU883" s="28"/>
      <c r="KMV883" s="28"/>
      <c r="KMW883" s="28"/>
      <c r="KMX883" s="28"/>
      <c r="KMY883" s="28"/>
      <c r="KMZ883" s="28"/>
      <c r="KNA883" s="28"/>
      <c r="KNB883" s="28"/>
      <c r="KNC883" s="28"/>
      <c r="KND883" s="28"/>
      <c r="KNE883" s="28"/>
      <c r="KNF883" s="28"/>
      <c r="KNG883" s="28"/>
      <c r="KNH883" s="28"/>
      <c r="KNI883" s="28"/>
      <c r="KNJ883" s="28"/>
      <c r="KNK883" s="28"/>
      <c r="KNL883" s="28"/>
      <c r="KNM883" s="28"/>
      <c r="KNN883" s="28"/>
      <c r="KNO883" s="28"/>
      <c r="KNP883" s="28"/>
      <c r="KNQ883" s="28"/>
      <c r="KNR883" s="28"/>
      <c r="KNS883" s="28"/>
      <c r="KNT883" s="28"/>
      <c r="KNU883" s="28"/>
      <c r="KNV883" s="28"/>
      <c r="KNW883" s="28"/>
      <c r="KNX883" s="28"/>
      <c r="KNY883" s="28"/>
      <c r="KNZ883" s="28"/>
      <c r="KOA883" s="28"/>
      <c r="KOB883" s="28"/>
      <c r="KOC883" s="28"/>
      <c r="KOD883" s="28"/>
      <c r="KOE883" s="28"/>
      <c r="KOF883" s="28"/>
      <c r="KOG883" s="28"/>
      <c r="KOH883" s="28"/>
      <c r="KOI883" s="28"/>
      <c r="KOJ883" s="28"/>
      <c r="KOK883" s="28"/>
      <c r="KOL883" s="28"/>
      <c r="KOM883" s="28"/>
      <c r="KON883" s="28"/>
      <c r="KOO883" s="28"/>
      <c r="KOP883" s="28"/>
      <c r="KOQ883" s="28"/>
      <c r="KOR883" s="28"/>
      <c r="KOS883" s="28"/>
      <c r="KOT883" s="28"/>
      <c r="KOU883" s="28"/>
      <c r="KOV883" s="28"/>
      <c r="KOW883" s="28"/>
      <c r="KOX883" s="28"/>
      <c r="KOY883" s="28"/>
      <c r="KOZ883" s="28"/>
      <c r="KPA883" s="28"/>
      <c r="KPB883" s="28"/>
      <c r="KPC883" s="28"/>
      <c r="KPD883" s="28"/>
      <c r="KPE883" s="28"/>
      <c r="KPF883" s="28"/>
      <c r="KPG883" s="28"/>
      <c r="KPH883" s="28"/>
      <c r="KPI883" s="28"/>
      <c r="KPJ883" s="28"/>
      <c r="KPK883" s="28"/>
      <c r="KPL883" s="28"/>
      <c r="KPM883" s="28"/>
      <c r="KPN883" s="28"/>
      <c r="KPO883" s="28"/>
      <c r="KPP883" s="28"/>
      <c r="KPQ883" s="28"/>
      <c r="KPR883" s="28"/>
      <c r="KPS883" s="28"/>
      <c r="KPT883" s="28"/>
      <c r="KPU883" s="28"/>
      <c r="KPV883" s="28"/>
      <c r="KPW883" s="28"/>
      <c r="KPX883" s="28"/>
      <c r="KPY883" s="28"/>
      <c r="KPZ883" s="28"/>
      <c r="KQA883" s="28"/>
      <c r="KQB883" s="28"/>
      <c r="KQC883" s="28"/>
      <c r="KQD883" s="28"/>
      <c r="KQE883" s="28"/>
      <c r="KQF883" s="28"/>
      <c r="KQG883" s="28"/>
      <c r="KQH883" s="28"/>
      <c r="KQI883" s="28"/>
      <c r="KQJ883" s="28"/>
      <c r="KQK883" s="28"/>
      <c r="KQL883" s="28"/>
      <c r="KQM883" s="28"/>
      <c r="KQN883" s="28"/>
      <c r="KQO883" s="28"/>
      <c r="KQP883" s="28"/>
      <c r="KQQ883" s="28"/>
      <c r="KQR883" s="28"/>
      <c r="KQS883" s="28"/>
      <c r="KQT883" s="28"/>
      <c r="KQU883" s="28"/>
      <c r="KQV883" s="28"/>
      <c r="KQW883" s="28"/>
      <c r="KQX883" s="28"/>
      <c r="KQY883" s="28"/>
      <c r="KQZ883" s="28"/>
      <c r="KRA883" s="28"/>
      <c r="KRB883" s="28"/>
      <c r="KRC883" s="28"/>
      <c r="KRD883" s="28"/>
      <c r="KRE883" s="28"/>
      <c r="KRF883" s="28"/>
      <c r="KRG883" s="28"/>
      <c r="KRH883" s="28"/>
      <c r="KRI883" s="28"/>
      <c r="KRJ883" s="28"/>
      <c r="KRK883" s="28"/>
      <c r="KRL883" s="28"/>
      <c r="KRM883" s="28"/>
      <c r="KRN883" s="28"/>
      <c r="KRO883" s="28"/>
      <c r="KRP883" s="28"/>
      <c r="KRQ883" s="28"/>
      <c r="KRR883" s="28"/>
      <c r="KRS883" s="28"/>
      <c r="KRT883" s="28"/>
      <c r="KRU883" s="28"/>
      <c r="KRV883" s="28"/>
      <c r="KRW883" s="28"/>
      <c r="KRX883" s="28"/>
      <c r="KRY883" s="28"/>
      <c r="KRZ883" s="28"/>
      <c r="KSA883" s="28"/>
      <c r="KSB883" s="28"/>
      <c r="KSC883" s="28"/>
      <c r="KSD883" s="28"/>
      <c r="KSE883" s="28"/>
      <c r="KSF883" s="28"/>
      <c r="KSG883" s="28"/>
      <c r="KSH883" s="28"/>
      <c r="KSI883" s="28"/>
      <c r="KSJ883" s="28"/>
      <c r="KSK883" s="28"/>
      <c r="KSL883" s="28"/>
      <c r="KSM883" s="28"/>
      <c r="KSN883" s="28"/>
      <c r="KSO883" s="28"/>
      <c r="KSP883" s="28"/>
      <c r="KSQ883" s="28"/>
      <c r="KSR883" s="28"/>
      <c r="KSS883" s="28"/>
      <c r="KST883" s="28"/>
      <c r="KSU883" s="28"/>
      <c r="KSV883" s="28"/>
      <c r="KSW883" s="28"/>
      <c r="KSX883" s="28"/>
      <c r="KSY883" s="28"/>
      <c r="KSZ883" s="28"/>
      <c r="KTA883" s="28"/>
      <c r="KTB883" s="28"/>
      <c r="KTC883" s="28"/>
      <c r="KTD883" s="28"/>
      <c r="KTE883" s="28"/>
      <c r="KTF883" s="28"/>
      <c r="KTG883" s="28"/>
      <c r="KTH883" s="28"/>
      <c r="KTI883" s="28"/>
      <c r="KTJ883" s="28"/>
      <c r="KTK883" s="28"/>
      <c r="KTL883" s="28"/>
      <c r="KTM883" s="28"/>
      <c r="KTN883" s="28"/>
      <c r="KTO883" s="28"/>
      <c r="KTP883" s="28"/>
      <c r="KTQ883" s="28"/>
      <c r="KTR883" s="28"/>
      <c r="KTS883" s="28"/>
      <c r="KTT883" s="28"/>
      <c r="KTU883" s="28"/>
      <c r="KTV883" s="28"/>
      <c r="KTW883" s="28"/>
      <c r="KTX883" s="28"/>
      <c r="KTY883" s="28"/>
      <c r="KTZ883" s="28"/>
      <c r="KUA883" s="28"/>
      <c r="KUB883" s="28"/>
      <c r="KUC883" s="28"/>
      <c r="KUD883" s="28"/>
      <c r="KUE883" s="28"/>
      <c r="KUF883" s="28"/>
      <c r="KUG883" s="28"/>
      <c r="KUH883" s="28"/>
      <c r="KUI883" s="28"/>
      <c r="KUJ883" s="28"/>
      <c r="KUK883" s="28"/>
      <c r="KUL883" s="28"/>
      <c r="KUM883" s="28"/>
      <c r="KUN883" s="28"/>
      <c r="KUO883" s="28"/>
      <c r="KUP883" s="28"/>
      <c r="KUQ883" s="28"/>
      <c r="KUR883" s="28"/>
      <c r="KUS883" s="28"/>
      <c r="KUT883" s="28"/>
      <c r="KUU883" s="28"/>
      <c r="KUV883" s="28"/>
      <c r="KUW883" s="28"/>
      <c r="KUX883" s="28"/>
      <c r="KUY883" s="28"/>
      <c r="KUZ883" s="28"/>
      <c r="KVA883" s="28"/>
      <c r="KVB883" s="28"/>
      <c r="KVC883" s="28"/>
      <c r="KVD883" s="28"/>
      <c r="KVE883" s="28"/>
      <c r="KVF883" s="28"/>
      <c r="KVG883" s="28"/>
      <c r="KVH883" s="28"/>
      <c r="KVI883" s="28"/>
      <c r="KVJ883" s="28"/>
      <c r="KVK883" s="28"/>
      <c r="KVL883" s="28"/>
      <c r="KVM883" s="28"/>
      <c r="KVN883" s="28"/>
      <c r="KVO883" s="28"/>
      <c r="KVP883" s="28"/>
      <c r="KVQ883" s="28"/>
      <c r="KVR883" s="28"/>
      <c r="KVS883" s="28"/>
      <c r="KVT883" s="28"/>
      <c r="KVU883" s="28"/>
      <c r="KVV883" s="28"/>
      <c r="KVW883" s="28"/>
      <c r="KVX883" s="28"/>
      <c r="KVY883" s="28"/>
      <c r="KVZ883" s="28"/>
      <c r="KWA883" s="28"/>
      <c r="KWB883" s="28"/>
      <c r="KWC883" s="28"/>
      <c r="KWD883" s="28"/>
      <c r="KWE883" s="28"/>
      <c r="KWF883" s="28"/>
      <c r="KWG883" s="28"/>
      <c r="KWH883" s="28"/>
      <c r="KWI883" s="28"/>
      <c r="KWJ883" s="28"/>
      <c r="KWK883" s="28"/>
      <c r="KWL883" s="28"/>
      <c r="KWM883" s="28"/>
      <c r="KWN883" s="28"/>
      <c r="KWO883" s="28"/>
      <c r="KWP883" s="28"/>
      <c r="KWQ883" s="28"/>
      <c r="KWR883" s="28"/>
      <c r="KWS883" s="28"/>
      <c r="KWT883" s="28"/>
      <c r="KWU883" s="28"/>
      <c r="KWV883" s="28"/>
      <c r="KWW883" s="28"/>
      <c r="KWX883" s="28"/>
      <c r="KWY883" s="28"/>
      <c r="KWZ883" s="28"/>
      <c r="KXA883" s="28"/>
      <c r="KXB883" s="28"/>
      <c r="KXC883" s="28"/>
      <c r="KXD883" s="28"/>
      <c r="KXE883" s="28"/>
      <c r="KXF883" s="28"/>
      <c r="KXG883" s="28"/>
      <c r="KXH883" s="28"/>
      <c r="KXI883" s="28"/>
      <c r="KXJ883" s="28"/>
      <c r="KXK883" s="28"/>
      <c r="KXL883" s="28"/>
      <c r="KXM883" s="28"/>
      <c r="KXN883" s="28"/>
      <c r="KXO883" s="28"/>
      <c r="KXP883" s="28"/>
      <c r="KXQ883" s="28"/>
      <c r="KXR883" s="28"/>
      <c r="KXS883" s="28"/>
      <c r="KXT883" s="28"/>
      <c r="KXU883" s="28"/>
      <c r="KXV883" s="28"/>
      <c r="KXW883" s="28"/>
      <c r="KXX883" s="28"/>
      <c r="KXY883" s="28"/>
      <c r="KXZ883" s="28"/>
      <c r="KYA883" s="28"/>
      <c r="KYB883" s="28"/>
      <c r="KYC883" s="28"/>
      <c r="KYD883" s="28"/>
      <c r="KYE883" s="28"/>
      <c r="KYF883" s="28"/>
      <c r="KYG883" s="28"/>
      <c r="KYH883" s="28"/>
      <c r="KYI883" s="28"/>
      <c r="KYJ883" s="28"/>
      <c r="KYK883" s="28"/>
      <c r="KYL883" s="28"/>
      <c r="KYM883" s="28"/>
      <c r="KYN883" s="28"/>
      <c r="KYO883" s="28"/>
      <c r="KYP883" s="28"/>
      <c r="KYQ883" s="28"/>
      <c r="KYR883" s="28"/>
      <c r="KYS883" s="28"/>
      <c r="KYT883" s="28"/>
      <c r="KYU883" s="28"/>
      <c r="KYV883" s="28"/>
      <c r="KYW883" s="28"/>
      <c r="KYX883" s="28"/>
      <c r="KYY883" s="28"/>
      <c r="KYZ883" s="28"/>
      <c r="KZA883" s="28"/>
      <c r="KZB883" s="28"/>
      <c r="KZC883" s="28"/>
      <c r="KZD883" s="28"/>
      <c r="KZE883" s="28"/>
      <c r="KZF883" s="28"/>
      <c r="KZG883" s="28"/>
      <c r="KZH883" s="28"/>
      <c r="KZI883" s="28"/>
      <c r="KZJ883" s="28"/>
      <c r="KZK883" s="28"/>
      <c r="KZL883" s="28"/>
      <c r="KZM883" s="28"/>
      <c r="KZN883" s="28"/>
      <c r="KZO883" s="28"/>
      <c r="KZP883" s="28"/>
      <c r="KZQ883" s="28"/>
      <c r="KZR883" s="28"/>
      <c r="KZS883" s="28"/>
      <c r="KZT883" s="28"/>
      <c r="KZU883" s="28"/>
      <c r="KZV883" s="28"/>
      <c r="KZW883" s="28"/>
      <c r="KZX883" s="28"/>
      <c r="KZY883" s="28"/>
      <c r="KZZ883" s="28"/>
      <c r="LAA883" s="28"/>
      <c r="LAB883" s="28"/>
      <c r="LAC883" s="28"/>
      <c r="LAD883" s="28"/>
      <c r="LAE883" s="28"/>
      <c r="LAF883" s="28"/>
      <c r="LAG883" s="28"/>
      <c r="LAH883" s="28"/>
      <c r="LAI883" s="28"/>
      <c r="LAJ883" s="28"/>
      <c r="LAK883" s="28"/>
      <c r="LAL883" s="28"/>
      <c r="LAM883" s="28"/>
      <c r="LAN883" s="28"/>
      <c r="LAO883" s="28"/>
      <c r="LAP883" s="28"/>
      <c r="LAQ883" s="28"/>
      <c r="LAR883" s="28"/>
      <c r="LAS883" s="28"/>
      <c r="LAT883" s="28"/>
      <c r="LAU883" s="28"/>
      <c r="LAV883" s="28"/>
      <c r="LAW883" s="28"/>
      <c r="LAX883" s="28"/>
      <c r="LAY883" s="28"/>
      <c r="LAZ883" s="28"/>
      <c r="LBA883" s="28"/>
      <c r="LBB883" s="28"/>
      <c r="LBC883" s="28"/>
      <c r="LBD883" s="28"/>
      <c r="LBE883" s="28"/>
      <c r="LBF883" s="28"/>
      <c r="LBG883" s="28"/>
      <c r="LBH883" s="28"/>
      <c r="LBI883" s="28"/>
      <c r="LBJ883" s="28"/>
      <c r="LBK883" s="28"/>
      <c r="LBL883" s="28"/>
      <c r="LBM883" s="28"/>
      <c r="LBN883" s="28"/>
      <c r="LBO883" s="28"/>
      <c r="LBP883" s="28"/>
      <c r="LBQ883" s="28"/>
      <c r="LBR883" s="28"/>
      <c r="LBS883" s="28"/>
      <c r="LBT883" s="28"/>
      <c r="LBU883" s="28"/>
      <c r="LBV883" s="28"/>
      <c r="LBW883" s="28"/>
      <c r="LBX883" s="28"/>
      <c r="LBY883" s="28"/>
      <c r="LBZ883" s="28"/>
      <c r="LCA883" s="28"/>
      <c r="LCB883" s="28"/>
      <c r="LCC883" s="28"/>
      <c r="LCD883" s="28"/>
      <c r="LCE883" s="28"/>
      <c r="LCF883" s="28"/>
      <c r="LCG883" s="28"/>
      <c r="LCH883" s="28"/>
      <c r="LCI883" s="28"/>
      <c r="LCJ883" s="28"/>
      <c r="LCK883" s="28"/>
      <c r="LCL883" s="28"/>
      <c r="LCM883" s="28"/>
      <c r="LCN883" s="28"/>
      <c r="LCO883" s="28"/>
      <c r="LCP883" s="28"/>
      <c r="LCQ883" s="28"/>
      <c r="LCR883" s="28"/>
      <c r="LCS883" s="28"/>
      <c r="LCT883" s="28"/>
      <c r="LCU883" s="28"/>
      <c r="LCV883" s="28"/>
      <c r="LCW883" s="28"/>
      <c r="LCX883" s="28"/>
      <c r="LCY883" s="28"/>
      <c r="LCZ883" s="28"/>
      <c r="LDA883" s="28"/>
      <c r="LDB883" s="28"/>
      <c r="LDC883" s="28"/>
      <c r="LDD883" s="28"/>
      <c r="LDE883" s="28"/>
      <c r="LDF883" s="28"/>
      <c r="LDG883" s="28"/>
      <c r="LDH883" s="28"/>
      <c r="LDI883" s="28"/>
      <c r="LDJ883" s="28"/>
      <c r="LDK883" s="28"/>
      <c r="LDL883" s="28"/>
      <c r="LDM883" s="28"/>
      <c r="LDN883" s="28"/>
      <c r="LDO883" s="28"/>
      <c r="LDP883" s="28"/>
      <c r="LDQ883" s="28"/>
      <c r="LDR883" s="28"/>
      <c r="LDS883" s="28"/>
      <c r="LDT883" s="28"/>
      <c r="LDU883" s="28"/>
      <c r="LDV883" s="28"/>
      <c r="LDW883" s="28"/>
      <c r="LDX883" s="28"/>
      <c r="LDY883" s="28"/>
      <c r="LDZ883" s="28"/>
      <c r="LEA883" s="28"/>
      <c r="LEB883" s="28"/>
      <c r="LEC883" s="28"/>
      <c r="LED883" s="28"/>
      <c r="LEE883" s="28"/>
      <c r="LEF883" s="28"/>
      <c r="LEG883" s="28"/>
      <c r="LEH883" s="28"/>
      <c r="LEI883" s="28"/>
      <c r="LEJ883" s="28"/>
      <c r="LEK883" s="28"/>
      <c r="LEL883" s="28"/>
      <c r="LEM883" s="28"/>
      <c r="LEN883" s="28"/>
      <c r="LEO883" s="28"/>
      <c r="LEP883" s="28"/>
      <c r="LEQ883" s="28"/>
      <c r="LER883" s="28"/>
      <c r="LES883" s="28"/>
      <c r="LET883" s="28"/>
      <c r="LEU883" s="28"/>
      <c r="LEV883" s="28"/>
      <c r="LEW883" s="28"/>
      <c r="LEX883" s="28"/>
      <c r="LEY883" s="28"/>
      <c r="LEZ883" s="28"/>
      <c r="LFA883" s="28"/>
      <c r="LFB883" s="28"/>
      <c r="LFC883" s="28"/>
      <c r="LFD883" s="28"/>
      <c r="LFE883" s="28"/>
      <c r="LFF883" s="28"/>
      <c r="LFG883" s="28"/>
      <c r="LFH883" s="28"/>
      <c r="LFI883" s="28"/>
      <c r="LFJ883" s="28"/>
      <c r="LFK883" s="28"/>
      <c r="LFL883" s="28"/>
      <c r="LFM883" s="28"/>
      <c r="LFN883" s="28"/>
      <c r="LFO883" s="28"/>
      <c r="LFP883" s="28"/>
      <c r="LFQ883" s="28"/>
      <c r="LFR883" s="28"/>
      <c r="LFS883" s="28"/>
      <c r="LFT883" s="28"/>
      <c r="LFU883" s="28"/>
      <c r="LFV883" s="28"/>
      <c r="LFW883" s="28"/>
      <c r="LFX883" s="28"/>
      <c r="LFY883" s="28"/>
      <c r="LFZ883" s="28"/>
      <c r="LGA883" s="28"/>
      <c r="LGB883" s="28"/>
      <c r="LGC883" s="28"/>
      <c r="LGD883" s="28"/>
      <c r="LGE883" s="28"/>
      <c r="LGF883" s="28"/>
      <c r="LGG883" s="28"/>
      <c r="LGH883" s="28"/>
      <c r="LGI883" s="28"/>
      <c r="LGJ883" s="28"/>
      <c r="LGK883" s="28"/>
      <c r="LGL883" s="28"/>
      <c r="LGM883" s="28"/>
      <c r="LGN883" s="28"/>
      <c r="LGO883" s="28"/>
      <c r="LGP883" s="28"/>
      <c r="LGQ883" s="28"/>
      <c r="LGR883" s="28"/>
      <c r="LGS883" s="28"/>
      <c r="LGT883" s="28"/>
      <c r="LGU883" s="28"/>
      <c r="LGV883" s="28"/>
      <c r="LGW883" s="28"/>
      <c r="LGX883" s="28"/>
      <c r="LGY883" s="28"/>
      <c r="LGZ883" s="28"/>
      <c r="LHA883" s="28"/>
      <c r="LHB883" s="28"/>
      <c r="LHC883" s="28"/>
      <c r="LHD883" s="28"/>
      <c r="LHE883" s="28"/>
      <c r="LHF883" s="28"/>
      <c r="LHG883" s="28"/>
      <c r="LHH883" s="28"/>
      <c r="LHI883" s="28"/>
      <c r="LHJ883" s="28"/>
      <c r="LHK883" s="28"/>
      <c r="LHL883" s="28"/>
      <c r="LHM883" s="28"/>
      <c r="LHN883" s="28"/>
      <c r="LHO883" s="28"/>
      <c r="LHP883" s="28"/>
      <c r="LHQ883" s="28"/>
      <c r="LHR883" s="28"/>
      <c r="LHS883" s="28"/>
      <c r="LHT883" s="28"/>
      <c r="LHU883" s="28"/>
      <c r="LHV883" s="28"/>
      <c r="LHW883" s="28"/>
      <c r="LHX883" s="28"/>
      <c r="LHY883" s="28"/>
      <c r="LHZ883" s="28"/>
      <c r="LIA883" s="28"/>
      <c r="LIB883" s="28"/>
      <c r="LIC883" s="28"/>
      <c r="LID883" s="28"/>
      <c r="LIE883" s="28"/>
      <c r="LIF883" s="28"/>
      <c r="LIG883" s="28"/>
      <c r="LIH883" s="28"/>
      <c r="LII883" s="28"/>
      <c r="LIJ883" s="28"/>
      <c r="LIK883" s="28"/>
      <c r="LIL883" s="28"/>
      <c r="LIM883" s="28"/>
      <c r="LIN883" s="28"/>
      <c r="LIO883" s="28"/>
      <c r="LIP883" s="28"/>
      <c r="LIQ883" s="28"/>
      <c r="LIR883" s="28"/>
      <c r="LIS883" s="28"/>
      <c r="LIT883" s="28"/>
      <c r="LIU883" s="28"/>
      <c r="LIV883" s="28"/>
      <c r="LIW883" s="28"/>
      <c r="LIX883" s="28"/>
      <c r="LIY883" s="28"/>
      <c r="LIZ883" s="28"/>
      <c r="LJA883" s="28"/>
      <c r="LJB883" s="28"/>
      <c r="LJC883" s="28"/>
      <c r="LJD883" s="28"/>
      <c r="LJE883" s="28"/>
      <c r="LJF883" s="28"/>
      <c r="LJG883" s="28"/>
      <c r="LJH883" s="28"/>
      <c r="LJI883" s="28"/>
      <c r="LJJ883" s="28"/>
      <c r="LJK883" s="28"/>
      <c r="LJL883" s="28"/>
      <c r="LJM883" s="28"/>
      <c r="LJN883" s="28"/>
      <c r="LJO883" s="28"/>
      <c r="LJP883" s="28"/>
      <c r="LJQ883" s="28"/>
      <c r="LJR883" s="28"/>
      <c r="LJS883" s="28"/>
      <c r="LJT883" s="28"/>
      <c r="LJU883" s="28"/>
      <c r="LJV883" s="28"/>
      <c r="LJW883" s="28"/>
      <c r="LJX883" s="28"/>
      <c r="LJY883" s="28"/>
      <c r="LJZ883" s="28"/>
      <c r="LKA883" s="28"/>
      <c r="LKB883" s="28"/>
      <c r="LKC883" s="28"/>
      <c r="LKD883" s="28"/>
      <c r="LKE883" s="28"/>
      <c r="LKF883" s="28"/>
      <c r="LKG883" s="28"/>
      <c r="LKH883" s="28"/>
      <c r="LKI883" s="28"/>
      <c r="LKJ883" s="28"/>
      <c r="LKK883" s="28"/>
      <c r="LKL883" s="28"/>
      <c r="LKM883" s="28"/>
      <c r="LKN883" s="28"/>
      <c r="LKO883" s="28"/>
      <c r="LKP883" s="28"/>
      <c r="LKQ883" s="28"/>
      <c r="LKR883" s="28"/>
      <c r="LKS883" s="28"/>
      <c r="LKT883" s="28"/>
      <c r="LKU883" s="28"/>
      <c r="LKV883" s="28"/>
      <c r="LKW883" s="28"/>
      <c r="LKX883" s="28"/>
      <c r="LKY883" s="28"/>
      <c r="LKZ883" s="28"/>
      <c r="LLA883" s="28"/>
      <c r="LLB883" s="28"/>
      <c r="LLC883" s="28"/>
      <c r="LLD883" s="28"/>
      <c r="LLE883" s="28"/>
      <c r="LLF883" s="28"/>
      <c r="LLG883" s="28"/>
      <c r="LLH883" s="28"/>
      <c r="LLI883" s="28"/>
      <c r="LLJ883" s="28"/>
      <c r="LLK883" s="28"/>
      <c r="LLL883" s="28"/>
      <c r="LLM883" s="28"/>
      <c r="LLN883" s="28"/>
      <c r="LLO883" s="28"/>
      <c r="LLP883" s="28"/>
      <c r="LLQ883" s="28"/>
      <c r="LLR883" s="28"/>
      <c r="LLS883" s="28"/>
      <c r="LLT883" s="28"/>
      <c r="LLU883" s="28"/>
      <c r="LLV883" s="28"/>
      <c r="LLW883" s="28"/>
      <c r="LLX883" s="28"/>
      <c r="LLY883" s="28"/>
      <c r="LLZ883" s="28"/>
      <c r="LMA883" s="28"/>
      <c r="LMB883" s="28"/>
      <c r="LMC883" s="28"/>
      <c r="LMD883" s="28"/>
      <c r="LME883" s="28"/>
      <c r="LMF883" s="28"/>
      <c r="LMG883" s="28"/>
      <c r="LMH883" s="28"/>
      <c r="LMI883" s="28"/>
      <c r="LMJ883" s="28"/>
      <c r="LMK883" s="28"/>
      <c r="LML883" s="28"/>
      <c r="LMM883" s="28"/>
      <c r="LMN883" s="28"/>
      <c r="LMO883" s="28"/>
      <c r="LMP883" s="28"/>
      <c r="LMQ883" s="28"/>
      <c r="LMR883" s="28"/>
      <c r="LMS883" s="28"/>
      <c r="LMT883" s="28"/>
      <c r="LMU883" s="28"/>
      <c r="LMV883" s="28"/>
      <c r="LMW883" s="28"/>
      <c r="LMX883" s="28"/>
      <c r="LMY883" s="28"/>
      <c r="LMZ883" s="28"/>
      <c r="LNA883" s="28"/>
      <c r="LNB883" s="28"/>
      <c r="LNC883" s="28"/>
      <c r="LND883" s="28"/>
      <c r="LNE883" s="28"/>
      <c r="LNF883" s="28"/>
      <c r="LNG883" s="28"/>
      <c r="LNH883" s="28"/>
      <c r="LNI883" s="28"/>
      <c r="LNJ883" s="28"/>
      <c r="LNK883" s="28"/>
      <c r="LNL883" s="28"/>
      <c r="LNM883" s="28"/>
      <c r="LNN883" s="28"/>
      <c r="LNO883" s="28"/>
      <c r="LNP883" s="28"/>
      <c r="LNQ883" s="28"/>
      <c r="LNR883" s="28"/>
      <c r="LNS883" s="28"/>
      <c r="LNT883" s="28"/>
      <c r="LNU883" s="28"/>
      <c r="LNV883" s="28"/>
      <c r="LNW883" s="28"/>
      <c r="LNX883" s="28"/>
      <c r="LNY883" s="28"/>
      <c r="LNZ883" s="28"/>
      <c r="LOA883" s="28"/>
      <c r="LOB883" s="28"/>
      <c r="LOC883" s="28"/>
      <c r="LOD883" s="28"/>
      <c r="LOE883" s="28"/>
      <c r="LOF883" s="28"/>
      <c r="LOG883" s="28"/>
      <c r="LOH883" s="28"/>
      <c r="LOI883" s="28"/>
      <c r="LOJ883" s="28"/>
      <c r="LOK883" s="28"/>
      <c r="LOL883" s="28"/>
      <c r="LOM883" s="28"/>
      <c r="LON883" s="28"/>
      <c r="LOO883" s="28"/>
      <c r="LOP883" s="28"/>
      <c r="LOQ883" s="28"/>
      <c r="LOR883" s="28"/>
      <c r="LOS883" s="28"/>
      <c r="LOT883" s="28"/>
      <c r="LOU883" s="28"/>
      <c r="LOV883" s="28"/>
      <c r="LOW883" s="28"/>
      <c r="LOX883" s="28"/>
      <c r="LOY883" s="28"/>
      <c r="LOZ883" s="28"/>
      <c r="LPA883" s="28"/>
      <c r="LPB883" s="28"/>
      <c r="LPC883" s="28"/>
      <c r="LPD883" s="28"/>
      <c r="LPE883" s="28"/>
      <c r="LPF883" s="28"/>
      <c r="LPG883" s="28"/>
      <c r="LPH883" s="28"/>
      <c r="LPI883" s="28"/>
      <c r="LPJ883" s="28"/>
      <c r="LPK883" s="28"/>
      <c r="LPL883" s="28"/>
      <c r="LPM883" s="28"/>
      <c r="LPN883" s="28"/>
      <c r="LPO883" s="28"/>
      <c r="LPP883" s="28"/>
      <c r="LPQ883" s="28"/>
      <c r="LPR883" s="28"/>
      <c r="LPS883" s="28"/>
      <c r="LPT883" s="28"/>
      <c r="LPU883" s="28"/>
      <c r="LPV883" s="28"/>
      <c r="LPW883" s="28"/>
      <c r="LPX883" s="28"/>
      <c r="LPY883" s="28"/>
      <c r="LPZ883" s="28"/>
      <c r="LQA883" s="28"/>
      <c r="LQB883" s="28"/>
      <c r="LQC883" s="28"/>
      <c r="LQD883" s="28"/>
      <c r="LQE883" s="28"/>
      <c r="LQF883" s="28"/>
      <c r="LQG883" s="28"/>
      <c r="LQH883" s="28"/>
      <c r="LQI883" s="28"/>
      <c r="LQJ883" s="28"/>
      <c r="LQK883" s="28"/>
      <c r="LQL883" s="28"/>
      <c r="LQM883" s="28"/>
      <c r="LQN883" s="28"/>
      <c r="LQO883" s="28"/>
      <c r="LQP883" s="28"/>
      <c r="LQQ883" s="28"/>
      <c r="LQR883" s="28"/>
      <c r="LQS883" s="28"/>
      <c r="LQT883" s="28"/>
      <c r="LQU883" s="28"/>
      <c r="LQV883" s="28"/>
      <c r="LQW883" s="28"/>
      <c r="LQX883" s="28"/>
      <c r="LQY883" s="28"/>
      <c r="LQZ883" s="28"/>
      <c r="LRA883" s="28"/>
      <c r="LRB883" s="28"/>
      <c r="LRC883" s="28"/>
      <c r="LRD883" s="28"/>
      <c r="LRE883" s="28"/>
      <c r="LRF883" s="28"/>
      <c r="LRG883" s="28"/>
      <c r="LRH883" s="28"/>
      <c r="LRI883" s="28"/>
      <c r="LRJ883" s="28"/>
      <c r="LRK883" s="28"/>
      <c r="LRL883" s="28"/>
      <c r="LRM883" s="28"/>
      <c r="LRN883" s="28"/>
      <c r="LRO883" s="28"/>
      <c r="LRP883" s="28"/>
      <c r="LRQ883" s="28"/>
      <c r="LRR883" s="28"/>
      <c r="LRS883" s="28"/>
      <c r="LRT883" s="28"/>
      <c r="LRU883" s="28"/>
      <c r="LRV883" s="28"/>
      <c r="LRW883" s="28"/>
      <c r="LRX883" s="28"/>
      <c r="LRY883" s="28"/>
      <c r="LRZ883" s="28"/>
      <c r="LSA883" s="28"/>
      <c r="LSB883" s="28"/>
      <c r="LSC883" s="28"/>
      <c r="LSD883" s="28"/>
      <c r="LSE883" s="28"/>
      <c r="LSF883" s="28"/>
      <c r="LSG883" s="28"/>
      <c r="LSH883" s="28"/>
      <c r="LSI883" s="28"/>
      <c r="LSJ883" s="28"/>
      <c r="LSK883" s="28"/>
      <c r="LSL883" s="28"/>
      <c r="LSM883" s="28"/>
      <c r="LSN883" s="28"/>
      <c r="LSO883" s="28"/>
      <c r="LSP883" s="28"/>
      <c r="LSQ883" s="28"/>
      <c r="LSR883" s="28"/>
      <c r="LSS883" s="28"/>
      <c r="LST883" s="28"/>
      <c r="LSU883" s="28"/>
      <c r="LSV883" s="28"/>
      <c r="LSW883" s="28"/>
      <c r="LSX883" s="28"/>
      <c r="LSY883" s="28"/>
      <c r="LSZ883" s="28"/>
      <c r="LTA883" s="28"/>
      <c r="LTB883" s="28"/>
      <c r="LTC883" s="28"/>
      <c r="LTD883" s="28"/>
      <c r="LTE883" s="28"/>
      <c r="LTF883" s="28"/>
      <c r="LTG883" s="28"/>
      <c r="LTH883" s="28"/>
      <c r="LTI883" s="28"/>
      <c r="LTJ883" s="28"/>
      <c r="LTK883" s="28"/>
      <c r="LTL883" s="28"/>
      <c r="LTM883" s="28"/>
      <c r="LTN883" s="28"/>
      <c r="LTO883" s="28"/>
      <c r="LTP883" s="28"/>
      <c r="LTQ883" s="28"/>
      <c r="LTR883" s="28"/>
      <c r="LTS883" s="28"/>
      <c r="LTT883" s="28"/>
      <c r="LTU883" s="28"/>
      <c r="LTV883" s="28"/>
      <c r="LTW883" s="28"/>
      <c r="LTX883" s="28"/>
      <c r="LTY883" s="28"/>
      <c r="LTZ883" s="28"/>
      <c r="LUA883" s="28"/>
      <c r="LUB883" s="28"/>
      <c r="LUC883" s="28"/>
      <c r="LUD883" s="28"/>
      <c r="LUE883" s="28"/>
      <c r="LUF883" s="28"/>
      <c r="LUG883" s="28"/>
      <c r="LUH883" s="28"/>
      <c r="LUI883" s="28"/>
      <c r="LUJ883" s="28"/>
      <c r="LUK883" s="28"/>
      <c r="LUL883" s="28"/>
      <c r="LUM883" s="28"/>
      <c r="LUN883" s="28"/>
      <c r="LUO883" s="28"/>
      <c r="LUP883" s="28"/>
      <c r="LUQ883" s="28"/>
      <c r="LUR883" s="28"/>
      <c r="LUS883" s="28"/>
      <c r="LUT883" s="28"/>
      <c r="LUU883" s="28"/>
      <c r="LUV883" s="28"/>
      <c r="LUW883" s="28"/>
      <c r="LUX883" s="28"/>
      <c r="LUY883" s="28"/>
      <c r="LUZ883" s="28"/>
      <c r="LVA883" s="28"/>
      <c r="LVB883" s="28"/>
      <c r="LVC883" s="28"/>
      <c r="LVD883" s="28"/>
      <c r="LVE883" s="28"/>
      <c r="LVF883" s="28"/>
      <c r="LVG883" s="28"/>
      <c r="LVH883" s="28"/>
      <c r="LVI883" s="28"/>
      <c r="LVJ883" s="28"/>
      <c r="LVK883" s="28"/>
      <c r="LVL883" s="28"/>
      <c r="LVM883" s="28"/>
      <c r="LVN883" s="28"/>
      <c r="LVO883" s="28"/>
      <c r="LVP883" s="28"/>
      <c r="LVQ883" s="28"/>
      <c r="LVR883" s="28"/>
      <c r="LVS883" s="28"/>
      <c r="LVT883" s="28"/>
      <c r="LVU883" s="28"/>
      <c r="LVV883" s="28"/>
      <c r="LVW883" s="28"/>
      <c r="LVX883" s="28"/>
      <c r="LVY883" s="28"/>
      <c r="LVZ883" s="28"/>
      <c r="LWA883" s="28"/>
      <c r="LWB883" s="28"/>
      <c r="LWC883" s="28"/>
      <c r="LWD883" s="28"/>
      <c r="LWE883" s="28"/>
      <c r="LWF883" s="28"/>
      <c r="LWG883" s="28"/>
      <c r="LWH883" s="28"/>
      <c r="LWI883" s="28"/>
      <c r="LWJ883" s="28"/>
      <c r="LWK883" s="28"/>
      <c r="LWL883" s="28"/>
      <c r="LWM883" s="28"/>
      <c r="LWN883" s="28"/>
      <c r="LWO883" s="28"/>
      <c r="LWP883" s="28"/>
      <c r="LWQ883" s="28"/>
      <c r="LWR883" s="28"/>
      <c r="LWS883" s="28"/>
      <c r="LWT883" s="28"/>
      <c r="LWU883" s="28"/>
      <c r="LWV883" s="28"/>
      <c r="LWW883" s="28"/>
      <c r="LWX883" s="28"/>
      <c r="LWY883" s="28"/>
      <c r="LWZ883" s="28"/>
      <c r="LXA883" s="28"/>
      <c r="LXB883" s="28"/>
      <c r="LXC883" s="28"/>
      <c r="LXD883" s="28"/>
      <c r="LXE883" s="28"/>
      <c r="LXF883" s="28"/>
      <c r="LXG883" s="28"/>
      <c r="LXH883" s="28"/>
      <c r="LXI883" s="28"/>
      <c r="LXJ883" s="28"/>
      <c r="LXK883" s="28"/>
      <c r="LXL883" s="28"/>
      <c r="LXM883" s="28"/>
      <c r="LXN883" s="28"/>
      <c r="LXO883" s="28"/>
      <c r="LXP883" s="28"/>
      <c r="LXQ883" s="28"/>
      <c r="LXR883" s="28"/>
      <c r="LXS883" s="28"/>
      <c r="LXT883" s="28"/>
      <c r="LXU883" s="28"/>
      <c r="LXV883" s="28"/>
      <c r="LXW883" s="28"/>
      <c r="LXX883" s="28"/>
      <c r="LXY883" s="28"/>
      <c r="LXZ883" s="28"/>
      <c r="LYA883" s="28"/>
      <c r="LYB883" s="28"/>
      <c r="LYC883" s="28"/>
      <c r="LYD883" s="28"/>
      <c r="LYE883" s="28"/>
      <c r="LYF883" s="28"/>
      <c r="LYG883" s="28"/>
      <c r="LYH883" s="28"/>
      <c r="LYI883" s="28"/>
      <c r="LYJ883" s="28"/>
      <c r="LYK883" s="28"/>
      <c r="LYL883" s="28"/>
      <c r="LYM883" s="28"/>
      <c r="LYN883" s="28"/>
      <c r="LYO883" s="28"/>
      <c r="LYP883" s="28"/>
      <c r="LYQ883" s="28"/>
      <c r="LYR883" s="28"/>
      <c r="LYS883" s="28"/>
      <c r="LYT883" s="28"/>
      <c r="LYU883" s="28"/>
      <c r="LYV883" s="28"/>
      <c r="LYW883" s="28"/>
      <c r="LYX883" s="28"/>
      <c r="LYY883" s="28"/>
      <c r="LYZ883" s="28"/>
      <c r="LZA883" s="28"/>
      <c r="LZB883" s="28"/>
      <c r="LZC883" s="28"/>
      <c r="LZD883" s="28"/>
      <c r="LZE883" s="28"/>
      <c r="LZF883" s="28"/>
      <c r="LZG883" s="28"/>
      <c r="LZH883" s="28"/>
      <c r="LZI883" s="28"/>
      <c r="LZJ883" s="28"/>
      <c r="LZK883" s="28"/>
      <c r="LZL883" s="28"/>
      <c r="LZM883" s="28"/>
      <c r="LZN883" s="28"/>
      <c r="LZO883" s="28"/>
      <c r="LZP883" s="28"/>
      <c r="LZQ883" s="28"/>
      <c r="LZR883" s="28"/>
      <c r="LZS883" s="28"/>
      <c r="LZT883" s="28"/>
      <c r="LZU883" s="28"/>
      <c r="LZV883" s="28"/>
      <c r="LZW883" s="28"/>
      <c r="LZX883" s="28"/>
      <c r="LZY883" s="28"/>
      <c r="LZZ883" s="28"/>
      <c r="MAA883" s="28"/>
      <c r="MAB883" s="28"/>
      <c r="MAC883" s="28"/>
      <c r="MAD883" s="28"/>
      <c r="MAE883" s="28"/>
      <c r="MAF883" s="28"/>
      <c r="MAG883" s="28"/>
      <c r="MAH883" s="28"/>
      <c r="MAI883" s="28"/>
      <c r="MAJ883" s="28"/>
      <c r="MAK883" s="28"/>
      <c r="MAL883" s="28"/>
      <c r="MAM883" s="28"/>
      <c r="MAN883" s="28"/>
      <c r="MAO883" s="28"/>
      <c r="MAP883" s="28"/>
      <c r="MAQ883" s="28"/>
      <c r="MAR883" s="28"/>
      <c r="MAS883" s="28"/>
      <c r="MAT883" s="28"/>
      <c r="MAU883" s="28"/>
      <c r="MAV883" s="28"/>
      <c r="MAW883" s="28"/>
      <c r="MAX883" s="28"/>
      <c r="MAY883" s="28"/>
      <c r="MAZ883" s="28"/>
      <c r="MBA883" s="28"/>
      <c r="MBB883" s="28"/>
      <c r="MBC883" s="28"/>
      <c r="MBD883" s="28"/>
      <c r="MBE883" s="28"/>
      <c r="MBF883" s="28"/>
      <c r="MBG883" s="28"/>
      <c r="MBH883" s="28"/>
      <c r="MBI883" s="28"/>
      <c r="MBJ883" s="28"/>
      <c r="MBK883" s="28"/>
      <c r="MBL883" s="28"/>
      <c r="MBM883" s="28"/>
      <c r="MBN883" s="28"/>
      <c r="MBO883" s="28"/>
      <c r="MBP883" s="28"/>
      <c r="MBQ883" s="28"/>
      <c r="MBR883" s="28"/>
      <c r="MBS883" s="28"/>
      <c r="MBT883" s="28"/>
      <c r="MBU883" s="28"/>
      <c r="MBV883" s="28"/>
      <c r="MBW883" s="28"/>
      <c r="MBX883" s="28"/>
      <c r="MBY883" s="28"/>
      <c r="MBZ883" s="28"/>
      <c r="MCA883" s="28"/>
      <c r="MCB883" s="28"/>
      <c r="MCC883" s="28"/>
      <c r="MCD883" s="28"/>
      <c r="MCE883" s="28"/>
      <c r="MCF883" s="28"/>
      <c r="MCG883" s="28"/>
      <c r="MCH883" s="28"/>
      <c r="MCI883" s="28"/>
      <c r="MCJ883" s="28"/>
      <c r="MCK883" s="28"/>
      <c r="MCL883" s="28"/>
      <c r="MCM883" s="28"/>
      <c r="MCN883" s="28"/>
      <c r="MCO883" s="28"/>
      <c r="MCP883" s="28"/>
      <c r="MCQ883" s="28"/>
      <c r="MCR883" s="28"/>
      <c r="MCS883" s="28"/>
      <c r="MCT883" s="28"/>
      <c r="MCU883" s="28"/>
      <c r="MCV883" s="28"/>
      <c r="MCW883" s="28"/>
      <c r="MCX883" s="28"/>
      <c r="MCY883" s="28"/>
      <c r="MCZ883" s="28"/>
      <c r="MDA883" s="28"/>
      <c r="MDB883" s="28"/>
      <c r="MDC883" s="28"/>
      <c r="MDD883" s="28"/>
      <c r="MDE883" s="28"/>
      <c r="MDF883" s="28"/>
      <c r="MDG883" s="28"/>
      <c r="MDH883" s="28"/>
      <c r="MDI883" s="28"/>
      <c r="MDJ883" s="28"/>
      <c r="MDK883" s="28"/>
      <c r="MDL883" s="28"/>
      <c r="MDM883" s="28"/>
      <c r="MDN883" s="28"/>
      <c r="MDO883" s="28"/>
      <c r="MDP883" s="28"/>
      <c r="MDQ883" s="28"/>
      <c r="MDR883" s="28"/>
      <c r="MDS883" s="28"/>
      <c r="MDT883" s="28"/>
      <c r="MDU883" s="28"/>
      <c r="MDV883" s="28"/>
      <c r="MDW883" s="28"/>
      <c r="MDX883" s="28"/>
      <c r="MDY883" s="28"/>
      <c r="MDZ883" s="28"/>
      <c r="MEA883" s="28"/>
      <c r="MEB883" s="28"/>
      <c r="MEC883" s="28"/>
      <c r="MED883" s="28"/>
      <c r="MEE883" s="28"/>
      <c r="MEF883" s="28"/>
      <c r="MEG883" s="28"/>
      <c r="MEH883" s="28"/>
      <c r="MEI883" s="28"/>
      <c r="MEJ883" s="28"/>
      <c r="MEK883" s="28"/>
      <c r="MEL883" s="28"/>
      <c r="MEM883" s="28"/>
      <c r="MEN883" s="28"/>
      <c r="MEO883" s="28"/>
      <c r="MEP883" s="28"/>
      <c r="MEQ883" s="28"/>
      <c r="MER883" s="28"/>
      <c r="MES883" s="28"/>
      <c r="MET883" s="28"/>
      <c r="MEU883" s="28"/>
      <c r="MEV883" s="28"/>
      <c r="MEW883" s="28"/>
      <c r="MEX883" s="28"/>
      <c r="MEY883" s="28"/>
      <c r="MEZ883" s="28"/>
      <c r="MFA883" s="28"/>
      <c r="MFB883" s="28"/>
      <c r="MFC883" s="28"/>
      <c r="MFD883" s="28"/>
      <c r="MFE883" s="28"/>
      <c r="MFF883" s="28"/>
      <c r="MFG883" s="28"/>
      <c r="MFH883" s="28"/>
      <c r="MFI883" s="28"/>
      <c r="MFJ883" s="28"/>
      <c r="MFK883" s="28"/>
      <c r="MFL883" s="28"/>
      <c r="MFM883" s="28"/>
      <c r="MFN883" s="28"/>
      <c r="MFO883" s="28"/>
      <c r="MFP883" s="28"/>
      <c r="MFQ883" s="28"/>
      <c r="MFR883" s="28"/>
      <c r="MFS883" s="28"/>
      <c r="MFT883" s="28"/>
      <c r="MFU883" s="28"/>
      <c r="MFV883" s="28"/>
      <c r="MFW883" s="28"/>
      <c r="MFX883" s="28"/>
      <c r="MFY883" s="28"/>
      <c r="MFZ883" s="28"/>
      <c r="MGA883" s="28"/>
      <c r="MGB883" s="28"/>
      <c r="MGC883" s="28"/>
      <c r="MGD883" s="28"/>
      <c r="MGE883" s="28"/>
      <c r="MGF883" s="28"/>
      <c r="MGG883" s="28"/>
      <c r="MGH883" s="28"/>
      <c r="MGI883" s="28"/>
      <c r="MGJ883" s="28"/>
      <c r="MGK883" s="28"/>
      <c r="MGL883" s="28"/>
      <c r="MGM883" s="28"/>
      <c r="MGN883" s="28"/>
      <c r="MGO883" s="28"/>
      <c r="MGP883" s="28"/>
      <c r="MGQ883" s="28"/>
      <c r="MGR883" s="28"/>
      <c r="MGS883" s="28"/>
      <c r="MGT883" s="28"/>
      <c r="MGU883" s="28"/>
      <c r="MGV883" s="28"/>
      <c r="MGW883" s="28"/>
      <c r="MGX883" s="28"/>
      <c r="MGY883" s="28"/>
      <c r="MGZ883" s="28"/>
      <c r="MHA883" s="28"/>
      <c r="MHB883" s="28"/>
      <c r="MHC883" s="28"/>
      <c r="MHD883" s="28"/>
      <c r="MHE883" s="28"/>
      <c r="MHF883" s="28"/>
      <c r="MHG883" s="28"/>
      <c r="MHH883" s="28"/>
      <c r="MHI883" s="28"/>
      <c r="MHJ883" s="28"/>
      <c r="MHK883" s="28"/>
      <c r="MHL883" s="28"/>
      <c r="MHM883" s="28"/>
      <c r="MHN883" s="28"/>
      <c r="MHO883" s="28"/>
      <c r="MHP883" s="28"/>
      <c r="MHQ883" s="28"/>
      <c r="MHR883" s="28"/>
      <c r="MHS883" s="28"/>
      <c r="MHT883" s="28"/>
      <c r="MHU883" s="28"/>
      <c r="MHV883" s="28"/>
      <c r="MHW883" s="28"/>
      <c r="MHX883" s="28"/>
      <c r="MHY883" s="28"/>
      <c r="MHZ883" s="28"/>
      <c r="MIA883" s="28"/>
      <c r="MIB883" s="28"/>
      <c r="MIC883" s="28"/>
      <c r="MID883" s="28"/>
      <c r="MIE883" s="28"/>
      <c r="MIF883" s="28"/>
      <c r="MIG883" s="28"/>
      <c r="MIH883" s="28"/>
      <c r="MII883" s="28"/>
      <c r="MIJ883" s="28"/>
      <c r="MIK883" s="28"/>
      <c r="MIL883" s="28"/>
      <c r="MIM883" s="28"/>
      <c r="MIN883" s="28"/>
      <c r="MIO883" s="28"/>
      <c r="MIP883" s="28"/>
      <c r="MIQ883" s="28"/>
      <c r="MIR883" s="28"/>
      <c r="MIS883" s="28"/>
      <c r="MIT883" s="28"/>
      <c r="MIU883" s="28"/>
      <c r="MIV883" s="28"/>
      <c r="MIW883" s="28"/>
      <c r="MIX883" s="28"/>
      <c r="MIY883" s="28"/>
      <c r="MIZ883" s="28"/>
      <c r="MJA883" s="28"/>
      <c r="MJB883" s="28"/>
      <c r="MJC883" s="28"/>
      <c r="MJD883" s="28"/>
      <c r="MJE883" s="28"/>
      <c r="MJF883" s="28"/>
      <c r="MJG883" s="28"/>
      <c r="MJH883" s="28"/>
      <c r="MJI883" s="28"/>
      <c r="MJJ883" s="28"/>
      <c r="MJK883" s="28"/>
      <c r="MJL883" s="28"/>
      <c r="MJM883" s="28"/>
      <c r="MJN883" s="28"/>
      <c r="MJO883" s="28"/>
      <c r="MJP883" s="28"/>
      <c r="MJQ883" s="28"/>
      <c r="MJR883" s="28"/>
      <c r="MJS883" s="28"/>
      <c r="MJT883" s="28"/>
      <c r="MJU883" s="28"/>
      <c r="MJV883" s="28"/>
      <c r="MJW883" s="28"/>
      <c r="MJX883" s="28"/>
      <c r="MJY883" s="28"/>
      <c r="MJZ883" s="28"/>
      <c r="MKA883" s="28"/>
      <c r="MKB883" s="28"/>
      <c r="MKC883" s="28"/>
      <c r="MKD883" s="28"/>
      <c r="MKE883" s="28"/>
      <c r="MKF883" s="28"/>
      <c r="MKG883" s="28"/>
      <c r="MKH883" s="28"/>
      <c r="MKI883" s="28"/>
      <c r="MKJ883" s="28"/>
      <c r="MKK883" s="28"/>
      <c r="MKL883" s="28"/>
      <c r="MKM883" s="28"/>
      <c r="MKN883" s="28"/>
      <c r="MKO883" s="28"/>
      <c r="MKP883" s="28"/>
      <c r="MKQ883" s="28"/>
      <c r="MKR883" s="28"/>
      <c r="MKS883" s="28"/>
      <c r="MKT883" s="28"/>
      <c r="MKU883" s="28"/>
      <c r="MKV883" s="28"/>
      <c r="MKW883" s="28"/>
      <c r="MKX883" s="28"/>
      <c r="MKY883" s="28"/>
      <c r="MKZ883" s="28"/>
      <c r="MLA883" s="28"/>
      <c r="MLB883" s="28"/>
      <c r="MLC883" s="28"/>
      <c r="MLD883" s="28"/>
      <c r="MLE883" s="28"/>
      <c r="MLF883" s="28"/>
      <c r="MLG883" s="28"/>
      <c r="MLH883" s="28"/>
      <c r="MLI883" s="28"/>
      <c r="MLJ883" s="28"/>
      <c r="MLK883" s="28"/>
      <c r="MLL883" s="28"/>
      <c r="MLM883" s="28"/>
      <c r="MLN883" s="28"/>
      <c r="MLO883" s="28"/>
      <c r="MLP883" s="28"/>
      <c r="MLQ883" s="28"/>
      <c r="MLR883" s="28"/>
      <c r="MLS883" s="28"/>
      <c r="MLT883" s="28"/>
      <c r="MLU883" s="28"/>
      <c r="MLV883" s="28"/>
      <c r="MLW883" s="28"/>
      <c r="MLX883" s="28"/>
      <c r="MLY883" s="28"/>
      <c r="MLZ883" s="28"/>
      <c r="MMA883" s="28"/>
      <c r="MMB883" s="28"/>
      <c r="MMC883" s="28"/>
      <c r="MMD883" s="28"/>
      <c r="MME883" s="28"/>
      <c r="MMF883" s="28"/>
      <c r="MMG883" s="28"/>
      <c r="MMH883" s="28"/>
      <c r="MMI883" s="28"/>
      <c r="MMJ883" s="28"/>
      <c r="MMK883" s="28"/>
      <c r="MML883" s="28"/>
      <c r="MMM883" s="28"/>
      <c r="MMN883" s="28"/>
      <c r="MMO883" s="28"/>
      <c r="MMP883" s="28"/>
      <c r="MMQ883" s="28"/>
      <c r="MMR883" s="28"/>
      <c r="MMS883" s="28"/>
      <c r="MMT883" s="28"/>
      <c r="MMU883" s="28"/>
      <c r="MMV883" s="28"/>
      <c r="MMW883" s="28"/>
      <c r="MMX883" s="28"/>
      <c r="MMY883" s="28"/>
      <c r="MMZ883" s="28"/>
      <c r="MNA883" s="28"/>
      <c r="MNB883" s="28"/>
      <c r="MNC883" s="28"/>
      <c r="MND883" s="28"/>
      <c r="MNE883" s="28"/>
      <c r="MNF883" s="28"/>
      <c r="MNG883" s="28"/>
      <c r="MNH883" s="28"/>
      <c r="MNI883" s="28"/>
      <c r="MNJ883" s="28"/>
      <c r="MNK883" s="28"/>
      <c r="MNL883" s="28"/>
      <c r="MNM883" s="28"/>
      <c r="MNN883" s="28"/>
      <c r="MNO883" s="28"/>
      <c r="MNP883" s="28"/>
      <c r="MNQ883" s="28"/>
      <c r="MNR883" s="28"/>
      <c r="MNS883" s="28"/>
      <c r="MNT883" s="28"/>
      <c r="MNU883" s="28"/>
      <c r="MNV883" s="28"/>
      <c r="MNW883" s="28"/>
      <c r="MNX883" s="28"/>
      <c r="MNY883" s="28"/>
      <c r="MNZ883" s="28"/>
      <c r="MOA883" s="28"/>
      <c r="MOB883" s="28"/>
      <c r="MOC883" s="28"/>
      <c r="MOD883" s="28"/>
      <c r="MOE883" s="28"/>
      <c r="MOF883" s="28"/>
      <c r="MOG883" s="28"/>
      <c r="MOH883" s="28"/>
      <c r="MOI883" s="28"/>
      <c r="MOJ883" s="28"/>
      <c r="MOK883" s="28"/>
      <c r="MOL883" s="28"/>
      <c r="MOM883" s="28"/>
      <c r="MON883" s="28"/>
      <c r="MOO883" s="28"/>
      <c r="MOP883" s="28"/>
      <c r="MOQ883" s="28"/>
      <c r="MOR883" s="28"/>
      <c r="MOS883" s="28"/>
      <c r="MOT883" s="28"/>
      <c r="MOU883" s="28"/>
      <c r="MOV883" s="28"/>
      <c r="MOW883" s="28"/>
      <c r="MOX883" s="28"/>
      <c r="MOY883" s="28"/>
      <c r="MOZ883" s="28"/>
      <c r="MPA883" s="28"/>
      <c r="MPB883" s="28"/>
      <c r="MPC883" s="28"/>
      <c r="MPD883" s="28"/>
      <c r="MPE883" s="28"/>
      <c r="MPF883" s="28"/>
      <c r="MPG883" s="28"/>
      <c r="MPH883" s="28"/>
      <c r="MPI883" s="28"/>
      <c r="MPJ883" s="28"/>
      <c r="MPK883" s="28"/>
      <c r="MPL883" s="28"/>
      <c r="MPM883" s="28"/>
      <c r="MPN883" s="28"/>
      <c r="MPO883" s="28"/>
      <c r="MPP883" s="28"/>
      <c r="MPQ883" s="28"/>
      <c r="MPR883" s="28"/>
      <c r="MPS883" s="28"/>
      <c r="MPT883" s="28"/>
      <c r="MPU883" s="28"/>
      <c r="MPV883" s="28"/>
      <c r="MPW883" s="28"/>
      <c r="MPX883" s="28"/>
      <c r="MPY883" s="28"/>
      <c r="MPZ883" s="28"/>
      <c r="MQA883" s="28"/>
      <c r="MQB883" s="28"/>
      <c r="MQC883" s="28"/>
      <c r="MQD883" s="28"/>
      <c r="MQE883" s="28"/>
      <c r="MQF883" s="28"/>
      <c r="MQG883" s="28"/>
      <c r="MQH883" s="28"/>
      <c r="MQI883" s="28"/>
      <c r="MQJ883" s="28"/>
      <c r="MQK883" s="28"/>
      <c r="MQL883" s="28"/>
      <c r="MQM883" s="28"/>
      <c r="MQN883" s="28"/>
      <c r="MQO883" s="28"/>
      <c r="MQP883" s="28"/>
      <c r="MQQ883" s="28"/>
      <c r="MQR883" s="28"/>
      <c r="MQS883" s="28"/>
      <c r="MQT883" s="28"/>
      <c r="MQU883" s="28"/>
      <c r="MQV883" s="28"/>
      <c r="MQW883" s="28"/>
      <c r="MQX883" s="28"/>
      <c r="MQY883" s="28"/>
      <c r="MQZ883" s="28"/>
      <c r="MRA883" s="28"/>
      <c r="MRB883" s="28"/>
      <c r="MRC883" s="28"/>
      <c r="MRD883" s="28"/>
      <c r="MRE883" s="28"/>
      <c r="MRF883" s="28"/>
      <c r="MRG883" s="28"/>
      <c r="MRH883" s="28"/>
      <c r="MRI883" s="28"/>
      <c r="MRJ883" s="28"/>
      <c r="MRK883" s="28"/>
      <c r="MRL883" s="28"/>
      <c r="MRM883" s="28"/>
      <c r="MRN883" s="28"/>
      <c r="MRO883" s="28"/>
      <c r="MRP883" s="28"/>
      <c r="MRQ883" s="28"/>
      <c r="MRR883" s="28"/>
      <c r="MRS883" s="28"/>
      <c r="MRT883" s="28"/>
      <c r="MRU883" s="28"/>
      <c r="MRV883" s="28"/>
      <c r="MRW883" s="28"/>
      <c r="MRX883" s="28"/>
      <c r="MRY883" s="28"/>
      <c r="MRZ883" s="28"/>
      <c r="MSA883" s="28"/>
      <c r="MSB883" s="28"/>
      <c r="MSC883" s="28"/>
      <c r="MSD883" s="28"/>
      <c r="MSE883" s="28"/>
      <c r="MSF883" s="28"/>
      <c r="MSG883" s="28"/>
      <c r="MSH883" s="28"/>
      <c r="MSI883" s="28"/>
      <c r="MSJ883" s="28"/>
      <c r="MSK883" s="28"/>
      <c r="MSL883" s="28"/>
      <c r="MSM883" s="28"/>
      <c r="MSN883" s="28"/>
      <c r="MSO883" s="28"/>
      <c r="MSP883" s="28"/>
      <c r="MSQ883" s="28"/>
      <c r="MSR883" s="28"/>
      <c r="MSS883" s="28"/>
      <c r="MST883" s="28"/>
      <c r="MSU883" s="28"/>
      <c r="MSV883" s="28"/>
      <c r="MSW883" s="28"/>
      <c r="MSX883" s="28"/>
      <c r="MSY883" s="28"/>
      <c r="MSZ883" s="28"/>
      <c r="MTA883" s="28"/>
      <c r="MTB883" s="28"/>
      <c r="MTC883" s="28"/>
      <c r="MTD883" s="28"/>
      <c r="MTE883" s="28"/>
      <c r="MTF883" s="28"/>
      <c r="MTG883" s="28"/>
      <c r="MTH883" s="28"/>
      <c r="MTI883" s="28"/>
      <c r="MTJ883" s="28"/>
      <c r="MTK883" s="28"/>
      <c r="MTL883" s="28"/>
      <c r="MTM883" s="28"/>
      <c r="MTN883" s="28"/>
      <c r="MTO883" s="28"/>
      <c r="MTP883" s="28"/>
      <c r="MTQ883" s="28"/>
      <c r="MTR883" s="28"/>
      <c r="MTS883" s="28"/>
      <c r="MTT883" s="28"/>
      <c r="MTU883" s="28"/>
      <c r="MTV883" s="28"/>
      <c r="MTW883" s="28"/>
      <c r="MTX883" s="28"/>
      <c r="MTY883" s="28"/>
      <c r="MTZ883" s="28"/>
      <c r="MUA883" s="28"/>
      <c r="MUB883" s="28"/>
      <c r="MUC883" s="28"/>
      <c r="MUD883" s="28"/>
      <c r="MUE883" s="28"/>
      <c r="MUF883" s="28"/>
      <c r="MUG883" s="28"/>
      <c r="MUH883" s="28"/>
      <c r="MUI883" s="28"/>
      <c r="MUJ883" s="28"/>
      <c r="MUK883" s="28"/>
      <c r="MUL883" s="28"/>
      <c r="MUM883" s="28"/>
      <c r="MUN883" s="28"/>
      <c r="MUO883" s="28"/>
      <c r="MUP883" s="28"/>
      <c r="MUQ883" s="28"/>
      <c r="MUR883" s="28"/>
      <c r="MUS883" s="28"/>
      <c r="MUT883" s="28"/>
      <c r="MUU883" s="28"/>
      <c r="MUV883" s="28"/>
      <c r="MUW883" s="28"/>
      <c r="MUX883" s="28"/>
      <c r="MUY883" s="28"/>
      <c r="MUZ883" s="28"/>
      <c r="MVA883" s="28"/>
      <c r="MVB883" s="28"/>
      <c r="MVC883" s="28"/>
      <c r="MVD883" s="28"/>
      <c r="MVE883" s="28"/>
      <c r="MVF883" s="28"/>
      <c r="MVG883" s="28"/>
      <c r="MVH883" s="28"/>
      <c r="MVI883" s="28"/>
      <c r="MVJ883" s="28"/>
      <c r="MVK883" s="28"/>
      <c r="MVL883" s="28"/>
      <c r="MVM883" s="28"/>
      <c r="MVN883" s="28"/>
      <c r="MVO883" s="28"/>
      <c r="MVP883" s="28"/>
      <c r="MVQ883" s="28"/>
      <c r="MVR883" s="28"/>
      <c r="MVS883" s="28"/>
      <c r="MVT883" s="28"/>
      <c r="MVU883" s="28"/>
      <c r="MVV883" s="28"/>
      <c r="MVW883" s="28"/>
      <c r="MVX883" s="28"/>
      <c r="MVY883" s="28"/>
      <c r="MVZ883" s="28"/>
      <c r="MWA883" s="28"/>
      <c r="MWB883" s="28"/>
      <c r="MWC883" s="28"/>
      <c r="MWD883" s="28"/>
      <c r="MWE883" s="28"/>
      <c r="MWF883" s="28"/>
      <c r="MWG883" s="28"/>
      <c r="MWH883" s="28"/>
      <c r="MWI883" s="28"/>
      <c r="MWJ883" s="28"/>
      <c r="MWK883" s="28"/>
      <c r="MWL883" s="28"/>
      <c r="MWM883" s="28"/>
      <c r="MWN883" s="28"/>
      <c r="MWO883" s="28"/>
      <c r="MWP883" s="28"/>
      <c r="MWQ883" s="28"/>
      <c r="MWR883" s="28"/>
      <c r="MWS883" s="28"/>
      <c r="MWT883" s="28"/>
      <c r="MWU883" s="28"/>
      <c r="MWV883" s="28"/>
      <c r="MWW883" s="28"/>
      <c r="MWX883" s="28"/>
      <c r="MWY883" s="28"/>
      <c r="MWZ883" s="28"/>
      <c r="MXA883" s="28"/>
      <c r="MXB883" s="28"/>
      <c r="MXC883" s="28"/>
      <c r="MXD883" s="28"/>
      <c r="MXE883" s="28"/>
      <c r="MXF883" s="28"/>
      <c r="MXG883" s="28"/>
      <c r="MXH883" s="28"/>
      <c r="MXI883" s="28"/>
      <c r="MXJ883" s="28"/>
      <c r="MXK883" s="28"/>
      <c r="MXL883" s="28"/>
      <c r="MXM883" s="28"/>
      <c r="MXN883" s="28"/>
      <c r="MXO883" s="28"/>
      <c r="MXP883" s="28"/>
      <c r="MXQ883" s="28"/>
      <c r="MXR883" s="28"/>
      <c r="MXS883" s="28"/>
      <c r="MXT883" s="28"/>
      <c r="MXU883" s="28"/>
      <c r="MXV883" s="28"/>
      <c r="MXW883" s="28"/>
      <c r="MXX883" s="28"/>
      <c r="MXY883" s="28"/>
      <c r="MXZ883" s="28"/>
      <c r="MYA883" s="28"/>
      <c r="MYB883" s="28"/>
      <c r="MYC883" s="28"/>
      <c r="MYD883" s="28"/>
      <c r="MYE883" s="28"/>
      <c r="MYF883" s="28"/>
      <c r="MYG883" s="28"/>
      <c r="MYH883" s="28"/>
      <c r="MYI883" s="28"/>
      <c r="MYJ883" s="28"/>
      <c r="MYK883" s="28"/>
      <c r="MYL883" s="28"/>
      <c r="MYM883" s="28"/>
      <c r="MYN883" s="28"/>
      <c r="MYO883" s="28"/>
      <c r="MYP883" s="28"/>
      <c r="MYQ883" s="28"/>
      <c r="MYR883" s="28"/>
      <c r="MYS883" s="28"/>
      <c r="MYT883" s="28"/>
      <c r="MYU883" s="28"/>
      <c r="MYV883" s="28"/>
      <c r="MYW883" s="28"/>
      <c r="MYX883" s="28"/>
      <c r="MYY883" s="28"/>
      <c r="MYZ883" s="28"/>
      <c r="MZA883" s="28"/>
      <c r="MZB883" s="28"/>
      <c r="MZC883" s="28"/>
      <c r="MZD883" s="28"/>
      <c r="MZE883" s="28"/>
      <c r="MZF883" s="28"/>
      <c r="MZG883" s="28"/>
      <c r="MZH883" s="28"/>
      <c r="MZI883" s="28"/>
      <c r="MZJ883" s="28"/>
      <c r="MZK883" s="28"/>
      <c r="MZL883" s="28"/>
      <c r="MZM883" s="28"/>
      <c r="MZN883" s="28"/>
      <c r="MZO883" s="28"/>
      <c r="MZP883" s="28"/>
      <c r="MZQ883" s="28"/>
      <c r="MZR883" s="28"/>
      <c r="MZS883" s="28"/>
      <c r="MZT883" s="28"/>
      <c r="MZU883" s="28"/>
      <c r="MZV883" s="28"/>
      <c r="MZW883" s="28"/>
      <c r="MZX883" s="28"/>
      <c r="MZY883" s="28"/>
      <c r="MZZ883" s="28"/>
      <c r="NAA883" s="28"/>
      <c r="NAB883" s="28"/>
      <c r="NAC883" s="28"/>
      <c r="NAD883" s="28"/>
      <c r="NAE883" s="28"/>
      <c r="NAF883" s="28"/>
      <c r="NAG883" s="28"/>
      <c r="NAH883" s="28"/>
      <c r="NAI883" s="28"/>
      <c r="NAJ883" s="28"/>
      <c r="NAK883" s="28"/>
      <c r="NAL883" s="28"/>
      <c r="NAM883" s="28"/>
      <c r="NAN883" s="28"/>
      <c r="NAO883" s="28"/>
      <c r="NAP883" s="28"/>
      <c r="NAQ883" s="28"/>
      <c r="NAR883" s="28"/>
      <c r="NAS883" s="28"/>
      <c r="NAT883" s="28"/>
      <c r="NAU883" s="28"/>
      <c r="NAV883" s="28"/>
      <c r="NAW883" s="28"/>
      <c r="NAX883" s="28"/>
      <c r="NAY883" s="28"/>
      <c r="NAZ883" s="28"/>
      <c r="NBA883" s="28"/>
      <c r="NBB883" s="28"/>
      <c r="NBC883" s="28"/>
      <c r="NBD883" s="28"/>
      <c r="NBE883" s="28"/>
      <c r="NBF883" s="28"/>
      <c r="NBG883" s="28"/>
      <c r="NBH883" s="28"/>
      <c r="NBI883" s="28"/>
      <c r="NBJ883" s="28"/>
      <c r="NBK883" s="28"/>
      <c r="NBL883" s="28"/>
      <c r="NBM883" s="28"/>
      <c r="NBN883" s="28"/>
      <c r="NBO883" s="28"/>
      <c r="NBP883" s="28"/>
      <c r="NBQ883" s="28"/>
      <c r="NBR883" s="28"/>
      <c r="NBS883" s="28"/>
      <c r="NBT883" s="28"/>
      <c r="NBU883" s="28"/>
      <c r="NBV883" s="28"/>
      <c r="NBW883" s="28"/>
      <c r="NBX883" s="28"/>
      <c r="NBY883" s="28"/>
      <c r="NBZ883" s="28"/>
      <c r="NCA883" s="28"/>
      <c r="NCB883" s="28"/>
      <c r="NCC883" s="28"/>
      <c r="NCD883" s="28"/>
      <c r="NCE883" s="28"/>
      <c r="NCF883" s="28"/>
      <c r="NCG883" s="28"/>
      <c r="NCH883" s="28"/>
      <c r="NCI883" s="28"/>
      <c r="NCJ883" s="28"/>
      <c r="NCK883" s="28"/>
      <c r="NCL883" s="28"/>
      <c r="NCM883" s="28"/>
      <c r="NCN883" s="28"/>
      <c r="NCO883" s="28"/>
      <c r="NCP883" s="28"/>
      <c r="NCQ883" s="28"/>
      <c r="NCR883" s="28"/>
      <c r="NCS883" s="28"/>
      <c r="NCT883" s="28"/>
      <c r="NCU883" s="28"/>
      <c r="NCV883" s="28"/>
      <c r="NCW883" s="28"/>
      <c r="NCX883" s="28"/>
      <c r="NCY883" s="28"/>
      <c r="NCZ883" s="28"/>
      <c r="NDA883" s="28"/>
      <c r="NDB883" s="28"/>
      <c r="NDC883" s="28"/>
      <c r="NDD883" s="28"/>
      <c r="NDE883" s="28"/>
      <c r="NDF883" s="28"/>
      <c r="NDG883" s="28"/>
      <c r="NDH883" s="28"/>
      <c r="NDI883" s="28"/>
      <c r="NDJ883" s="28"/>
      <c r="NDK883" s="28"/>
      <c r="NDL883" s="28"/>
      <c r="NDM883" s="28"/>
      <c r="NDN883" s="28"/>
      <c r="NDO883" s="28"/>
      <c r="NDP883" s="28"/>
      <c r="NDQ883" s="28"/>
      <c r="NDR883" s="28"/>
      <c r="NDS883" s="28"/>
      <c r="NDT883" s="28"/>
      <c r="NDU883" s="28"/>
      <c r="NDV883" s="28"/>
      <c r="NDW883" s="28"/>
      <c r="NDX883" s="28"/>
      <c r="NDY883" s="28"/>
      <c r="NDZ883" s="28"/>
      <c r="NEA883" s="28"/>
      <c r="NEB883" s="28"/>
      <c r="NEC883" s="28"/>
      <c r="NED883" s="28"/>
      <c r="NEE883" s="28"/>
      <c r="NEF883" s="28"/>
      <c r="NEG883" s="28"/>
      <c r="NEH883" s="28"/>
      <c r="NEI883" s="28"/>
      <c r="NEJ883" s="28"/>
      <c r="NEK883" s="28"/>
      <c r="NEL883" s="28"/>
      <c r="NEM883" s="28"/>
      <c r="NEN883" s="28"/>
      <c r="NEO883" s="28"/>
      <c r="NEP883" s="28"/>
      <c r="NEQ883" s="28"/>
      <c r="NER883" s="28"/>
      <c r="NES883" s="28"/>
      <c r="NET883" s="28"/>
      <c r="NEU883" s="28"/>
      <c r="NEV883" s="28"/>
      <c r="NEW883" s="28"/>
      <c r="NEX883" s="28"/>
      <c r="NEY883" s="28"/>
      <c r="NEZ883" s="28"/>
      <c r="NFA883" s="28"/>
      <c r="NFB883" s="28"/>
      <c r="NFC883" s="28"/>
      <c r="NFD883" s="28"/>
      <c r="NFE883" s="28"/>
      <c r="NFF883" s="28"/>
      <c r="NFG883" s="28"/>
      <c r="NFH883" s="28"/>
      <c r="NFI883" s="28"/>
      <c r="NFJ883" s="28"/>
      <c r="NFK883" s="28"/>
      <c r="NFL883" s="28"/>
      <c r="NFM883" s="28"/>
      <c r="NFN883" s="28"/>
      <c r="NFO883" s="28"/>
      <c r="NFP883" s="28"/>
      <c r="NFQ883" s="28"/>
      <c r="NFR883" s="28"/>
      <c r="NFS883" s="28"/>
      <c r="NFT883" s="28"/>
      <c r="NFU883" s="28"/>
      <c r="NFV883" s="28"/>
      <c r="NFW883" s="28"/>
      <c r="NFX883" s="28"/>
      <c r="NFY883" s="28"/>
      <c r="NFZ883" s="28"/>
      <c r="NGA883" s="28"/>
      <c r="NGB883" s="28"/>
      <c r="NGC883" s="28"/>
      <c r="NGD883" s="28"/>
      <c r="NGE883" s="28"/>
      <c r="NGF883" s="28"/>
      <c r="NGG883" s="28"/>
      <c r="NGH883" s="28"/>
      <c r="NGI883" s="28"/>
      <c r="NGJ883" s="28"/>
      <c r="NGK883" s="28"/>
      <c r="NGL883" s="28"/>
      <c r="NGM883" s="28"/>
      <c r="NGN883" s="28"/>
      <c r="NGO883" s="28"/>
      <c r="NGP883" s="28"/>
      <c r="NGQ883" s="28"/>
      <c r="NGR883" s="28"/>
      <c r="NGS883" s="28"/>
      <c r="NGT883" s="28"/>
      <c r="NGU883" s="28"/>
      <c r="NGV883" s="28"/>
      <c r="NGW883" s="28"/>
      <c r="NGX883" s="28"/>
      <c r="NGY883" s="28"/>
      <c r="NGZ883" s="28"/>
      <c r="NHA883" s="28"/>
      <c r="NHB883" s="28"/>
      <c r="NHC883" s="28"/>
      <c r="NHD883" s="28"/>
      <c r="NHE883" s="28"/>
      <c r="NHF883" s="28"/>
      <c r="NHG883" s="28"/>
      <c r="NHH883" s="28"/>
      <c r="NHI883" s="28"/>
      <c r="NHJ883" s="28"/>
      <c r="NHK883" s="28"/>
      <c r="NHL883" s="28"/>
      <c r="NHM883" s="28"/>
      <c r="NHN883" s="28"/>
      <c r="NHO883" s="28"/>
      <c r="NHP883" s="28"/>
      <c r="NHQ883" s="28"/>
      <c r="NHR883" s="28"/>
      <c r="NHS883" s="28"/>
      <c r="NHT883" s="28"/>
      <c r="NHU883" s="28"/>
      <c r="NHV883" s="28"/>
      <c r="NHW883" s="28"/>
      <c r="NHX883" s="28"/>
      <c r="NHY883" s="28"/>
      <c r="NHZ883" s="28"/>
      <c r="NIA883" s="28"/>
      <c r="NIB883" s="28"/>
      <c r="NIC883" s="28"/>
      <c r="NID883" s="28"/>
      <c r="NIE883" s="28"/>
      <c r="NIF883" s="28"/>
      <c r="NIG883" s="28"/>
      <c r="NIH883" s="28"/>
      <c r="NII883" s="28"/>
      <c r="NIJ883" s="28"/>
      <c r="NIK883" s="28"/>
      <c r="NIL883" s="28"/>
      <c r="NIM883" s="28"/>
      <c r="NIN883" s="28"/>
      <c r="NIO883" s="28"/>
      <c r="NIP883" s="28"/>
      <c r="NIQ883" s="28"/>
      <c r="NIR883" s="28"/>
      <c r="NIS883" s="28"/>
      <c r="NIT883" s="28"/>
      <c r="NIU883" s="28"/>
      <c r="NIV883" s="28"/>
      <c r="NIW883" s="28"/>
      <c r="NIX883" s="28"/>
      <c r="NIY883" s="28"/>
      <c r="NIZ883" s="28"/>
      <c r="NJA883" s="28"/>
      <c r="NJB883" s="28"/>
      <c r="NJC883" s="28"/>
      <c r="NJD883" s="28"/>
      <c r="NJE883" s="28"/>
      <c r="NJF883" s="28"/>
      <c r="NJG883" s="28"/>
      <c r="NJH883" s="28"/>
      <c r="NJI883" s="28"/>
      <c r="NJJ883" s="28"/>
      <c r="NJK883" s="28"/>
      <c r="NJL883" s="28"/>
      <c r="NJM883" s="28"/>
      <c r="NJN883" s="28"/>
      <c r="NJO883" s="28"/>
      <c r="NJP883" s="28"/>
      <c r="NJQ883" s="28"/>
      <c r="NJR883" s="28"/>
      <c r="NJS883" s="28"/>
      <c r="NJT883" s="28"/>
      <c r="NJU883" s="28"/>
      <c r="NJV883" s="28"/>
      <c r="NJW883" s="28"/>
      <c r="NJX883" s="28"/>
      <c r="NJY883" s="28"/>
      <c r="NJZ883" s="28"/>
      <c r="NKA883" s="28"/>
      <c r="NKB883" s="28"/>
      <c r="NKC883" s="28"/>
      <c r="NKD883" s="28"/>
      <c r="NKE883" s="28"/>
      <c r="NKF883" s="28"/>
      <c r="NKG883" s="28"/>
      <c r="NKH883" s="28"/>
      <c r="NKI883" s="28"/>
      <c r="NKJ883" s="28"/>
      <c r="NKK883" s="28"/>
      <c r="NKL883" s="28"/>
      <c r="NKM883" s="28"/>
      <c r="NKN883" s="28"/>
      <c r="NKO883" s="28"/>
      <c r="NKP883" s="28"/>
      <c r="NKQ883" s="28"/>
      <c r="NKR883" s="28"/>
      <c r="NKS883" s="28"/>
      <c r="NKT883" s="28"/>
      <c r="NKU883" s="28"/>
      <c r="NKV883" s="28"/>
      <c r="NKW883" s="28"/>
      <c r="NKX883" s="28"/>
      <c r="NKY883" s="28"/>
      <c r="NKZ883" s="28"/>
      <c r="NLA883" s="28"/>
      <c r="NLB883" s="28"/>
      <c r="NLC883" s="28"/>
      <c r="NLD883" s="28"/>
      <c r="NLE883" s="28"/>
      <c r="NLF883" s="28"/>
      <c r="NLG883" s="28"/>
      <c r="NLH883" s="28"/>
      <c r="NLI883" s="28"/>
      <c r="NLJ883" s="28"/>
      <c r="NLK883" s="28"/>
      <c r="NLL883" s="28"/>
      <c r="NLM883" s="28"/>
      <c r="NLN883" s="28"/>
      <c r="NLO883" s="28"/>
      <c r="NLP883" s="28"/>
      <c r="NLQ883" s="28"/>
      <c r="NLR883" s="28"/>
      <c r="NLS883" s="28"/>
      <c r="NLT883" s="28"/>
      <c r="NLU883" s="28"/>
      <c r="NLV883" s="28"/>
      <c r="NLW883" s="28"/>
      <c r="NLX883" s="28"/>
      <c r="NLY883" s="28"/>
      <c r="NLZ883" s="28"/>
      <c r="NMA883" s="28"/>
      <c r="NMB883" s="28"/>
      <c r="NMC883" s="28"/>
      <c r="NMD883" s="28"/>
      <c r="NME883" s="28"/>
      <c r="NMF883" s="28"/>
      <c r="NMG883" s="28"/>
      <c r="NMH883" s="28"/>
      <c r="NMI883" s="28"/>
      <c r="NMJ883" s="28"/>
      <c r="NMK883" s="28"/>
      <c r="NML883" s="28"/>
      <c r="NMM883" s="28"/>
      <c r="NMN883" s="28"/>
      <c r="NMO883" s="28"/>
      <c r="NMP883" s="28"/>
      <c r="NMQ883" s="28"/>
      <c r="NMR883" s="28"/>
      <c r="NMS883" s="28"/>
      <c r="NMT883" s="28"/>
      <c r="NMU883" s="28"/>
      <c r="NMV883" s="28"/>
      <c r="NMW883" s="28"/>
      <c r="NMX883" s="28"/>
      <c r="NMY883" s="28"/>
      <c r="NMZ883" s="28"/>
      <c r="NNA883" s="28"/>
      <c r="NNB883" s="28"/>
      <c r="NNC883" s="28"/>
      <c r="NND883" s="28"/>
      <c r="NNE883" s="28"/>
      <c r="NNF883" s="28"/>
      <c r="NNG883" s="28"/>
      <c r="NNH883" s="28"/>
      <c r="NNI883" s="28"/>
      <c r="NNJ883" s="28"/>
      <c r="NNK883" s="28"/>
      <c r="NNL883" s="28"/>
      <c r="NNM883" s="28"/>
      <c r="NNN883" s="28"/>
      <c r="NNO883" s="28"/>
      <c r="NNP883" s="28"/>
      <c r="NNQ883" s="28"/>
      <c r="NNR883" s="28"/>
      <c r="NNS883" s="28"/>
      <c r="NNT883" s="28"/>
      <c r="NNU883" s="28"/>
      <c r="NNV883" s="28"/>
      <c r="NNW883" s="28"/>
      <c r="NNX883" s="28"/>
      <c r="NNY883" s="28"/>
      <c r="NNZ883" s="28"/>
      <c r="NOA883" s="28"/>
      <c r="NOB883" s="28"/>
      <c r="NOC883" s="28"/>
      <c r="NOD883" s="28"/>
      <c r="NOE883" s="28"/>
      <c r="NOF883" s="28"/>
      <c r="NOG883" s="28"/>
      <c r="NOH883" s="28"/>
      <c r="NOI883" s="28"/>
      <c r="NOJ883" s="28"/>
      <c r="NOK883" s="28"/>
      <c r="NOL883" s="28"/>
      <c r="NOM883" s="28"/>
      <c r="NON883" s="28"/>
      <c r="NOO883" s="28"/>
      <c r="NOP883" s="28"/>
      <c r="NOQ883" s="28"/>
      <c r="NOR883" s="28"/>
      <c r="NOS883" s="28"/>
      <c r="NOT883" s="28"/>
      <c r="NOU883" s="28"/>
      <c r="NOV883" s="28"/>
      <c r="NOW883" s="28"/>
      <c r="NOX883" s="28"/>
      <c r="NOY883" s="28"/>
      <c r="NOZ883" s="28"/>
      <c r="NPA883" s="28"/>
      <c r="NPB883" s="28"/>
      <c r="NPC883" s="28"/>
      <c r="NPD883" s="28"/>
      <c r="NPE883" s="28"/>
      <c r="NPF883" s="28"/>
      <c r="NPG883" s="28"/>
      <c r="NPH883" s="28"/>
      <c r="NPI883" s="28"/>
      <c r="NPJ883" s="28"/>
      <c r="NPK883" s="28"/>
      <c r="NPL883" s="28"/>
      <c r="NPM883" s="28"/>
      <c r="NPN883" s="28"/>
      <c r="NPO883" s="28"/>
      <c r="NPP883" s="28"/>
      <c r="NPQ883" s="28"/>
      <c r="NPR883" s="28"/>
      <c r="NPS883" s="28"/>
      <c r="NPT883" s="28"/>
      <c r="NPU883" s="28"/>
      <c r="NPV883" s="28"/>
      <c r="NPW883" s="28"/>
      <c r="NPX883" s="28"/>
      <c r="NPY883" s="28"/>
      <c r="NPZ883" s="28"/>
      <c r="NQA883" s="28"/>
      <c r="NQB883" s="28"/>
      <c r="NQC883" s="28"/>
      <c r="NQD883" s="28"/>
      <c r="NQE883" s="28"/>
      <c r="NQF883" s="28"/>
      <c r="NQG883" s="28"/>
      <c r="NQH883" s="28"/>
      <c r="NQI883" s="28"/>
      <c r="NQJ883" s="28"/>
      <c r="NQK883" s="28"/>
      <c r="NQL883" s="28"/>
      <c r="NQM883" s="28"/>
      <c r="NQN883" s="28"/>
      <c r="NQO883" s="28"/>
      <c r="NQP883" s="28"/>
      <c r="NQQ883" s="28"/>
      <c r="NQR883" s="28"/>
      <c r="NQS883" s="28"/>
      <c r="NQT883" s="28"/>
      <c r="NQU883" s="28"/>
      <c r="NQV883" s="28"/>
      <c r="NQW883" s="28"/>
      <c r="NQX883" s="28"/>
      <c r="NQY883" s="28"/>
      <c r="NQZ883" s="28"/>
      <c r="NRA883" s="28"/>
      <c r="NRB883" s="28"/>
      <c r="NRC883" s="28"/>
      <c r="NRD883" s="28"/>
      <c r="NRE883" s="28"/>
      <c r="NRF883" s="28"/>
      <c r="NRG883" s="28"/>
      <c r="NRH883" s="28"/>
      <c r="NRI883" s="28"/>
      <c r="NRJ883" s="28"/>
      <c r="NRK883" s="28"/>
      <c r="NRL883" s="28"/>
      <c r="NRM883" s="28"/>
      <c r="NRN883" s="28"/>
      <c r="NRO883" s="28"/>
      <c r="NRP883" s="28"/>
      <c r="NRQ883" s="28"/>
      <c r="NRR883" s="28"/>
      <c r="NRS883" s="28"/>
      <c r="NRT883" s="28"/>
      <c r="NRU883" s="28"/>
      <c r="NRV883" s="28"/>
      <c r="NRW883" s="28"/>
      <c r="NRX883" s="28"/>
      <c r="NRY883" s="28"/>
      <c r="NRZ883" s="28"/>
      <c r="NSA883" s="28"/>
      <c r="NSB883" s="28"/>
      <c r="NSC883" s="28"/>
      <c r="NSD883" s="28"/>
      <c r="NSE883" s="28"/>
      <c r="NSF883" s="28"/>
      <c r="NSG883" s="28"/>
      <c r="NSH883" s="28"/>
      <c r="NSI883" s="28"/>
      <c r="NSJ883" s="28"/>
      <c r="NSK883" s="28"/>
      <c r="NSL883" s="28"/>
      <c r="NSM883" s="28"/>
      <c r="NSN883" s="28"/>
      <c r="NSO883" s="28"/>
      <c r="NSP883" s="28"/>
      <c r="NSQ883" s="28"/>
      <c r="NSR883" s="28"/>
      <c r="NSS883" s="28"/>
      <c r="NST883" s="28"/>
      <c r="NSU883" s="28"/>
      <c r="NSV883" s="28"/>
      <c r="NSW883" s="28"/>
      <c r="NSX883" s="28"/>
      <c r="NSY883" s="28"/>
      <c r="NSZ883" s="28"/>
      <c r="NTA883" s="28"/>
      <c r="NTB883" s="28"/>
      <c r="NTC883" s="28"/>
      <c r="NTD883" s="28"/>
      <c r="NTE883" s="28"/>
      <c r="NTF883" s="28"/>
      <c r="NTG883" s="28"/>
      <c r="NTH883" s="28"/>
      <c r="NTI883" s="28"/>
      <c r="NTJ883" s="28"/>
      <c r="NTK883" s="28"/>
      <c r="NTL883" s="28"/>
      <c r="NTM883" s="28"/>
      <c r="NTN883" s="28"/>
      <c r="NTO883" s="28"/>
      <c r="NTP883" s="28"/>
      <c r="NTQ883" s="28"/>
      <c r="NTR883" s="28"/>
      <c r="NTS883" s="28"/>
      <c r="NTT883" s="28"/>
      <c r="NTU883" s="28"/>
      <c r="NTV883" s="28"/>
      <c r="NTW883" s="28"/>
      <c r="NTX883" s="28"/>
      <c r="NTY883" s="28"/>
      <c r="NTZ883" s="28"/>
      <c r="NUA883" s="28"/>
      <c r="NUB883" s="28"/>
      <c r="NUC883" s="28"/>
      <c r="NUD883" s="28"/>
      <c r="NUE883" s="28"/>
      <c r="NUF883" s="28"/>
      <c r="NUG883" s="28"/>
      <c r="NUH883" s="28"/>
      <c r="NUI883" s="28"/>
      <c r="NUJ883" s="28"/>
      <c r="NUK883" s="28"/>
      <c r="NUL883" s="28"/>
      <c r="NUM883" s="28"/>
      <c r="NUN883" s="28"/>
      <c r="NUO883" s="28"/>
      <c r="NUP883" s="28"/>
      <c r="NUQ883" s="28"/>
      <c r="NUR883" s="28"/>
      <c r="NUS883" s="28"/>
      <c r="NUT883" s="28"/>
      <c r="NUU883" s="28"/>
      <c r="NUV883" s="28"/>
      <c r="NUW883" s="28"/>
      <c r="NUX883" s="28"/>
      <c r="NUY883" s="28"/>
      <c r="NUZ883" s="28"/>
      <c r="NVA883" s="28"/>
      <c r="NVB883" s="28"/>
      <c r="NVC883" s="28"/>
      <c r="NVD883" s="28"/>
      <c r="NVE883" s="28"/>
      <c r="NVF883" s="28"/>
      <c r="NVG883" s="28"/>
      <c r="NVH883" s="28"/>
      <c r="NVI883" s="28"/>
      <c r="NVJ883" s="28"/>
      <c r="NVK883" s="28"/>
      <c r="NVL883" s="28"/>
      <c r="NVM883" s="28"/>
      <c r="NVN883" s="28"/>
      <c r="NVO883" s="28"/>
      <c r="NVP883" s="28"/>
      <c r="NVQ883" s="28"/>
      <c r="NVR883" s="28"/>
      <c r="NVS883" s="28"/>
      <c r="NVT883" s="28"/>
      <c r="NVU883" s="28"/>
      <c r="NVV883" s="28"/>
      <c r="NVW883" s="28"/>
      <c r="NVX883" s="28"/>
      <c r="NVY883" s="28"/>
      <c r="NVZ883" s="28"/>
      <c r="NWA883" s="28"/>
      <c r="NWB883" s="28"/>
      <c r="NWC883" s="28"/>
      <c r="NWD883" s="28"/>
      <c r="NWE883" s="28"/>
      <c r="NWF883" s="28"/>
      <c r="NWG883" s="28"/>
      <c r="NWH883" s="28"/>
      <c r="NWI883" s="28"/>
      <c r="NWJ883" s="28"/>
      <c r="NWK883" s="28"/>
      <c r="NWL883" s="28"/>
      <c r="NWM883" s="28"/>
      <c r="NWN883" s="28"/>
      <c r="NWO883" s="28"/>
      <c r="NWP883" s="28"/>
      <c r="NWQ883" s="28"/>
      <c r="NWR883" s="28"/>
      <c r="NWS883" s="28"/>
      <c r="NWT883" s="28"/>
      <c r="NWU883" s="28"/>
      <c r="NWV883" s="28"/>
      <c r="NWW883" s="28"/>
      <c r="NWX883" s="28"/>
      <c r="NWY883" s="28"/>
      <c r="NWZ883" s="28"/>
      <c r="NXA883" s="28"/>
      <c r="NXB883" s="28"/>
      <c r="NXC883" s="28"/>
      <c r="NXD883" s="28"/>
      <c r="NXE883" s="28"/>
      <c r="NXF883" s="28"/>
      <c r="NXG883" s="28"/>
      <c r="NXH883" s="28"/>
      <c r="NXI883" s="28"/>
      <c r="NXJ883" s="28"/>
      <c r="NXK883" s="28"/>
      <c r="NXL883" s="28"/>
      <c r="NXM883" s="28"/>
      <c r="NXN883" s="28"/>
      <c r="NXO883" s="28"/>
      <c r="NXP883" s="28"/>
      <c r="NXQ883" s="28"/>
      <c r="NXR883" s="28"/>
      <c r="NXS883" s="28"/>
      <c r="NXT883" s="28"/>
      <c r="NXU883" s="28"/>
      <c r="NXV883" s="28"/>
      <c r="NXW883" s="28"/>
      <c r="NXX883" s="28"/>
      <c r="NXY883" s="28"/>
      <c r="NXZ883" s="28"/>
      <c r="NYA883" s="28"/>
      <c r="NYB883" s="28"/>
      <c r="NYC883" s="28"/>
      <c r="NYD883" s="28"/>
      <c r="NYE883" s="28"/>
      <c r="NYF883" s="28"/>
      <c r="NYG883" s="28"/>
      <c r="NYH883" s="28"/>
      <c r="NYI883" s="28"/>
      <c r="NYJ883" s="28"/>
      <c r="NYK883" s="28"/>
      <c r="NYL883" s="28"/>
      <c r="NYM883" s="28"/>
      <c r="NYN883" s="28"/>
      <c r="NYO883" s="28"/>
      <c r="NYP883" s="28"/>
      <c r="NYQ883" s="28"/>
      <c r="NYR883" s="28"/>
      <c r="NYS883" s="28"/>
      <c r="NYT883" s="28"/>
      <c r="NYU883" s="28"/>
      <c r="NYV883" s="28"/>
      <c r="NYW883" s="28"/>
      <c r="NYX883" s="28"/>
      <c r="NYY883" s="28"/>
      <c r="NYZ883" s="28"/>
      <c r="NZA883" s="28"/>
      <c r="NZB883" s="28"/>
      <c r="NZC883" s="28"/>
      <c r="NZD883" s="28"/>
      <c r="NZE883" s="28"/>
      <c r="NZF883" s="28"/>
      <c r="NZG883" s="28"/>
      <c r="NZH883" s="28"/>
      <c r="NZI883" s="28"/>
      <c r="NZJ883" s="28"/>
      <c r="NZK883" s="28"/>
      <c r="NZL883" s="28"/>
      <c r="NZM883" s="28"/>
      <c r="NZN883" s="28"/>
      <c r="NZO883" s="28"/>
      <c r="NZP883" s="28"/>
      <c r="NZQ883" s="28"/>
      <c r="NZR883" s="28"/>
      <c r="NZS883" s="28"/>
      <c r="NZT883" s="28"/>
      <c r="NZU883" s="28"/>
      <c r="NZV883" s="28"/>
      <c r="NZW883" s="28"/>
      <c r="NZX883" s="28"/>
      <c r="NZY883" s="28"/>
      <c r="NZZ883" s="28"/>
      <c r="OAA883" s="28"/>
      <c r="OAB883" s="28"/>
      <c r="OAC883" s="28"/>
      <c r="OAD883" s="28"/>
      <c r="OAE883" s="28"/>
      <c r="OAF883" s="28"/>
      <c r="OAG883" s="28"/>
      <c r="OAH883" s="28"/>
      <c r="OAI883" s="28"/>
      <c r="OAJ883" s="28"/>
      <c r="OAK883" s="28"/>
      <c r="OAL883" s="28"/>
      <c r="OAM883" s="28"/>
      <c r="OAN883" s="28"/>
      <c r="OAO883" s="28"/>
      <c r="OAP883" s="28"/>
      <c r="OAQ883" s="28"/>
      <c r="OAR883" s="28"/>
      <c r="OAS883" s="28"/>
      <c r="OAT883" s="28"/>
      <c r="OAU883" s="28"/>
      <c r="OAV883" s="28"/>
      <c r="OAW883" s="28"/>
      <c r="OAX883" s="28"/>
      <c r="OAY883" s="28"/>
      <c r="OAZ883" s="28"/>
      <c r="OBA883" s="28"/>
      <c r="OBB883" s="28"/>
      <c r="OBC883" s="28"/>
      <c r="OBD883" s="28"/>
      <c r="OBE883" s="28"/>
      <c r="OBF883" s="28"/>
      <c r="OBG883" s="28"/>
      <c r="OBH883" s="28"/>
      <c r="OBI883" s="28"/>
      <c r="OBJ883" s="28"/>
      <c r="OBK883" s="28"/>
      <c r="OBL883" s="28"/>
      <c r="OBM883" s="28"/>
      <c r="OBN883" s="28"/>
      <c r="OBO883" s="28"/>
      <c r="OBP883" s="28"/>
      <c r="OBQ883" s="28"/>
      <c r="OBR883" s="28"/>
      <c r="OBS883" s="28"/>
      <c r="OBT883" s="28"/>
      <c r="OBU883" s="28"/>
      <c r="OBV883" s="28"/>
      <c r="OBW883" s="28"/>
      <c r="OBX883" s="28"/>
      <c r="OBY883" s="28"/>
      <c r="OBZ883" s="28"/>
      <c r="OCA883" s="28"/>
      <c r="OCB883" s="28"/>
      <c r="OCC883" s="28"/>
      <c r="OCD883" s="28"/>
      <c r="OCE883" s="28"/>
      <c r="OCF883" s="28"/>
      <c r="OCG883" s="28"/>
      <c r="OCH883" s="28"/>
      <c r="OCI883" s="28"/>
      <c r="OCJ883" s="28"/>
      <c r="OCK883" s="28"/>
      <c r="OCL883" s="28"/>
      <c r="OCM883" s="28"/>
      <c r="OCN883" s="28"/>
      <c r="OCO883" s="28"/>
      <c r="OCP883" s="28"/>
      <c r="OCQ883" s="28"/>
      <c r="OCR883" s="28"/>
      <c r="OCS883" s="28"/>
      <c r="OCT883" s="28"/>
      <c r="OCU883" s="28"/>
      <c r="OCV883" s="28"/>
      <c r="OCW883" s="28"/>
      <c r="OCX883" s="28"/>
      <c r="OCY883" s="28"/>
      <c r="OCZ883" s="28"/>
      <c r="ODA883" s="28"/>
      <c r="ODB883" s="28"/>
      <c r="ODC883" s="28"/>
      <c r="ODD883" s="28"/>
      <c r="ODE883" s="28"/>
      <c r="ODF883" s="28"/>
      <c r="ODG883" s="28"/>
      <c r="ODH883" s="28"/>
      <c r="ODI883" s="28"/>
      <c r="ODJ883" s="28"/>
      <c r="ODK883" s="28"/>
      <c r="ODL883" s="28"/>
      <c r="ODM883" s="28"/>
      <c r="ODN883" s="28"/>
      <c r="ODO883" s="28"/>
      <c r="ODP883" s="28"/>
      <c r="ODQ883" s="28"/>
      <c r="ODR883" s="28"/>
      <c r="ODS883" s="28"/>
      <c r="ODT883" s="28"/>
      <c r="ODU883" s="28"/>
      <c r="ODV883" s="28"/>
      <c r="ODW883" s="28"/>
      <c r="ODX883" s="28"/>
      <c r="ODY883" s="28"/>
      <c r="ODZ883" s="28"/>
      <c r="OEA883" s="28"/>
      <c r="OEB883" s="28"/>
      <c r="OEC883" s="28"/>
      <c r="OED883" s="28"/>
      <c r="OEE883" s="28"/>
      <c r="OEF883" s="28"/>
      <c r="OEG883" s="28"/>
      <c r="OEH883" s="28"/>
      <c r="OEI883" s="28"/>
      <c r="OEJ883" s="28"/>
      <c r="OEK883" s="28"/>
      <c r="OEL883" s="28"/>
      <c r="OEM883" s="28"/>
      <c r="OEN883" s="28"/>
      <c r="OEO883" s="28"/>
      <c r="OEP883" s="28"/>
      <c r="OEQ883" s="28"/>
      <c r="OER883" s="28"/>
      <c r="OES883" s="28"/>
      <c r="OET883" s="28"/>
      <c r="OEU883" s="28"/>
      <c r="OEV883" s="28"/>
      <c r="OEW883" s="28"/>
      <c r="OEX883" s="28"/>
      <c r="OEY883" s="28"/>
      <c r="OEZ883" s="28"/>
      <c r="OFA883" s="28"/>
      <c r="OFB883" s="28"/>
      <c r="OFC883" s="28"/>
      <c r="OFD883" s="28"/>
      <c r="OFE883" s="28"/>
      <c r="OFF883" s="28"/>
      <c r="OFG883" s="28"/>
      <c r="OFH883" s="28"/>
      <c r="OFI883" s="28"/>
      <c r="OFJ883" s="28"/>
      <c r="OFK883" s="28"/>
      <c r="OFL883" s="28"/>
      <c r="OFM883" s="28"/>
      <c r="OFN883" s="28"/>
      <c r="OFO883" s="28"/>
      <c r="OFP883" s="28"/>
      <c r="OFQ883" s="28"/>
      <c r="OFR883" s="28"/>
      <c r="OFS883" s="28"/>
      <c r="OFT883" s="28"/>
      <c r="OFU883" s="28"/>
      <c r="OFV883" s="28"/>
      <c r="OFW883" s="28"/>
      <c r="OFX883" s="28"/>
      <c r="OFY883" s="28"/>
      <c r="OFZ883" s="28"/>
      <c r="OGA883" s="28"/>
      <c r="OGB883" s="28"/>
      <c r="OGC883" s="28"/>
      <c r="OGD883" s="28"/>
      <c r="OGE883" s="28"/>
      <c r="OGF883" s="28"/>
      <c r="OGG883" s="28"/>
      <c r="OGH883" s="28"/>
      <c r="OGI883" s="28"/>
      <c r="OGJ883" s="28"/>
      <c r="OGK883" s="28"/>
      <c r="OGL883" s="28"/>
      <c r="OGM883" s="28"/>
      <c r="OGN883" s="28"/>
      <c r="OGO883" s="28"/>
      <c r="OGP883" s="28"/>
      <c r="OGQ883" s="28"/>
      <c r="OGR883" s="28"/>
      <c r="OGS883" s="28"/>
      <c r="OGT883" s="28"/>
      <c r="OGU883" s="28"/>
      <c r="OGV883" s="28"/>
      <c r="OGW883" s="28"/>
      <c r="OGX883" s="28"/>
      <c r="OGY883" s="28"/>
      <c r="OGZ883" s="28"/>
      <c r="OHA883" s="28"/>
      <c r="OHB883" s="28"/>
      <c r="OHC883" s="28"/>
      <c r="OHD883" s="28"/>
      <c r="OHE883" s="28"/>
      <c r="OHF883" s="28"/>
      <c r="OHG883" s="28"/>
      <c r="OHH883" s="28"/>
      <c r="OHI883" s="28"/>
      <c r="OHJ883" s="28"/>
      <c r="OHK883" s="28"/>
      <c r="OHL883" s="28"/>
      <c r="OHM883" s="28"/>
      <c r="OHN883" s="28"/>
      <c r="OHO883" s="28"/>
      <c r="OHP883" s="28"/>
      <c r="OHQ883" s="28"/>
      <c r="OHR883" s="28"/>
      <c r="OHS883" s="28"/>
      <c r="OHT883" s="28"/>
      <c r="OHU883" s="28"/>
      <c r="OHV883" s="28"/>
      <c r="OHW883" s="28"/>
      <c r="OHX883" s="28"/>
      <c r="OHY883" s="28"/>
      <c r="OHZ883" s="28"/>
      <c r="OIA883" s="28"/>
      <c r="OIB883" s="28"/>
      <c r="OIC883" s="28"/>
      <c r="OID883" s="28"/>
      <c r="OIE883" s="28"/>
      <c r="OIF883" s="28"/>
      <c r="OIG883" s="28"/>
      <c r="OIH883" s="28"/>
      <c r="OII883" s="28"/>
      <c r="OIJ883" s="28"/>
      <c r="OIK883" s="28"/>
      <c r="OIL883" s="28"/>
      <c r="OIM883" s="28"/>
      <c r="OIN883" s="28"/>
      <c r="OIO883" s="28"/>
      <c r="OIP883" s="28"/>
      <c r="OIQ883" s="28"/>
      <c r="OIR883" s="28"/>
      <c r="OIS883" s="28"/>
      <c r="OIT883" s="28"/>
      <c r="OIU883" s="28"/>
      <c r="OIV883" s="28"/>
      <c r="OIW883" s="28"/>
      <c r="OIX883" s="28"/>
      <c r="OIY883" s="28"/>
      <c r="OIZ883" s="28"/>
      <c r="OJA883" s="28"/>
      <c r="OJB883" s="28"/>
      <c r="OJC883" s="28"/>
      <c r="OJD883" s="28"/>
      <c r="OJE883" s="28"/>
      <c r="OJF883" s="28"/>
      <c r="OJG883" s="28"/>
      <c r="OJH883" s="28"/>
      <c r="OJI883" s="28"/>
      <c r="OJJ883" s="28"/>
      <c r="OJK883" s="28"/>
      <c r="OJL883" s="28"/>
      <c r="OJM883" s="28"/>
      <c r="OJN883" s="28"/>
      <c r="OJO883" s="28"/>
      <c r="OJP883" s="28"/>
      <c r="OJQ883" s="28"/>
      <c r="OJR883" s="28"/>
      <c r="OJS883" s="28"/>
      <c r="OJT883" s="28"/>
      <c r="OJU883" s="28"/>
      <c r="OJV883" s="28"/>
      <c r="OJW883" s="28"/>
      <c r="OJX883" s="28"/>
      <c r="OJY883" s="28"/>
      <c r="OJZ883" s="28"/>
      <c r="OKA883" s="28"/>
      <c r="OKB883" s="28"/>
      <c r="OKC883" s="28"/>
      <c r="OKD883" s="28"/>
      <c r="OKE883" s="28"/>
      <c r="OKF883" s="28"/>
      <c r="OKG883" s="28"/>
      <c r="OKH883" s="28"/>
      <c r="OKI883" s="28"/>
      <c r="OKJ883" s="28"/>
      <c r="OKK883" s="28"/>
      <c r="OKL883" s="28"/>
      <c r="OKM883" s="28"/>
      <c r="OKN883" s="28"/>
      <c r="OKO883" s="28"/>
      <c r="OKP883" s="28"/>
      <c r="OKQ883" s="28"/>
      <c r="OKR883" s="28"/>
      <c r="OKS883" s="28"/>
      <c r="OKT883" s="28"/>
      <c r="OKU883" s="28"/>
      <c r="OKV883" s="28"/>
      <c r="OKW883" s="28"/>
      <c r="OKX883" s="28"/>
      <c r="OKY883" s="28"/>
      <c r="OKZ883" s="28"/>
      <c r="OLA883" s="28"/>
      <c r="OLB883" s="28"/>
      <c r="OLC883" s="28"/>
      <c r="OLD883" s="28"/>
      <c r="OLE883" s="28"/>
      <c r="OLF883" s="28"/>
      <c r="OLG883" s="28"/>
      <c r="OLH883" s="28"/>
      <c r="OLI883" s="28"/>
      <c r="OLJ883" s="28"/>
      <c r="OLK883" s="28"/>
      <c r="OLL883" s="28"/>
      <c r="OLM883" s="28"/>
      <c r="OLN883" s="28"/>
      <c r="OLO883" s="28"/>
      <c r="OLP883" s="28"/>
      <c r="OLQ883" s="28"/>
      <c r="OLR883" s="28"/>
      <c r="OLS883" s="28"/>
      <c r="OLT883" s="28"/>
      <c r="OLU883" s="28"/>
      <c r="OLV883" s="28"/>
      <c r="OLW883" s="28"/>
      <c r="OLX883" s="28"/>
      <c r="OLY883" s="28"/>
      <c r="OLZ883" s="28"/>
      <c r="OMA883" s="28"/>
      <c r="OMB883" s="28"/>
      <c r="OMC883" s="28"/>
      <c r="OMD883" s="28"/>
      <c r="OME883" s="28"/>
      <c r="OMF883" s="28"/>
      <c r="OMG883" s="28"/>
      <c r="OMH883" s="28"/>
      <c r="OMI883" s="28"/>
      <c r="OMJ883" s="28"/>
      <c r="OMK883" s="28"/>
      <c r="OML883" s="28"/>
      <c r="OMM883" s="28"/>
      <c r="OMN883" s="28"/>
      <c r="OMO883" s="28"/>
      <c r="OMP883" s="28"/>
      <c r="OMQ883" s="28"/>
      <c r="OMR883" s="28"/>
      <c r="OMS883" s="28"/>
      <c r="OMT883" s="28"/>
      <c r="OMU883" s="28"/>
      <c r="OMV883" s="28"/>
      <c r="OMW883" s="28"/>
      <c r="OMX883" s="28"/>
      <c r="OMY883" s="28"/>
      <c r="OMZ883" s="28"/>
      <c r="ONA883" s="28"/>
      <c r="ONB883" s="28"/>
      <c r="ONC883" s="28"/>
      <c r="OND883" s="28"/>
      <c r="ONE883" s="28"/>
      <c r="ONF883" s="28"/>
      <c r="ONG883" s="28"/>
      <c r="ONH883" s="28"/>
      <c r="ONI883" s="28"/>
      <c r="ONJ883" s="28"/>
      <c r="ONK883" s="28"/>
      <c r="ONL883" s="28"/>
      <c r="ONM883" s="28"/>
      <c r="ONN883" s="28"/>
      <c r="ONO883" s="28"/>
      <c r="ONP883" s="28"/>
      <c r="ONQ883" s="28"/>
      <c r="ONR883" s="28"/>
      <c r="ONS883" s="28"/>
      <c r="ONT883" s="28"/>
      <c r="ONU883" s="28"/>
      <c r="ONV883" s="28"/>
      <c r="ONW883" s="28"/>
      <c r="ONX883" s="28"/>
      <c r="ONY883" s="28"/>
      <c r="ONZ883" s="28"/>
      <c r="OOA883" s="28"/>
      <c r="OOB883" s="28"/>
      <c r="OOC883" s="28"/>
      <c r="OOD883" s="28"/>
      <c r="OOE883" s="28"/>
      <c r="OOF883" s="28"/>
      <c r="OOG883" s="28"/>
      <c r="OOH883" s="28"/>
      <c r="OOI883" s="28"/>
      <c r="OOJ883" s="28"/>
      <c r="OOK883" s="28"/>
      <c r="OOL883" s="28"/>
      <c r="OOM883" s="28"/>
      <c r="OON883" s="28"/>
      <c r="OOO883" s="28"/>
      <c r="OOP883" s="28"/>
      <c r="OOQ883" s="28"/>
      <c r="OOR883" s="28"/>
      <c r="OOS883" s="28"/>
      <c r="OOT883" s="28"/>
      <c r="OOU883" s="28"/>
      <c r="OOV883" s="28"/>
      <c r="OOW883" s="28"/>
      <c r="OOX883" s="28"/>
      <c r="OOY883" s="28"/>
      <c r="OOZ883" s="28"/>
      <c r="OPA883" s="28"/>
      <c r="OPB883" s="28"/>
      <c r="OPC883" s="28"/>
      <c r="OPD883" s="28"/>
      <c r="OPE883" s="28"/>
      <c r="OPF883" s="28"/>
      <c r="OPG883" s="28"/>
      <c r="OPH883" s="28"/>
      <c r="OPI883" s="28"/>
      <c r="OPJ883" s="28"/>
      <c r="OPK883" s="28"/>
      <c r="OPL883" s="28"/>
      <c r="OPM883" s="28"/>
      <c r="OPN883" s="28"/>
      <c r="OPO883" s="28"/>
      <c r="OPP883" s="28"/>
      <c r="OPQ883" s="28"/>
      <c r="OPR883" s="28"/>
      <c r="OPS883" s="28"/>
      <c r="OPT883" s="28"/>
      <c r="OPU883" s="28"/>
      <c r="OPV883" s="28"/>
      <c r="OPW883" s="28"/>
      <c r="OPX883" s="28"/>
      <c r="OPY883" s="28"/>
      <c r="OPZ883" s="28"/>
      <c r="OQA883" s="28"/>
      <c r="OQB883" s="28"/>
      <c r="OQC883" s="28"/>
      <c r="OQD883" s="28"/>
      <c r="OQE883" s="28"/>
      <c r="OQF883" s="28"/>
      <c r="OQG883" s="28"/>
      <c r="OQH883" s="28"/>
      <c r="OQI883" s="28"/>
      <c r="OQJ883" s="28"/>
      <c r="OQK883" s="28"/>
      <c r="OQL883" s="28"/>
      <c r="OQM883" s="28"/>
      <c r="OQN883" s="28"/>
      <c r="OQO883" s="28"/>
      <c r="OQP883" s="28"/>
      <c r="OQQ883" s="28"/>
      <c r="OQR883" s="28"/>
      <c r="OQS883" s="28"/>
      <c r="OQT883" s="28"/>
      <c r="OQU883" s="28"/>
      <c r="OQV883" s="28"/>
      <c r="OQW883" s="28"/>
      <c r="OQX883" s="28"/>
      <c r="OQY883" s="28"/>
      <c r="OQZ883" s="28"/>
      <c r="ORA883" s="28"/>
      <c r="ORB883" s="28"/>
      <c r="ORC883" s="28"/>
      <c r="ORD883" s="28"/>
      <c r="ORE883" s="28"/>
      <c r="ORF883" s="28"/>
      <c r="ORG883" s="28"/>
      <c r="ORH883" s="28"/>
      <c r="ORI883" s="28"/>
      <c r="ORJ883" s="28"/>
      <c r="ORK883" s="28"/>
      <c r="ORL883" s="28"/>
      <c r="ORM883" s="28"/>
      <c r="ORN883" s="28"/>
      <c r="ORO883" s="28"/>
      <c r="ORP883" s="28"/>
      <c r="ORQ883" s="28"/>
      <c r="ORR883" s="28"/>
      <c r="ORS883" s="28"/>
      <c r="ORT883" s="28"/>
      <c r="ORU883" s="28"/>
      <c r="ORV883" s="28"/>
      <c r="ORW883" s="28"/>
      <c r="ORX883" s="28"/>
      <c r="ORY883" s="28"/>
      <c r="ORZ883" s="28"/>
      <c r="OSA883" s="28"/>
      <c r="OSB883" s="28"/>
      <c r="OSC883" s="28"/>
      <c r="OSD883" s="28"/>
      <c r="OSE883" s="28"/>
      <c r="OSF883" s="28"/>
      <c r="OSG883" s="28"/>
      <c r="OSH883" s="28"/>
      <c r="OSI883" s="28"/>
      <c r="OSJ883" s="28"/>
      <c r="OSK883" s="28"/>
      <c r="OSL883" s="28"/>
      <c r="OSM883" s="28"/>
      <c r="OSN883" s="28"/>
      <c r="OSO883" s="28"/>
      <c r="OSP883" s="28"/>
      <c r="OSQ883" s="28"/>
      <c r="OSR883" s="28"/>
      <c r="OSS883" s="28"/>
      <c r="OST883" s="28"/>
      <c r="OSU883" s="28"/>
      <c r="OSV883" s="28"/>
      <c r="OSW883" s="28"/>
      <c r="OSX883" s="28"/>
      <c r="OSY883" s="28"/>
      <c r="OSZ883" s="28"/>
      <c r="OTA883" s="28"/>
      <c r="OTB883" s="28"/>
      <c r="OTC883" s="28"/>
      <c r="OTD883" s="28"/>
      <c r="OTE883" s="28"/>
      <c r="OTF883" s="28"/>
      <c r="OTG883" s="28"/>
      <c r="OTH883" s="28"/>
      <c r="OTI883" s="28"/>
      <c r="OTJ883" s="28"/>
      <c r="OTK883" s="28"/>
      <c r="OTL883" s="28"/>
      <c r="OTM883" s="28"/>
      <c r="OTN883" s="28"/>
      <c r="OTO883" s="28"/>
      <c r="OTP883" s="28"/>
      <c r="OTQ883" s="28"/>
      <c r="OTR883" s="28"/>
      <c r="OTS883" s="28"/>
      <c r="OTT883" s="28"/>
      <c r="OTU883" s="28"/>
      <c r="OTV883" s="28"/>
      <c r="OTW883" s="28"/>
      <c r="OTX883" s="28"/>
      <c r="OTY883" s="28"/>
      <c r="OTZ883" s="28"/>
      <c r="OUA883" s="28"/>
      <c r="OUB883" s="28"/>
      <c r="OUC883" s="28"/>
      <c r="OUD883" s="28"/>
      <c r="OUE883" s="28"/>
      <c r="OUF883" s="28"/>
      <c r="OUG883" s="28"/>
      <c r="OUH883" s="28"/>
      <c r="OUI883" s="28"/>
      <c r="OUJ883" s="28"/>
      <c r="OUK883" s="28"/>
      <c r="OUL883" s="28"/>
      <c r="OUM883" s="28"/>
      <c r="OUN883" s="28"/>
      <c r="OUO883" s="28"/>
      <c r="OUP883" s="28"/>
      <c r="OUQ883" s="28"/>
      <c r="OUR883" s="28"/>
      <c r="OUS883" s="28"/>
      <c r="OUT883" s="28"/>
      <c r="OUU883" s="28"/>
      <c r="OUV883" s="28"/>
      <c r="OUW883" s="28"/>
      <c r="OUX883" s="28"/>
      <c r="OUY883" s="28"/>
      <c r="OUZ883" s="28"/>
      <c r="OVA883" s="28"/>
      <c r="OVB883" s="28"/>
      <c r="OVC883" s="28"/>
      <c r="OVD883" s="28"/>
      <c r="OVE883" s="28"/>
      <c r="OVF883" s="28"/>
      <c r="OVG883" s="28"/>
      <c r="OVH883" s="28"/>
      <c r="OVI883" s="28"/>
      <c r="OVJ883" s="28"/>
      <c r="OVK883" s="28"/>
      <c r="OVL883" s="28"/>
      <c r="OVM883" s="28"/>
      <c r="OVN883" s="28"/>
      <c r="OVO883" s="28"/>
      <c r="OVP883" s="28"/>
      <c r="OVQ883" s="28"/>
      <c r="OVR883" s="28"/>
      <c r="OVS883" s="28"/>
      <c r="OVT883" s="28"/>
      <c r="OVU883" s="28"/>
      <c r="OVV883" s="28"/>
      <c r="OVW883" s="28"/>
      <c r="OVX883" s="28"/>
      <c r="OVY883" s="28"/>
      <c r="OVZ883" s="28"/>
      <c r="OWA883" s="28"/>
      <c r="OWB883" s="28"/>
      <c r="OWC883" s="28"/>
      <c r="OWD883" s="28"/>
      <c r="OWE883" s="28"/>
      <c r="OWF883" s="28"/>
      <c r="OWG883" s="28"/>
      <c r="OWH883" s="28"/>
      <c r="OWI883" s="28"/>
      <c r="OWJ883" s="28"/>
      <c r="OWK883" s="28"/>
      <c r="OWL883" s="28"/>
      <c r="OWM883" s="28"/>
      <c r="OWN883" s="28"/>
      <c r="OWO883" s="28"/>
      <c r="OWP883" s="28"/>
      <c r="OWQ883" s="28"/>
      <c r="OWR883" s="28"/>
      <c r="OWS883" s="28"/>
      <c r="OWT883" s="28"/>
      <c r="OWU883" s="28"/>
      <c r="OWV883" s="28"/>
      <c r="OWW883" s="28"/>
      <c r="OWX883" s="28"/>
      <c r="OWY883" s="28"/>
      <c r="OWZ883" s="28"/>
      <c r="OXA883" s="28"/>
      <c r="OXB883" s="28"/>
      <c r="OXC883" s="28"/>
      <c r="OXD883" s="28"/>
      <c r="OXE883" s="28"/>
      <c r="OXF883" s="28"/>
      <c r="OXG883" s="28"/>
      <c r="OXH883" s="28"/>
      <c r="OXI883" s="28"/>
      <c r="OXJ883" s="28"/>
      <c r="OXK883" s="28"/>
      <c r="OXL883" s="28"/>
      <c r="OXM883" s="28"/>
      <c r="OXN883" s="28"/>
      <c r="OXO883" s="28"/>
      <c r="OXP883" s="28"/>
      <c r="OXQ883" s="28"/>
      <c r="OXR883" s="28"/>
      <c r="OXS883" s="28"/>
      <c r="OXT883" s="28"/>
      <c r="OXU883" s="28"/>
      <c r="OXV883" s="28"/>
      <c r="OXW883" s="28"/>
      <c r="OXX883" s="28"/>
      <c r="OXY883" s="28"/>
      <c r="OXZ883" s="28"/>
      <c r="OYA883" s="28"/>
      <c r="OYB883" s="28"/>
      <c r="OYC883" s="28"/>
      <c r="OYD883" s="28"/>
      <c r="OYE883" s="28"/>
      <c r="OYF883" s="28"/>
      <c r="OYG883" s="28"/>
      <c r="OYH883" s="28"/>
      <c r="OYI883" s="28"/>
      <c r="OYJ883" s="28"/>
      <c r="OYK883" s="28"/>
      <c r="OYL883" s="28"/>
      <c r="OYM883" s="28"/>
      <c r="OYN883" s="28"/>
      <c r="OYO883" s="28"/>
      <c r="OYP883" s="28"/>
      <c r="OYQ883" s="28"/>
      <c r="OYR883" s="28"/>
      <c r="OYS883" s="28"/>
      <c r="OYT883" s="28"/>
      <c r="OYU883" s="28"/>
      <c r="OYV883" s="28"/>
      <c r="OYW883" s="28"/>
      <c r="OYX883" s="28"/>
      <c r="OYY883" s="28"/>
      <c r="OYZ883" s="28"/>
      <c r="OZA883" s="28"/>
      <c r="OZB883" s="28"/>
      <c r="OZC883" s="28"/>
      <c r="OZD883" s="28"/>
      <c r="OZE883" s="28"/>
      <c r="OZF883" s="28"/>
      <c r="OZG883" s="28"/>
      <c r="OZH883" s="28"/>
      <c r="OZI883" s="28"/>
      <c r="OZJ883" s="28"/>
      <c r="OZK883" s="28"/>
      <c r="OZL883" s="28"/>
      <c r="OZM883" s="28"/>
      <c r="OZN883" s="28"/>
      <c r="OZO883" s="28"/>
      <c r="OZP883" s="28"/>
      <c r="OZQ883" s="28"/>
      <c r="OZR883" s="28"/>
      <c r="OZS883" s="28"/>
      <c r="OZT883" s="28"/>
      <c r="OZU883" s="28"/>
      <c r="OZV883" s="28"/>
      <c r="OZW883" s="28"/>
      <c r="OZX883" s="28"/>
      <c r="OZY883" s="28"/>
      <c r="OZZ883" s="28"/>
      <c r="PAA883" s="28"/>
      <c r="PAB883" s="28"/>
      <c r="PAC883" s="28"/>
      <c r="PAD883" s="28"/>
      <c r="PAE883" s="28"/>
      <c r="PAF883" s="28"/>
      <c r="PAG883" s="28"/>
      <c r="PAH883" s="28"/>
      <c r="PAI883" s="28"/>
      <c r="PAJ883" s="28"/>
      <c r="PAK883" s="28"/>
      <c r="PAL883" s="28"/>
      <c r="PAM883" s="28"/>
      <c r="PAN883" s="28"/>
      <c r="PAO883" s="28"/>
      <c r="PAP883" s="28"/>
      <c r="PAQ883" s="28"/>
      <c r="PAR883" s="28"/>
      <c r="PAS883" s="28"/>
      <c r="PAT883" s="28"/>
      <c r="PAU883" s="28"/>
      <c r="PAV883" s="28"/>
      <c r="PAW883" s="28"/>
      <c r="PAX883" s="28"/>
      <c r="PAY883" s="28"/>
      <c r="PAZ883" s="28"/>
      <c r="PBA883" s="28"/>
      <c r="PBB883" s="28"/>
      <c r="PBC883" s="28"/>
      <c r="PBD883" s="28"/>
      <c r="PBE883" s="28"/>
      <c r="PBF883" s="28"/>
      <c r="PBG883" s="28"/>
      <c r="PBH883" s="28"/>
      <c r="PBI883" s="28"/>
      <c r="PBJ883" s="28"/>
      <c r="PBK883" s="28"/>
      <c r="PBL883" s="28"/>
      <c r="PBM883" s="28"/>
      <c r="PBN883" s="28"/>
      <c r="PBO883" s="28"/>
      <c r="PBP883" s="28"/>
      <c r="PBQ883" s="28"/>
      <c r="PBR883" s="28"/>
      <c r="PBS883" s="28"/>
      <c r="PBT883" s="28"/>
      <c r="PBU883" s="28"/>
      <c r="PBV883" s="28"/>
      <c r="PBW883" s="28"/>
      <c r="PBX883" s="28"/>
      <c r="PBY883" s="28"/>
      <c r="PBZ883" s="28"/>
      <c r="PCA883" s="28"/>
      <c r="PCB883" s="28"/>
      <c r="PCC883" s="28"/>
      <c r="PCD883" s="28"/>
      <c r="PCE883" s="28"/>
      <c r="PCF883" s="28"/>
      <c r="PCG883" s="28"/>
      <c r="PCH883" s="28"/>
      <c r="PCI883" s="28"/>
      <c r="PCJ883" s="28"/>
      <c r="PCK883" s="28"/>
      <c r="PCL883" s="28"/>
      <c r="PCM883" s="28"/>
      <c r="PCN883" s="28"/>
      <c r="PCO883" s="28"/>
      <c r="PCP883" s="28"/>
      <c r="PCQ883" s="28"/>
      <c r="PCR883" s="28"/>
      <c r="PCS883" s="28"/>
      <c r="PCT883" s="28"/>
      <c r="PCU883" s="28"/>
      <c r="PCV883" s="28"/>
      <c r="PCW883" s="28"/>
      <c r="PCX883" s="28"/>
      <c r="PCY883" s="28"/>
      <c r="PCZ883" s="28"/>
      <c r="PDA883" s="28"/>
      <c r="PDB883" s="28"/>
      <c r="PDC883" s="28"/>
      <c r="PDD883" s="28"/>
      <c r="PDE883" s="28"/>
      <c r="PDF883" s="28"/>
      <c r="PDG883" s="28"/>
      <c r="PDH883" s="28"/>
      <c r="PDI883" s="28"/>
      <c r="PDJ883" s="28"/>
      <c r="PDK883" s="28"/>
      <c r="PDL883" s="28"/>
      <c r="PDM883" s="28"/>
      <c r="PDN883" s="28"/>
      <c r="PDO883" s="28"/>
      <c r="PDP883" s="28"/>
      <c r="PDQ883" s="28"/>
      <c r="PDR883" s="28"/>
      <c r="PDS883" s="28"/>
      <c r="PDT883" s="28"/>
      <c r="PDU883" s="28"/>
      <c r="PDV883" s="28"/>
      <c r="PDW883" s="28"/>
      <c r="PDX883" s="28"/>
      <c r="PDY883" s="28"/>
      <c r="PDZ883" s="28"/>
      <c r="PEA883" s="28"/>
      <c r="PEB883" s="28"/>
      <c r="PEC883" s="28"/>
      <c r="PED883" s="28"/>
      <c r="PEE883" s="28"/>
      <c r="PEF883" s="28"/>
      <c r="PEG883" s="28"/>
      <c r="PEH883" s="28"/>
      <c r="PEI883" s="28"/>
      <c r="PEJ883" s="28"/>
      <c r="PEK883" s="28"/>
      <c r="PEL883" s="28"/>
      <c r="PEM883" s="28"/>
      <c r="PEN883" s="28"/>
      <c r="PEO883" s="28"/>
      <c r="PEP883" s="28"/>
      <c r="PEQ883" s="28"/>
      <c r="PER883" s="28"/>
      <c r="PES883" s="28"/>
      <c r="PET883" s="28"/>
      <c r="PEU883" s="28"/>
      <c r="PEV883" s="28"/>
      <c r="PEW883" s="28"/>
      <c r="PEX883" s="28"/>
      <c r="PEY883" s="28"/>
      <c r="PEZ883" s="28"/>
      <c r="PFA883" s="28"/>
      <c r="PFB883" s="28"/>
      <c r="PFC883" s="28"/>
      <c r="PFD883" s="28"/>
      <c r="PFE883" s="28"/>
      <c r="PFF883" s="28"/>
      <c r="PFG883" s="28"/>
      <c r="PFH883" s="28"/>
      <c r="PFI883" s="28"/>
      <c r="PFJ883" s="28"/>
      <c r="PFK883" s="28"/>
      <c r="PFL883" s="28"/>
      <c r="PFM883" s="28"/>
      <c r="PFN883" s="28"/>
      <c r="PFO883" s="28"/>
      <c r="PFP883" s="28"/>
      <c r="PFQ883" s="28"/>
      <c r="PFR883" s="28"/>
      <c r="PFS883" s="28"/>
      <c r="PFT883" s="28"/>
      <c r="PFU883" s="28"/>
      <c r="PFV883" s="28"/>
      <c r="PFW883" s="28"/>
      <c r="PFX883" s="28"/>
      <c r="PFY883" s="28"/>
      <c r="PFZ883" s="28"/>
      <c r="PGA883" s="28"/>
      <c r="PGB883" s="28"/>
      <c r="PGC883" s="28"/>
      <c r="PGD883" s="28"/>
      <c r="PGE883" s="28"/>
      <c r="PGF883" s="28"/>
      <c r="PGG883" s="28"/>
      <c r="PGH883" s="28"/>
      <c r="PGI883" s="28"/>
      <c r="PGJ883" s="28"/>
      <c r="PGK883" s="28"/>
      <c r="PGL883" s="28"/>
      <c r="PGM883" s="28"/>
      <c r="PGN883" s="28"/>
      <c r="PGO883" s="28"/>
      <c r="PGP883" s="28"/>
      <c r="PGQ883" s="28"/>
      <c r="PGR883" s="28"/>
      <c r="PGS883" s="28"/>
      <c r="PGT883" s="28"/>
      <c r="PGU883" s="28"/>
      <c r="PGV883" s="28"/>
      <c r="PGW883" s="28"/>
      <c r="PGX883" s="28"/>
      <c r="PGY883" s="28"/>
      <c r="PGZ883" s="28"/>
      <c r="PHA883" s="28"/>
      <c r="PHB883" s="28"/>
      <c r="PHC883" s="28"/>
      <c r="PHD883" s="28"/>
      <c r="PHE883" s="28"/>
      <c r="PHF883" s="28"/>
      <c r="PHG883" s="28"/>
      <c r="PHH883" s="28"/>
      <c r="PHI883" s="28"/>
      <c r="PHJ883" s="28"/>
      <c r="PHK883" s="28"/>
      <c r="PHL883" s="28"/>
      <c r="PHM883" s="28"/>
      <c r="PHN883" s="28"/>
      <c r="PHO883" s="28"/>
      <c r="PHP883" s="28"/>
      <c r="PHQ883" s="28"/>
      <c r="PHR883" s="28"/>
      <c r="PHS883" s="28"/>
      <c r="PHT883" s="28"/>
      <c r="PHU883" s="28"/>
      <c r="PHV883" s="28"/>
      <c r="PHW883" s="28"/>
      <c r="PHX883" s="28"/>
      <c r="PHY883" s="28"/>
      <c r="PHZ883" s="28"/>
      <c r="PIA883" s="28"/>
      <c r="PIB883" s="28"/>
      <c r="PIC883" s="28"/>
      <c r="PID883" s="28"/>
      <c r="PIE883" s="28"/>
      <c r="PIF883" s="28"/>
      <c r="PIG883" s="28"/>
      <c r="PIH883" s="28"/>
      <c r="PII883" s="28"/>
      <c r="PIJ883" s="28"/>
      <c r="PIK883" s="28"/>
      <c r="PIL883" s="28"/>
      <c r="PIM883" s="28"/>
      <c r="PIN883" s="28"/>
      <c r="PIO883" s="28"/>
      <c r="PIP883" s="28"/>
      <c r="PIQ883" s="28"/>
      <c r="PIR883" s="28"/>
      <c r="PIS883" s="28"/>
      <c r="PIT883" s="28"/>
      <c r="PIU883" s="28"/>
      <c r="PIV883" s="28"/>
      <c r="PIW883" s="28"/>
      <c r="PIX883" s="28"/>
      <c r="PIY883" s="28"/>
      <c r="PIZ883" s="28"/>
      <c r="PJA883" s="28"/>
      <c r="PJB883" s="28"/>
      <c r="PJC883" s="28"/>
      <c r="PJD883" s="28"/>
      <c r="PJE883" s="28"/>
      <c r="PJF883" s="28"/>
      <c r="PJG883" s="28"/>
      <c r="PJH883" s="28"/>
      <c r="PJI883" s="28"/>
      <c r="PJJ883" s="28"/>
      <c r="PJK883" s="28"/>
      <c r="PJL883" s="28"/>
      <c r="PJM883" s="28"/>
      <c r="PJN883" s="28"/>
      <c r="PJO883" s="28"/>
      <c r="PJP883" s="28"/>
      <c r="PJQ883" s="28"/>
      <c r="PJR883" s="28"/>
      <c r="PJS883" s="28"/>
      <c r="PJT883" s="28"/>
      <c r="PJU883" s="28"/>
      <c r="PJV883" s="28"/>
      <c r="PJW883" s="28"/>
      <c r="PJX883" s="28"/>
      <c r="PJY883" s="28"/>
      <c r="PJZ883" s="28"/>
      <c r="PKA883" s="28"/>
      <c r="PKB883" s="28"/>
      <c r="PKC883" s="28"/>
      <c r="PKD883" s="28"/>
      <c r="PKE883" s="28"/>
      <c r="PKF883" s="28"/>
      <c r="PKG883" s="28"/>
      <c r="PKH883" s="28"/>
      <c r="PKI883" s="28"/>
      <c r="PKJ883" s="28"/>
      <c r="PKK883" s="28"/>
      <c r="PKL883" s="28"/>
      <c r="PKM883" s="28"/>
      <c r="PKN883" s="28"/>
      <c r="PKO883" s="28"/>
      <c r="PKP883" s="28"/>
      <c r="PKQ883" s="28"/>
      <c r="PKR883" s="28"/>
      <c r="PKS883" s="28"/>
      <c r="PKT883" s="28"/>
      <c r="PKU883" s="28"/>
      <c r="PKV883" s="28"/>
      <c r="PKW883" s="28"/>
      <c r="PKX883" s="28"/>
      <c r="PKY883" s="28"/>
      <c r="PKZ883" s="28"/>
      <c r="PLA883" s="28"/>
      <c r="PLB883" s="28"/>
      <c r="PLC883" s="28"/>
      <c r="PLD883" s="28"/>
      <c r="PLE883" s="28"/>
      <c r="PLF883" s="28"/>
      <c r="PLG883" s="28"/>
      <c r="PLH883" s="28"/>
      <c r="PLI883" s="28"/>
      <c r="PLJ883" s="28"/>
      <c r="PLK883" s="28"/>
      <c r="PLL883" s="28"/>
      <c r="PLM883" s="28"/>
      <c r="PLN883" s="28"/>
      <c r="PLO883" s="28"/>
      <c r="PLP883" s="28"/>
      <c r="PLQ883" s="28"/>
      <c r="PLR883" s="28"/>
      <c r="PLS883" s="28"/>
      <c r="PLT883" s="28"/>
      <c r="PLU883" s="28"/>
      <c r="PLV883" s="28"/>
      <c r="PLW883" s="28"/>
      <c r="PLX883" s="28"/>
      <c r="PLY883" s="28"/>
      <c r="PLZ883" s="28"/>
      <c r="PMA883" s="28"/>
      <c r="PMB883" s="28"/>
      <c r="PMC883" s="28"/>
      <c r="PMD883" s="28"/>
      <c r="PME883" s="28"/>
      <c r="PMF883" s="28"/>
      <c r="PMG883" s="28"/>
      <c r="PMH883" s="28"/>
      <c r="PMI883" s="28"/>
      <c r="PMJ883" s="28"/>
      <c r="PMK883" s="28"/>
      <c r="PML883" s="28"/>
      <c r="PMM883" s="28"/>
      <c r="PMN883" s="28"/>
      <c r="PMO883" s="28"/>
      <c r="PMP883" s="28"/>
      <c r="PMQ883" s="28"/>
      <c r="PMR883" s="28"/>
      <c r="PMS883" s="28"/>
      <c r="PMT883" s="28"/>
      <c r="PMU883" s="28"/>
      <c r="PMV883" s="28"/>
      <c r="PMW883" s="28"/>
      <c r="PMX883" s="28"/>
      <c r="PMY883" s="28"/>
      <c r="PMZ883" s="28"/>
      <c r="PNA883" s="28"/>
      <c r="PNB883" s="28"/>
      <c r="PNC883" s="28"/>
      <c r="PND883" s="28"/>
      <c r="PNE883" s="28"/>
      <c r="PNF883" s="28"/>
      <c r="PNG883" s="28"/>
      <c r="PNH883" s="28"/>
      <c r="PNI883" s="28"/>
      <c r="PNJ883" s="28"/>
      <c r="PNK883" s="28"/>
      <c r="PNL883" s="28"/>
      <c r="PNM883" s="28"/>
      <c r="PNN883" s="28"/>
      <c r="PNO883" s="28"/>
      <c r="PNP883" s="28"/>
      <c r="PNQ883" s="28"/>
      <c r="PNR883" s="28"/>
      <c r="PNS883" s="28"/>
      <c r="PNT883" s="28"/>
      <c r="PNU883" s="28"/>
      <c r="PNV883" s="28"/>
      <c r="PNW883" s="28"/>
      <c r="PNX883" s="28"/>
      <c r="PNY883" s="28"/>
      <c r="PNZ883" s="28"/>
      <c r="POA883" s="28"/>
      <c r="POB883" s="28"/>
      <c r="POC883" s="28"/>
      <c r="POD883" s="28"/>
      <c r="POE883" s="28"/>
      <c r="POF883" s="28"/>
      <c r="POG883" s="28"/>
      <c r="POH883" s="28"/>
      <c r="POI883" s="28"/>
      <c r="POJ883" s="28"/>
      <c r="POK883" s="28"/>
      <c r="POL883" s="28"/>
      <c r="POM883" s="28"/>
      <c r="PON883" s="28"/>
      <c r="POO883" s="28"/>
      <c r="POP883" s="28"/>
      <c r="POQ883" s="28"/>
      <c r="POR883" s="28"/>
      <c r="POS883" s="28"/>
      <c r="POT883" s="28"/>
      <c r="POU883" s="28"/>
      <c r="POV883" s="28"/>
      <c r="POW883" s="28"/>
      <c r="POX883" s="28"/>
      <c r="POY883" s="28"/>
      <c r="POZ883" s="28"/>
      <c r="PPA883" s="28"/>
      <c r="PPB883" s="28"/>
      <c r="PPC883" s="28"/>
      <c r="PPD883" s="28"/>
      <c r="PPE883" s="28"/>
      <c r="PPF883" s="28"/>
      <c r="PPG883" s="28"/>
      <c r="PPH883" s="28"/>
      <c r="PPI883" s="28"/>
      <c r="PPJ883" s="28"/>
      <c r="PPK883" s="28"/>
      <c r="PPL883" s="28"/>
      <c r="PPM883" s="28"/>
      <c r="PPN883" s="28"/>
      <c r="PPO883" s="28"/>
      <c r="PPP883" s="28"/>
      <c r="PPQ883" s="28"/>
      <c r="PPR883" s="28"/>
      <c r="PPS883" s="28"/>
      <c r="PPT883" s="28"/>
      <c r="PPU883" s="28"/>
      <c r="PPV883" s="28"/>
      <c r="PPW883" s="28"/>
      <c r="PPX883" s="28"/>
      <c r="PPY883" s="28"/>
      <c r="PPZ883" s="28"/>
      <c r="PQA883" s="28"/>
      <c r="PQB883" s="28"/>
      <c r="PQC883" s="28"/>
      <c r="PQD883" s="28"/>
      <c r="PQE883" s="28"/>
      <c r="PQF883" s="28"/>
      <c r="PQG883" s="28"/>
      <c r="PQH883" s="28"/>
      <c r="PQI883" s="28"/>
      <c r="PQJ883" s="28"/>
      <c r="PQK883" s="28"/>
      <c r="PQL883" s="28"/>
      <c r="PQM883" s="28"/>
      <c r="PQN883" s="28"/>
      <c r="PQO883" s="28"/>
      <c r="PQP883" s="28"/>
      <c r="PQQ883" s="28"/>
      <c r="PQR883" s="28"/>
      <c r="PQS883" s="28"/>
      <c r="PQT883" s="28"/>
      <c r="PQU883" s="28"/>
      <c r="PQV883" s="28"/>
      <c r="PQW883" s="28"/>
      <c r="PQX883" s="28"/>
      <c r="PQY883" s="28"/>
      <c r="PQZ883" s="28"/>
      <c r="PRA883" s="28"/>
      <c r="PRB883" s="28"/>
      <c r="PRC883" s="28"/>
      <c r="PRD883" s="28"/>
      <c r="PRE883" s="28"/>
      <c r="PRF883" s="28"/>
      <c r="PRG883" s="28"/>
      <c r="PRH883" s="28"/>
      <c r="PRI883" s="28"/>
      <c r="PRJ883" s="28"/>
      <c r="PRK883" s="28"/>
      <c r="PRL883" s="28"/>
      <c r="PRM883" s="28"/>
      <c r="PRN883" s="28"/>
      <c r="PRO883" s="28"/>
      <c r="PRP883" s="28"/>
      <c r="PRQ883" s="28"/>
      <c r="PRR883" s="28"/>
      <c r="PRS883" s="28"/>
      <c r="PRT883" s="28"/>
      <c r="PRU883" s="28"/>
      <c r="PRV883" s="28"/>
      <c r="PRW883" s="28"/>
      <c r="PRX883" s="28"/>
      <c r="PRY883" s="28"/>
      <c r="PRZ883" s="28"/>
      <c r="PSA883" s="28"/>
      <c r="PSB883" s="28"/>
      <c r="PSC883" s="28"/>
      <c r="PSD883" s="28"/>
      <c r="PSE883" s="28"/>
      <c r="PSF883" s="28"/>
      <c r="PSG883" s="28"/>
      <c r="PSH883" s="28"/>
      <c r="PSI883" s="28"/>
      <c r="PSJ883" s="28"/>
      <c r="PSK883" s="28"/>
      <c r="PSL883" s="28"/>
      <c r="PSM883" s="28"/>
      <c r="PSN883" s="28"/>
      <c r="PSO883" s="28"/>
      <c r="PSP883" s="28"/>
      <c r="PSQ883" s="28"/>
      <c r="PSR883" s="28"/>
      <c r="PSS883" s="28"/>
      <c r="PST883" s="28"/>
      <c r="PSU883" s="28"/>
      <c r="PSV883" s="28"/>
      <c r="PSW883" s="28"/>
      <c r="PSX883" s="28"/>
      <c r="PSY883" s="28"/>
      <c r="PSZ883" s="28"/>
      <c r="PTA883" s="28"/>
      <c r="PTB883" s="28"/>
      <c r="PTC883" s="28"/>
      <c r="PTD883" s="28"/>
      <c r="PTE883" s="28"/>
      <c r="PTF883" s="28"/>
      <c r="PTG883" s="28"/>
      <c r="PTH883" s="28"/>
      <c r="PTI883" s="28"/>
      <c r="PTJ883" s="28"/>
      <c r="PTK883" s="28"/>
      <c r="PTL883" s="28"/>
      <c r="PTM883" s="28"/>
      <c r="PTN883" s="28"/>
      <c r="PTO883" s="28"/>
      <c r="PTP883" s="28"/>
      <c r="PTQ883" s="28"/>
      <c r="PTR883" s="28"/>
      <c r="PTS883" s="28"/>
      <c r="PTT883" s="28"/>
      <c r="PTU883" s="28"/>
      <c r="PTV883" s="28"/>
      <c r="PTW883" s="28"/>
      <c r="PTX883" s="28"/>
      <c r="PTY883" s="28"/>
      <c r="PTZ883" s="28"/>
      <c r="PUA883" s="28"/>
      <c r="PUB883" s="28"/>
      <c r="PUC883" s="28"/>
      <c r="PUD883" s="28"/>
      <c r="PUE883" s="28"/>
      <c r="PUF883" s="28"/>
      <c r="PUG883" s="28"/>
      <c r="PUH883" s="28"/>
      <c r="PUI883" s="28"/>
      <c r="PUJ883" s="28"/>
      <c r="PUK883" s="28"/>
      <c r="PUL883" s="28"/>
      <c r="PUM883" s="28"/>
      <c r="PUN883" s="28"/>
      <c r="PUO883" s="28"/>
      <c r="PUP883" s="28"/>
      <c r="PUQ883" s="28"/>
      <c r="PUR883" s="28"/>
      <c r="PUS883" s="28"/>
      <c r="PUT883" s="28"/>
      <c r="PUU883" s="28"/>
      <c r="PUV883" s="28"/>
      <c r="PUW883" s="28"/>
      <c r="PUX883" s="28"/>
      <c r="PUY883" s="28"/>
      <c r="PUZ883" s="28"/>
      <c r="PVA883" s="28"/>
      <c r="PVB883" s="28"/>
      <c r="PVC883" s="28"/>
      <c r="PVD883" s="28"/>
      <c r="PVE883" s="28"/>
      <c r="PVF883" s="28"/>
      <c r="PVG883" s="28"/>
      <c r="PVH883" s="28"/>
      <c r="PVI883" s="28"/>
      <c r="PVJ883" s="28"/>
      <c r="PVK883" s="28"/>
      <c r="PVL883" s="28"/>
      <c r="PVM883" s="28"/>
      <c r="PVN883" s="28"/>
      <c r="PVO883" s="28"/>
      <c r="PVP883" s="28"/>
      <c r="PVQ883" s="28"/>
      <c r="PVR883" s="28"/>
      <c r="PVS883" s="28"/>
      <c r="PVT883" s="28"/>
      <c r="PVU883" s="28"/>
      <c r="PVV883" s="28"/>
      <c r="PVW883" s="28"/>
      <c r="PVX883" s="28"/>
      <c r="PVY883" s="28"/>
      <c r="PVZ883" s="28"/>
      <c r="PWA883" s="28"/>
      <c r="PWB883" s="28"/>
      <c r="PWC883" s="28"/>
      <c r="PWD883" s="28"/>
      <c r="PWE883" s="28"/>
      <c r="PWF883" s="28"/>
      <c r="PWG883" s="28"/>
      <c r="PWH883" s="28"/>
      <c r="PWI883" s="28"/>
      <c r="PWJ883" s="28"/>
      <c r="PWK883" s="28"/>
      <c r="PWL883" s="28"/>
      <c r="PWM883" s="28"/>
      <c r="PWN883" s="28"/>
      <c r="PWO883" s="28"/>
      <c r="PWP883" s="28"/>
      <c r="PWQ883" s="28"/>
      <c r="PWR883" s="28"/>
      <c r="PWS883" s="28"/>
      <c r="PWT883" s="28"/>
      <c r="PWU883" s="28"/>
      <c r="PWV883" s="28"/>
      <c r="PWW883" s="28"/>
      <c r="PWX883" s="28"/>
      <c r="PWY883" s="28"/>
      <c r="PWZ883" s="28"/>
      <c r="PXA883" s="28"/>
      <c r="PXB883" s="28"/>
      <c r="PXC883" s="28"/>
      <c r="PXD883" s="28"/>
      <c r="PXE883" s="28"/>
      <c r="PXF883" s="28"/>
      <c r="PXG883" s="28"/>
      <c r="PXH883" s="28"/>
      <c r="PXI883" s="28"/>
      <c r="PXJ883" s="28"/>
      <c r="PXK883" s="28"/>
      <c r="PXL883" s="28"/>
      <c r="PXM883" s="28"/>
      <c r="PXN883" s="28"/>
      <c r="PXO883" s="28"/>
      <c r="PXP883" s="28"/>
      <c r="PXQ883" s="28"/>
      <c r="PXR883" s="28"/>
      <c r="PXS883" s="28"/>
      <c r="PXT883" s="28"/>
      <c r="PXU883" s="28"/>
      <c r="PXV883" s="28"/>
      <c r="PXW883" s="28"/>
      <c r="PXX883" s="28"/>
      <c r="PXY883" s="28"/>
      <c r="PXZ883" s="28"/>
      <c r="PYA883" s="28"/>
      <c r="PYB883" s="28"/>
      <c r="PYC883" s="28"/>
      <c r="PYD883" s="28"/>
      <c r="PYE883" s="28"/>
      <c r="PYF883" s="28"/>
      <c r="PYG883" s="28"/>
      <c r="PYH883" s="28"/>
      <c r="PYI883" s="28"/>
      <c r="PYJ883" s="28"/>
      <c r="PYK883" s="28"/>
      <c r="PYL883" s="28"/>
      <c r="PYM883" s="28"/>
      <c r="PYN883" s="28"/>
      <c r="PYO883" s="28"/>
      <c r="PYP883" s="28"/>
      <c r="PYQ883" s="28"/>
      <c r="PYR883" s="28"/>
      <c r="PYS883" s="28"/>
      <c r="PYT883" s="28"/>
      <c r="PYU883" s="28"/>
      <c r="PYV883" s="28"/>
      <c r="PYW883" s="28"/>
      <c r="PYX883" s="28"/>
      <c r="PYY883" s="28"/>
      <c r="PYZ883" s="28"/>
      <c r="PZA883" s="28"/>
      <c r="PZB883" s="28"/>
      <c r="PZC883" s="28"/>
      <c r="PZD883" s="28"/>
      <c r="PZE883" s="28"/>
      <c r="PZF883" s="28"/>
      <c r="PZG883" s="28"/>
      <c r="PZH883" s="28"/>
      <c r="PZI883" s="28"/>
      <c r="PZJ883" s="28"/>
      <c r="PZK883" s="28"/>
      <c r="PZL883" s="28"/>
      <c r="PZM883" s="28"/>
      <c r="PZN883" s="28"/>
      <c r="PZO883" s="28"/>
      <c r="PZP883" s="28"/>
      <c r="PZQ883" s="28"/>
      <c r="PZR883" s="28"/>
      <c r="PZS883" s="28"/>
      <c r="PZT883" s="28"/>
      <c r="PZU883" s="28"/>
      <c r="PZV883" s="28"/>
      <c r="PZW883" s="28"/>
      <c r="PZX883" s="28"/>
      <c r="PZY883" s="28"/>
      <c r="PZZ883" s="28"/>
      <c r="QAA883" s="28"/>
      <c r="QAB883" s="28"/>
      <c r="QAC883" s="28"/>
      <c r="QAD883" s="28"/>
      <c r="QAE883" s="28"/>
      <c r="QAF883" s="28"/>
      <c r="QAG883" s="28"/>
      <c r="QAH883" s="28"/>
      <c r="QAI883" s="28"/>
      <c r="QAJ883" s="28"/>
      <c r="QAK883" s="28"/>
      <c r="QAL883" s="28"/>
      <c r="QAM883" s="28"/>
      <c r="QAN883" s="28"/>
      <c r="QAO883" s="28"/>
      <c r="QAP883" s="28"/>
      <c r="QAQ883" s="28"/>
      <c r="QAR883" s="28"/>
      <c r="QAS883" s="28"/>
      <c r="QAT883" s="28"/>
      <c r="QAU883" s="28"/>
      <c r="QAV883" s="28"/>
      <c r="QAW883" s="28"/>
      <c r="QAX883" s="28"/>
      <c r="QAY883" s="28"/>
      <c r="QAZ883" s="28"/>
      <c r="QBA883" s="28"/>
      <c r="QBB883" s="28"/>
      <c r="QBC883" s="28"/>
      <c r="QBD883" s="28"/>
      <c r="QBE883" s="28"/>
      <c r="QBF883" s="28"/>
      <c r="QBG883" s="28"/>
      <c r="QBH883" s="28"/>
      <c r="QBI883" s="28"/>
      <c r="QBJ883" s="28"/>
      <c r="QBK883" s="28"/>
      <c r="QBL883" s="28"/>
      <c r="QBM883" s="28"/>
      <c r="QBN883" s="28"/>
      <c r="QBO883" s="28"/>
      <c r="QBP883" s="28"/>
      <c r="QBQ883" s="28"/>
      <c r="QBR883" s="28"/>
      <c r="QBS883" s="28"/>
      <c r="QBT883" s="28"/>
      <c r="QBU883" s="28"/>
      <c r="QBV883" s="28"/>
      <c r="QBW883" s="28"/>
      <c r="QBX883" s="28"/>
      <c r="QBY883" s="28"/>
      <c r="QBZ883" s="28"/>
      <c r="QCA883" s="28"/>
      <c r="QCB883" s="28"/>
      <c r="QCC883" s="28"/>
      <c r="QCD883" s="28"/>
      <c r="QCE883" s="28"/>
      <c r="QCF883" s="28"/>
      <c r="QCG883" s="28"/>
      <c r="QCH883" s="28"/>
      <c r="QCI883" s="28"/>
      <c r="QCJ883" s="28"/>
      <c r="QCK883" s="28"/>
      <c r="QCL883" s="28"/>
      <c r="QCM883" s="28"/>
      <c r="QCN883" s="28"/>
      <c r="QCO883" s="28"/>
      <c r="QCP883" s="28"/>
      <c r="QCQ883" s="28"/>
      <c r="QCR883" s="28"/>
      <c r="QCS883" s="28"/>
      <c r="QCT883" s="28"/>
      <c r="QCU883" s="28"/>
      <c r="QCV883" s="28"/>
      <c r="QCW883" s="28"/>
      <c r="QCX883" s="28"/>
      <c r="QCY883" s="28"/>
      <c r="QCZ883" s="28"/>
      <c r="QDA883" s="28"/>
      <c r="QDB883" s="28"/>
      <c r="QDC883" s="28"/>
      <c r="QDD883" s="28"/>
      <c r="QDE883" s="28"/>
      <c r="QDF883" s="28"/>
      <c r="QDG883" s="28"/>
      <c r="QDH883" s="28"/>
      <c r="QDI883" s="28"/>
      <c r="QDJ883" s="28"/>
      <c r="QDK883" s="28"/>
      <c r="QDL883" s="28"/>
      <c r="QDM883" s="28"/>
      <c r="QDN883" s="28"/>
      <c r="QDO883" s="28"/>
      <c r="QDP883" s="28"/>
      <c r="QDQ883" s="28"/>
      <c r="QDR883" s="28"/>
      <c r="QDS883" s="28"/>
      <c r="QDT883" s="28"/>
      <c r="QDU883" s="28"/>
      <c r="QDV883" s="28"/>
      <c r="QDW883" s="28"/>
      <c r="QDX883" s="28"/>
      <c r="QDY883" s="28"/>
      <c r="QDZ883" s="28"/>
      <c r="QEA883" s="28"/>
      <c r="QEB883" s="28"/>
      <c r="QEC883" s="28"/>
      <c r="QED883" s="28"/>
      <c r="QEE883" s="28"/>
      <c r="QEF883" s="28"/>
      <c r="QEG883" s="28"/>
      <c r="QEH883" s="28"/>
      <c r="QEI883" s="28"/>
      <c r="QEJ883" s="28"/>
      <c r="QEK883" s="28"/>
      <c r="QEL883" s="28"/>
      <c r="QEM883" s="28"/>
      <c r="QEN883" s="28"/>
      <c r="QEO883" s="28"/>
      <c r="QEP883" s="28"/>
      <c r="QEQ883" s="28"/>
      <c r="QER883" s="28"/>
      <c r="QES883" s="28"/>
      <c r="QET883" s="28"/>
      <c r="QEU883" s="28"/>
      <c r="QEV883" s="28"/>
      <c r="QEW883" s="28"/>
      <c r="QEX883" s="28"/>
      <c r="QEY883" s="28"/>
      <c r="QEZ883" s="28"/>
      <c r="QFA883" s="28"/>
      <c r="QFB883" s="28"/>
      <c r="QFC883" s="28"/>
      <c r="QFD883" s="28"/>
      <c r="QFE883" s="28"/>
      <c r="QFF883" s="28"/>
      <c r="QFG883" s="28"/>
      <c r="QFH883" s="28"/>
      <c r="QFI883" s="28"/>
      <c r="QFJ883" s="28"/>
      <c r="QFK883" s="28"/>
      <c r="QFL883" s="28"/>
      <c r="QFM883" s="28"/>
      <c r="QFN883" s="28"/>
      <c r="QFO883" s="28"/>
      <c r="QFP883" s="28"/>
      <c r="QFQ883" s="28"/>
      <c r="QFR883" s="28"/>
      <c r="QFS883" s="28"/>
      <c r="QFT883" s="28"/>
      <c r="QFU883" s="28"/>
      <c r="QFV883" s="28"/>
      <c r="QFW883" s="28"/>
      <c r="QFX883" s="28"/>
      <c r="QFY883" s="28"/>
      <c r="QFZ883" s="28"/>
      <c r="QGA883" s="28"/>
      <c r="QGB883" s="28"/>
      <c r="QGC883" s="28"/>
      <c r="QGD883" s="28"/>
      <c r="QGE883" s="28"/>
      <c r="QGF883" s="28"/>
      <c r="QGG883" s="28"/>
      <c r="QGH883" s="28"/>
      <c r="QGI883" s="28"/>
      <c r="QGJ883" s="28"/>
      <c r="QGK883" s="28"/>
      <c r="QGL883" s="28"/>
      <c r="QGM883" s="28"/>
      <c r="QGN883" s="28"/>
      <c r="QGO883" s="28"/>
      <c r="QGP883" s="28"/>
      <c r="QGQ883" s="28"/>
      <c r="QGR883" s="28"/>
      <c r="QGS883" s="28"/>
      <c r="QGT883" s="28"/>
      <c r="QGU883" s="28"/>
      <c r="QGV883" s="28"/>
      <c r="QGW883" s="28"/>
      <c r="QGX883" s="28"/>
      <c r="QGY883" s="28"/>
      <c r="QGZ883" s="28"/>
      <c r="QHA883" s="28"/>
      <c r="QHB883" s="28"/>
      <c r="QHC883" s="28"/>
      <c r="QHD883" s="28"/>
      <c r="QHE883" s="28"/>
      <c r="QHF883" s="28"/>
      <c r="QHG883" s="28"/>
      <c r="QHH883" s="28"/>
      <c r="QHI883" s="28"/>
      <c r="QHJ883" s="28"/>
      <c r="QHK883" s="28"/>
      <c r="QHL883" s="28"/>
      <c r="QHM883" s="28"/>
      <c r="QHN883" s="28"/>
      <c r="QHO883" s="28"/>
      <c r="QHP883" s="28"/>
      <c r="QHQ883" s="28"/>
      <c r="QHR883" s="28"/>
      <c r="QHS883" s="28"/>
      <c r="QHT883" s="28"/>
      <c r="QHU883" s="28"/>
      <c r="QHV883" s="28"/>
      <c r="QHW883" s="28"/>
      <c r="QHX883" s="28"/>
      <c r="QHY883" s="28"/>
      <c r="QHZ883" s="28"/>
      <c r="QIA883" s="28"/>
      <c r="QIB883" s="28"/>
      <c r="QIC883" s="28"/>
      <c r="QID883" s="28"/>
      <c r="QIE883" s="28"/>
      <c r="QIF883" s="28"/>
      <c r="QIG883" s="28"/>
      <c r="QIH883" s="28"/>
      <c r="QII883" s="28"/>
      <c r="QIJ883" s="28"/>
      <c r="QIK883" s="28"/>
      <c r="QIL883" s="28"/>
      <c r="QIM883" s="28"/>
      <c r="QIN883" s="28"/>
      <c r="QIO883" s="28"/>
      <c r="QIP883" s="28"/>
      <c r="QIQ883" s="28"/>
      <c r="QIR883" s="28"/>
      <c r="QIS883" s="28"/>
      <c r="QIT883" s="28"/>
      <c r="QIU883" s="28"/>
      <c r="QIV883" s="28"/>
      <c r="QIW883" s="28"/>
      <c r="QIX883" s="28"/>
      <c r="QIY883" s="28"/>
      <c r="QIZ883" s="28"/>
      <c r="QJA883" s="28"/>
      <c r="QJB883" s="28"/>
      <c r="QJC883" s="28"/>
      <c r="QJD883" s="28"/>
      <c r="QJE883" s="28"/>
      <c r="QJF883" s="28"/>
      <c r="QJG883" s="28"/>
      <c r="QJH883" s="28"/>
      <c r="QJI883" s="28"/>
      <c r="QJJ883" s="28"/>
      <c r="QJK883" s="28"/>
      <c r="QJL883" s="28"/>
      <c r="QJM883" s="28"/>
      <c r="QJN883" s="28"/>
      <c r="QJO883" s="28"/>
      <c r="QJP883" s="28"/>
      <c r="QJQ883" s="28"/>
      <c r="QJR883" s="28"/>
      <c r="QJS883" s="28"/>
      <c r="QJT883" s="28"/>
      <c r="QJU883" s="28"/>
      <c r="QJV883" s="28"/>
      <c r="QJW883" s="28"/>
      <c r="QJX883" s="28"/>
      <c r="QJY883" s="28"/>
      <c r="QJZ883" s="28"/>
      <c r="QKA883" s="28"/>
      <c r="QKB883" s="28"/>
      <c r="QKC883" s="28"/>
      <c r="QKD883" s="28"/>
      <c r="QKE883" s="28"/>
      <c r="QKF883" s="28"/>
      <c r="QKG883" s="28"/>
      <c r="QKH883" s="28"/>
      <c r="QKI883" s="28"/>
      <c r="QKJ883" s="28"/>
      <c r="QKK883" s="28"/>
      <c r="QKL883" s="28"/>
      <c r="QKM883" s="28"/>
      <c r="QKN883" s="28"/>
      <c r="QKO883" s="28"/>
      <c r="QKP883" s="28"/>
      <c r="QKQ883" s="28"/>
      <c r="QKR883" s="28"/>
      <c r="QKS883" s="28"/>
      <c r="QKT883" s="28"/>
      <c r="QKU883" s="28"/>
      <c r="QKV883" s="28"/>
      <c r="QKW883" s="28"/>
      <c r="QKX883" s="28"/>
      <c r="QKY883" s="28"/>
      <c r="QKZ883" s="28"/>
      <c r="QLA883" s="28"/>
      <c r="QLB883" s="28"/>
      <c r="QLC883" s="28"/>
      <c r="QLD883" s="28"/>
      <c r="QLE883" s="28"/>
      <c r="QLF883" s="28"/>
      <c r="QLG883" s="28"/>
      <c r="QLH883" s="28"/>
      <c r="QLI883" s="28"/>
      <c r="QLJ883" s="28"/>
      <c r="QLK883" s="28"/>
      <c r="QLL883" s="28"/>
      <c r="QLM883" s="28"/>
      <c r="QLN883" s="28"/>
      <c r="QLO883" s="28"/>
      <c r="QLP883" s="28"/>
      <c r="QLQ883" s="28"/>
      <c r="QLR883" s="28"/>
      <c r="QLS883" s="28"/>
      <c r="QLT883" s="28"/>
      <c r="QLU883" s="28"/>
      <c r="QLV883" s="28"/>
      <c r="QLW883" s="28"/>
      <c r="QLX883" s="28"/>
      <c r="QLY883" s="28"/>
      <c r="QLZ883" s="28"/>
      <c r="QMA883" s="28"/>
      <c r="QMB883" s="28"/>
      <c r="QMC883" s="28"/>
      <c r="QMD883" s="28"/>
      <c r="QME883" s="28"/>
      <c r="QMF883" s="28"/>
      <c r="QMG883" s="28"/>
      <c r="QMH883" s="28"/>
      <c r="QMI883" s="28"/>
      <c r="QMJ883" s="28"/>
      <c r="QMK883" s="28"/>
      <c r="QML883" s="28"/>
      <c r="QMM883" s="28"/>
      <c r="QMN883" s="28"/>
      <c r="QMO883" s="28"/>
      <c r="QMP883" s="28"/>
      <c r="QMQ883" s="28"/>
      <c r="QMR883" s="28"/>
      <c r="QMS883" s="28"/>
      <c r="QMT883" s="28"/>
      <c r="QMU883" s="28"/>
      <c r="QMV883" s="28"/>
      <c r="QMW883" s="28"/>
      <c r="QMX883" s="28"/>
      <c r="QMY883" s="28"/>
      <c r="QMZ883" s="28"/>
      <c r="QNA883" s="28"/>
      <c r="QNB883" s="28"/>
      <c r="QNC883" s="28"/>
      <c r="QND883" s="28"/>
      <c r="QNE883" s="28"/>
      <c r="QNF883" s="28"/>
      <c r="QNG883" s="28"/>
      <c r="QNH883" s="28"/>
      <c r="QNI883" s="28"/>
      <c r="QNJ883" s="28"/>
      <c r="QNK883" s="28"/>
      <c r="QNL883" s="28"/>
      <c r="QNM883" s="28"/>
      <c r="QNN883" s="28"/>
      <c r="QNO883" s="28"/>
      <c r="QNP883" s="28"/>
      <c r="QNQ883" s="28"/>
      <c r="QNR883" s="28"/>
      <c r="QNS883" s="28"/>
      <c r="QNT883" s="28"/>
      <c r="QNU883" s="28"/>
      <c r="QNV883" s="28"/>
      <c r="QNW883" s="28"/>
      <c r="QNX883" s="28"/>
      <c r="QNY883" s="28"/>
      <c r="QNZ883" s="28"/>
      <c r="QOA883" s="28"/>
      <c r="QOB883" s="28"/>
      <c r="QOC883" s="28"/>
      <c r="QOD883" s="28"/>
      <c r="QOE883" s="28"/>
      <c r="QOF883" s="28"/>
      <c r="QOG883" s="28"/>
      <c r="QOH883" s="28"/>
      <c r="QOI883" s="28"/>
      <c r="QOJ883" s="28"/>
      <c r="QOK883" s="28"/>
      <c r="QOL883" s="28"/>
      <c r="QOM883" s="28"/>
      <c r="QON883" s="28"/>
      <c r="QOO883" s="28"/>
      <c r="QOP883" s="28"/>
      <c r="QOQ883" s="28"/>
      <c r="QOR883" s="28"/>
      <c r="QOS883" s="28"/>
      <c r="QOT883" s="28"/>
      <c r="QOU883" s="28"/>
      <c r="QOV883" s="28"/>
      <c r="QOW883" s="28"/>
      <c r="QOX883" s="28"/>
      <c r="QOY883" s="28"/>
      <c r="QOZ883" s="28"/>
      <c r="QPA883" s="28"/>
      <c r="QPB883" s="28"/>
      <c r="QPC883" s="28"/>
      <c r="QPD883" s="28"/>
      <c r="QPE883" s="28"/>
      <c r="QPF883" s="28"/>
      <c r="QPG883" s="28"/>
      <c r="QPH883" s="28"/>
      <c r="QPI883" s="28"/>
      <c r="QPJ883" s="28"/>
      <c r="QPK883" s="28"/>
      <c r="QPL883" s="28"/>
      <c r="QPM883" s="28"/>
      <c r="QPN883" s="28"/>
      <c r="QPO883" s="28"/>
      <c r="QPP883" s="28"/>
      <c r="QPQ883" s="28"/>
      <c r="QPR883" s="28"/>
      <c r="QPS883" s="28"/>
      <c r="QPT883" s="28"/>
      <c r="QPU883" s="28"/>
      <c r="QPV883" s="28"/>
      <c r="QPW883" s="28"/>
      <c r="QPX883" s="28"/>
      <c r="QPY883" s="28"/>
      <c r="QPZ883" s="28"/>
      <c r="QQA883" s="28"/>
      <c r="QQB883" s="28"/>
      <c r="QQC883" s="28"/>
      <c r="QQD883" s="28"/>
      <c r="QQE883" s="28"/>
      <c r="QQF883" s="28"/>
      <c r="QQG883" s="28"/>
      <c r="QQH883" s="28"/>
      <c r="QQI883" s="28"/>
      <c r="QQJ883" s="28"/>
      <c r="QQK883" s="28"/>
      <c r="QQL883" s="28"/>
      <c r="QQM883" s="28"/>
      <c r="QQN883" s="28"/>
      <c r="QQO883" s="28"/>
      <c r="QQP883" s="28"/>
      <c r="QQQ883" s="28"/>
      <c r="QQR883" s="28"/>
      <c r="QQS883" s="28"/>
      <c r="QQT883" s="28"/>
      <c r="QQU883" s="28"/>
      <c r="QQV883" s="28"/>
      <c r="QQW883" s="28"/>
      <c r="QQX883" s="28"/>
      <c r="QQY883" s="28"/>
      <c r="QQZ883" s="28"/>
      <c r="QRA883" s="28"/>
      <c r="QRB883" s="28"/>
      <c r="QRC883" s="28"/>
      <c r="QRD883" s="28"/>
      <c r="QRE883" s="28"/>
      <c r="QRF883" s="28"/>
      <c r="QRG883" s="28"/>
      <c r="QRH883" s="28"/>
      <c r="QRI883" s="28"/>
      <c r="QRJ883" s="28"/>
      <c r="QRK883" s="28"/>
      <c r="QRL883" s="28"/>
      <c r="QRM883" s="28"/>
      <c r="QRN883" s="28"/>
      <c r="QRO883" s="28"/>
      <c r="QRP883" s="28"/>
      <c r="QRQ883" s="28"/>
      <c r="QRR883" s="28"/>
      <c r="QRS883" s="28"/>
      <c r="QRT883" s="28"/>
      <c r="QRU883" s="28"/>
      <c r="QRV883" s="28"/>
      <c r="QRW883" s="28"/>
      <c r="QRX883" s="28"/>
      <c r="QRY883" s="28"/>
      <c r="QRZ883" s="28"/>
      <c r="QSA883" s="28"/>
      <c r="QSB883" s="28"/>
      <c r="QSC883" s="28"/>
      <c r="QSD883" s="28"/>
      <c r="QSE883" s="28"/>
      <c r="QSF883" s="28"/>
      <c r="QSG883" s="28"/>
      <c r="QSH883" s="28"/>
      <c r="QSI883" s="28"/>
      <c r="QSJ883" s="28"/>
      <c r="QSK883" s="28"/>
      <c r="QSL883" s="28"/>
      <c r="QSM883" s="28"/>
      <c r="QSN883" s="28"/>
      <c r="QSO883" s="28"/>
      <c r="QSP883" s="28"/>
      <c r="QSQ883" s="28"/>
      <c r="QSR883" s="28"/>
      <c r="QSS883" s="28"/>
      <c r="QST883" s="28"/>
      <c r="QSU883" s="28"/>
      <c r="QSV883" s="28"/>
      <c r="QSW883" s="28"/>
      <c r="QSX883" s="28"/>
      <c r="QSY883" s="28"/>
      <c r="QSZ883" s="28"/>
      <c r="QTA883" s="28"/>
      <c r="QTB883" s="28"/>
      <c r="QTC883" s="28"/>
      <c r="QTD883" s="28"/>
      <c r="QTE883" s="28"/>
      <c r="QTF883" s="28"/>
      <c r="QTG883" s="28"/>
      <c r="QTH883" s="28"/>
      <c r="QTI883" s="28"/>
      <c r="QTJ883" s="28"/>
      <c r="QTK883" s="28"/>
      <c r="QTL883" s="28"/>
      <c r="QTM883" s="28"/>
      <c r="QTN883" s="28"/>
      <c r="QTO883" s="28"/>
      <c r="QTP883" s="28"/>
      <c r="QTQ883" s="28"/>
      <c r="QTR883" s="28"/>
      <c r="QTS883" s="28"/>
      <c r="QTT883" s="28"/>
      <c r="QTU883" s="28"/>
      <c r="QTV883" s="28"/>
      <c r="QTW883" s="28"/>
      <c r="QTX883" s="28"/>
      <c r="QTY883" s="28"/>
      <c r="QTZ883" s="28"/>
      <c r="QUA883" s="28"/>
      <c r="QUB883" s="28"/>
      <c r="QUC883" s="28"/>
      <c r="QUD883" s="28"/>
      <c r="QUE883" s="28"/>
      <c r="QUF883" s="28"/>
      <c r="QUG883" s="28"/>
      <c r="QUH883" s="28"/>
      <c r="QUI883" s="28"/>
      <c r="QUJ883" s="28"/>
      <c r="QUK883" s="28"/>
      <c r="QUL883" s="28"/>
      <c r="QUM883" s="28"/>
      <c r="QUN883" s="28"/>
      <c r="QUO883" s="28"/>
      <c r="QUP883" s="28"/>
      <c r="QUQ883" s="28"/>
      <c r="QUR883" s="28"/>
      <c r="QUS883" s="28"/>
      <c r="QUT883" s="28"/>
      <c r="QUU883" s="28"/>
      <c r="QUV883" s="28"/>
      <c r="QUW883" s="28"/>
      <c r="QUX883" s="28"/>
      <c r="QUY883" s="28"/>
      <c r="QUZ883" s="28"/>
      <c r="QVA883" s="28"/>
      <c r="QVB883" s="28"/>
      <c r="QVC883" s="28"/>
      <c r="QVD883" s="28"/>
      <c r="QVE883" s="28"/>
      <c r="QVF883" s="28"/>
      <c r="QVG883" s="28"/>
      <c r="QVH883" s="28"/>
      <c r="QVI883" s="28"/>
      <c r="QVJ883" s="28"/>
      <c r="QVK883" s="28"/>
      <c r="QVL883" s="28"/>
      <c r="QVM883" s="28"/>
      <c r="QVN883" s="28"/>
      <c r="QVO883" s="28"/>
      <c r="QVP883" s="28"/>
      <c r="QVQ883" s="28"/>
      <c r="QVR883" s="28"/>
      <c r="QVS883" s="28"/>
      <c r="QVT883" s="28"/>
      <c r="QVU883" s="28"/>
      <c r="QVV883" s="28"/>
      <c r="QVW883" s="28"/>
      <c r="QVX883" s="28"/>
      <c r="QVY883" s="28"/>
      <c r="QVZ883" s="28"/>
      <c r="QWA883" s="28"/>
      <c r="QWB883" s="28"/>
      <c r="QWC883" s="28"/>
      <c r="QWD883" s="28"/>
      <c r="QWE883" s="28"/>
      <c r="QWF883" s="28"/>
      <c r="QWG883" s="28"/>
      <c r="QWH883" s="28"/>
      <c r="QWI883" s="28"/>
      <c r="QWJ883" s="28"/>
      <c r="QWK883" s="28"/>
      <c r="QWL883" s="28"/>
      <c r="QWM883" s="28"/>
      <c r="QWN883" s="28"/>
      <c r="QWO883" s="28"/>
      <c r="QWP883" s="28"/>
      <c r="QWQ883" s="28"/>
      <c r="QWR883" s="28"/>
      <c r="QWS883" s="28"/>
      <c r="QWT883" s="28"/>
      <c r="QWU883" s="28"/>
      <c r="QWV883" s="28"/>
      <c r="QWW883" s="28"/>
      <c r="QWX883" s="28"/>
      <c r="QWY883" s="28"/>
      <c r="QWZ883" s="28"/>
      <c r="QXA883" s="28"/>
      <c r="QXB883" s="28"/>
      <c r="QXC883" s="28"/>
      <c r="QXD883" s="28"/>
      <c r="QXE883" s="28"/>
      <c r="QXF883" s="28"/>
      <c r="QXG883" s="28"/>
      <c r="QXH883" s="28"/>
      <c r="QXI883" s="28"/>
      <c r="QXJ883" s="28"/>
      <c r="QXK883" s="28"/>
      <c r="QXL883" s="28"/>
      <c r="QXM883" s="28"/>
      <c r="QXN883" s="28"/>
      <c r="QXO883" s="28"/>
      <c r="QXP883" s="28"/>
      <c r="QXQ883" s="28"/>
      <c r="QXR883" s="28"/>
      <c r="QXS883" s="28"/>
      <c r="QXT883" s="28"/>
      <c r="QXU883" s="28"/>
      <c r="QXV883" s="28"/>
      <c r="QXW883" s="28"/>
      <c r="QXX883" s="28"/>
      <c r="QXY883" s="28"/>
      <c r="QXZ883" s="28"/>
      <c r="QYA883" s="28"/>
      <c r="QYB883" s="28"/>
      <c r="QYC883" s="28"/>
      <c r="QYD883" s="28"/>
      <c r="QYE883" s="28"/>
      <c r="QYF883" s="28"/>
      <c r="QYG883" s="28"/>
      <c r="QYH883" s="28"/>
      <c r="QYI883" s="28"/>
      <c r="QYJ883" s="28"/>
      <c r="QYK883" s="28"/>
      <c r="QYL883" s="28"/>
      <c r="QYM883" s="28"/>
      <c r="QYN883" s="28"/>
      <c r="QYO883" s="28"/>
      <c r="QYP883" s="28"/>
      <c r="QYQ883" s="28"/>
      <c r="QYR883" s="28"/>
      <c r="QYS883" s="28"/>
      <c r="QYT883" s="28"/>
      <c r="QYU883" s="28"/>
      <c r="QYV883" s="28"/>
      <c r="QYW883" s="28"/>
      <c r="QYX883" s="28"/>
      <c r="QYY883" s="28"/>
      <c r="QYZ883" s="28"/>
      <c r="QZA883" s="28"/>
      <c r="QZB883" s="28"/>
      <c r="QZC883" s="28"/>
      <c r="QZD883" s="28"/>
      <c r="QZE883" s="28"/>
      <c r="QZF883" s="28"/>
      <c r="QZG883" s="28"/>
      <c r="QZH883" s="28"/>
      <c r="QZI883" s="28"/>
      <c r="QZJ883" s="28"/>
      <c r="QZK883" s="28"/>
      <c r="QZL883" s="28"/>
      <c r="QZM883" s="28"/>
      <c r="QZN883" s="28"/>
      <c r="QZO883" s="28"/>
      <c r="QZP883" s="28"/>
      <c r="QZQ883" s="28"/>
      <c r="QZR883" s="28"/>
      <c r="QZS883" s="28"/>
      <c r="QZT883" s="28"/>
      <c r="QZU883" s="28"/>
      <c r="QZV883" s="28"/>
      <c r="QZW883" s="28"/>
      <c r="QZX883" s="28"/>
      <c r="QZY883" s="28"/>
      <c r="QZZ883" s="28"/>
      <c r="RAA883" s="28"/>
      <c r="RAB883" s="28"/>
      <c r="RAC883" s="28"/>
      <c r="RAD883" s="28"/>
      <c r="RAE883" s="28"/>
      <c r="RAF883" s="28"/>
      <c r="RAG883" s="28"/>
      <c r="RAH883" s="28"/>
      <c r="RAI883" s="28"/>
      <c r="RAJ883" s="28"/>
      <c r="RAK883" s="28"/>
      <c r="RAL883" s="28"/>
      <c r="RAM883" s="28"/>
      <c r="RAN883" s="28"/>
      <c r="RAO883" s="28"/>
      <c r="RAP883" s="28"/>
      <c r="RAQ883" s="28"/>
      <c r="RAR883" s="28"/>
      <c r="RAS883" s="28"/>
      <c r="RAT883" s="28"/>
      <c r="RAU883" s="28"/>
      <c r="RAV883" s="28"/>
      <c r="RAW883" s="28"/>
      <c r="RAX883" s="28"/>
      <c r="RAY883" s="28"/>
      <c r="RAZ883" s="28"/>
      <c r="RBA883" s="28"/>
      <c r="RBB883" s="28"/>
      <c r="RBC883" s="28"/>
      <c r="RBD883" s="28"/>
      <c r="RBE883" s="28"/>
      <c r="RBF883" s="28"/>
      <c r="RBG883" s="28"/>
      <c r="RBH883" s="28"/>
      <c r="RBI883" s="28"/>
      <c r="RBJ883" s="28"/>
      <c r="RBK883" s="28"/>
      <c r="RBL883" s="28"/>
      <c r="RBM883" s="28"/>
      <c r="RBN883" s="28"/>
      <c r="RBO883" s="28"/>
      <c r="RBP883" s="28"/>
      <c r="RBQ883" s="28"/>
      <c r="RBR883" s="28"/>
      <c r="RBS883" s="28"/>
      <c r="RBT883" s="28"/>
      <c r="RBU883" s="28"/>
      <c r="RBV883" s="28"/>
      <c r="RBW883" s="28"/>
      <c r="RBX883" s="28"/>
      <c r="RBY883" s="28"/>
      <c r="RBZ883" s="28"/>
      <c r="RCA883" s="28"/>
      <c r="RCB883" s="28"/>
      <c r="RCC883" s="28"/>
      <c r="RCD883" s="28"/>
      <c r="RCE883" s="28"/>
      <c r="RCF883" s="28"/>
      <c r="RCG883" s="28"/>
      <c r="RCH883" s="28"/>
      <c r="RCI883" s="28"/>
      <c r="RCJ883" s="28"/>
      <c r="RCK883" s="28"/>
      <c r="RCL883" s="28"/>
      <c r="RCM883" s="28"/>
      <c r="RCN883" s="28"/>
      <c r="RCO883" s="28"/>
      <c r="RCP883" s="28"/>
      <c r="RCQ883" s="28"/>
      <c r="RCR883" s="28"/>
      <c r="RCS883" s="28"/>
      <c r="RCT883" s="28"/>
      <c r="RCU883" s="28"/>
      <c r="RCV883" s="28"/>
      <c r="RCW883" s="28"/>
      <c r="RCX883" s="28"/>
      <c r="RCY883" s="28"/>
      <c r="RCZ883" s="28"/>
      <c r="RDA883" s="28"/>
      <c r="RDB883" s="28"/>
      <c r="RDC883" s="28"/>
      <c r="RDD883" s="28"/>
      <c r="RDE883" s="28"/>
      <c r="RDF883" s="28"/>
      <c r="RDG883" s="28"/>
      <c r="RDH883" s="28"/>
      <c r="RDI883" s="28"/>
      <c r="RDJ883" s="28"/>
      <c r="RDK883" s="28"/>
      <c r="RDL883" s="28"/>
      <c r="RDM883" s="28"/>
      <c r="RDN883" s="28"/>
      <c r="RDO883" s="28"/>
      <c r="RDP883" s="28"/>
      <c r="RDQ883" s="28"/>
      <c r="RDR883" s="28"/>
      <c r="RDS883" s="28"/>
      <c r="RDT883" s="28"/>
      <c r="RDU883" s="28"/>
      <c r="RDV883" s="28"/>
      <c r="RDW883" s="28"/>
      <c r="RDX883" s="28"/>
      <c r="RDY883" s="28"/>
      <c r="RDZ883" s="28"/>
      <c r="REA883" s="28"/>
      <c r="REB883" s="28"/>
      <c r="REC883" s="28"/>
      <c r="RED883" s="28"/>
      <c r="REE883" s="28"/>
      <c r="REF883" s="28"/>
      <c r="REG883" s="28"/>
      <c r="REH883" s="28"/>
      <c r="REI883" s="28"/>
      <c r="REJ883" s="28"/>
      <c r="REK883" s="28"/>
      <c r="REL883" s="28"/>
      <c r="REM883" s="28"/>
      <c r="REN883" s="28"/>
      <c r="REO883" s="28"/>
      <c r="REP883" s="28"/>
      <c r="REQ883" s="28"/>
      <c r="RER883" s="28"/>
      <c r="RES883" s="28"/>
      <c r="RET883" s="28"/>
      <c r="REU883" s="28"/>
      <c r="REV883" s="28"/>
      <c r="REW883" s="28"/>
      <c r="REX883" s="28"/>
      <c r="REY883" s="28"/>
      <c r="REZ883" s="28"/>
      <c r="RFA883" s="28"/>
      <c r="RFB883" s="28"/>
      <c r="RFC883" s="28"/>
      <c r="RFD883" s="28"/>
      <c r="RFE883" s="28"/>
      <c r="RFF883" s="28"/>
      <c r="RFG883" s="28"/>
      <c r="RFH883" s="28"/>
      <c r="RFI883" s="28"/>
      <c r="RFJ883" s="28"/>
      <c r="RFK883" s="28"/>
      <c r="RFL883" s="28"/>
      <c r="RFM883" s="28"/>
      <c r="RFN883" s="28"/>
      <c r="RFO883" s="28"/>
      <c r="RFP883" s="28"/>
      <c r="RFQ883" s="28"/>
      <c r="RFR883" s="28"/>
      <c r="RFS883" s="28"/>
      <c r="RFT883" s="28"/>
      <c r="RFU883" s="28"/>
      <c r="RFV883" s="28"/>
      <c r="RFW883" s="28"/>
      <c r="RFX883" s="28"/>
      <c r="RFY883" s="28"/>
      <c r="RFZ883" s="28"/>
      <c r="RGA883" s="28"/>
      <c r="RGB883" s="28"/>
      <c r="RGC883" s="28"/>
      <c r="RGD883" s="28"/>
      <c r="RGE883" s="28"/>
      <c r="RGF883" s="28"/>
      <c r="RGG883" s="28"/>
      <c r="RGH883" s="28"/>
      <c r="RGI883" s="28"/>
      <c r="RGJ883" s="28"/>
      <c r="RGK883" s="28"/>
      <c r="RGL883" s="28"/>
      <c r="RGM883" s="28"/>
      <c r="RGN883" s="28"/>
      <c r="RGO883" s="28"/>
      <c r="RGP883" s="28"/>
      <c r="RGQ883" s="28"/>
      <c r="RGR883" s="28"/>
      <c r="RGS883" s="28"/>
      <c r="RGT883" s="28"/>
      <c r="RGU883" s="28"/>
      <c r="RGV883" s="28"/>
      <c r="RGW883" s="28"/>
      <c r="RGX883" s="28"/>
      <c r="RGY883" s="28"/>
      <c r="RGZ883" s="28"/>
      <c r="RHA883" s="28"/>
      <c r="RHB883" s="28"/>
      <c r="RHC883" s="28"/>
      <c r="RHD883" s="28"/>
      <c r="RHE883" s="28"/>
      <c r="RHF883" s="28"/>
      <c r="RHG883" s="28"/>
      <c r="RHH883" s="28"/>
      <c r="RHI883" s="28"/>
      <c r="RHJ883" s="28"/>
      <c r="RHK883" s="28"/>
      <c r="RHL883" s="28"/>
      <c r="RHM883" s="28"/>
      <c r="RHN883" s="28"/>
      <c r="RHO883" s="28"/>
      <c r="RHP883" s="28"/>
      <c r="RHQ883" s="28"/>
      <c r="RHR883" s="28"/>
      <c r="RHS883" s="28"/>
      <c r="RHT883" s="28"/>
      <c r="RHU883" s="28"/>
      <c r="RHV883" s="28"/>
      <c r="RHW883" s="28"/>
      <c r="RHX883" s="28"/>
      <c r="RHY883" s="28"/>
      <c r="RHZ883" s="28"/>
      <c r="RIA883" s="28"/>
      <c r="RIB883" s="28"/>
      <c r="RIC883" s="28"/>
      <c r="RID883" s="28"/>
      <c r="RIE883" s="28"/>
      <c r="RIF883" s="28"/>
      <c r="RIG883" s="28"/>
      <c r="RIH883" s="28"/>
      <c r="RII883" s="28"/>
      <c r="RIJ883" s="28"/>
      <c r="RIK883" s="28"/>
      <c r="RIL883" s="28"/>
      <c r="RIM883" s="28"/>
      <c r="RIN883" s="28"/>
      <c r="RIO883" s="28"/>
      <c r="RIP883" s="28"/>
      <c r="RIQ883" s="28"/>
      <c r="RIR883" s="28"/>
      <c r="RIS883" s="28"/>
      <c r="RIT883" s="28"/>
      <c r="RIU883" s="28"/>
      <c r="RIV883" s="28"/>
      <c r="RIW883" s="28"/>
      <c r="RIX883" s="28"/>
      <c r="RIY883" s="28"/>
      <c r="RIZ883" s="28"/>
      <c r="RJA883" s="28"/>
      <c r="RJB883" s="28"/>
      <c r="RJC883" s="28"/>
      <c r="RJD883" s="28"/>
      <c r="RJE883" s="28"/>
      <c r="RJF883" s="28"/>
      <c r="RJG883" s="28"/>
      <c r="RJH883" s="28"/>
      <c r="RJI883" s="28"/>
      <c r="RJJ883" s="28"/>
      <c r="RJK883" s="28"/>
      <c r="RJL883" s="28"/>
      <c r="RJM883" s="28"/>
      <c r="RJN883" s="28"/>
      <c r="RJO883" s="28"/>
      <c r="RJP883" s="28"/>
      <c r="RJQ883" s="28"/>
      <c r="RJR883" s="28"/>
      <c r="RJS883" s="28"/>
      <c r="RJT883" s="28"/>
      <c r="RJU883" s="28"/>
      <c r="RJV883" s="28"/>
      <c r="RJW883" s="28"/>
      <c r="RJX883" s="28"/>
      <c r="RJY883" s="28"/>
      <c r="RJZ883" s="28"/>
      <c r="RKA883" s="28"/>
      <c r="RKB883" s="28"/>
      <c r="RKC883" s="28"/>
      <c r="RKD883" s="28"/>
      <c r="RKE883" s="28"/>
      <c r="RKF883" s="28"/>
      <c r="RKG883" s="28"/>
      <c r="RKH883" s="28"/>
      <c r="RKI883" s="28"/>
      <c r="RKJ883" s="28"/>
      <c r="RKK883" s="28"/>
      <c r="RKL883" s="28"/>
      <c r="RKM883" s="28"/>
      <c r="RKN883" s="28"/>
      <c r="RKO883" s="28"/>
      <c r="RKP883" s="28"/>
      <c r="RKQ883" s="28"/>
      <c r="RKR883" s="28"/>
      <c r="RKS883" s="28"/>
      <c r="RKT883" s="28"/>
      <c r="RKU883" s="28"/>
      <c r="RKV883" s="28"/>
      <c r="RKW883" s="28"/>
      <c r="RKX883" s="28"/>
      <c r="RKY883" s="28"/>
      <c r="RKZ883" s="28"/>
      <c r="RLA883" s="28"/>
      <c r="RLB883" s="28"/>
      <c r="RLC883" s="28"/>
      <c r="RLD883" s="28"/>
      <c r="RLE883" s="28"/>
      <c r="RLF883" s="28"/>
      <c r="RLG883" s="28"/>
      <c r="RLH883" s="28"/>
      <c r="RLI883" s="28"/>
      <c r="RLJ883" s="28"/>
      <c r="RLK883" s="28"/>
      <c r="RLL883" s="28"/>
      <c r="RLM883" s="28"/>
      <c r="RLN883" s="28"/>
      <c r="RLO883" s="28"/>
      <c r="RLP883" s="28"/>
      <c r="RLQ883" s="28"/>
      <c r="RLR883" s="28"/>
      <c r="RLS883" s="28"/>
      <c r="RLT883" s="28"/>
      <c r="RLU883" s="28"/>
      <c r="RLV883" s="28"/>
      <c r="RLW883" s="28"/>
      <c r="RLX883" s="28"/>
      <c r="RLY883" s="28"/>
      <c r="RLZ883" s="28"/>
      <c r="RMA883" s="28"/>
      <c r="RMB883" s="28"/>
      <c r="RMC883" s="28"/>
      <c r="RMD883" s="28"/>
      <c r="RME883" s="28"/>
      <c r="RMF883" s="28"/>
      <c r="RMG883" s="28"/>
      <c r="RMH883" s="28"/>
      <c r="RMI883" s="28"/>
      <c r="RMJ883" s="28"/>
      <c r="RMK883" s="28"/>
      <c r="RML883" s="28"/>
      <c r="RMM883" s="28"/>
      <c r="RMN883" s="28"/>
      <c r="RMO883" s="28"/>
      <c r="RMP883" s="28"/>
      <c r="RMQ883" s="28"/>
      <c r="RMR883" s="28"/>
      <c r="RMS883" s="28"/>
      <c r="RMT883" s="28"/>
      <c r="RMU883" s="28"/>
      <c r="RMV883" s="28"/>
      <c r="RMW883" s="28"/>
      <c r="RMX883" s="28"/>
      <c r="RMY883" s="28"/>
      <c r="RMZ883" s="28"/>
      <c r="RNA883" s="28"/>
      <c r="RNB883" s="28"/>
      <c r="RNC883" s="28"/>
      <c r="RND883" s="28"/>
      <c r="RNE883" s="28"/>
      <c r="RNF883" s="28"/>
      <c r="RNG883" s="28"/>
      <c r="RNH883" s="28"/>
      <c r="RNI883" s="28"/>
      <c r="RNJ883" s="28"/>
      <c r="RNK883" s="28"/>
      <c r="RNL883" s="28"/>
      <c r="RNM883" s="28"/>
      <c r="RNN883" s="28"/>
      <c r="RNO883" s="28"/>
      <c r="RNP883" s="28"/>
      <c r="RNQ883" s="28"/>
      <c r="RNR883" s="28"/>
      <c r="RNS883" s="28"/>
      <c r="RNT883" s="28"/>
      <c r="RNU883" s="28"/>
      <c r="RNV883" s="28"/>
      <c r="RNW883" s="28"/>
      <c r="RNX883" s="28"/>
      <c r="RNY883" s="28"/>
      <c r="RNZ883" s="28"/>
      <c r="ROA883" s="28"/>
      <c r="ROB883" s="28"/>
      <c r="ROC883" s="28"/>
      <c r="ROD883" s="28"/>
      <c r="ROE883" s="28"/>
      <c r="ROF883" s="28"/>
      <c r="ROG883" s="28"/>
      <c r="ROH883" s="28"/>
      <c r="ROI883" s="28"/>
      <c r="ROJ883" s="28"/>
      <c r="ROK883" s="28"/>
      <c r="ROL883" s="28"/>
      <c r="ROM883" s="28"/>
      <c r="RON883" s="28"/>
      <c r="ROO883" s="28"/>
      <c r="ROP883" s="28"/>
      <c r="ROQ883" s="28"/>
      <c r="ROR883" s="28"/>
      <c r="ROS883" s="28"/>
      <c r="ROT883" s="28"/>
      <c r="ROU883" s="28"/>
      <c r="ROV883" s="28"/>
      <c r="ROW883" s="28"/>
      <c r="ROX883" s="28"/>
      <c r="ROY883" s="28"/>
      <c r="ROZ883" s="28"/>
      <c r="RPA883" s="28"/>
      <c r="RPB883" s="28"/>
      <c r="RPC883" s="28"/>
      <c r="RPD883" s="28"/>
      <c r="RPE883" s="28"/>
      <c r="RPF883" s="28"/>
      <c r="RPG883" s="28"/>
      <c r="RPH883" s="28"/>
      <c r="RPI883" s="28"/>
      <c r="RPJ883" s="28"/>
      <c r="RPK883" s="28"/>
      <c r="RPL883" s="28"/>
      <c r="RPM883" s="28"/>
      <c r="RPN883" s="28"/>
      <c r="RPO883" s="28"/>
      <c r="RPP883" s="28"/>
      <c r="RPQ883" s="28"/>
      <c r="RPR883" s="28"/>
      <c r="RPS883" s="28"/>
      <c r="RPT883" s="28"/>
      <c r="RPU883" s="28"/>
      <c r="RPV883" s="28"/>
      <c r="RPW883" s="28"/>
      <c r="RPX883" s="28"/>
      <c r="RPY883" s="28"/>
      <c r="RPZ883" s="28"/>
      <c r="RQA883" s="28"/>
      <c r="RQB883" s="28"/>
      <c r="RQC883" s="28"/>
      <c r="RQD883" s="28"/>
      <c r="RQE883" s="28"/>
      <c r="RQF883" s="28"/>
      <c r="RQG883" s="28"/>
      <c r="RQH883" s="28"/>
      <c r="RQI883" s="28"/>
      <c r="RQJ883" s="28"/>
      <c r="RQK883" s="28"/>
      <c r="RQL883" s="28"/>
      <c r="RQM883" s="28"/>
      <c r="RQN883" s="28"/>
      <c r="RQO883" s="28"/>
      <c r="RQP883" s="28"/>
      <c r="RQQ883" s="28"/>
      <c r="RQR883" s="28"/>
      <c r="RQS883" s="28"/>
      <c r="RQT883" s="28"/>
      <c r="RQU883" s="28"/>
      <c r="RQV883" s="28"/>
      <c r="RQW883" s="28"/>
      <c r="RQX883" s="28"/>
      <c r="RQY883" s="28"/>
      <c r="RQZ883" s="28"/>
      <c r="RRA883" s="28"/>
      <c r="RRB883" s="28"/>
      <c r="RRC883" s="28"/>
      <c r="RRD883" s="28"/>
      <c r="RRE883" s="28"/>
      <c r="RRF883" s="28"/>
      <c r="RRG883" s="28"/>
      <c r="RRH883" s="28"/>
      <c r="RRI883" s="28"/>
      <c r="RRJ883" s="28"/>
      <c r="RRK883" s="28"/>
      <c r="RRL883" s="28"/>
      <c r="RRM883" s="28"/>
      <c r="RRN883" s="28"/>
      <c r="RRO883" s="28"/>
      <c r="RRP883" s="28"/>
      <c r="RRQ883" s="28"/>
      <c r="RRR883" s="28"/>
      <c r="RRS883" s="28"/>
      <c r="RRT883" s="28"/>
      <c r="RRU883" s="28"/>
      <c r="RRV883" s="28"/>
      <c r="RRW883" s="28"/>
      <c r="RRX883" s="28"/>
      <c r="RRY883" s="28"/>
      <c r="RRZ883" s="28"/>
      <c r="RSA883" s="28"/>
      <c r="RSB883" s="28"/>
      <c r="RSC883" s="28"/>
      <c r="RSD883" s="28"/>
      <c r="RSE883" s="28"/>
      <c r="RSF883" s="28"/>
      <c r="RSG883" s="28"/>
      <c r="RSH883" s="28"/>
      <c r="RSI883" s="28"/>
      <c r="RSJ883" s="28"/>
      <c r="RSK883" s="28"/>
      <c r="RSL883" s="28"/>
      <c r="RSM883" s="28"/>
      <c r="RSN883" s="28"/>
      <c r="RSO883" s="28"/>
      <c r="RSP883" s="28"/>
      <c r="RSQ883" s="28"/>
      <c r="RSR883" s="28"/>
      <c r="RSS883" s="28"/>
      <c r="RST883" s="28"/>
      <c r="RSU883" s="28"/>
      <c r="RSV883" s="28"/>
      <c r="RSW883" s="28"/>
      <c r="RSX883" s="28"/>
      <c r="RSY883" s="28"/>
      <c r="RSZ883" s="28"/>
      <c r="RTA883" s="28"/>
      <c r="RTB883" s="28"/>
      <c r="RTC883" s="28"/>
      <c r="RTD883" s="28"/>
      <c r="RTE883" s="28"/>
      <c r="RTF883" s="28"/>
      <c r="RTG883" s="28"/>
      <c r="RTH883" s="28"/>
      <c r="RTI883" s="28"/>
      <c r="RTJ883" s="28"/>
      <c r="RTK883" s="28"/>
      <c r="RTL883" s="28"/>
      <c r="RTM883" s="28"/>
      <c r="RTN883" s="28"/>
      <c r="RTO883" s="28"/>
      <c r="RTP883" s="28"/>
      <c r="RTQ883" s="28"/>
      <c r="RTR883" s="28"/>
      <c r="RTS883" s="28"/>
      <c r="RTT883" s="28"/>
      <c r="RTU883" s="28"/>
      <c r="RTV883" s="28"/>
      <c r="RTW883" s="28"/>
      <c r="RTX883" s="28"/>
      <c r="RTY883" s="28"/>
      <c r="RTZ883" s="28"/>
      <c r="RUA883" s="28"/>
      <c r="RUB883" s="28"/>
      <c r="RUC883" s="28"/>
      <c r="RUD883" s="28"/>
      <c r="RUE883" s="28"/>
      <c r="RUF883" s="28"/>
      <c r="RUG883" s="28"/>
      <c r="RUH883" s="28"/>
      <c r="RUI883" s="28"/>
      <c r="RUJ883" s="28"/>
      <c r="RUK883" s="28"/>
      <c r="RUL883" s="28"/>
      <c r="RUM883" s="28"/>
      <c r="RUN883" s="28"/>
      <c r="RUO883" s="28"/>
      <c r="RUP883" s="28"/>
      <c r="RUQ883" s="28"/>
      <c r="RUR883" s="28"/>
      <c r="RUS883" s="28"/>
      <c r="RUT883" s="28"/>
      <c r="RUU883" s="28"/>
      <c r="RUV883" s="28"/>
      <c r="RUW883" s="28"/>
      <c r="RUX883" s="28"/>
      <c r="RUY883" s="28"/>
      <c r="RUZ883" s="28"/>
      <c r="RVA883" s="28"/>
      <c r="RVB883" s="28"/>
      <c r="RVC883" s="28"/>
      <c r="RVD883" s="28"/>
      <c r="RVE883" s="28"/>
      <c r="RVF883" s="28"/>
      <c r="RVG883" s="28"/>
      <c r="RVH883" s="28"/>
      <c r="RVI883" s="28"/>
      <c r="RVJ883" s="28"/>
      <c r="RVK883" s="28"/>
      <c r="RVL883" s="28"/>
      <c r="RVM883" s="28"/>
      <c r="RVN883" s="28"/>
      <c r="RVO883" s="28"/>
      <c r="RVP883" s="28"/>
      <c r="RVQ883" s="28"/>
      <c r="RVR883" s="28"/>
      <c r="RVS883" s="28"/>
      <c r="RVT883" s="28"/>
      <c r="RVU883" s="28"/>
      <c r="RVV883" s="28"/>
      <c r="RVW883" s="28"/>
      <c r="RVX883" s="28"/>
      <c r="RVY883" s="28"/>
      <c r="RVZ883" s="28"/>
      <c r="RWA883" s="28"/>
      <c r="RWB883" s="28"/>
      <c r="RWC883" s="28"/>
      <c r="RWD883" s="28"/>
      <c r="RWE883" s="28"/>
      <c r="RWF883" s="28"/>
      <c r="RWG883" s="28"/>
      <c r="RWH883" s="28"/>
      <c r="RWI883" s="28"/>
      <c r="RWJ883" s="28"/>
      <c r="RWK883" s="28"/>
      <c r="RWL883" s="28"/>
      <c r="RWM883" s="28"/>
      <c r="RWN883" s="28"/>
      <c r="RWO883" s="28"/>
      <c r="RWP883" s="28"/>
      <c r="RWQ883" s="28"/>
      <c r="RWR883" s="28"/>
      <c r="RWS883" s="28"/>
      <c r="RWT883" s="28"/>
      <c r="RWU883" s="28"/>
      <c r="RWV883" s="28"/>
      <c r="RWW883" s="28"/>
      <c r="RWX883" s="28"/>
      <c r="RWY883" s="28"/>
      <c r="RWZ883" s="28"/>
      <c r="RXA883" s="28"/>
      <c r="RXB883" s="28"/>
      <c r="RXC883" s="28"/>
      <c r="RXD883" s="28"/>
      <c r="RXE883" s="28"/>
      <c r="RXF883" s="28"/>
      <c r="RXG883" s="28"/>
      <c r="RXH883" s="28"/>
      <c r="RXI883" s="28"/>
      <c r="RXJ883" s="28"/>
      <c r="RXK883" s="28"/>
      <c r="RXL883" s="28"/>
      <c r="RXM883" s="28"/>
      <c r="RXN883" s="28"/>
      <c r="RXO883" s="28"/>
      <c r="RXP883" s="28"/>
      <c r="RXQ883" s="28"/>
      <c r="RXR883" s="28"/>
      <c r="RXS883" s="28"/>
      <c r="RXT883" s="28"/>
      <c r="RXU883" s="28"/>
      <c r="RXV883" s="28"/>
      <c r="RXW883" s="28"/>
      <c r="RXX883" s="28"/>
      <c r="RXY883" s="28"/>
      <c r="RXZ883" s="28"/>
      <c r="RYA883" s="28"/>
      <c r="RYB883" s="28"/>
      <c r="RYC883" s="28"/>
      <c r="RYD883" s="28"/>
      <c r="RYE883" s="28"/>
      <c r="RYF883" s="28"/>
      <c r="RYG883" s="28"/>
      <c r="RYH883" s="28"/>
      <c r="RYI883" s="28"/>
      <c r="RYJ883" s="28"/>
      <c r="RYK883" s="28"/>
      <c r="RYL883" s="28"/>
      <c r="RYM883" s="28"/>
      <c r="RYN883" s="28"/>
      <c r="RYO883" s="28"/>
      <c r="RYP883" s="28"/>
      <c r="RYQ883" s="28"/>
      <c r="RYR883" s="28"/>
      <c r="RYS883" s="28"/>
      <c r="RYT883" s="28"/>
      <c r="RYU883" s="28"/>
      <c r="RYV883" s="28"/>
      <c r="RYW883" s="28"/>
      <c r="RYX883" s="28"/>
      <c r="RYY883" s="28"/>
      <c r="RYZ883" s="28"/>
      <c r="RZA883" s="28"/>
      <c r="RZB883" s="28"/>
      <c r="RZC883" s="28"/>
      <c r="RZD883" s="28"/>
      <c r="RZE883" s="28"/>
      <c r="RZF883" s="28"/>
      <c r="RZG883" s="28"/>
      <c r="RZH883" s="28"/>
      <c r="RZI883" s="28"/>
      <c r="RZJ883" s="28"/>
      <c r="RZK883" s="28"/>
      <c r="RZL883" s="28"/>
      <c r="RZM883" s="28"/>
      <c r="RZN883" s="28"/>
      <c r="RZO883" s="28"/>
      <c r="RZP883" s="28"/>
      <c r="RZQ883" s="28"/>
      <c r="RZR883" s="28"/>
      <c r="RZS883" s="28"/>
      <c r="RZT883" s="28"/>
      <c r="RZU883" s="28"/>
      <c r="RZV883" s="28"/>
      <c r="RZW883" s="28"/>
      <c r="RZX883" s="28"/>
      <c r="RZY883" s="28"/>
      <c r="RZZ883" s="28"/>
      <c r="SAA883" s="28"/>
      <c r="SAB883" s="28"/>
      <c r="SAC883" s="28"/>
      <c r="SAD883" s="28"/>
      <c r="SAE883" s="28"/>
      <c r="SAF883" s="28"/>
      <c r="SAG883" s="28"/>
      <c r="SAH883" s="28"/>
      <c r="SAI883" s="28"/>
      <c r="SAJ883" s="28"/>
      <c r="SAK883" s="28"/>
      <c r="SAL883" s="28"/>
      <c r="SAM883" s="28"/>
      <c r="SAN883" s="28"/>
      <c r="SAO883" s="28"/>
      <c r="SAP883" s="28"/>
      <c r="SAQ883" s="28"/>
      <c r="SAR883" s="28"/>
      <c r="SAS883" s="28"/>
      <c r="SAT883" s="28"/>
      <c r="SAU883" s="28"/>
      <c r="SAV883" s="28"/>
      <c r="SAW883" s="28"/>
      <c r="SAX883" s="28"/>
      <c r="SAY883" s="28"/>
      <c r="SAZ883" s="28"/>
      <c r="SBA883" s="28"/>
      <c r="SBB883" s="28"/>
      <c r="SBC883" s="28"/>
      <c r="SBD883" s="28"/>
      <c r="SBE883" s="28"/>
      <c r="SBF883" s="28"/>
      <c r="SBG883" s="28"/>
      <c r="SBH883" s="28"/>
      <c r="SBI883" s="28"/>
      <c r="SBJ883" s="28"/>
      <c r="SBK883" s="28"/>
      <c r="SBL883" s="28"/>
      <c r="SBM883" s="28"/>
      <c r="SBN883" s="28"/>
      <c r="SBO883" s="28"/>
      <c r="SBP883" s="28"/>
      <c r="SBQ883" s="28"/>
      <c r="SBR883" s="28"/>
      <c r="SBS883" s="28"/>
      <c r="SBT883" s="28"/>
      <c r="SBU883" s="28"/>
      <c r="SBV883" s="28"/>
      <c r="SBW883" s="28"/>
      <c r="SBX883" s="28"/>
      <c r="SBY883" s="28"/>
      <c r="SBZ883" s="28"/>
      <c r="SCA883" s="28"/>
      <c r="SCB883" s="28"/>
      <c r="SCC883" s="28"/>
      <c r="SCD883" s="28"/>
      <c r="SCE883" s="28"/>
      <c r="SCF883" s="28"/>
      <c r="SCG883" s="28"/>
      <c r="SCH883" s="28"/>
      <c r="SCI883" s="28"/>
      <c r="SCJ883" s="28"/>
      <c r="SCK883" s="28"/>
      <c r="SCL883" s="28"/>
      <c r="SCM883" s="28"/>
      <c r="SCN883" s="28"/>
      <c r="SCO883" s="28"/>
      <c r="SCP883" s="28"/>
      <c r="SCQ883" s="28"/>
      <c r="SCR883" s="28"/>
      <c r="SCS883" s="28"/>
      <c r="SCT883" s="28"/>
      <c r="SCU883" s="28"/>
      <c r="SCV883" s="28"/>
      <c r="SCW883" s="28"/>
      <c r="SCX883" s="28"/>
      <c r="SCY883" s="28"/>
      <c r="SCZ883" s="28"/>
      <c r="SDA883" s="28"/>
      <c r="SDB883" s="28"/>
      <c r="SDC883" s="28"/>
      <c r="SDD883" s="28"/>
      <c r="SDE883" s="28"/>
      <c r="SDF883" s="28"/>
      <c r="SDG883" s="28"/>
      <c r="SDH883" s="28"/>
      <c r="SDI883" s="28"/>
      <c r="SDJ883" s="28"/>
      <c r="SDK883" s="28"/>
      <c r="SDL883" s="28"/>
      <c r="SDM883" s="28"/>
      <c r="SDN883" s="28"/>
      <c r="SDO883" s="28"/>
      <c r="SDP883" s="28"/>
      <c r="SDQ883" s="28"/>
      <c r="SDR883" s="28"/>
      <c r="SDS883" s="28"/>
      <c r="SDT883" s="28"/>
      <c r="SDU883" s="28"/>
      <c r="SDV883" s="28"/>
      <c r="SDW883" s="28"/>
      <c r="SDX883" s="28"/>
      <c r="SDY883" s="28"/>
      <c r="SDZ883" s="28"/>
      <c r="SEA883" s="28"/>
      <c r="SEB883" s="28"/>
      <c r="SEC883" s="28"/>
      <c r="SED883" s="28"/>
      <c r="SEE883" s="28"/>
      <c r="SEF883" s="28"/>
      <c r="SEG883" s="28"/>
      <c r="SEH883" s="28"/>
      <c r="SEI883" s="28"/>
      <c r="SEJ883" s="28"/>
      <c r="SEK883" s="28"/>
      <c r="SEL883" s="28"/>
      <c r="SEM883" s="28"/>
      <c r="SEN883" s="28"/>
      <c r="SEO883" s="28"/>
      <c r="SEP883" s="28"/>
      <c r="SEQ883" s="28"/>
      <c r="SER883" s="28"/>
      <c r="SES883" s="28"/>
      <c r="SET883" s="28"/>
      <c r="SEU883" s="28"/>
      <c r="SEV883" s="28"/>
      <c r="SEW883" s="28"/>
      <c r="SEX883" s="28"/>
      <c r="SEY883" s="28"/>
      <c r="SEZ883" s="28"/>
      <c r="SFA883" s="28"/>
      <c r="SFB883" s="28"/>
      <c r="SFC883" s="28"/>
      <c r="SFD883" s="28"/>
      <c r="SFE883" s="28"/>
      <c r="SFF883" s="28"/>
      <c r="SFG883" s="28"/>
      <c r="SFH883" s="28"/>
      <c r="SFI883" s="28"/>
      <c r="SFJ883" s="28"/>
      <c r="SFK883" s="28"/>
      <c r="SFL883" s="28"/>
      <c r="SFM883" s="28"/>
      <c r="SFN883" s="28"/>
      <c r="SFO883" s="28"/>
      <c r="SFP883" s="28"/>
      <c r="SFQ883" s="28"/>
      <c r="SFR883" s="28"/>
      <c r="SFS883" s="28"/>
      <c r="SFT883" s="28"/>
      <c r="SFU883" s="28"/>
      <c r="SFV883" s="28"/>
      <c r="SFW883" s="28"/>
      <c r="SFX883" s="28"/>
      <c r="SFY883" s="28"/>
      <c r="SFZ883" s="28"/>
      <c r="SGA883" s="28"/>
      <c r="SGB883" s="28"/>
      <c r="SGC883" s="28"/>
      <c r="SGD883" s="28"/>
      <c r="SGE883" s="28"/>
      <c r="SGF883" s="28"/>
      <c r="SGG883" s="28"/>
      <c r="SGH883" s="28"/>
      <c r="SGI883" s="28"/>
      <c r="SGJ883" s="28"/>
      <c r="SGK883" s="28"/>
      <c r="SGL883" s="28"/>
      <c r="SGM883" s="28"/>
      <c r="SGN883" s="28"/>
      <c r="SGO883" s="28"/>
      <c r="SGP883" s="28"/>
      <c r="SGQ883" s="28"/>
      <c r="SGR883" s="28"/>
      <c r="SGS883" s="28"/>
      <c r="SGT883" s="28"/>
      <c r="SGU883" s="28"/>
      <c r="SGV883" s="28"/>
      <c r="SGW883" s="28"/>
      <c r="SGX883" s="28"/>
      <c r="SGY883" s="28"/>
      <c r="SGZ883" s="28"/>
      <c r="SHA883" s="28"/>
      <c r="SHB883" s="28"/>
      <c r="SHC883" s="28"/>
      <c r="SHD883" s="28"/>
      <c r="SHE883" s="28"/>
      <c r="SHF883" s="28"/>
      <c r="SHG883" s="28"/>
      <c r="SHH883" s="28"/>
      <c r="SHI883" s="28"/>
      <c r="SHJ883" s="28"/>
      <c r="SHK883" s="28"/>
      <c r="SHL883" s="28"/>
      <c r="SHM883" s="28"/>
      <c r="SHN883" s="28"/>
      <c r="SHO883" s="28"/>
      <c r="SHP883" s="28"/>
      <c r="SHQ883" s="28"/>
      <c r="SHR883" s="28"/>
      <c r="SHS883" s="28"/>
      <c r="SHT883" s="28"/>
      <c r="SHU883" s="28"/>
      <c r="SHV883" s="28"/>
      <c r="SHW883" s="28"/>
      <c r="SHX883" s="28"/>
      <c r="SHY883" s="28"/>
      <c r="SHZ883" s="28"/>
      <c r="SIA883" s="28"/>
      <c r="SIB883" s="28"/>
      <c r="SIC883" s="28"/>
      <c r="SID883" s="28"/>
      <c r="SIE883" s="28"/>
      <c r="SIF883" s="28"/>
      <c r="SIG883" s="28"/>
      <c r="SIH883" s="28"/>
      <c r="SII883" s="28"/>
      <c r="SIJ883" s="28"/>
      <c r="SIK883" s="28"/>
      <c r="SIL883" s="28"/>
      <c r="SIM883" s="28"/>
      <c r="SIN883" s="28"/>
      <c r="SIO883" s="28"/>
      <c r="SIP883" s="28"/>
      <c r="SIQ883" s="28"/>
      <c r="SIR883" s="28"/>
      <c r="SIS883" s="28"/>
      <c r="SIT883" s="28"/>
      <c r="SIU883" s="28"/>
      <c r="SIV883" s="28"/>
      <c r="SIW883" s="28"/>
      <c r="SIX883" s="28"/>
      <c r="SIY883" s="28"/>
      <c r="SIZ883" s="28"/>
      <c r="SJA883" s="28"/>
      <c r="SJB883" s="28"/>
      <c r="SJC883" s="28"/>
      <c r="SJD883" s="28"/>
      <c r="SJE883" s="28"/>
      <c r="SJF883" s="28"/>
      <c r="SJG883" s="28"/>
      <c r="SJH883" s="28"/>
      <c r="SJI883" s="28"/>
      <c r="SJJ883" s="28"/>
      <c r="SJK883" s="28"/>
      <c r="SJL883" s="28"/>
      <c r="SJM883" s="28"/>
      <c r="SJN883" s="28"/>
      <c r="SJO883" s="28"/>
      <c r="SJP883" s="28"/>
      <c r="SJQ883" s="28"/>
      <c r="SJR883" s="28"/>
      <c r="SJS883" s="28"/>
      <c r="SJT883" s="28"/>
      <c r="SJU883" s="28"/>
      <c r="SJV883" s="28"/>
      <c r="SJW883" s="28"/>
      <c r="SJX883" s="28"/>
      <c r="SJY883" s="28"/>
      <c r="SJZ883" s="28"/>
      <c r="SKA883" s="28"/>
      <c r="SKB883" s="28"/>
      <c r="SKC883" s="28"/>
      <c r="SKD883" s="28"/>
      <c r="SKE883" s="28"/>
      <c r="SKF883" s="28"/>
      <c r="SKG883" s="28"/>
      <c r="SKH883" s="28"/>
      <c r="SKI883" s="28"/>
      <c r="SKJ883" s="28"/>
      <c r="SKK883" s="28"/>
      <c r="SKL883" s="28"/>
      <c r="SKM883" s="28"/>
      <c r="SKN883" s="28"/>
      <c r="SKO883" s="28"/>
      <c r="SKP883" s="28"/>
      <c r="SKQ883" s="28"/>
      <c r="SKR883" s="28"/>
      <c r="SKS883" s="28"/>
      <c r="SKT883" s="28"/>
      <c r="SKU883" s="28"/>
      <c r="SKV883" s="28"/>
      <c r="SKW883" s="28"/>
      <c r="SKX883" s="28"/>
      <c r="SKY883" s="28"/>
      <c r="SKZ883" s="28"/>
      <c r="SLA883" s="28"/>
      <c r="SLB883" s="28"/>
      <c r="SLC883" s="28"/>
      <c r="SLD883" s="28"/>
      <c r="SLE883" s="28"/>
      <c r="SLF883" s="28"/>
      <c r="SLG883" s="28"/>
      <c r="SLH883" s="28"/>
      <c r="SLI883" s="28"/>
      <c r="SLJ883" s="28"/>
      <c r="SLK883" s="28"/>
      <c r="SLL883" s="28"/>
      <c r="SLM883" s="28"/>
      <c r="SLN883" s="28"/>
      <c r="SLO883" s="28"/>
      <c r="SLP883" s="28"/>
      <c r="SLQ883" s="28"/>
      <c r="SLR883" s="28"/>
      <c r="SLS883" s="28"/>
      <c r="SLT883" s="28"/>
      <c r="SLU883" s="28"/>
      <c r="SLV883" s="28"/>
      <c r="SLW883" s="28"/>
      <c r="SLX883" s="28"/>
      <c r="SLY883" s="28"/>
      <c r="SLZ883" s="28"/>
      <c r="SMA883" s="28"/>
      <c r="SMB883" s="28"/>
      <c r="SMC883" s="28"/>
      <c r="SMD883" s="28"/>
      <c r="SME883" s="28"/>
      <c r="SMF883" s="28"/>
      <c r="SMG883" s="28"/>
      <c r="SMH883" s="28"/>
      <c r="SMI883" s="28"/>
      <c r="SMJ883" s="28"/>
      <c r="SMK883" s="28"/>
      <c r="SML883" s="28"/>
      <c r="SMM883" s="28"/>
      <c r="SMN883" s="28"/>
      <c r="SMO883" s="28"/>
      <c r="SMP883" s="28"/>
      <c r="SMQ883" s="28"/>
      <c r="SMR883" s="28"/>
      <c r="SMS883" s="28"/>
      <c r="SMT883" s="28"/>
      <c r="SMU883" s="28"/>
      <c r="SMV883" s="28"/>
      <c r="SMW883" s="28"/>
      <c r="SMX883" s="28"/>
      <c r="SMY883" s="28"/>
      <c r="SMZ883" s="28"/>
      <c r="SNA883" s="28"/>
      <c r="SNB883" s="28"/>
      <c r="SNC883" s="28"/>
      <c r="SND883" s="28"/>
      <c r="SNE883" s="28"/>
      <c r="SNF883" s="28"/>
      <c r="SNG883" s="28"/>
      <c r="SNH883" s="28"/>
      <c r="SNI883" s="28"/>
      <c r="SNJ883" s="28"/>
      <c r="SNK883" s="28"/>
      <c r="SNL883" s="28"/>
      <c r="SNM883" s="28"/>
      <c r="SNN883" s="28"/>
      <c r="SNO883" s="28"/>
      <c r="SNP883" s="28"/>
      <c r="SNQ883" s="28"/>
      <c r="SNR883" s="28"/>
      <c r="SNS883" s="28"/>
      <c r="SNT883" s="28"/>
      <c r="SNU883" s="28"/>
      <c r="SNV883" s="28"/>
      <c r="SNW883" s="28"/>
      <c r="SNX883" s="28"/>
      <c r="SNY883" s="28"/>
      <c r="SNZ883" s="28"/>
      <c r="SOA883" s="28"/>
      <c r="SOB883" s="28"/>
      <c r="SOC883" s="28"/>
      <c r="SOD883" s="28"/>
      <c r="SOE883" s="28"/>
      <c r="SOF883" s="28"/>
      <c r="SOG883" s="28"/>
      <c r="SOH883" s="28"/>
      <c r="SOI883" s="28"/>
      <c r="SOJ883" s="28"/>
      <c r="SOK883" s="28"/>
      <c r="SOL883" s="28"/>
      <c r="SOM883" s="28"/>
      <c r="SON883" s="28"/>
      <c r="SOO883" s="28"/>
      <c r="SOP883" s="28"/>
      <c r="SOQ883" s="28"/>
      <c r="SOR883" s="28"/>
      <c r="SOS883" s="28"/>
      <c r="SOT883" s="28"/>
      <c r="SOU883" s="28"/>
      <c r="SOV883" s="28"/>
      <c r="SOW883" s="28"/>
      <c r="SOX883" s="28"/>
      <c r="SOY883" s="28"/>
      <c r="SOZ883" s="28"/>
      <c r="SPA883" s="28"/>
      <c r="SPB883" s="28"/>
      <c r="SPC883" s="28"/>
      <c r="SPD883" s="28"/>
      <c r="SPE883" s="28"/>
      <c r="SPF883" s="28"/>
      <c r="SPG883" s="28"/>
      <c r="SPH883" s="28"/>
      <c r="SPI883" s="28"/>
      <c r="SPJ883" s="28"/>
      <c r="SPK883" s="28"/>
      <c r="SPL883" s="28"/>
      <c r="SPM883" s="28"/>
      <c r="SPN883" s="28"/>
      <c r="SPO883" s="28"/>
      <c r="SPP883" s="28"/>
      <c r="SPQ883" s="28"/>
      <c r="SPR883" s="28"/>
      <c r="SPS883" s="28"/>
      <c r="SPT883" s="28"/>
      <c r="SPU883" s="28"/>
      <c r="SPV883" s="28"/>
      <c r="SPW883" s="28"/>
      <c r="SPX883" s="28"/>
      <c r="SPY883" s="28"/>
      <c r="SPZ883" s="28"/>
      <c r="SQA883" s="28"/>
      <c r="SQB883" s="28"/>
      <c r="SQC883" s="28"/>
      <c r="SQD883" s="28"/>
      <c r="SQE883" s="28"/>
      <c r="SQF883" s="28"/>
      <c r="SQG883" s="28"/>
      <c r="SQH883" s="28"/>
      <c r="SQI883" s="28"/>
      <c r="SQJ883" s="28"/>
      <c r="SQK883" s="28"/>
      <c r="SQL883" s="28"/>
      <c r="SQM883" s="28"/>
      <c r="SQN883" s="28"/>
      <c r="SQO883" s="28"/>
      <c r="SQP883" s="28"/>
      <c r="SQQ883" s="28"/>
      <c r="SQR883" s="28"/>
      <c r="SQS883" s="28"/>
      <c r="SQT883" s="28"/>
      <c r="SQU883" s="28"/>
      <c r="SQV883" s="28"/>
      <c r="SQW883" s="28"/>
      <c r="SQX883" s="28"/>
      <c r="SQY883" s="28"/>
      <c r="SQZ883" s="28"/>
      <c r="SRA883" s="28"/>
      <c r="SRB883" s="28"/>
      <c r="SRC883" s="28"/>
      <c r="SRD883" s="28"/>
      <c r="SRE883" s="28"/>
      <c r="SRF883" s="28"/>
      <c r="SRG883" s="28"/>
      <c r="SRH883" s="28"/>
      <c r="SRI883" s="28"/>
      <c r="SRJ883" s="28"/>
      <c r="SRK883" s="28"/>
      <c r="SRL883" s="28"/>
      <c r="SRM883" s="28"/>
      <c r="SRN883" s="28"/>
      <c r="SRO883" s="28"/>
      <c r="SRP883" s="28"/>
      <c r="SRQ883" s="28"/>
      <c r="SRR883" s="28"/>
      <c r="SRS883" s="28"/>
      <c r="SRT883" s="28"/>
      <c r="SRU883" s="28"/>
      <c r="SRV883" s="28"/>
      <c r="SRW883" s="28"/>
      <c r="SRX883" s="28"/>
      <c r="SRY883" s="28"/>
      <c r="SRZ883" s="28"/>
      <c r="SSA883" s="28"/>
      <c r="SSB883" s="28"/>
      <c r="SSC883" s="28"/>
      <c r="SSD883" s="28"/>
      <c r="SSE883" s="28"/>
      <c r="SSF883" s="28"/>
      <c r="SSG883" s="28"/>
      <c r="SSH883" s="28"/>
      <c r="SSI883" s="28"/>
      <c r="SSJ883" s="28"/>
      <c r="SSK883" s="28"/>
      <c r="SSL883" s="28"/>
      <c r="SSM883" s="28"/>
      <c r="SSN883" s="28"/>
      <c r="SSO883" s="28"/>
      <c r="SSP883" s="28"/>
      <c r="SSQ883" s="28"/>
      <c r="SSR883" s="28"/>
      <c r="SSS883" s="28"/>
      <c r="SST883" s="28"/>
      <c r="SSU883" s="28"/>
      <c r="SSV883" s="28"/>
      <c r="SSW883" s="28"/>
      <c r="SSX883" s="28"/>
      <c r="SSY883" s="28"/>
      <c r="SSZ883" s="28"/>
      <c r="STA883" s="28"/>
      <c r="STB883" s="28"/>
      <c r="STC883" s="28"/>
      <c r="STD883" s="28"/>
      <c r="STE883" s="28"/>
      <c r="STF883" s="28"/>
      <c r="STG883" s="28"/>
      <c r="STH883" s="28"/>
      <c r="STI883" s="28"/>
      <c r="STJ883" s="28"/>
      <c r="STK883" s="28"/>
      <c r="STL883" s="28"/>
      <c r="STM883" s="28"/>
      <c r="STN883" s="28"/>
      <c r="STO883" s="28"/>
      <c r="STP883" s="28"/>
      <c r="STQ883" s="28"/>
      <c r="STR883" s="28"/>
      <c r="STS883" s="28"/>
      <c r="STT883" s="28"/>
      <c r="STU883" s="28"/>
      <c r="STV883" s="28"/>
      <c r="STW883" s="28"/>
      <c r="STX883" s="28"/>
      <c r="STY883" s="28"/>
      <c r="STZ883" s="28"/>
      <c r="SUA883" s="28"/>
      <c r="SUB883" s="28"/>
      <c r="SUC883" s="28"/>
      <c r="SUD883" s="28"/>
      <c r="SUE883" s="28"/>
      <c r="SUF883" s="28"/>
      <c r="SUG883" s="28"/>
      <c r="SUH883" s="28"/>
      <c r="SUI883" s="28"/>
      <c r="SUJ883" s="28"/>
      <c r="SUK883" s="28"/>
      <c r="SUL883" s="28"/>
      <c r="SUM883" s="28"/>
      <c r="SUN883" s="28"/>
      <c r="SUO883" s="28"/>
      <c r="SUP883" s="28"/>
      <c r="SUQ883" s="28"/>
      <c r="SUR883" s="28"/>
      <c r="SUS883" s="28"/>
      <c r="SUT883" s="28"/>
      <c r="SUU883" s="28"/>
      <c r="SUV883" s="28"/>
      <c r="SUW883" s="28"/>
      <c r="SUX883" s="28"/>
      <c r="SUY883" s="28"/>
      <c r="SUZ883" s="28"/>
      <c r="SVA883" s="28"/>
      <c r="SVB883" s="28"/>
      <c r="SVC883" s="28"/>
      <c r="SVD883" s="28"/>
      <c r="SVE883" s="28"/>
      <c r="SVF883" s="28"/>
      <c r="SVG883" s="28"/>
      <c r="SVH883" s="28"/>
      <c r="SVI883" s="28"/>
      <c r="SVJ883" s="28"/>
      <c r="SVK883" s="28"/>
      <c r="SVL883" s="28"/>
      <c r="SVM883" s="28"/>
      <c r="SVN883" s="28"/>
      <c r="SVO883" s="28"/>
      <c r="SVP883" s="28"/>
      <c r="SVQ883" s="28"/>
      <c r="SVR883" s="28"/>
      <c r="SVS883" s="28"/>
      <c r="SVT883" s="28"/>
      <c r="SVU883" s="28"/>
      <c r="SVV883" s="28"/>
      <c r="SVW883" s="28"/>
      <c r="SVX883" s="28"/>
      <c r="SVY883" s="28"/>
      <c r="SVZ883" s="28"/>
      <c r="SWA883" s="28"/>
      <c r="SWB883" s="28"/>
      <c r="SWC883" s="28"/>
      <c r="SWD883" s="28"/>
      <c r="SWE883" s="28"/>
      <c r="SWF883" s="28"/>
      <c r="SWG883" s="28"/>
      <c r="SWH883" s="28"/>
      <c r="SWI883" s="28"/>
      <c r="SWJ883" s="28"/>
      <c r="SWK883" s="28"/>
      <c r="SWL883" s="28"/>
      <c r="SWM883" s="28"/>
      <c r="SWN883" s="28"/>
      <c r="SWO883" s="28"/>
      <c r="SWP883" s="28"/>
      <c r="SWQ883" s="28"/>
      <c r="SWR883" s="28"/>
      <c r="SWS883" s="28"/>
      <c r="SWT883" s="28"/>
      <c r="SWU883" s="28"/>
      <c r="SWV883" s="28"/>
      <c r="SWW883" s="28"/>
      <c r="SWX883" s="28"/>
      <c r="SWY883" s="28"/>
      <c r="SWZ883" s="28"/>
      <c r="SXA883" s="28"/>
      <c r="SXB883" s="28"/>
      <c r="SXC883" s="28"/>
      <c r="SXD883" s="28"/>
      <c r="SXE883" s="28"/>
      <c r="SXF883" s="28"/>
      <c r="SXG883" s="28"/>
      <c r="SXH883" s="28"/>
      <c r="SXI883" s="28"/>
      <c r="SXJ883" s="28"/>
      <c r="SXK883" s="28"/>
      <c r="SXL883" s="28"/>
      <c r="SXM883" s="28"/>
      <c r="SXN883" s="28"/>
      <c r="SXO883" s="28"/>
      <c r="SXP883" s="28"/>
      <c r="SXQ883" s="28"/>
      <c r="SXR883" s="28"/>
      <c r="SXS883" s="28"/>
      <c r="SXT883" s="28"/>
      <c r="SXU883" s="28"/>
      <c r="SXV883" s="28"/>
      <c r="SXW883" s="28"/>
      <c r="SXX883" s="28"/>
      <c r="SXY883" s="28"/>
      <c r="SXZ883" s="28"/>
      <c r="SYA883" s="28"/>
      <c r="SYB883" s="28"/>
      <c r="SYC883" s="28"/>
      <c r="SYD883" s="28"/>
      <c r="SYE883" s="28"/>
      <c r="SYF883" s="28"/>
      <c r="SYG883" s="28"/>
      <c r="SYH883" s="28"/>
      <c r="SYI883" s="28"/>
      <c r="SYJ883" s="28"/>
      <c r="SYK883" s="28"/>
      <c r="SYL883" s="28"/>
      <c r="SYM883" s="28"/>
      <c r="SYN883" s="28"/>
      <c r="SYO883" s="28"/>
      <c r="SYP883" s="28"/>
      <c r="SYQ883" s="28"/>
      <c r="SYR883" s="28"/>
      <c r="SYS883" s="28"/>
      <c r="SYT883" s="28"/>
      <c r="SYU883" s="28"/>
      <c r="SYV883" s="28"/>
      <c r="SYW883" s="28"/>
      <c r="SYX883" s="28"/>
      <c r="SYY883" s="28"/>
      <c r="SYZ883" s="28"/>
      <c r="SZA883" s="28"/>
      <c r="SZB883" s="28"/>
      <c r="SZC883" s="28"/>
      <c r="SZD883" s="28"/>
      <c r="SZE883" s="28"/>
      <c r="SZF883" s="28"/>
      <c r="SZG883" s="28"/>
      <c r="SZH883" s="28"/>
      <c r="SZI883" s="28"/>
      <c r="SZJ883" s="28"/>
      <c r="SZK883" s="28"/>
      <c r="SZL883" s="28"/>
      <c r="SZM883" s="28"/>
      <c r="SZN883" s="28"/>
      <c r="SZO883" s="28"/>
      <c r="SZP883" s="28"/>
      <c r="SZQ883" s="28"/>
      <c r="SZR883" s="28"/>
      <c r="SZS883" s="28"/>
      <c r="SZT883" s="28"/>
      <c r="SZU883" s="28"/>
      <c r="SZV883" s="28"/>
      <c r="SZW883" s="28"/>
      <c r="SZX883" s="28"/>
      <c r="SZY883" s="28"/>
      <c r="SZZ883" s="28"/>
      <c r="TAA883" s="28"/>
      <c r="TAB883" s="28"/>
      <c r="TAC883" s="28"/>
      <c r="TAD883" s="28"/>
      <c r="TAE883" s="28"/>
      <c r="TAF883" s="28"/>
      <c r="TAG883" s="28"/>
      <c r="TAH883" s="28"/>
      <c r="TAI883" s="28"/>
      <c r="TAJ883" s="28"/>
      <c r="TAK883" s="28"/>
      <c r="TAL883" s="28"/>
      <c r="TAM883" s="28"/>
      <c r="TAN883" s="28"/>
      <c r="TAO883" s="28"/>
      <c r="TAP883" s="28"/>
      <c r="TAQ883" s="28"/>
      <c r="TAR883" s="28"/>
      <c r="TAS883" s="28"/>
      <c r="TAT883" s="28"/>
      <c r="TAU883" s="28"/>
      <c r="TAV883" s="28"/>
      <c r="TAW883" s="28"/>
      <c r="TAX883" s="28"/>
      <c r="TAY883" s="28"/>
      <c r="TAZ883" s="28"/>
      <c r="TBA883" s="28"/>
      <c r="TBB883" s="28"/>
      <c r="TBC883" s="28"/>
      <c r="TBD883" s="28"/>
      <c r="TBE883" s="28"/>
      <c r="TBF883" s="28"/>
      <c r="TBG883" s="28"/>
      <c r="TBH883" s="28"/>
      <c r="TBI883" s="28"/>
      <c r="TBJ883" s="28"/>
      <c r="TBK883" s="28"/>
      <c r="TBL883" s="28"/>
      <c r="TBM883" s="28"/>
      <c r="TBN883" s="28"/>
      <c r="TBO883" s="28"/>
      <c r="TBP883" s="28"/>
      <c r="TBQ883" s="28"/>
      <c r="TBR883" s="28"/>
      <c r="TBS883" s="28"/>
      <c r="TBT883" s="28"/>
      <c r="TBU883" s="28"/>
      <c r="TBV883" s="28"/>
      <c r="TBW883" s="28"/>
      <c r="TBX883" s="28"/>
      <c r="TBY883" s="28"/>
      <c r="TBZ883" s="28"/>
      <c r="TCA883" s="28"/>
      <c r="TCB883" s="28"/>
      <c r="TCC883" s="28"/>
      <c r="TCD883" s="28"/>
      <c r="TCE883" s="28"/>
      <c r="TCF883" s="28"/>
      <c r="TCG883" s="28"/>
      <c r="TCH883" s="28"/>
      <c r="TCI883" s="28"/>
      <c r="TCJ883" s="28"/>
      <c r="TCK883" s="28"/>
      <c r="TCL883" s="28"/>
      <c r="TCM883" s="28"/>
      <c r="TCN883" s="28"/>
      <c r="TCO883" s="28"/>
      <c r="TCP883" s="28"/>
      <c r="TCQ883" s="28"/>
      <c r="TCR883" s="28"/>
      <c r="TCS883" s="28"/>
      <c r="TCT883" s="28"/>
      <c r="TCU883" s="28"/>
      <c r="TCV883" s="28"/>
      <c r="TCW883" s="28"/>
      <c r="TCX883" s="28"/>
      <c r="TCY883" s="28"/>
      <c r="TCZ883" s="28"/>
      <c r="TDA883" s="28"/>
      <c r="TDB883" s="28"/>
      <c r="TDC883" s="28"/>
      <c r="TDD883" s="28"/>
      <c r="TDE883" s="28"/>
      <c r="TDF883" s="28"/>
      <c r="TDG883" s="28"/>
      <c r="TDH883" s="28"/>
      <c r="TDI883" s="28"/>
      <c r="TDJ883" s="28"/>
      <c r="TDK883" s="28"/>
      <c r="TDL883" s="28"/>
      <c r="TDM883" s="28"/>
      <c r="TDN883" s="28"/>
      <c r="TDO883" s="28"/>
      <c r="TDP883" s="28"/>
      <c r="TDQ883" s="28"/>
      <c r="TDR883" s="28"/>
      <c r="TDS883" s="28"/>
      <c r="TDT883" s="28"/>
      <c r="TDU883" s="28"/>
      <c r="TDV883" s="28"/>
      <c r="TDW883" s="28"/>
      <c r="TDX883" s="28"/>
      <c r="TDY883" s="28"/>
      <c r="TDZ883" s="28"/>
      <c r="TEA883" s="28"/>
      <c r="TEB883" s="28"/>
      <c r="TEC883" s="28"/>
      <c r="TED883" s="28"/>
      <c r="TEE883" s="28"/>
      <c r="TEF883" s="28"/>
      <c r="TEG883" s="28"/>
      <c r="TEH883" s="28"/>
      <c r="TEI883" s="28"/>
      <c r="TEJ883" s="28"/>
      <c r="TEK883" s="28"/>
      <c r="TEL883" s="28"/>
      <c r="TEM883" s="28"/>
      <c r="TEN883" s="28"/>
      <c r="TEO883" s="28"/>
      <c r="TEP883" s="28"/>
      <c r="TEQ883" s="28"/>
      <c r="TER883" s="28"/>
      <c r="TES883" s="28"/>
      <c r="TET883" s="28"/>
      <c r="TEU883" s="28"/>
      <c r="TEV883" s="28"/>
      <c r="TEW883" s="28"/>
      <c r="TEX883" s="28"/>
      <c r="TEY883" s="28"/>
      <c r="TEZ883" s="28"/>
      <c r="TFA883" s="28"/>
      <c r="TFB883" s="28"/>
      <c r="TFC883" s="28"/>
      <c r="TFD883" s="28"/>
      <c r="TFE883" s="28"/>
      <c r="TFF883" s="28"/>
      <c r="TFG883" s="28"/>
      <c r="TFH883" s="28"/>
      <c r="TFI883" s="28"/>
      <c r="TFJ883" s="28"/>
      <c r="TFK883" s="28"/>
      <c r="TFL883" s="28"/>
      <c r="TFM883" s="28"/>
      <c r="TFN883" s="28"/>
      <c r="TFO883" s="28"/>
      <c r="TFP883" s="28"/>
      <c r="TFQ883" s="28"/>
      <c r="TFR883" s="28"/>
      <c r="TFS883" s="28"/>
      <c r="TFT883" s="28"/>
      <c r="TFU883" s="28"/>
      <c r="TFV883" s="28"/>
      <c r="TFW883" s="28"/>
      <c r="TFX883" s="28"/>
      <c r="TFY883" s="28"/>
      <c r="TFZ883" s="28"/>
      <c r="TGA883" s="28"/>
      <c r="TGB883" s="28"/>
      <c r="TGC883" s="28"/>
      <c r="TGD883" s="28"/>
      <c r="TGE883" s="28"/>
      <c r="TGF883" s="28"/>
      <c r="TGG883" s="28"/>
      <c r="TGH883" s="28"/>
      <c r="TGI883" s="28"/>
      <c r="TGJ883" s="28"/>
      <c r="TGK883" s="28"/>
      <c r="TGL883" s="28"/>
      <c r="TGM883" s="28"/>
      <c r="TGN883" s="28"/>
      <c r="TGO883" s="28"/>
      <c r="TGP883" s="28"/>
      <c r="TGQ883" s="28"/>
      <c r="TGR883" s="28"/>
      <c r="TGS883" s="28"/>
      <c r="TGT883" s="28"/>
      <c r="TGU883" s="28"/>
      <c r="TGV883" s="28"/>
      <c r="TGW883" s="28"/>
      <c r="TGX883" s="28"/>
      <c r="TGY883" s="28"/>
      <c r="TGZ883" s="28"/>
      <c r="THA883" s="28"/>
      <c r="THB883" s="28"/>
      <c r="THC883" s="28"/>
      <c r="THD883" s="28"/>
      <c r="THE883" s="28"/>
      <c r="THF883" s="28"/>
      <c r="THG883" s="28"/>
      <c r="THH883" s="28"/>
      <c r="THI883" s="28"/>
      <c r="THJ883" s="28"/>
      <c r="THK883" s="28"/>
      <c r="THL883" s="28"/>
      <c r="THM883" s="28"/>
      <c r="THN883" s="28"/>
      <c r="THO883" s="28"/>
      <c r="THP883" s="28"/>
      <c r="THQ883" s="28"/>
      <c r="THR883" s="28"/>
      <c r="THS883" s="28"/>
      <c r="THT883" s="28"/>
      <c r="THU883" s="28"/>
      <c r="THV883" s="28"/>
      <c r="THW883" s="28"/>
      <c r="THX883" s="28"/>
      <c r="THY883" s="28"/>
      <c r="THZ883" s="28"/>
      <c r="TIA883" s="28"/>
      <c r="TIB883" s="28"/>
      <c r="TIC883" s="28"/>
      <c r="TID883" s="28"/>
      <c r="TIE883" s="28"/>
      <c r="TIF883" s="28"/>
      <c r="TIG883" s="28"/>
      <c r="TIH883" s="28"/>
      <c r="TII883" s="28"/>
      <c r="TIJ883" s="28"/>
      <c r="TIK883" s="28"/>
      <c r="TIL883" s="28"/>
      <c r="TIM883" s="28"/>
      <c r="TIN883" s="28"/>
      <c r="TIO883" s="28"/>
      <c r="TIP883" s="28"/>
      <c r="TIQ883" s="28"/>
      <c r="TIR883" s="28"/>
      <c r="TIS883" s="28"/>
      <c r="TIT883" s="28"/>
      <c r="TIU883" s="28"/>
      <c r="TIV883" s="28"/>
      <c r="TIW883" s="28"/>
      <c r="TIX883" s="28"/>
      <c r="TIY883" s="28"/>
      <c r="TIZ883" s="28"/>
      <c r="TJA883" s="28"/>
      <c r="TJB883" s="28"/>
      <c r="TJC883" s="28"/>
      <c r="TJD883" s="28"/>
      <c r="TJE883" s="28"/>
      <c r="TJF883" s="28"/>
      <c r="TJG883" s="28"/>
      <c r="TJH883" s="28"/>
      <c r="TJI883" s="28"/>
      <c r="TJJ883" s="28"/>
      <c r="TJK883" s="28"/>
      <c r="TJL883" s="28"/>
      <c r="TJM883" s="28"/>
      <c r="TJN883" s="28"/>
      <c r="TJO883" s="28"/>
      <c r="TJP883" s="28"/>
      <c r="TJQ883" s="28"/>
      <c r="TJR883" s="28"/>
      <c r="TJS883" s="28"/>
      <c r="TJT883" s="28"/>
      <c r="TJU883" s="28"/>
      <c r="TJV883" s="28"/>
      <c r="TJW883" s="28"/>
      <c r="TJX883" s="28"/>
      <c r="TJY883" s="28"/>
      <c r="TJZ883" s="28"/>
      <c r="TKA883" s="28"/>
      <c r="TKB883" s="28"/>
      <c r="TKC883" s="28"/>
      <c r="TKD883" s="28"/>
      <c r="TKE883" s="28"/>
      <c r="TKF883" s="28"/>
      <c r="TKG883" s="28"/>
      <c r="TKH883" s="28"/>
      <c r="TKI883" s="28"/>
      <c r="TKJ883" s="28"/>
      <c r="TKK883" s="28"/>
      <c r="TKL883" s="28"/>
      <c r="TKM883" s="28"/>
      <c r="TKN883" s="28"/>
      <c r="TKO883" s="28"/>
      <c r="TKP883" s="28"/>
      <c r="TKQ883" s="28"/>
      <c r="TKR883" s="28"/>
      <c r="TKS883" s="28"/>
      <c r="TKT883" s="28"/>
      <c r="TKU883" s="28"/>
      <c r="TKV883" s="28"/>
      <c r="TKW883" s="28"/>
      <c r="TKX883" s="28"/>
      <c r="TKY883" s="28"/>
      <c r="TKZ883" s="28"/>
      <c r="TLA883" s="28"/>
      <c r="TLB883" s="28"/>
      <c r="TLC883" s="28"/>
      <c r="TLD883" s="28"/>
      <c r="TLE883" s="28"/>
      <c r="TLF883" s="28"/>
      <c r="TLG883" s="28"/>
      <c r="TLH883" s="28"/>
      <c r="TLI883" s="28"/>
      <c r="TLJ883" s="28"/>
      <c r="TLK883" s="28"/>
      <c r="TLL883" s="28"/>
      <c r="TLM883" s="28"/>
      <c r="TLN883" s="28"/>
      <c r="TLO883" s="28"/>
      <c r="TLP883" s="28"/>
      <c r="TLQ883" s="28"/>
      <c r="TLR883" s="28"/>
      <c r="TLS883" s="28"/>
      <c r="TLT883" s="28"/>
      <c r="TLU883" s="28"/>
      <c r="TLV883" s="28"/>
      <c r="TLW883" s="28"/>
      <c r="TLX883" s="28"/>
      <c r="TLY883" s="28"/>
      <c r="TLZ883" s="28"/>
      <c r="TMA883" s="28"/>
      <c r="TMB883" s="28"/>
      <c r="TMC883" s="28"/>
      <c r="TMD883" s="28"/>
      <c r="TME883" s="28"/>
      <c r="TMF883" s="28"/>
      <c r="TMG883" s="28"/>
      <c r="TMH883" s="28"/>
      <c r="TMI883" s="28"/>
      <c r="TMJ883" s="28"/>
      <c r="TMK883" s="28"/>
      <c r="TML883" s="28"/>
      <c r="TMM883" s="28"/>
      <c r="TMN883" s="28"/>
      <c r="TMO883" s="28"/>
      <c r="TMP883" s="28"/>
      <c r="TMQ883" s="28"/>
      <c r="TMR883" s="28"/>
      <c r="TMS883" s="28"/>
      <c r="TMT883" s="28"/>
      <c r="TMU883" s="28"/>
      <c r="TMV883" s="28"/>
      <c r="TMW883" s="28"/>
      <c r="TMX883" s="28"/>
      <c r="TMY883" s="28"/>
      <c r="TMZ883" s="28"/>
      <c r="TNA883" s="28"/>
      <c r="TNB883" s="28"/>
      <c r="TNC883" s="28"/>
      <c r="TND883" s="28"/>
      <c r="TNE883" s="28"/>
      <c r="TNF883" s="28"/>
      <c r="TNG883" s="28"/>
      <c r="TNH883" s="28"/>
      <c r="TNI883" s="28"/>
      <c r="TNJ883" s="28"/>
      <c r="TNK883" s="28"/>
      <c r="TNL883" s="28"/>
      <c r="TNM883" s="28"/>
      <c r="TNN883" s="28"/>
      <c r="TNO883" s="28"/>
      <c r="TNP883" s="28"/>
      <c r="TNQ883" s="28"/>
      <c r="TNR883" s="28"/>
      <c r="TNS883" s="28"/>
      <c r="TNT883" s="28"/>
      <c r="TNU883" s="28"/>
      <c r="TNV883" s="28"/>
      <c r="TNW883" s="28"/>
      <c r="TNX883" s="28"/>
      <c r="TNY883" s="28"/>
      <c r="TNZ883" s="28"/>
      <c r="TOA883" s="28"/>
      <c r="TOB883" s="28"/>
      <c r="TOC883" s="28"/>
      <c r="TOD883" s="28"/>
      <c r="TOE883" s="28"/>
      <c r="TOF883" s="28"/>
      <c r="TOG883" s="28"/>
      <c r="TOH883" s="28"/>
      <c r="TOI883" s="28"/>
      <c r="TOJ883" s="28"/>
      <c r="TOK883" s="28"/>
      <c r="TOL883" s="28"/>
      <c r="TOM883" s="28"/>
      <c r="TON883" s="28"/>
      <c r="TOO883" s="28"/>
      <c r="TOP883" s="28"/>
      <c r="TOQ883" s="28"/>
      <c r="TOR883" s="28"/>
      <c r="TOS883" s="28"/>
      <c r="TOT883" s="28"/>
      <c r="TOU883" s="28"/>
      <c r="TOV883" s="28"/>
      <c r="TOW883" s="28"/>
      <c r="TOX883" s="28"/>
      <c r="TOY883" s="28"/>
      <c r="TOZ883" s="28"/>
      <c r="TPA883" s="28"/>
      <c r="TPB883" s="28"/>
      <c r="TPC883" s="28"/>
      <c r="TPD883" s="28"/>
      <c r="TPE883" s="28"/>
      <c r="TPF883" s="28"/>
      <c r="TPG883" s="28"/>
      <c r="TPH883" s="28"/>
      <c r="TPI883" s="28"/>
      <c r="TPJ883" s="28"/>
      <c r="TPK883" s="28"/>
      <c r="TPL883" s="28"/>
      <c r="TPM883" s="28"/>
      <c r="TPN883" s="28"/>
      <c r="TPO883" s="28"/>
      <c r="TPP883" s="28"/>
      <c r="TPQ883" s="28"/>
      <c r="TPR883" s="28"/>
      <c r="TPS883" s="28"/>
      <c r="TPT883" s="28"/>
      <c r="TPU883" s="28"/>
      <c r="TPV883" s="28"/>
      <c r="TPW883" s="28"/>
      <c r="TPX883" s="28"/>
      <c r="TPY883" s="28"/>
      <c r="TPZ883" s="28"/>
      <c r="TQA883" s="28"/>
      <c r="TQB883" s="28"/>
      <c r="TQC883" s="28"/>
      <c r="TQD883" s="28"/>
      <c r="TQE883" s="28"/>
      <c r="TQF883" s="28"/>
      <c r="TQG883" s="28"/>
      <c r="TQH883" s="28"/>
      <c r="TQI883" s="28"/>
      <c r="TQJ883" s="28"/>
      <c r="TQK883" s="28"/>
      <c r="TQL883" s="28"/>
      <c r="TQM883" s="28"/>
      <c r="TQN883" s="28"/>
      <c r="TQO883" s="28"/>
      <c r="TQP883" s="28"/>
      <c r="TQQ883" s="28"/>
      <c r="TQR883" s="28"/>
      <c r="TQS883" s="28"/>
      <c r="TQT883" s="28"/>
      <c r="TQU883" s="28"/>
      <c r="TQV883" s="28"/>
      <c r="TQW883" s="28"/>
      <c r="TQX883" s="28"/>
      <c r="TQY883" s="28"/>
      <c r="TQZ883" s="28"/>
      <c r="TRA883" s="28"/>
      <c r="TRB883" s="28"/>
      <c r="TRC883" s="28"/>
      <c r="TRD883" s="28"/>
      <c r="TRE883" s="28"/>
      <c r="TRF883" s="28"/>
      <c r="TRG883" s="28"/>
      <c r="TRH883" s="28"/>
      <c r="TRI883" s="28"/>
      <c r="TRJ883" s="28"/>
      <c r="TRK883" s="28"/>
      <c r="TRL883" s="28"/>
      <c r="TRM883" s="28"/>
      <c r="TRN883" s="28"/>
      <c r="TRO883" s="28"/>
      <c r="TRP883" s="28"/>
      <c r="TRQ883" s="28"/>
      <c r="TRR883" s="28"/>
      <c r="TRS883" s="28"/>
      <c r="TRT883" s="28"/>
      <c r="TRU883" s="28"/>
      <c r="TRV883" s="28"/>
      <c r="TRW883" s="28"/>
      <c r="TRX883" s="28"/>
      <c r="TRY883" s="28"/>
      <c r="TRZ883" s="28"/>
      <c r="TSA883" s="28"/>
      <c r="TSB883" s="28"/>
      <c r="TSC883" s="28"/>
      <c r="TSD883" s="28"/>
      <c r="TSE883" s="28"/>
      <c r="TSF883" s="28"/>
      <c r="TSG883" s="28"/>
      <c r="TSH883" s="28"/>
      <c r="TSI883" s="28"/>
      <c r="TSJ883" s="28"/>
      <c r="TSK883" s="28"/>
      <c r="TSL883" s="28"/>
      <c r="TSM883" s="28"/>
      <c r="TSN883" s="28"/>
      <c r="TSO883" s="28"/>
      <c r="TSP883" s="28"/>
      <c r="TSQ883" s="28"/>
      <c r="TSR883" s="28"/>
      <c r="TSS883" s="28"/>
      <c r="TST883" s="28"/>
      <c r="TSU883" s="28"/>
      <c r="TSV883" s="28"/>
      <c r="TSW883" s="28"/>
      <c r="TSX883" s="28"/>
      <c r="TSY883" s="28"/>
      <c r="TSZ883" s="28"/>
      <c r="TTA883" s="28"/>
      <c r="TTB883" s="28"/>
      <c r="TTC883" s="28"/>
      <c r="TTD883" s="28"/>
      <c r="TTE883" s="28"/>
      <c r="TTF883" s="28"/>
      <c r="TTG883" s="28"/>
      <c r="TTH883" s="28"/>
      <c r="TTI883" s="28"/>
      <c r="TTJ883" s="28"/>
      <c r="TTK883" s="28"/>
      <c r="TTL883" s="28"/>
      <c r="TTM883" s="28"/>
      <c r="TTN883" s="28"/>
      <c r="TTO883" s="28"/>
      <c r="TTP883" s="28"/>
      <c r="TTQ883" s="28"/>
      <c r="TTR883" s="28"/>
      <c r="TTS883" s="28"/>
      <c r="TTT883" s="28"/>
      <c r="TTU883" s="28"/>
      <c r="TTV883" s="28"/>
      <c r="TTW883" s="28"/>
      <c r="TTX883" s="28"/>
      <c r="TTY883" s="28"/>
      <c r="TTZ883" s="28"/>
      <c r="TUA883" s="28"/>
      <c r="TUB883" s="28"/>
      <c r="TUC883" s="28"/>
      <c r="TUD883" s="28"/>
      <c r="TUE883" s="28"/>
      <c r="TUF883" s="28"/>
      <c r="TUG883" s="28"/>
      <c r="TUH883" s="28"/>
      <c r="TUI883" s="28"/>
      <c r="TUJ883" s="28"/>
      <c r="TUK883" s="28"/>
      <c r="TUL883" s="28"/>
      <c r="TUM883" s="28"/>
      <c r="TUN883" s="28"/>
      <c r="TUO883" s="28"/>
      <c r="TUP883" s="28"/>
      <c r="TUQ883" s="28"/>
      <c r="TUR883" s="28"/>
      <c r="TUS883" s="28"/>
      <c r="TUT883" s="28"/>
      <c r="TUU883" s="28"/>
      <c r="TUV883" s="28"/>
      <c r="TUW883" s="28"/>
      <c r="TUX883" s="28"/>
      <c r="TUY883" s="28"/>
      <c r="TUZ883" s="28"/>
      <c r="TVA883" s="28"/>
      <c r="TVB883" s="28"/>
      <c r="TVC883" s="28"/>
      <c r="TVD883" s="28"/>
      <c r="TVE883" s="28"/>
      <c r="TVF883" s="28"/>
      <c r="TVG883" s="28"/>
      <c r="TVH883" s="28"/>
      <c r="TVI883" s="28"/>
      <c r="TVJ883" s="28"/>
      <c r="TVK883" s="28"/>
      <c r="TVL883" s="28"/>
      <c r="TVM883" s="28"/>
      <c r="TVN883" s="28"/>
      <c r="TVO883" s="28"/>
      <c r="TVP883" s="28"/>
      <c r="TVQ883" s="28"/>
      <c r="TVR883" s="28"/>
      <c r="TVS883" s="28"/>
      <c r="TVT883" s="28"/>
      <c r="TVU883" s="28"/>
      <c r="TVV883" s="28"/>
      <c r="TVW883" s="28"/>
      <c r="TVX883" s="28"/>
      <c r="TVY883" s="28"/>
      <c r="TVZ883" s="28"/>
      <c r="TWA883" s="28"/>
      <c r="TWB883" s="28"/>
      <c r="TWC883" s="28"/>
      <c r="TWD883" s="28"/>
      <c r="TWE883" s="28"/>
      <c r="TWF883" s="28"/>
      <c r="TWG883" s="28"/>
      <c r="TWH883" s="28"/>
      <c r="TWI883" s="28"/>
      <c r="TWJ883" s="28"/>
      <c r="TWK883" s="28"/>
      <c r="TWL883" s="28"/>
      <c r="TWM883" s="28"/>
      <c r="TWN883" s="28"/>
      <c r="TWO883" s="28"/>
      <c r="TWP883" s="28"/>
      <c r="TWQ883" s="28"/>
      <c r="TWR883" s="28"/>
      <c r="TWS883" s="28"/>
      <c r="TWT883" s="28"/>
      <c r="TWU883" s="28"/>
      <c r="TWV883" s="28"/>
      <c r="TWW883" s="28"/>
      <c r="TWX883" s="28"/>
      <c r="TWY883" s="28"/>
      <c r="TWZ883" s="28"/>
      <c r="TXA883" s="28"/>
      <c r="TXB883" s="28"/>
      <c r="TXC883" s="28"/>
      <c r="TXD883" s="28"/>
      <c r="TXE883" s="28"/>
      <c r="TXF883" s="28"/>
      <c r="TXG883" s="28"/>
      <c r="TXH883" s="28"/>
      <c r="TXI883" s="28"/>
      <c r="TXJ883" s="28"/>
      <c r="TXK883" s="28"/>
      <c r="TXL883" s="28"/>
      <c r="TXM883" s="28"/>
      <c r="TXN883" s="28"/>
      <c r="TXO883" s="28"/>
      <c r="TXP883" s="28"/>
      <c r="TXQ883" s="28"/>
      <c r="TXR883" s="28"/>
      <c r="TXS883" s="28"/>
      <c r="TXT883" s="28"/>
      <c r="TXU883" s="28"/>
      <c r="TXV883" s="28"/>
      <c r="TXW883" s="28"/>
      <c r="TXX883" s="28"/>
      <c r="TXY883" s="28"/>
      <c r="TXZ883" s="28"/>
      <c r="TYA883" s="28"/>
      <c r="TYB883" s="28"/>
      <c r="TYC883" s="28"/>
      <c r="TYD883" s="28"/>
      <c r="TYE883" s="28"/>
      <c r="TYF883" s="28"/>
      <c r="TYG883" s="28"/>
      <c r="TYH883" s="28"/>
      <c r="TYI883" s="28"/>
      <c r="TYJ883" s="28"/>
      <c r="TYK883" s="28"/>
      <c r="TYL883" s="28"/>
      <c r="TYM883" s="28"/>
      <c r="TYN883" s="28"/>
      <c r="TYO883" s="28"/>
      <c r="TYP883" s="28"/>
      <c r="TYQ883" s="28"/>
      <c r="TYR883" s="28"/>
      <c r="TYS883" s="28"/>
      <c r="TYT883" s="28"/>
      <c r="TYU883" s="28"/>
      <c r="TYV883" s="28"/>
      <c r="TYW883" s="28"/>
      <c r="TYX883" s="28"/>
      <c r="TYY883" s="28"/>
      <c r="TYZ883" s="28"/>
      <c r="TZA883" s="28"/>
      <c r="TZB883" s="28"/>
      <c r="TZC883" s="28"/>
      <c r="TZD883" s="28"/>
      <c r="TZE883" s="28"/>
      <c r="TZF883" s="28"/>
      <c r="TZG883" s="28"/>
      <c r="TZH883" s="28"/>
      <c r="TZI883" s="28"/>
      <c r="TZJ883" s="28"/>
      <c r="TZK883" s="28"/>
      <c r="TZL883" s="28"/>
      <c r="TZM883" s="28"/>
      <c r="TZN883" s="28"/>
      <c r="TZO883" s="28"/>
      <c r="TZP883" s="28"/>
      <c r="TZQ883" s="28"/>
      <c r="TZR883" s="28"/>
      <c r="TZS883" s="28"/>
      <c r="TZT883" s="28"/>
      <c r="TZU883" s="28"/>
      <c r="TZV883" s="28"/>
      <c r="TZW883" s="28"/>
      <c r="TZX883" s="28"/>
      <c r="TZY883" s="28"/>
      <c r="TZZ883" s="28"/>
      <c r="UAA883" s="28"/>
      <c r="UAB883" s="28"/>
      <c r="UAC883" s="28"/>
      <c r="UAD883" s="28"/>
      <c r="UAE883" s="28"/>
      <c r="UAF883" s="28"/>
      <c r="UAG883" s="28"/>
      <c r="UAH883" s="28"/>
      <c r="UAI883" s="28"/>
      <c r="UAJ883" s="28"/>
      <c r="UAK883" s="28"/>
      <c r="UAL883" s="28"/>
      <c r="UAM883" s="28"/>
      <c r="UAN883" s="28"/>
      <c r="UAO883" s="28"/>
      <c r="UAP883" s="28"/>
      <c r="UAQ883" s="28"/>
      <c r="UAR883" s="28"/>
      <c r="UAS883" s="28"/>
      <c r="UAT883" s="28"/>
      <c r="UAU883" s="28"/>
      <c r="UAV883" s="28"/>
      <c r="UAW883" s="28"/>
      <c r="UAX883" s="28"/>
      <c r="UAY883" s="28"/>
      <c r="UAZ883" s="28"/>
      <c r="UBA883" s="28"/>
      <c r="UBB883" s="28"/>
      <c r="UBC883" s="28"/>
      <c r="UBD883" s="28"/>
      <c r="UBE883" s="28"/>
      <c r="UBF883" s="28"/>
      <c r="UBG883" s="28"/>
      <c r="UBH883" s="28"/>
      <c r="UBI883" s="28"/>
      <c r="UBJ883" s="28"/>
      <c r="UBK883" s="28"/>
      <c r="UBL883" s="28"/>
      <c r="UBM883" s="28"/>
      <c r="UBN883" s="28"/>
      <c r="UBO883" s="28"/>
      <c r="UBP883" s="28"/>
      <c r="UBQ883" s="28"/>
      <c r="UBR883" s="28"/>
      <c r="UBS883" s="28"/>
      <c r="UBT883" s="28"/>
      <c r="UBU883" s="28"/>
      <c r="UBV883" s="28"/>
      <c r="UBW883" s="28"/>
      <c r="UBX883" s="28"/>
      <c r="UBY883" s="28"/>
      <c r="UBZ883" s="28"/>
      <c r="UCA883" s="28"/>
      <c r="UCB883" s="28"/>
      <c r="UCC883" s="28"/>
      <c r="UCD883" s="28"/>
      <c r="UCE883" s="28"/>
      <c r="UCF883" s="28"/>
      <c r="UCG883" s="28"/>
      <c r="UCH883" s="28"/>
      <c r="UCI883" s="28"/>
      <c r="UCJ883" s="28"/>
      <c r="UCK883" s="28"/>
      <c r="UCL883" s="28"/>
      <c r="UCM883" s="28"/>
      <c r="UCN883" s="28"/>
      <c r="UCO883" s="28"/>
      <c r="UCP883" s="28"/>
      <c r="UCQ883" s="28"/>
      <c r="UCR883" s="28"/>
      <c r="UCS883" s="28"/>
      <c r="UCT883" s="28"/>
      <c r="UCU883" s="28"/>
      <c r="UCV883" s="28"/>
      <c r="UCW883" s="28"/>
      <c r="UCX883" s="28"/>
      <c r="UCY883" s="28"/>
      <c r="UCZ883" s="28"/>
      <c r="UDA883" s="28"/>
      <c r="UDB883" s="28"/>
      <c r="UDC883" s="28"/>
      <c r="UDD883" s="28"/>
      <c r="UDE883" s="28"/>
      <c r="UDF883" s="28"/>
      <c r="UDG883" s="28"/>
      <c r="UDH883" s="28"/>
      <c r="UDI883" s="28"/>
      <c r="UDJ883" s="28"/>
      <c r="UDK883" s="28"/>
      <c r="UDL883" s="28"/>
      <c r="UDM883" s="28"/>
      <c r="UDN883" s="28"/>
      <c r="UDO883" s="28"/>
      <c r="UDP883" s="28"/>
      <c r="UDQ883" s="28"/>
      <c r="UDR883" s="28"/>
      <c r="UDS883" s="28"/>
      <c r="UDT883" s="28"/>
      <c r="UDU883" s="28"/>
      <c r="UDV883" s="28"/>
      <c r="UDW883" s="28"/>
      <c r="UDX883" s="28"/>
      <c r="UDY883" s="28"/>
      <c r="UDZ883" s="28"/>
      <c r="UEA883" s="28"/>
      <c r="UEB883" s="28"/>
      <c r="UEC883" s="28"/>
      <c r="UED883" s="28"/>
      <c r="UEE883" s="28"/>
      <c r="UEF883" s="28"/>
      <c r="UEG883" s="28"/>
      <c r="UEH883" s="28"/>
      <c r="UEI883" s="28"/>
      <c r="UEJ883" s="28"/>
      <c r="UEK883" s="28"/>
      <c r="UEL883" s="28"/>
      <c r="UEM883" s="28"/>
      <c r="UEN883" s="28"/>
      <c r="UEO883" s="28"/>
      <c r="UEP883" s="28"/>
      <c r="UEQ883" s="28"/>
      <c r="UER883" s="28"/>
      <c r="UES883" s="28"/>
      <c r="UET883" s="28"/>
      <c r="UEU883" s="28"/>
      <c r="UEV883" s="28"/>
      <c r="UEW883" s="28"/>
      <c r="UEX883" s="28"/>
      <c r="UEY883" s="28"/>
      <c r="UEZ883" s="28"/>
      <c r="UFA883" s="28"/>
      <c r="UFB883" s="28"/>
      <c r="UFC883" s="28"/>
      <c r="UFD883" s="28"/>
      <c r="UFE883" s="28"/>
      <c r="UFF883" s="28"/>
      <c r="UFG883" s="28"/>
      <c r="UFH883" s="28"/>
      <c r="UFI883" s="28"/>
      <c r="UFJ883" s="28"/>
      <c r="UFK883" s="28"/>
      <c r="UFL883" s="28"/>
      <c r="UFM883" s="28"/>
      <c r="UFN883" s="28"/>
      <c r="UFO883" s="28"/>
      <c r="UFP883" s="28"/>
      <c r="UFQ883" s="28"/>
      <c r="UFR883" s="28"/>
      <c r="UFS883" s="28"/>
      <c r="UFT883" s="28"/>
      <c r="UFU883" s="28"/>
      <c r="UFV883" s="28"/>
      <c r="UFW883" s="28"/>
      <c r="UFX883" s="28"/>
      <c r="UFY883" s="28"/>
      <c r="UFZ883" s="28"/>
      <c r="UGA883" s="28"/>
      <c r="UGB883" s="28"/>
      <c r="UGC883" s="28"/>
      <c r="UGD883" s="28"/>
      <c r="UGE883" s="28"/>
      <c r="UGF883" s="28"/>
      <c r="UGG883" s="28"/>
      <c r="UGH883" s="28"/>
      <c r="UGI883" s="28"/>
      <c r="UGJ883" s="28"/>
      <c r="UGK883" s="28"/>
      <c r="UGL883" s="28"/>
      <c r="UGM883" s="28"/>
      <c r="UGN883" s="28"/>
      <c r="UGO883" s="28"/>
      <c r="UGP883" s="28"/>
      <c r="UGQ883" s="28"/>
      <c r="UGR883" s="28"/>
      <c r="UGS883" s="28"/>
      <c r="UGT883" s="28"/>
      <c r="UGU883" s="28"/>
      <c r="UGV883" s="28"/>
      <c r="UGW883" s="28"/>
      <c r="UGX883" s="28"/>
      <c r="UGY883" s="28"/>
      <c r="UGZ883" s="28"/>
      <c r="UHA883" s="28"/>
      <c r="UHB883" s="28"/>
      <c r="UHC883" s="28"/>
      <c r="UHD883" s="28"/>
      <c r="UHE883" s="28"/>
      <c r="UHF883" s="28"/>
      <c r="UHG883" s="28"/>
      <c r="UHH883" s="28"/>
      <c r="UHI883" s="28"/>
      <c r="UHJ883" s="28"/>
      <c r="UHK883" s="28"/>
      <c r="UHL883" s="28"/>
      <c r="UHM883" s="28"/>
      <c r="UHN883" s="28"/>
      <c r="UHO883" s="28"/>
      <c r="UHP883" s="28"/>
      <c r="UHQ883" s="28"/>
      <c r="UHR883" s="28"/>
      <c r="UHS883" s="28"/>
      <c r="UHT883" s="28"/>
      <c r="UHU883" s="28"/>
      <c r="UHV883" s="28"/>
      <c r="UHW883" s="28"/>
      <c r="UHX883" s="28"/>
      <c r="UHY883" s="28"/>
      <c r="UHZ883" s="28"/>
      <c r="UIA883" s="28"/>
      <c r="UIB883" s="28"/>
      <c r="UIC883" s="28"/>
      <c r="UID883" s="28"/>
      <c r="UIE883" s="28"/>
      <c r="UIF883" s="28"/>
      <c r="UIG883" s="28"/>
      <c r="UIH883" s="28"/>
      <c r="UII883" s="28"/>
      <c r="UIJ883" s="28"/>
      <c r="UIK883" s="28"/>
      <c r="UIL883" s="28"/>
      <c r="UIM883" s="28"/>
      <c r="UIN883" s="28"/>
      <c r="UIO883" s="28"/>
      <c r="UIP883" s="28"/>
      <c r="UIQ883" s="28"/>
      <c r="UIR883" s="28"/>
      <c r="UIS883" s="28"/>
      <c r="UIT883" s="28"/>
      <c r="UIU883" s="28"/>
      <c r="UIV883" s="28"/>
      <c r="UIW883" s="28"/>
      <c r="UIX883" s="28"/>
      <c r="UIY883" s="28"/>
      <c r="UIZ883" s="28"/>
      <c r="UJA883" s="28"/>
      <c r="UJB883" s="28"/>
      <c r="UJC883" s="28"/>
      <c r="UJD883" s="28"/>
      <c r="UJE883" s="28"/>
      <c r="UJF883" s="28"/>
      <c r="UJG883" s="28"/>
      <c r="UJH883" s="28"/>
      <c r="UJI883" s="28"/>
      <c r="UJJ883" s="28"/>
      <c r="UJK883" s="28"/>
      <c r="UJL883" s="28"/>
      <c r="UJM883" s="28"/>
      <c r="UJN883" s="28"/>
      <c r="UJO883" s="28"/>
      <c r="UJP883" s="28"/>
      <c r="UJQ883" s="28"/>
      <c r="UJR883" s="28"/>
      <c r="UJS883" s="28"/>
      <c r="UJT883" s="28"/>
      <c r="UJU883" s="28"/>
      <c r="UJV883" s="28"/>
      <c r="UJW883" s="28"/>
      <c r="UJX883" s="28"/>
      <c r="UJY883" s="28"/>
      <c r="UJZ883" s="28"/>
      <c r="UKA883" s="28"/>
      <c r="UKB883" s="28"/>
      <c r="UKC883" s="28"/>
      <c r="UKD883" s="28"/>
      <c r="UKE883" s="28"/>
      <c r="UKF883" s="28"/>
      <c r="UKG883" s="28"/>
      <c r="UKH883" s="28"/>
      <c r="UKI883" s="28"/>
      <c r="UKJ883" s="28"/>
      <c r="UKK883" s="28"/>
      <c r="UKL883" s="28"/>
      <c r="UKM883" s="28"/>
      <c r="UKN883" s="28"/>
      <c r="UKO883" s="28"/>
      <c r="UKP883" s="28"/>
      <c r="UKQ883" s="28"/>
      <c r="UKR883" s="28"/>
      <c r="UKS883" s="28"/>
      <c r="UKT883" s="28"/>
      <c r="UKU883" s="28"/>
      <c r="UKV883" s="28"/>
      <c r="UKW883" s="28"/>
      <c r="UKX883" s="28"/>
      <c r="UKY883" s="28"/>
      <c r="UKZ883" s="28"/>
      <c r="ULA883" s="28"/>
      <c r="ULB883" s="28"/>
      <c r="ULC883" s="28"/>
      <c r="ULD883" s="28"/>
      <c r="ULE883" s="28"/>
      <c r="ULF883" s="28"/>
      <c r="ULG883" s="28"/>
      <c r="ULH883" s="28"/>
      <c r="ULI883" s="28"/>
      <c r="ULJ883" s="28"/>
      <c r="ULK883" s="28"/>
      <c r="ULL883" s="28"/>
      <c r="ULM883" s="28"/>
      <c r="ULN883" s="28"/>
      <c r="ULO883" s="28"/>
      <c r="ULP883" s="28"/>
      <c r="ULQ883" s="28"/>
      <c r="ULR883" s="28"/>
      <c r="ULS883" s="28"/>
      <c r="ULT883" s="28"/>
      <c r="ULU883" s="28"/>
      <c r="ULV883" s="28"/>
      <c r="ULW883" s="28"/>
      <c r="ULX883" s="28"/>
      <c r="ULY883" s="28"/>
      <c r="ULZ883" s="28"/>
      <c r="UMA883" s="28"/>
      <c r="UMB883" s="28"/>
      <c r="UMC883" s="28"/>
      <c r="UMD883" s="28"/>
      <c r="UME883" s="28"/>
      <c r="UMF883" s="28"/>
      <c r="UMG883" s="28"/>
      <c r="UMH883" s="28"/>
      <c r="UMI883" s="28"/>
      <c r="UMJ883" s="28"/>
      <c r="UMK883" s="28"/>
      <c r="UML883" s="28"/>
      <c r="UMM883" s="28"/>
      <c r="UMN883" s="28"/>
      <c r="UMO883" s="28"/>
      <c r="UMP883" s="28"/>
      <c r="UMQ883" s="28"/>
      <c r="UMR883" s="28"/>
      <c r="UMS883" s="28"/>
      <c r="UMT883" s="28"/>
      <c r="UMU883" s="28"/>
      <c r="UMV883" s="28"/>
      <c r="UMW883" s="28"/>
      <c r="UMX883" s="28"/>
      <c r="UMY883" s="28"/>
      <c r="UMZ883" s="28"/>
      <c r="UNA883" s="28"/>
      <c r="UNB883" s="28"/>
      <c r="UNC883" s="28"/>
      <c r="UND883" s="28"/>
      <c r="UNE883" s="28"/>
      <c r="UNF883" s="28"/>
      <c r="UNG883" s="28"/>
      <c r="UNH883" s="28"/>
      <c r="UNI883" s="28"/>
      <c r="UNJ883" s="28"/>
      <c r="UNK883" s="28"/>
      <c r="UNL883" s="28"/>
      <c r="UNM883" s="28"/>
      <c r="UNN883" s="28"/>
      <c r="UNO883" s="28"/>
      <c r="UNP883" s="28"/>
      <c r="UNQ883" s="28"/>
      <c r="UNR883" s="28"/>
      <c r="UNS883" s="28"/>
      <c r="UNT883" s="28"/>
      <c r="UNU883" s="28"/>
      <c r="UNV883" s="28"/>
      <c r="UNW883" s="28"/>
      <c r="UNX883" s="28"/>
      <c r="UNY883" s="28"/>
      <c r="UNZ883" s="28"/>
      <c r="UOA883" s="28"/>
      <c r="UOB883" s="28"/>
      <c r="UOC883" s="28"/>
      <c r="UOD883" s="28"/>
      <c r="UOE883" s="28"/>
      <c r="UOF883" s="28"/>
      <c r="UOG883" s="28"/>
      <c r="UOH883" s="28"/>
      <c r="UOI883" s="28"/>
      <c r="UOJ883" s="28"/>
      <c r="UOK883" s="28"/>
      <c r="UOL883" s="28"/>
      <c r="UOM883" s="28"/>
      <c r="UON883" s="28"/>
      <c r="UOO883" s="28"/>
      <c r="UOP883" s="28"/>
      <c r="UOQ883" s="28"/>
      <c r="UOR883" s="28"/>
      <c r="UOS883" s="28"/>
      <c r="UOT883" s="28"/>
      <c r="UOU883" s="28"/>
      <c r="UOV883" s="28"/>
      <c r="UOW883" s="28"/>
      <c r="UOX883" s="28"/>
      <c r="UOY883" s="28"/>
      <c r="UOZ883" s="28"/>
      <c r="UPA883" s="28"/>
      <c r="UPB883" s="28"/>
      <c r="UPC883" s="28"/>
      <c r="UPD883" s="28"/>
      <c r="UPE883" s="28"/>
      <c r="UPF883" s="28"/>
      <c r="UPG883" s="28"/>
      <c r="UPH883" s="28"/>
      <c r="UPI883" s="28"/>
      <c r="UPJ883" s="28"/>
      <c r="UPK883" s="28"/>
      <c r="UPL883" s="28"/>
      <c r="UPM883" s="28"/>
      <c r="UPN883" s="28"/>
      <c r="UPO883" s="28"/>
      <c r="UPP883" s="28"/>
      <c r="UPQ883" s="28"/>
      <c r="UPR883" s="28"/>
      <c r="UPS883" s="28"/>
      <c r="UPT883" s="28"/>
      <c r="UPU883" s="28"/>
      <c r="UPV883" s="28"/>
      <c r="UPW883" s="28"/>
      <c r="UPX883" s="28"/>
      <c r="UPY883" s="28"/>
      <c r="UPZ883" s="28"/>
      <c r="UQA883" s="28"/>
      <c r="UQB883" s="28"/>
      <c r="UQC883" s="28"/>
      <c r="UQD883" s="28"/>
      <c r="UQE883" s="28"/>
      <c r="UQF883" s="28"/>
      <c r="UQG883" s="28"/>
      <c r="UQH883" s="28"/>
      <c r="UQI883" s="28"/>
      <c r="UQJ883" s="28"/>
      <c r="UQK883" s="28"/>
      <c r="UQL883" s="28"/>
      <c r="UQM883" s="28"/>
      <c r="UQN883" s="28"/>
      <c r="UQO883" s="28"/>
      <c r="UQP883" s="28"/>
      <c r="UQQ883" s="28"/>
      <c r="UQR883" s="28"/>
      <c r="UQS883" s="28"/>
      <c r="UQT883" s="28"/>
      <c r="UQU883" s="28"/>
      <c r="UQV883" s="28"/>
      <c r="UQW883" s="28"/>
      <c r="UQX883" s="28"/>
      <c r="UQY883" s="28"/>
      <c r="UQZ883" s="28"/>
      <c r="URA883" s="28"/>
      <c r="URB883" s="28"/>
      <c r="URC883" s="28"/>
      <c r="URD883" s="28"/>
      <c r="URE883" s="28"/>
      <c r="URF883" s="28"/>
      <c r="URG883" s="28"/>
      <c r="URH883" s="28"/>
      <c r="URI883" s="28"/>
      <c r="URJ883" s="28"/>
      <c r="URK883" s="28"/>
      <c r="URL883" s="28"/>
      <c r="URM883" s="28"/>
      <c r="URN883" s="28"/>
      <c r="URO883" s="28"/>
      <c r="URP883" s="28"/>
      <c r="URQ883" s="28"/>
      <c r="URR883" s="28"/>
      <c r="URS883" s="28"/>
      <c r="URT883" s="28"/>
      <c r="URU883" s="28"/>
      <c r="URV883" s="28"/>
      <c r="URW883" s="28"/>
      <c r="URX883" s="28"/>
      <c r="URY883" s="28"/>
      <c r="URZ883" s="28"/>
      <c r="USA883" s="28"/>
      <c r="USB883" s="28"/>
      <c r="USC883" s="28"/>
      <c r="USD883" s="28"/>
      <c r="USE883" s="28"/>
      <c r="USF883" s="28"/>
      <c r="USG883" s="28"/>
      <c r="USH883" s="28"/>
      <c r="USI883" s="28"/>
      <c r="USJ883" s="28"/>
      <c r="USK883" s="28"/>
      <c r="USL883" s="28"/>
      <c r="USM883" s="28"/>
      <c r="USN883" s="28"/>
      <c r="USO883" s="28"/>
      <c r="USP883" s="28"/>
      <c r="USQ883" s="28"/>
      <c r="USR883" s="28"/>
      <c r="USS883" s="28"/>
      <c r="UST883" s="28"/>
      <c r="USU883" s="28"/>
      <c r="USV883" s="28"/>
      <c r="USW883" s="28"/>
      <c r="USX883" s="28"/>
      <c r="USY883" s="28"/>
      <c r="USZ883" s="28"/>
      <c r="UTA883" s="28"/>
      <c r="UTB883" s="28"/>
      <c r="UTC883" s="28"/>
      <c r="UTD883" s="28"/>
      <c r="UTE883" s="28"/>
      <c r="UTF883" s="28"/>
      <c r="UTG883" s="28"/>
      <c r="UTH883" s="28"/>
      <c r="UTI883" s="28"/>
      <c r="UTJ883" s="28"/>
      <c r="UTK883" s="28"/>
      <c r="UTL883" s="28"/>
      <c r="UTM883" s="28"/>
      <c r="UTN883" s="28"/>
      <c r="UTO883" s="28"/>
      <c r="UTP883" s="28"/>
      <c r="UTQ883" s="28"/>
      <c r="UTR883" s="28"/>
      <c r="UTS883" s="28"/>
      <c r="UTT883" s="28"/>
      <c r="UTU883" s="28"/>
      <c r="UTV883" s="28"/>
      <c r="UTW883" s="28"/>
      <c r="UTX883" s="28"/>
      <c r="UTY883" s="28"/>
      <c r="UTZ883" s="28"/>
      <c r="UUA883" s="28"/>
      <c r="UUB883" s="28"/>
      <c r="UUC883" s="28"/>
      <c r="UUD883" s="28"/>
      <c r="UUE883" s="28"/>
      <c r="UUF883" s="28"/>
      <c r="UUG883" s="28"/>
      <c r="UUH883" s="28"/>
      <c r="UUI883" s="28"/>
      <c r="UUJ883" s="28"/>
      <c r="UUK883" s="28"/>
      <c r="UUL883" s="28"/>
      <c r="UUM883" s="28"/>
      <c r="UUN883" s="28"/>
      <c r="UUO883" s="28"/>
      <c r="UUP883" s="28"/>
      <c r="UUQ883" s="28"/>
      <c r="UUR883" s="28"/>
      <c r="UUS883" s="28"/>
      <c r="UUT883" s="28"/>
      <c r="UUU883" s="28"/>
      <c r="UUV883" s="28"/>
      <c r="UUW883" s="28"/>
      <c r="UUX883" s="28"/>
      <c r="UUY883" s="28"/>
      <c r="UUZ883" s="28"/>
      <c r="UVA883" s="28"/>
      <c r="UVB883" s="28"/>
      <c r="UVC883" s="28"/>
      <c r="UVD883" s="28"/>
      <c r="UVE883" s="28"/>
      <c r="UVF883" s="28"/>
      <c r="UVG883" s="28"/>
      <c r="UVH883" s="28"/>
      <c r="UVI883" s="28"/>
      <c r="UVJ883" s="28"/>
      <c r="UVK883" s="28"/>
      <c r="UVL883" s="28"/>
      <c r="UVM883" s="28"/>
      <c r="UVN883" s="28"/>
      <c r="UVO883" s="28"/>
      <c r="UVP883" s="28"/>
      <c r="UVQ883" s="28"/>
      <c r="UVR883" s="28"/>
      <c r="UVS883" s="28"/>
      <c r="UVT883" s="28"/>
      <c r="UVU883" s="28"/>
      <c r="UVV883" s="28"/>
      <c r="UVW883" s="28"/>
      <c r="UVX883" s="28"/>
      <c r="UVY883" s="28"/>
      <c r="UVZ883" s="28"/>
      <c r="UWA883" s="28"/>
      <c r="UWB883" s="28"/>
      <c r="UWC883" s="28"/>
      <c r="UWD883" s="28"/>
      <c r="UWE883" s="28"/>
      <c r="UWF883" s="28"/>
      <c r="UWG883" s="28"/>
      <c r="UWH883" s="28"/>
      <c r="UWI883" s="28"/>
      <c r="UWJ883" s="28"/>
      <c r="UWK883" s="28"/>
      <c r="UWL883" s="28"/>
      <c r="UWM883" s="28"/>
      <c r="UWN883" s="28"/>
      <c r="UWO883" s="28"/>
      <c r="UWP883" s="28"/>
      <c r="UWQ883" s="28"/>
      <c r="UWR883" s="28"/>
      <c r="UWS883" s="28"/>
      <c r="UWT883" s="28"/>
      <c r="UWU883" s="28"/>
      <c r="UWV883" s="28"/>
      <c r="UWW883" s="28"/>
      <c r="UWX883" s="28"/>
      <c r="UWY883" s="28"/>
      <c r="UWZ883" s="28"/>
      <c r="UXA883" s="28"/>
      <c r="UXB883" s="28"/>
      <c r="UXC883" s="28"/>
      <c r="UXD883" s="28"/>
      <c r="UXE883" s="28"/>
      <c r="UXF883" s="28"/>
      <c r="UXG883" s="28"/>
      <c r="UXH883" s="28"/>
      <c r="UXI883" s="28"/>
      <c r="UXJ883" s="28"/>
      <c r="UXK883" s="28"/>
      <c r="UXL883" s="28"/>
      <c r="UXM883" s="28"/>
      <c r="UXN883" s="28"/>
      <c r="UXO883" s="28"/>
      <c r="UXP883" s="28"/>
      <c r="UXQ883" s="28"/>
      <c r="UXR883" s="28"/>
      <c r="UXS883" s="28"/>
      <c r="UXT883" s="28"/>
      <c r="UXU883" s="28"/>
      <c r="UXV883" s="28"/>
      <c r="UXW883" s="28"/>
    </row>
    <row r="884" spans="1:14843" s="32" customFormat="1" ht="30" customHeight="1" x14ac:dyDescent="0.3">
      <c r="B884" s="106">
        <v>879</v>
      </c>
      <c r="C884" s="55" t="s">
        <v>2549</v>
      </c>
      <c r="D884" s="51" t="s">
        <v>782</v>
      </c>
      <c r="E884" s="51" t="s">
        <v>882</v>
      </c>
      <c r="F884" s="51">
        <v>7</v>
      </c>
      <c r="G884" s="51" t="s">
        <v>0</v>
      </c>
      <c r="H884" s="73">
        <v>198000000</v>
      </c>
      <c r="I884" s="51" t="s">
        <v>883</v>
      </c>
      <c r="J884" s="51" t="s">
        <v>884</v>
      </c>
      <c r="K884" s="54" t="s">
        <v>783</v>
      </c>
      <c r="L884" s="104" t="s">
        <v>784</v>
      </c>
    </row>
    <row r="885" spans="1:14843" customFormat="1" ht="30" customHeight="1" x14ac:dyDescent="0.3">
      <c r="B885" s="106">
        <v>880</v>
      </c>
      <c r="C885" s="55" t="s">
        <v>2549</v>
      </c>
      <c r="D885" s="51" t="s">
        <v>782</v>
      </c>
      <c r="E885" s="51" t="s">
        <v>868</v>
      </c>
      <c r="F885" s="51">
        <v>7</v>
      </c>
      <c r="G885" s="51" t="s">
        <v>0</v>
      </c>
      <c r="H885" s="73">
        <v>100000000</v>
      </c>
      <c r="I885" s="51" t="s">
        <v>866</v>
      </c>
      <c r="J885" s="51" t="s">
        <v>867</v>
      </c>
      <c r="K885" s="51" t="s">
        <v>786</v>
      </c>
      <c r="L885" s="89" t="s">
        <v>787</v>
      </c>
    </row>
    <row r="886" spans="1:14843" customFormat="1" ht="30" customHeight="1" x14ac:dyDescent="0.3">
      <c r="B886" s="106">
        <v>881</v>
      </c>
      <c r="C886" s="55" t="s">
        <v>2549</v>
      </c>
      <c r="D886" s="51" t="s">
        <v>782</v>
      </c>
      <c r="E886" s="61" t="s">
        <v>874</v>
      </c>
      <c r="F886" s="51">
        <v>10</v>
      </c>
      <c r="G886" s="51" t="s">
        <v>0</v>
      </c>
      <c r="H886" s="73">
        <v>50820000.000000007</v>
      </c>
      <c r="I886" s="51" t="s">
        <v>872</v>
      </c>
      <c r="J886" s="51" t="s">
        <v>873</v>
      </c>
      <c r="K886" s="51" t="s">
        <v>786</v>
      </c>
      <c r="L886" s="89" t="s">
        <v>787</v>
      </c>
    </row>
    <row r="887" spans="1:14843" customFormat="1" ht="30" customHeight="1" x14ac:dyDescent="0.3">
      <c r="B887" s="106">
        <v>882</v>
      </c>
      <c r="C887" s="55" t="s">
        <v>2549</v>
      </c>
      <c r="D887" s="51" t="s">
        <v>782</v>
      </c>
      <c r="E887" s="51" t="s">
        <v>848</v>
      </c>
      <c r="F887" s="51">
        <v>11</v>
      </c>
      <c r="G887" s="51" t="s">
        <v>2</v>
      </c>
      <c r="H887" s="73">
        <v>11000000</v>
      </c>
      <c r="I887" s="51" t="s">
        <v>843</v>
      </c>
      <c r="J887" s="51" t="s">
        <v>844</v>
      </c>
      <c r="K887" s="51" t="s">
        <v>783</v>
      </c>
      <c r="L887" s="89" t="s">
        <v>784</v>
      </c>
    </row>
    <row r="888" spans="1:14843" customFormat="1" ht="30" customHeight="1" x14ac:dyDescent="0.3">
      <c r="B888" s="106">
        <v>883</v>
      </c>
      <c r="C888" s="55" t="s">
        <v>2549</v>
      </c>
      <c r="D888" s="51" t="s">
        <v>27</v>
      </c>
      <c r="E888" s="51" t="s">
        <v>806</v>
      </c>
      <c r="F888" s="51">
        <v>11</v>
      </c>
      <c r="G888" s="51" t="s">
        <v>2</v>
      </c>
      <c r="H888" s="73">
        <v>10025400</v>
      </c>
      <c r="I888" s="51" t="s">
        <v>805</v>
      </c>
      <c r="J888" s="51" t="s">
        <v>106</v>
      </c>
      <c r="K888" s="51" t="s">
        <v>786</v>
      </c>
      <c r="L888" s="89" t="s">
        <v>787</v>
      </c>
    </row>
    <row r="889" spans="1:14843" customFormat="1" ht="30" customHeight="1" x14ac:dyDescent="0.3">
      <c r="B889" s="106">
        <v>884</v>
      </c>
      <c r="C889" s="55" t="s">
        <v>2549</v>
      </c>
      <c r="D889" s="51" t="s">
        <v>27</v>
      </c>
      <c r="E889" s="51" t="s">
        <v>888</v>
      </c>
      <c r="F889" s="51">
        <v>11</v>
      </c>
      <c r="G889" s="51" t="s">
        <v>2</v>
      </c>
      <c r="H889" s="73">
        <f>1825000*1.1</f>
        <v>2007500.0000000002</v>
      </c>
      <c r="I889" s="51" t="s">
        <v>234</v>
      </c>
      <c r="J889" s="51" t="s">
        <v>138</v>
      </c>
      <c r="K889" s="51" t="s">
        <v>108</v>
      </c>
      <c r="L889" s="89" t="s">
        <v>65</v>
      </c>
    </row>
    <row r="890" spans="1:14843" customFormat="1" ht="30" customHeight="1" thickBot="1" x14ac:dyDescent="0.35">
      <c r="B890" s="132">
        <v>885</v>
      </c>
      <c r="C890" s="133" t="s">
        <v>2549</v>
      </c>
      <c r="D890" s="134" t="s">
        <v>27</v>
      </c>
      <c r="E890" s="134" t="s">
        <v>891</v>
      </c>
      <c r="F890" s="134">
        <v>11</v>
      </c>
      <c r="G890" s="134" t="s">
        <v>2</v>
      </c>
      <c r="H890" s="135">
        <f>1292000*1.1</f>
        <v>1421200</v>
      </c>
      <c r="I890" s="134" t="s">
        <v>234</v>
      </c>
      <c r="J890" s="134" t="s">
        <v>138</v>
      </c>
      <c r="K890" s="134" t="s">
        <v>108</v>
      </c>
      <c r="L890" s="136" t="s">
        <v>65</v>
      </c>
    </row>
    <row r="891" spans="1:14843" customFormat="1" ht="30" customHeight="1" thickBot="1" x14ac:dyDescent="0.35">
      <c r="B891" s="160" t="s">
        <v>2576</v>
      </c>
      <c r="C891" s="161"/>
      <c r="D891" s="161"/>
      <c r="E891" s="161"/>
      <c r="F891" s="161"/>
      <c r="G891" s="162"/>
      <c r="H891" s="144">
        <f>SUM(H351:H890)</f>
        <v>114699815192</v>
      </c>
      <c r="I891" s="145"/>
      <c r="J891" s="145"/>
      <c r="K891" s="145"/>
      <c r="L891" s="146"/>
    </row>
    <row r="892" spans="1:14843" customFormat="1" ht="6.75" customHeight="1" thickBot="1" x14ac:dyDescent="0.35">
      <c r="B892" s="141"/>
      <c r="C892" s="141"/>
      <c r="D892" s="141"/>
      <c r="E892" s="141"/>
      <c r="F892" s="141"/>
      <c r="G892" s="141"/>
      <c r="H892" s="142"/>
      <c r="I892" s="143"/>
      <c r="J892" s="143"/>
      <c r="K892" s="143"/>
      <c r="L892" s="143"/>
    </row>
    <row r="893" spans="1:14843" customFormat="1" ht="30" customHeight="1" x14ac:dyDescent="0.3">
      <c r="B893" s="127">
        <v>886</v>
      </c>
      <c r="C893" s="128" t="s">
        <v>418</v>
      </c>
      <c r="D893" s="128" t="s">
        <v>29</v>
      </c>
      <c r="E893" s="128" t="s">
        <v>2179</v>
      </c>
      <c r="F893" s="128">
        <v>1</v>
      </c>
      <c r="G893" s="128" t="s">
        <v>0</v>
      </c>
      <c r="H893" s="129">
        <v>75000000</v>
      </c>
      <c r="I893" s="128" t="s">
        <v>2163</v>
      </c>
      <c r="J893" s="128" t="s">
        <v>2164</v>
      </c>
      <c r="K893" s="128" t="s">
        <v>247</v>
      </c>
      <c r="L893" s="130" t="s">
        <v>57</v>
      </c>
    </row>
    <row r="894" spans="1:14843" customFormat="1" ht="30" customHeight="1" x14ac:dyDescent="0.3">
      <c r="B894" s="88">
        <v>887</v>
      </c>
      <c r="C894" s="51" t="s">
        <v>418</v>
      </c>
      <c r="D894" s="51" t="s">
        <v>29</v>
      </c>
      <c r="E894" s="51" t="s">
        <v>2178</v>
      </c>
      <c r="F894" s="51">
        <v>1</v>
      </c>
      <c r="G894" s="51" t="s">
        <v>0</v>
      </c>
      <c r="H894" s="73">
        <v>38500000</v>
      </c>
      <c r="I894" s="51" t="s">
        <v>2126</v>
      </c>
      <c r="J894" s="51" t="s">
        <v>2127</v>
      </c>
      <c r="K894" s="51" t="s">
        <v>247</v>
      </c>
      <c r="L894" s="89" t="s">
        <v>57</v>
      </c>
    </row>
    <row r="895" spans="1:14843" customFormat="1" ht="30" customHeight="1" x14ac:dyDescent="0.3">
      <c r="B895" s="88">
        <v>888</v>
      </c>
      <c r="C895" s="51" t="s">
        <v>418</v>
      </c>
      <c r="D895" s="51" t="s">
        <v>29</v>
      </c>
      <c r="E895" s="51" t="s">
        <v>2152</v>
      </c>
      <c r="F895" s="51">
        <v>1</v>
      </c>
      <c r="G895" s="51" t="s">
        <v>0</v>
      </c>
      <c r="H895" s="73">
        <v>11055000</v>
      </c>
      <c r="I895" s="51" t="s">
        <v>2111</v>
      </c>
      <c r="J895" s="51" t="s">
        <v>2112</v>
      </c>
      <c r="K895" s="51" t="s">
        <v>247</v>
      </c>
      <c r="L895" s="89" t="s">
        <v>57</v>
      </c>
    </row>
    <row r="896" spans="1:14843" customFormat="1" ht="30" customHeight="1" x14ac:dyDescent="0.3">
      <c r="B896" s="88">
        <v>889</v>
      </c>
      <c r="C896" s="51" t="s">
        <v>418</v>
      </c>
      <c r="D896" s="51" t="s">
        <v>29</v>
      </c>
      <c r="E896" s="51" t="s">
        <v>2169</v>
      </c>
      <c r="F896" s="51">
        <v>1</v>
      </c>
      <c r="G896" s="51" t="s">
        <v>2</v>
      </c>
      <c r="H896" s="73">
        <v>1100000</v>
      </c>
      <c r="I896" s="51" t="s">
        <v>2146</v>
      </c>
      <c r="J896" s="51" t="s">
        <v>2147</v>
      </c>
      <c r="K896" s="51" t="s">
        <v>2170</v>
      </c>
      <c r="L896" s="89" t="s">
        <v>57</v>
      </c>
    </row>
    <row r="897" spans="2:12" customFormat="1" ht="30" customHeight="1" x14ac:dyDescent="0.3">
      <c r="B897" s="88">
        <v>890</v>
      </c>
      <c r="C897" s="51" t="s">
        <v>418</v>
      </c>
      <c r="D897" s="51" t="s">
        <v>29</v>
      </c>
      <c r="E897" s="51" t="s">
        <v>2159</v>
      </c>
      <c r="F897" s="51">
        <v>2</v>
      </c>
      <c r="G897" s="51" t="s">
        <v>0</v>
      </c>
      <c r="H897" s="73">
        <v>8843000</v>
      </c>
      <c r="I897" s="51" t="s">
        <v>2118</v>
      </c>
      <c r="J897" s="51" t="s">
        <v>2119</v>
      </c>
      <c r="K897" s="51" t="s">
        <v>247</v>
      </c>
      <c r="L897" s="89" t="s">
        <v>57</v>
      </c>
    </row>
    <row r="898" spans="2:12" customFormat="1" ht="30" customHeight="1" x14ac:dyDescent="0.3">
      <c r="B898" s="88">
        <v>891</v>
      </c>
      <c r="C898" s="51" t="s">
        <v>418</v>
      </c>
      <c r="D898" s="51" t="s">
        <v>29</v>
      </c>
      <c r="E898" s="51" t="s">
        <v>2150</v>
      </c>
      <c r="F898" s="51">
        <v>2</v>
      </c>
      <c r="G898" s="51" t="s">
        <v>148</v>
      </c>
      <c r="H898" s="73">
        <v>5500000</v>
      </c>
      <c r="I898" s="51" t="s">
        <v>2111</v>
      </c>
      <c r="J898" s="51" t="s">
        <v>2112</v>
      </c>
      <c r="K898" s="51" t="s">
        <v>247</v>
      </c>
      <c r="L898" s="89" t="s">
        <v>57</v>
      </c>
    </row>
    <row r="899" spans="2:12" customFormat="1" ht="30" customHeight="1" x14ac:dyDescent="0.3">
      <c r="B899" s="88">
        <v>892</v>
      </c>
      <c r="C899" s="51" t="s">
        <v>418</v>
      </c>
      <c r="D899" s="51" t="s">
        <v>29</v>
      </c>
      <c r="E899" s="51" t="s">
        <v>2203</v>
      </c>
      <c r="F899" s="51">
        <v>2</v>
      </c>
      <c r="G899" s="51" t="s">
        <v>2</v>
      </c>
      <c r="H899" s="73">
        <v>5500000</v>
      </c>
      <c r="I899" s="51" t="s">
        <v>2200</v>
      </c>
      <c r="J899" s="51" t="s">
        <v>2201</v>
      </c>
      <c r="K899" s="51" t="s">
        <v>247</v>
      </c>
      <c r="L899" s="89" t="s">
        <v>57</v>
      </c>
    </row>
    <row r="900" spans="2:12" customFormat="1" ht="30" customHeight="1" x14ac:dyDescent="0.3">
      <c r="B900" s="88">
        <v>893</v>
      </c>
      <c r="C900" s="51" t="s">
        <v>418</v>
      </c>
      <c r="D900" s="51" t="s">
        <v>29</v>
      </c>
      <c r="E900" s="51" t="s">
        <v>2165</v>
      </c>
      <c r="F900" s="51">
        <v>3</v>
      </c>
      <c r="G900" s="51" t="s">
        <v>0</v>
      </c>
      <c r="H900" s="73">
        <v>22107000</v>
      </c>
      <c r="I900" s="51" t="s">
        <v>2118</v>
      </c>
      <c r="J900" s="51" t="s">
        <v>2119</v>
      </c>
      <c r="K900" s="51" t="s">
        <v>247</v>
      </c>
      <c r="L900" s="89" t="s">
        <v>57</v>
      </c>
    </row>
    <row r="901" spans="2:12" customFormat="1" ht="30" customHeight="1" x14ac:dyDescent="0.3">
      <c r="B901" s="88">
        <v>894</v>
      </c>
      <c r="C901" s="51" t="s">
        <v>418</v>
      </c>
      <c r="D901" s="51" t="s">
        <v>29</v>
      </c>
      <c r="E901" s="51" t="s">
        <v>2174</v>
      </c>
      <c r="F901" s="51">
        <v>3</v>
      </c>
      <c r="G901" s="51" t="s">
        <v>2</v>
      </c>
      <c r="H901" s="73">
        <v>19580000</v>
      </c>
      <c r="I901" s="51" t="s">
        <v>2130</v>
      </c>
      <c r="J901" s="51" t="s">
        <v>2566</v>
      </c>
      <c r="K901" s="51" t="s">
        <v>247</v>
      </c>
      <c r="L901" s="89" t="s">
        <v>57</v>
      </c>
    </row>
    <row r="902" spans="2:12" customFormat="1" ht="30" customHeight="1" x14ac:dyDescent="0.3">
      <c r="B902" s="88">
        <v>895</v>
      </c>
      <c r="C902" s="51" t="s">
        <v>418</v>
      </c>
      <c r="D902" s="51" t="s">
        <v>29</v>
      </c>
      <c r="E902" s="51" t="s">
        <v>2208</v>
      </c>
      <c r="F902" s="51">
        <v>3</v>
      </c>
      <c r="G902" s="51" t="s">
        <v>0</v>
      </c>
      <c r="H902" s="73">
        <v>18876000</v>
      </c>
      <c r="I902" s="51" t="s">
        <v>2200</v>
      </c>
      <c r="J902" s="51" t="s">
        <v>2201</v>
      </c>
      <c r="K902" s="51" t="s">
        <v>247</v>
      </c>
      <c r="L902" s="89" t="s">
        <v>57</v>
      </c>
    </row>
    <row r="903" spans="2:12" customFormat="1" ht="30" customHeight="1" x14ac:dyDescent="0.3">
      <c r="B903" s="88">
        <v>896</v>
      </c>
      <c r="C903" s="51" t="s">
        <v>418</v>
      </c>
      <c r="D903" s="51" t="s">
        <v>29</v>
      </c>
      <c r="E903" s="51" t="s">
        <v>2160</v>
      </c>
      <c r="F903" s="51">
        <v>3</v>
      </c>
      <c r="G903" s="51" t="s">
        <v>0</v>
      </c>
      <c r="H903" s="73">
        <v>15791000</v>
      </c>
      <c r="I903" s="51" t="s">
        <v>2118</v>
      </c>
      <c r="J903" s="51" t="s">
        <v>2119</v>
      </c>
      <c r="K903" s="51" t="s">
        <v>247</v>
      </c>
      <c r="L903" s="89" t="s">
        <v>57</v>
      </c>
    </row>
    <row r="904" spans="2:12" customFormat="1" ht="30" customHeight="1" x14ac:dyDescent="0.3">
      <c r="B904" s="88">
        <v>897</v>
      </c>
      <c r="C904" s="51" t="s">
        <v>418</v>
      </c>
      <c r="D904" s="51" t="s">
        <v>29</v>
      </c>
      <c r="E904" s="51" t="s">
        <v>2161</v>
      </c>
      <c r="F904" s="51">
        <v>3</v>
      </c>
      <c r="G904" s="51" t="s">
        <v>0</v>
      </c>
      <c r="H904" s="73">
        <v>6688000</v>
      </c>
      <c r="I904" s="51" t="s">
        <v>2130</v>
      </c>
      <c r="J904" s="51" t="s">
        <v>2566</v>
      </c>
      <c r="K904" s="51" t="s">
        <v>247</v>
      </c>
      <c r="L904" s="89" t="s">
        <v>57</v>
      </c>
    </row>
    <row r="905" spans="2:12" customFormat="1" ht="30" customHeight="1" x14ac:dyDescent="0.3">
      <c r="B905" s="88">
        <v>898</v>
      </c>
      <c r="C905" s="51" t="s">
        <v>418</v>
      </c>
      <c r="D905" s="51" t="s">
        <v>29</v>
      </c>
      <c r="E905" s="51" t="s">
        <v>991</v>
      </c>
      <c r="F905" s="51">
        <v>3</v>
      </c>
      <c r="G905" s="51" t="s">
        <v>2</v>
      </c>
      <c r="H905" s="73">
        <v>5500000</v>
      </c>
      <c r="I905" s="51" t="s">
        <v>2111</v>
      </c>
      <c r="J905" s="51" t="s">
        <v>2112</v>
      </c>
      <c r="K905" s="51" t="s">
        <v>247</v>
      </c>
      <c r="L905" s="89" t="s">
        <v>57</v>
      </c>
    </row>
    <row r="906" spans="2:12" customFormat="1" ht="30" customHeight="1" x14ac:dyDescent="0.3">
      <c r="B906" s="88">
        <v>899</v>
      </c>
      <c r="C906" s="51" t="s">
        <v>418</v>
      </c>
      <c r="D906" s="51" t="s">
        <v>29</v>
      </c>
      <c r="E906" s="51" t="s">
        <v>2181</v>
      </c>
      <c r="F906" s="51">
        <v>3</v>
      </c>
      <c r="G906" s="51" t="s">
        <v>2</v>
      </c>
      <c r="H906" s="73">
        <v>1896000</v>
      </c>
      <c r="I906" s="51" t="s">
        <v>2182</v>
      </c>
      <c r="J906" s="51" t="s">
        <v>2183</v>
      </c>
      <c r="K906" s="51" t="s">
        <v>247</v>
      </c>
      <c r="L906" s="89" t="s">
        <v>57</v>
      </c>
    </row>
    <row r="907" spans="2:12" customFormat="1" ht="30" customHeight="1" x14ac:dyDescent="0.3">
      <c r="B907" s="88">
        <v>900</v>
      </c>
      <c r="C907" s="51" t="s">
        <v>418</v>
      </c>
      <c r="D907" s="51" t="s">
        <v>29</v>
      </c>
      <c r="E907" s="51" t="s">
        <v>2175</v>
      </c>
      <c r="F907" s="51">
        <v>3</v>
      </c>
      <c r="G907" s="51" t="s">
        <v>2</v>
      </c>
      <c r="H907" s="73">
        <v>1552100</v>
      </c>
      <c r="I907" s="51" t="s">
        <v>2130</v>
      </c>
      <c r="J907" s="51" t="s">
        <v>2566</v>
      </c>
      <c r="K907" s="51" t="s">
        <v>247</v>
      </c>
      <c r="L907" s="89" t="s">
        <v>57</v>
      </c>
    </row>
    <row r="908" spans="2:12" customFormat="1" ht="30" customHeight="1" x14ac:dyDescent="0.3">
      <c r="B908" s="88">
        <v>901</v>
      </c>
      <c r="C908" s="51" t="s">
        <v>418</v>
      </c>
      <c r="D908" s="51" t="s">
        <v>29</v>
      </c>
      <c r="E908" s="51" t="s">
        <v>2206</v>
      </c>
      <c r="F908" s="51">
        <v>3</v>
      </c>
      <c r="G908" s="51" t="s">
        <v>2</v>
      </c>
      <c r="H908" s="73">
        <v>1389300</v>
      </c>
      <c r="I908" s="51" t="s">
        <v>2200</v>
      </c>
      <c r="J908" s="51" t="s">
        <v>2201</v>
      </c>
      <c r="K908" s="51" t="s">
        <v>247</v>
      </c>
      <c r="L908" s="89" t="s">
        <v>57</v>
      </c>
    </row>
    <row r="909" spans="2:12" customFormat="1" ht="30" customHeight="1" x14ac:dyDescent="0.3">
      <c r="B909" s="88">
        <v>902</v>
      </c>
      <c r="C909" s="51" t="s">
        <v>418</v>
      </c>
      <c r="D909" s="51" t="s">
        <v>29</v>
      </c>
      <c r="E909" s="51" t="s">
        <v>2168</v>
      </c>
      <c r="F909" s="51">
        <v>4</v>
      </c>
      <c r="G909" s="51" t="s">
        <v>2</v>
      </c>
      <c r="H909" s="73">
        <v>3000000</v>
      </c>
      <c r="I909" s="51" t="s">
        <v>2111</v>
      </c>
      <c r="J909" s="51" t="s">
        <v>2112</v>
      </c>
      <c r="K909" s="51" t="s">
        <v>247</v>
      </c>
      <c r="L909" s="89" t="s">
        <v>57</v>
      </c>
    </row>
    <row r="910" spans="2:12" customFormat="1" ht="30" customHeight="1" x14ac:dyDescent="0.3">
      <c r="B910" s="88">
        <v>903</v>
      </c>
      <c r="C910" s="51" t="s">
        <v>418</v>
      </c>
      <c r="D910" s="51" t="s">
        <v>29</v>
      </c>
      <c r="E910" s="51" t="s">
        <v>2180</v>
      </c>
      <c r="F910" s="51">
        <v>5</v>
      </c>
      <c r="G910" s="51" t="s">
        <v>0</v>
      </c>
      <c r="H910" s="73">
        <v>34000000</v>
      </c>
      <c r="I910" s="51" t="s">
        <v>2140</v>
      </c>
      <c r="J910" s="51" t="s">
        <v>2141</v>
      </c>
      <c r="K910" s="51" t="s">
        <v>247</v>
      </c>
      <c r="L910" s="89" t="s">
        <v>57</v>
      </c>
    </row>
    <row r="911" spans="2:12" customFormat="1" ht="30" customHeight="1" x14ac:dyDescent="0.3">
      <c r="B911" s="88">
        <v>904</v>
      </c>
      <c r="C911" s="51" t="s">
        <v>418</v>
      </c>
      <c r="D911" s="51" t="s">
        <v>29</v>
      </c>
      <c r="E911" s="51" t="s">
        <v>2162</v>
      </c>
      <c r="F911" s="51">
        <v>5</v>
      </c>
      <c r="G911" s="51" t="s">
        <v>0</v>
      </c>
      <c r="H911" s="73">
        <v>20000000</v>
      </c>
      <c r="I911" s="51" t="s">
        <v>2163</v>
      </c>
      <c r="J911" s="51" t="s">
        <v>2164</v>
      </c>
      <c r="K911" s="51" t="s">
        <v>247</v>
      </c>
      <c r="L911" s="89" t="s">
        <v>57</v>
      </c>
    </row>
    <row r="912" spans="2:12" customFormat="1" ht="30" customHeight="1" x14ac:dyDescent="0.3">
      <c r="B912" s="88">
        <v>905</v>
      </c>
      <c r="C912" s="51" t="s">
        <v>418</v>
      </c>
      <c r="D912" s="51" t="s">
        <v>29</v>
      </c>
      <c r="E912" s="51" t="s">
        <v>2166</v>
      </c>
      <c r="F912" s="51">
        <v>5</v>
      </c>
      <c r="G912" s="51" t="s">
        <v>148</v>
      </c>
      <c r="H912" s="73">
        <v>20000000</v>
      </c>
      <c r="I912" s="51" t="s">
        <v>2163</v>
      </c>
      <c r="J912" s="51" t="s">
        <v>2164</v>
      </c>
      <c r="K912" s="51" t="s">
        <v>247</v>
      </c>
      <c r="L912" s="89" t="s">
        <v>57</v>
      </c>
    </row>
    <row r="913" spans="2:12" customFormat="1" ht="30" customHeight="1" x14ac:dyDescent="0.3">
      <c r="B913" s="88">
        <v>906</v>
      </c>
      <c r="C913" s="51" t="s">
        <v>418</v>
      </c>
      <c r="D913" s="51" t="s">
        <v>29</v>
      </c>
      <c r="E913" s="51" t="s">
        <v>2177</v>
      </c>
      <c r="F913" s="51">
        <v>5</v>
      </c>
      <c r="G913" s="51" t="s">
        <v>2</v>
      </c>
      <c r="H913" s="73">
        <v>1650000</v>
      </c>
      <c r="I913" s="51" t="s">
        <v>2123</v>
      </c>
      <c r="J913" s="51" t="s">
        <v>2124</v>
      </c>
      <c r="K913" s="51" t="s">
        <v>2170</v>
      </c>
      <c r="L913" s="89" t="s">
        <v>2173</v>
      </c>
    </row>
    <row r="914" spans="2:12" customFormat="1" ht="30" customHeight="1" x14ac:dyDescent="0.3">
      <c r="B914" s="88">
        <v>907</v>
      </c>
      <c r="C914" s="51" t="s">
        <v>418</v>
      </c>
      <c r="D914" s="51" t="s">
        <v>29</v>
      </c>
      <c r="E914" s="51" t="s">
        <v>2155</v>
      </c>
      <c r="F914" s="51">
        <v>6</v>
      </c>
      <c r="G914" s="51" t="s">
        <v>0</v>
      </c>
      <c r="H914" s="73">
        <v>20000000</v>
      </c>
      <c r="I914" s="51" t="s">
        <v>2118</v>
      </c>
      <c r="J914" s="51" t="s">
        <v>2119</v>
      </c>
      <c r="K914" s="51" t="s">
        <v>247</v>
      </c>
      <c r="L914" s="89" t="s">
        <v>57</v>
      </c>
    </row>
    <row r="915" spans="2:12" customFormat="1" ht="30" customHeight="1" x14ac:dyDescent="0.3">
      <c r="B915" s="88">
        <v>908</v>
      </c>
      <c r="C915" s="51" t="s">
        <v>418</v>
      </c>
      <c r="D915" s="51" t="s">
        <v>29</v>
      </c>
      <c r="E915" s="51" t="s">
        <v>2154</v>
      </c>
      <c r="F915" s="51">
        <v>7</v>
      </c>
      <c r="G915" s="51" t="s">
        <v>0</v>
      </c>
      <c r="H915" s="73">
        <v>11000000</v>
      </c>
      <c r="I915" s="51" t="s">
        <v>2111</v>
      </c>
      <c r="J915" s="51" t="s">
        <v>2112</v>
      </c>
      <c r="K915" s="51" t="s">
        <v>247</v>
      </c>
      <c r="L915" s="89" t="s">
        <v>57</v>
      </c>
    </row>
    <row r="916" spans="2:12" customFormat="1" ht="30" customHeight="1" x14ac:dyDescent="0.3">
      <c r="B916" s="88">
        <v>909</v>
      </c>
      <c r="C916" s="51" t="s">
        <v>418</v>
      </c>
      <c r="D916" s="51" t="s">
        <v>29</v>
      </c>
      <c r="E916" s="51" t="s">
        <v>2151</v>
      </c>
      <c r="F916" s="51">
        <v>7</v>
      </c>
      <c r="G916" s="51" t="s">
        <v>0</v>
      </c>
      <c r="H916" s="73">
        <v>7660400.0000000009</v>
      </c>
      <c r="I916" s="51" t="s">
        <v>2111</v>
      </c>
      <c r="J916" s="51" t="s">
        <v>2112</v>
      </c>
      <c r="K916" s="51" t="s">
        <v>247</v>
      </c>
      <c r="L916" s="89" t="s">
        <v>57</v>
      </c>
    </row>
    <row r="917" spans="2:12" s="37" customFormat="1" ht="30" customHeight="1" x14ac:dyDescent="0.3">
      <c r="B917" s="88">
        <v>910</v>
      </c>
      <c r="C917" s="51" t="s">
        <v>418</v>
      </c>
      <c r="D917" s="51" t="s">
        <v>29</v>
      </c>
      <c r="E917" s="51" t="s">
        <v>2218</v>
      </c>
      <c r="F917" s="51">
        <v>7</v>
      </c>
      <c r="G917" s="51" t="s">
        <v>0</v>
      </c>
      <c r="H917" s="73">
        <v>7000000</v>
      </c>
      <c r="I917" s="51" t="s">
        <v>2214</v>
      </c>
      <c r="J917" s="51" t="s">
        <v>2215</v>
      </c>
      <c r="K917" s="51" t="s">
        <v>247</v>
      </c>
      <c r="L917" s="89" t="s">
        <v>2219</v>
      </c>
    </row>
    <row r="918" spans="2:12" customFormat="1" ht="30" customHeight="1" x14ac:dyDescent="0.3">
      <c r="B918" s="88">
        <v>911</v>
      </c>
      <c r="C918" s="51" t="s">
        <v>418</v>
      </c>
      <c r="D918" s="51" t="s">
        <v>29</v>
      </c>
      <c r="E918" s="51" t="s">
        <v>2171</v>
      </c>
      <c r="F918" s="51">
        <v>7</v>
      </c>
      <c r="G918" s="51" t="s">
        <v>2</v>
      </c>
      <c r="H918" s="73">
        <v>1100000</v>
      </c>
      <c r="I918" s="51" t="s">
        <v>2146</v>
      </c>
      <c r="J918" s="51" t="s">
        <v>2147</v>
      </c>
      <c r="K918" s="51" t="s">
        <v>2170</v>
      </c>
      <c r="L918" s="89" t="s">
        <v>57</v>
      </c>
    </row>
    <row r="919" spans="2:12" customFormat="1" ht="30" customHeight="1" x14ac:dyDescent="0.3">
      <c r="B919" s="88">
        <v>912</v>
      </c>
      <c r="C919" s="51" t="s">
        <v>418</v>
      </c>
      <c r="D919" s="51" t="s">
        <v>29</v>
      </c>
      <c r="E919" s="51" t="s">
        <v>2153</v>
      </c>
      <c r="F919" s="51">
        <v>8</v>
      </c>
      <c r="G919" s="51" t="s">
        <v>0</v>
      </c>
      <c r="H919" s="73">
        <v>13200000.000000002</v>
      </c>
      <c r="I919" s="51" t="s">
        <v>2111</v>
      </c>
      <c r="J919" s="51" t="s">
        <v>2112</v>
      </c>
      <c r="K919" s="51" t="s">
        <v>247</v>
      </c>
      <c r="L919" s="89" t="s">
        <v>57</v>
      </c>
    </row>
    <row r="920" spans="2:12" customFormat="1" ht="30" customHeight="1" x14ac:dyDescent="0.3">
      <c r="B920" s="88">
        <v>913</v>
      </c>
      <c r="C920" s="51" t="s">
        <v>418</v>
      </c>
      <c r="D920" s="51" t="s">
        <v>29</v>
      </c>
      <c r="E920" s="51" t="s">
        <v>2157</v>
      </c>
      <c r="F920" s="51">
        <v>8</v>
      </c>
      <c r="G920" s="51" t="s">
        <v>0</v>
      </c>
      <c r="H920" s="73">
        <v>5053000</v>
      </c>
      <c r="I920" s="51" t="s">
        <v>2118</v>
      </c>
      <c r="J920" s="51" t="s">
        <v>2119</v>
      </c>
      <c r="K920" s="51" t="s">
        <v>247</v>
      </c>
      <c r="L920" s="89" t="s">
        <v>57</v>
      </c>
    </row>
    <row r="921" spans="2:12" customFormat="1" ht="30" customHeight="1" x14ac:dyDescent="0.3">
      <c r="B921" s="88">
        <v>914</v>
      </c>
      <c r="C921" s="51" t="s">
        <v>418</v>
      </c>
      <c r="D921" s="51" t="s">
        <v>29</v>
      </c>
      <c r="E921" s="51" t="s">
        <v>2172</v>
      </c>
      <c r="F921" s="51">
        <v>8</v>
      </c>
      <c r="G921" s="51" t="s">
        <v>2</v>
      </c>
      <c r="H921" s="73">
        <v>4000000</v>
      </c>
      <c r="I921" s="51" t="s">
        <v>2130</v>
      </c>
      <c r="J921" s="51" t="s">
        <v>2173</v>
      </c>
      <c r="K921" s="51" t="s">
        <v>247</v>
      </c>
      <c r="L921" s="89" t="s">
        <v>57</v>
      </c>
    </row>
    <row r="922" spans="2:12" customFormat="1" ht="30" customHeight="1" x14ac:dyDescent="0.3">
      <c r="B922" s="88">
        <v>915</v>
      </c>
      <c r="C922" s="51" t="s">
        <v>418</v>
      </c>
      <c r="D922" s="51" t="s">
        <v>29</v>
      </c>
      <c r="E922" s="51" t="s">
        <v>2158</v>
      </c>
      <c r="F922" s="51">
        <v>9</v>
      </c>
      <c r="G922" s="51" t="s">
        <v>0</v>
      </c>
      <c r="H922" s="73">
        <v>37898000</v>
      </c>
      <c r="I922" s="51" t="s">
        <v>2118</v>
      </c>
      <c r="J922" s="51" t="s">
        <v>2119</v>
      </c>
      <c r="K922" s="51" t="s">
        <v>247</v>
      </c>
      <c r="L922" s="89" t="s">
        <v>57</v>
      </c>
    </row>
    <row r="923" spans="2:12" customFormat="1" ht="30" customHeight="1" x14ac:dyDescent="0.3">
      <c r="B923" s="88">
        <v>916</v>
      </c>
      <c r="C923" s="51" t="s">
        <v>418</v>
      </c>
      <c r="D923" s="51" t="s">
        <v>29</v>
      </c>
      <c r="E923" s="51" t="s">
        <v>2156</v>
      </c>
      <c r="F923" s="51">
        <v>9</v>
      </c>
      <c r="G923" s="51" t="s">
        <v>0</v>
      </c>
      <c r="H923" s="73">
        <v>25265000</v>
      </c>
      <c r="I923" s="51" t="s">
        <v>2118</v>
      </c>
      <c r="J923" s="51" t="s">
        <v>2119</v>
      </c>
      <c r="K923" s="51" t="s">
        <v>247</v>
      </c>
      <c r="L923" s="89" t="s">
        <v>57</v>
      </c>
    </row>
    <row r="924" spans="2:12" customFormat="1" ht="30" customHeight="1" x14ac:dyDescent="0.3">
      <c r="B924" s="88">
        <v>917</v>
      </c>
      <c r="C924" s="51" t="s">
        <v>418</v>
      </c>
      <c r="D924" s="51" t="s">
        <v>29</v>
      </c>
      <c r="E924" s="51" t="s">
        <v>2167</v>
      </c>
      <c r="F924" s="51">
        <v>9</v>
      </c>
      <c r="G924" s="51" t="s">
        <v>2</v>
      </c>
      <c r="H924" s="73">
        <v>13131800.000000002</v>
      </c>
      <c r="I924" s="51" t="s">
        <v>2111</v>
      </c>
      <c r="J924" s="51" t="s">
        <v>2112</v>
      </c>
      <c r="K924" s="51" t="s">
        <v>247</v>
      </c>
      <c r="L924" s="89" t="s">
        <v>57</v>
      </c>
    </row>
    <row r="925" spans="2:12" customFormat="1" ht="30" customHeight="1" x14ac:dyDescent="0.3">
      <c r="B925" s="88">
        <v>918</v>
      </c>
      <c r="C925" s="51" t="s">
        <v>418</v>
      </c>
      <c r="D925" s="51" t="s">
        <v>29</v>
      </c>
      <c r="E925" s="51" t="s">
        <v>2176</v>
      </c>
      <c r="F925" s="51">
        <v>9</v>
      </c>
      <c r="G925" s="51" t="s">
        <v>2</v>
      </c>
      <c r="H925" s="73">
        <v>1552100</v>
      </c>
      <c r="I925" s="51" t="s">
        <v>2130</v>
      </c>
      <c r="J925" s="51" t="s">
        <v>2566</v>
      </c>
      <c r="K925" s="51" t="s">
        <v>247</v>
      </c>
      <c r="L925" s="89" t="s">
        <v>57</v>
      </c>
    </row>
    <row r="926" spans="2:12" customFormat="1" ht="30" customHeight="1" x14ac:dyDescent="0.3">
      <c r="B926" s="88">
        <v>919</v>
      </c>
      <c r="C926" s="51" t="s">
        <v>418</v>
      </c>
      <c r="D926" s="51" t="s">
        <v>634</v>
      </c>
      <c r="E926" s="51" t="s">
        <v>633</v>
      </c>
      <c r="F926" s="51">
        <v>1</v>
      </c>
      <c r="G926" s="51" t="s">
        <v>148</v>
      </c>
      <c r="H926" s="73">
        <f>482232800</f>
        <v>482232800</v>
      </c>
      <c r="I926" s="51" t="s">
        <v>635</v>
      </c>
      <c r="J926" s="51" t="s">
        <v>636</v>
      </c>
      <c r="K926" s="51" t="s">
        <v>506</v>
      </c>
      <c r="L926" s="89" t="s">
        <v>507</v>
      </c>
    </row>
    <row r="927" spans="2:12" customFormat="1" ht="30" customHeight="1" x14ac:dyDescent="0.3">
      <c r="B927" s="88">
        <v>920</v>
      </c>
      <c r="C927" s="51" t="s">
        <v>418</v>
      </c>
      <c r="D927" s="51" t="s">
        <v>634</v>
      </c>
      <c r="E927" s="51" t="s">
        <v>637</v>
      </c>
      <c r="F927" s="51">
        <v>2</v>
      </c>
      <c r="G927" s="51" t="s">
        <v>0</v>
      </c>
      <c r="H927" s="73">
        <f>99774000*1.1</f>
        <v>109751400.00000001</v>
      </c>
      <c r="I927" s="51" t="s">
        <v>635</v>
      </c>
      <c r="J927" s="51" t="s">
        <v>636</v>
      </c>
      <c r="K927" s="51" t="s">
        <v>506</v>
      </c>
      <c r="L927" s="89" t="s">
        <v>507</v>
      </c>
    </row>
    <row r="928" spans="2:12" customFormat="1" ht="30" customHeight="1" x14ac:dyDescent="0.3">
      <c r="B928" s="88">
        <v>921</v>
      </c>
      <c r="C928" s="51" t="s">
        <v>418</v>
      </c>
      <c r="D928" s="51" t="s">
        <v>634</v>
      </c>
      <c r="E928" s="51" t="s">
        <v>661</v>
      </c>
      <c r="F928" s="51">
        <v>9</v>
      </c>
      <c r="G928" s="51" t="s">
        <v>0</v>
      </c>
      <c r="H928" s="73">
        <f>42000000*1.1</f>
        <v>46200000.000000007</v>
      </c>
      <c r="I928" s="51" t="s">
        <v>635</v>
      </c>
      <c r="J928" s="51" t="s">
        <v>636</v>
      </c>
      <c r="K928" s="51" t="s">
        <v>506</v>
      </c>
      <c r="L928" s="89" t="s">
        <v>507</v>
      </c>
    </row>
    <row r="929" spans="2:12" customFormat="1" ht="30" customHeight="1" x14ac:dyDescent="0.3">
      <c r="B929" s="88">
        <v>922</v>
      </c>
      <c r="C929" s="51" t="s">
        <v>418</v>
      </c>
      <c r="D929" s="51" t="s">
        <v>639</v>
      </c>
      <c r="E929" s="51" t="s">
        <v>638</v>
      </c>
      <c r="F929" s="51">
        <v>3</v>
      </c>
      <c r="G929" s="51" t="s">
        <v>148</v>
      </c>
      <c r="H929" s="73">
        <v>1389178000</v>
      </c>
      <c r="I929" s="51" t="s">
        <v>640</v>
      </c>
      <c r="J929" s="51" t="s">
        <v>641</v>
      </c>
      <c r="K929" s="51" t="s">
        <v>506</v>
      </c>
      <c r="L929" s="89" t="s">
        <v>507</v>
      </c>
    </row>
    <row r="930" spans="2:12" customFormat="1" ht="30" customHeight="1" x14ac:dyDescent="0.3">
      <c r="B930" s="88">
        <v>923</v>
      </c>
      <c r="C930" s="51" t="s">
        <v>418</v>
      </c>
      <c r="D930" s="51" t="s">
        <v>639</v>
      </c>
      <c r="E930" s="51" t="s">
        <v>657</v>
      </c>
      <c r="F930" s="51">
        <v>5</v>
      </c>
      <c r="G930" s="51" t="s">
        <v>148</v>
      </c>
      <c r="H930" s="73">
        <v>76586000</v>
      </c>
      <c r="I930" s="51" t="s">
        <v>658</v>
      </c>
      <c r="J930" s="51" t="s">
        <v>659</v>
      </c>
      <c r="K930" s="51" t="s">
        <v>506</v>
      </c>
      <c r="L930" s="89" t="s">
        <v>507</v>
      </c>
    </row>
    <row r="931" spans="2:12" customFormat="1" ht="30" customHeight="1" x14ac:dyDescent="0.3">
      <c r="B931" s="88">
        <v>924</v>
      </c>
      <c r="C931" s="51" t="s">
        <v>418</v>
      </c>
      <c r="D931" s="51" t="s">
        <v>648</v>
      </c>
      <c r="E931" s="51" t="s">
        <v>647</v>
      </c>
      <c r="F931" s="51">
        <v>3</v>
      </c>
      <c r="G931" s="51" t="s">
        <v>148</v>
      </c>
      <c r="H931" s="73">
        <v>141000000</v>
      </c>
      <c r="I931" s="51" t="s">
        <v>649</v>
      </c>
      <c r="J931" s="51" t="s">
        <v>650</v>
      </c>
      <c r="K931" s="51" t="s">
        <v>511</v>
      </c>
      <c r="L931" s="89" t="s">
        <v>512</v>
      </c>
    </row>
    <row r="932" spans="2:12" customFormat="1" ht="30" customHeight="1" x14ac:dyDescent="0.3">
      <c r="B932" s="88">
        <v>925</v>
      </c>
      <c r="C932" s="51" t="s">
        <v>418</v>
      </c>
      <c r="D932" s="51" t="s">
        <v>648</v>
      </c>
      <c r="E932" s="51" t="s">
        <v>656</v>
      </c>
      <c r="F932" s="51">
        <v>4</v>
      </c>
      <c r="G932" s="51" t="s">
        <v>148</v>
      </c>
      <c r="H932" s="73">
        <v>63000000</v>
      </c>
      <c r="I932" s="51" t="s">
        <v>652</v>
      </c>
      <c r="J932" s="51" t="s">
        <v>653</v>
      </c>
      <c r="K932" s="51" t="s">
        <v>511</v>
      </c>
      <c r="L932" s="89" t="s">
        <v>512</v>
      </c>
    </row>
    <row r="933" spans="2:12" customFormat="1" ht="30" customHeight="1" x14ac:dyDescent="0.3">
      <c r="B933" s="88">
        <v>926</v>
      </c>
      <c r="C933" s="51" t="s">
        <v>418</v>
      </c>
      <c r="D933" s="51" t="s">
        <v>648</v>
      </c>
      <c r="E933" s="51" t="s">
        <v>654</v>
      </c>
      <c r="F933" s="51">
        <v>4</v>
      </c>
      <c r="G933" s="51" t="s">
        <v>148</v>
      </c>
      <c r="H933" s="73">
        <v>60000000</v>
      </c>
      <c r="I933" s="51" t="s">
        <v>652</v>
      </c>
      <c r="J933" s="51" t="s">
        <v>653</v>
      </c>
      <c r="K933" s="51" t="s">
        <v>511</v>
      </c>
      <c r="L933" s="89" t="s">
        <v>512</v>
      </c>
    </row>
    <row r="934" spans="2:12" customFormat="1" ht="30" customHeight="1" x14ac:dyDescent="0.3">
      <c r="B934" s="88">
        <v>927</v>
      </c>
      <c r="C934" s="51" t="s">
        <v>418</v>
      </c>
      <c r="D934" s="51" t="s">
        <v>648</v>
      </c>
      <c r="E934" s="51" t="s">
        <v>655</v>
      </c>
      <c r="F934" s="51">
        <v>4</v>
      </c>
      <c r="G934" s="51" t="s">
        <v>1</v>
      </c>
      <c r="H934" s="73">
        <v>50000000</v>
      </c>
      <c r="I934" s="51" t="s">
        <v>652</v>
      </c>
      <c r="J934" s="51" t="s">
        <v>653</v>
      </c>
      <c r="K934" s="51" t="s">
        <v>511</v>
      </c>
      <c r="L934" s="89" t="s">
        <v>512</v>
      </c>
    </row>
    <row r="935" spans="2:12" customFormat="1" ht="30" customHeight="1" x14ac:dyDescent="0.3">
      <c r="B935" s="92">
        <v>928</v>
      </c>
      <c r="C935" s="57" t="s">
        <v>418</v>
      </c>
      <c r="D935" s="57" t="s">
        <v>761</v>
      </c>
      <c r="E935" s="57" t="s">
        <v>769</v>
      </c>
      <c r="F935" s="57">
        <v>2</v>
      </c>
      <c r="G935" s="57" t="s">
        <v>762</v>
      </c>
      <c r="H935" s="74">
        <v>2000000</v>
      </c>
      <c r="I935" s="57" t="s">
        <v>770</v>
      </c>
      <c r="J935" s="57" t="s">
        <v>316</v>
      </c>
      <c r="K935" s="57" t="s">
        <v>770</v>
      </c>
      <c r="L935" s="91" t="s">
        <v>316</v>
      </c>
    </row>
    <row r="936" spans="2:12" customFormat="1" ht="30" customHeight="1" x14ac:dyDescent="0.3">
      <c r="B936" s="92">
        <v>929</v>
      </c>
      <c r="C936" s="57" t="s">
        <v>418</v>
      </c>
      <c r="D936" s="57" t="s">
        <v>761</v>
      </c>
      <c r="E936" s="57" t="s">
        <v>768</v>
      </c>
      <c r="F936" s="57">
        <v>3</v>
      </c>
      <c r="G936" s="57" t="s">
        <v>762</v>
      </c>
      <c r="H936" s="74">
        <v>5000000</v>
      </c>
      <c r="I936" s="57" t="s">
        <v>763</v>
      </c>
      <c r="J936" s="57" t="s">
        <v>317</v>
      </c>
      <c r="K936" s="57" t="s">
        <v>763</v>
      </c>
      <c r="L936" s="91" t="s">
        <v>317</v>
      </c>
    </row>
    <row r="937" spans="2:12" customFormat="1" ht="30" customHeight="1" x14ac:dyDescent="0.3">
      <c r="B937" s="92">
        <v>930</v>
      </c>
      <c r="C937" s="57" t="s">
        <v>418</v>
      </c>
      <c r="D937" s="57" t="s">
        <v>761</v>
      </c>
      <c r="E937" s="57" t="s">
        <v>775</v>
      </c>
      <c r="F937" s="57">
        <v>3</v>
      </c>
      <c r="G937" s="57" t="s">
        <v>762</v>
      </c>
      <c r="H937" s="74">
        <v>5000000</v>
      </c>
      <c r="I937" s="57" t="s">
        <v>776</v>
      </c>
      <c r="J937" s="57" t="s">
        <v>777</v>
      </c>
      <c r="K937" s="57" t="s">
        <v>776</v>
      </c>
      <c r="L937" s="91" t="s">
        <v>777</v>
      </c>
    </row>
    <row r="938" spans="2:12" customFormat="1" ht="30" customHeight="1" x14ac:dyDescent="0.3">
      <c r="B938" s="92">
        <v>931</v>
      </c>
      <c r="C938" s="57" t="s">
        <v>418</v>
      </c>
      <c r="D938" s="57" t="s">
        <v>761</v>
      </c>
      <c r="E938" s="57" t="s">
        <v>765</v>
      </c>
      <c r="F938" s="57">
        <v>5</v>
      </c>
      <c r="G938" s="57" t="s">
        <v>762</v>
      </c>
      <c r="H938" s="74">
        <v>27000000</v>
      </c>
      <c r="I938" s="57" t="s">
        <v>763</v>
      </c>
      <c r="J938" s="57" t="s">
        <v>317</v>
      </c>
      <c r="K938" s="57" t="s">
        <v>763</v>
      </c>
      <c r="L938" s="91" t="s">
        <v>317</v>
      </c>
    </row>
    <row r="939" spans="2:12" customFormat="1" ht="30" customHeight="1" x14ac:dyDescent="0.3">
      <c r="B939" s="92">
        <v>932</v>
      </c>
      <c r="C939" s="57" t="s">
        <v>418</v>
      </c>
      <c r="D939" s="57" t="s">
        <v>761</v>
      </c>
      <c r="E939" s="57" t="s">
        <v>775</v>
      </c>
      <c r="F939" s="57">
        <v>6</v>
      </c>
      <c r="G939" s="57" t="s">
        <v>762</v>
      </c>
      <c r="H939" s="74">
        <v>5000000</v>
      </c>
      <c r="I939" s="57" t="s">
        <v>776</v>
      </c>
      <c r="J939" s="57" t="s">
        <v>777</v>
      </c>
      <c r="K939" s="57" t="s">
        <v>776</v>
      </c>
      <c r="L939" s="91" t="s">
        <v>777</v>
      </c>
    </row>
    <row r="940" spans="2:12" customFormat="1" ht="30" customHeight="1" x14ac:dyDescent="0.3">
      <c r="B940" s="92">
        <v>933</v>
      </c>
      <c r="C940" s="57" t="s">
        <v>418</v>
      </c>
      <c r="D940" s="57" t="s">
        <v>761</v>
      </c>
      <c r="E940" s="57" t="s">
        <v>771</v>
      </c>
      <c r="F940" s="57">
        <v>7</v>
      </c>
      <c r="G940" s="57" t="s">
        <v>762</v>
      </c>
      <c r="H940" s="74">
        <v>7000000</v>
      </c>
      <c r="I940" s="57" t="s">
        <v>772</v>
      </c>
      <c r="J940" s="57" t="s">
        <v>147</v>
      </c>
      <c r="K940" s="57" t="s">
        <v>772</v>
      </c>
      <c r="L940" s="91" t="s">
        <v>147</v>
      </c>
    </row>
    <row r="941" spans="2:12" customFormat="1" ht="30" customHeight="1" x14ac:dyDescent="0.3">
      <c r="B941" s="92">
        <v>934</v>
      </c>
      <c r="C941" s="57" t="s">
        <v>418</v>
      </c>
      <c r="D941" s="57" t="s">
        <v>761</v>
      </c>
      <c r="E941" s="57" t="s">
        <v>773</v>
      </c>
      <c r="F941" s="57">
        <v>7</v>
      </c>
      <c r="G941" s="57" t="s">
        <v>762</v>
      </c>
      <c r="H941" s="74">
        <v>7000000</v>
      </c>
      <c r="I941" s="57" t="s">
        <v>772</v>
      </c>
      <c r="J941" s="57" t="s">
        <v>147</v>
      </c>
      <c r="K941" s="57" t="s">
        <v>772</v>
      </c>
      <c r="L941" s="91" t="s">
        <v>147</v>
      </c>
    </row>
    <row r="942" spans="2:12" customFormat="1" ht="30" customHeight="1" x14ac:dyDescent="0.3">
      <c r="B942" s="92">
        <v>935</v>
      </c>
      <c r="C942" s="57" t="s">
        <v>418</v>
      </c>
      <c r="D942" s="57" t="s">
        <v>761</v>
      </c>
      <c r="E942" s="57" t="s">
        <v>764</v>
      </c>
      <c r="F942" s="57">
        <v>9</v>
      </c>
      <c r="G942" s="57" t="s">
        <v>762</v>
      </c>
      <c r="H942" s="74">
        <v>36000000</v>
      </c>
      <c r="I942" s="57" t="s">
        <v>763</v>
      </c>
      <c r="J942" s="57" t="s">
        <v>317</v>
      </c>
      <c r="K942" s="57" t="s">
        <v>763</v>
      </c>
      <c r="L942" s="91" t="s">
        <v>317</v>
      </c>
    </row>
    <row r="943" spans="2:12" customFormat="1" ht="30" customHeight="1" x14ac:dyDescent="0.3">
      <c r="B943" s="92">
        <v>936</v>
      </c>
      <c r="C943" s="57" t="s">
        <v>418</v>
      </c>
      <c r="D943" s="57" t="s">
        <v>761</v>
      </c>
      <c r="E943" s="57" t="s">
        <v>767</v>
      </c>
      <c r="F943" s="57">
        <v>10</v>
      </c>
      <c r="G943" s="57" t="s">
        <v>762</v>
      </c>
      <c r="H943" s="74">
        <v>27000000</v>
      </c>
      <c r="I943" s="57" t="s">
        <v>763</v>
      </c>
      <c r="J943" s="57" t="s">
        <v>317</v>
      </c>
      <c r="K943" s="57" t="s">
        <v>763</v>
      </c>
      <c r="L943" s="91" t="s">
        <v>317</v>
      </c>
    </row>
    <row r="944" spans="2:12" customFormat="1" ht="30" customHeight="1" x14ac:dyDescent="0.3">
      <c r="B944" s="88">
        <v>937</v>
      </c>
      <c r="C944" s="51" t="s">
        <v>418</v>
      </c>
      <c r="D944" s="51" t="s">
        <v>607</v>
      </c>
      <c r="E944" s="51" t="s">
        <v>614</v>
      </c>
      <c r="F944" s="51">
        <v>4</v>
      </c>
      <c r="G944" s="51" t="s">
        <v>2</v>
      </c>
      <c r="H944" s="73">
        <v>4000000</v>
      </c>
      <c r="I944" s="51" t="s">
        <v>131</v>
      </c>
      <c r="J944" s="51" t="s">
        <v>100</v>
      </c>
      <c r="K944" s="51" t="s">
        <v>131</v>
      </c>
      <c r="L944" s="89" t="s">
        <v>100</v>
      </c>
    </row>
    <row r="945" spans="2:12" customFormat="1" ht="30" customHeight="1" x14ac:dyDescent="0.3">
      <c r="B945" s="88">
        <v>938</v>
      </c>
      <c r="C945" s="51" t="s">
        <v>418</v>
      </c>
      <c r="D945" s="51" t="s">
        <v>607</v>
      </c>
      <c r="E945" s="51" t="s">
        <v>615</v>
      </c>
      <c r="F945" s="51">
        <v>9</v>
      </c>
      <c r="G945" s="51" t="s">
        <v>2</v>
      </c>
      <c r="H945" s="73">
        <v>4000000</v>
      </c>
      <c r="I945" s="51" t="s">
        <v>131</v>
      </c>
      <c r="J945" s="51" t="s">
        <v>100</v>
      </c>
      <c r="K945" s="51" t="s">
        <v>131</v>
      </c>
      <c r="L945" s="89" t="s">
        <v>100</v>
      </c>
    </row>
    <row r="946" spans="2:12" customFormat="1" ht="30" customHeight="1" x14ac:dyDescent="0.3">
      <c r="B946" s="88">
        <v>939</v>
      </c>
      <c r="C946" s="51" t="s">
        <v>418</v>
      </c>
      <c r="D946" s="51" t="s">
        <v>607</v>
      </c>
      <c r="E946" s="51" t="s">
        <v>606</v>
      </c>
      <c r="F946" s="51">
        <v>12</v>
      </c>
      <c r="G946" s="51" t="s">
        <v>2</v>
      </c>
      <c r="H946" s="73">
        <v>4800000</v>
      </c>
      <c r="I946" s="51" t="s">
        <v>608</v>
      </c>
      <c r="J946" s="51" t="s">
        <v>609</v>
      </c>
      <c r="K946" s="51" t="s">
        <v>608</v>
      </c>
      <c r="L946" s="89" t="s">
        <v>609</v>
      </c>
    </row>
    <row r="947" spans="2:12" customFormat="1" ht="30" customHeight="1" x14ac:dyDescent="0.3">
      <c r="B947" s="88">
        <v>940</v>
      </c>
      <c r="C947" s="51" t="s">
        <v>418</v>
      </c>
      <c r="D947" s="51" t="s">
        <v>573</v>
      </c>
      <c r="E947" s="51" t="s">
        <v>572</v>
      </c>
      <c r="F947" s="51">
        <v>1</v>
      </c>
      <c r="G947" s="51" t="s">
        <v>0</v>
      </c>
      <c r="H947" s="73">
        <v>180922000</v>
      </c>
      <c r="I947" s="51" t="s">
        <v>574</v>
      </c>
      <c r="J947" s="51" t="s">
        <v>575</v>
      </c>
      <c r="K947" s="51" t="s">
        <v>511</v>
      </c>
      <c r="L947" s="89" t="s">
        <v>512</v>
      </c>
    </row>
    <row r="948" spans="2:12" customFormat="1" ht="30" customHeight="1" x14ac:dyDescent="0.3">
      <c r="B948" s="88">
        <v>941</v>
      </c>
      <c r="C948" s="51" t="s">
        <v>418</v>
      </c>
      <c r="D948" s="51" t="s">
        <v>573</v>
      </c>
      <c r="E948" s="51" t="s">
        <v>583</v>
      </c>
      <c r="F948" s="51">
        <v>1</v>
      </c>
      <c r="G948" s="51" t="s">
        <v>2</v>
      </c>
      <c r="H948" s="73">
        <v>1500000</v>
      </c>
      <c r="I948" s="51" t="s">
        <v>574</v>
      </c>
      <c r="J948" s="51" t="s">
        <v>578</v>
      </c>
      <c r="K948" s="51" t="s">
        <v>2553</v>
      </c>
      <c r="L948" s="89" t="s">
        <v>575</v>
      </c>
    </row>
    <row r="949" spans="2:12" customFormat="1" ht="30" customHeight="1" x14ac:dyDescent="0.3">
      <c r="B949" s="88">
        <v>942</v>
      </c>
      <c r="C949" s="51" t="s">
        <v>418</v>
      </c>
      <c r="D949" s="51" t="s">
        <v>573</v>
      </c>
      <c r="E949" s="51" t="s">
        <v>579</v>
      </c>
      <c r="F949" s="51">
        <v>3</v>
      </c>
      <c r="G949" s="51" t="s">
        <v>2</v>
      </c>
      <c r="H949" s="73">
        <v>5000000</v>
      </c>
      <c r="I949" s="51" t="s">
        <v>574</v>
      </c>
      <c r="J949" s="51" t="s">
        <v>575</v>
      </c>
      <c r="K949" s="51" t="s">
        <v>2553</v>
      </c>
      <c r="L949" s="89" t="s">
        <v>575</v>
      </c>
    </row>
    <row r="950" spans="2:12" customFormat="1" ht="30" customHeight="1" x14ac:dyDescent="0.3">
      <c r="B950" s="88">
        <v>943</v>
      </c>
      <c r="C950" s="51" t="s">
        <v>418</v>
      </c>
      <c r="D950" s="51" t="s">
        <v>573</v>
      </c>
      <c r="E950" s="55" t="s">
        <v>372</v>
      </c>
      <c r="F950" s="55">
        <v>4</v>
      </c>
      <c r="G950" s="55" t="s">
        <v>2</v>
      </c>
      <c r="H950" s="72">
        <v>4200000</v>
      </c>
      <c r="I950" s="51" t="s">
        <v>586</v>
      </c>
      <c r="J950" s="51" t="s">
        <v>587</v>
      </c>
      <c r="K950" s="51" t="s">
        <v>586</v>
      </c>
      <c r="L950" s="89" t="s">
        <v>2568</v>
      </c>
    </row>
    <row r="951" spans="2:12" customFormat="1" ht="30" customHeight="1" x14ac:dyDescent="0.3">
      <c r="B951" s="88">
        <v>944</v>
      </c>
      <c r="C951" s="51" t="s">
        <v>418</v>
      </c>
      <c r="D951" s="51" t="s">
        <v>573</v>
      </c>
      <c r="E951" s="51" t="s">
        <v>580</v>
      </c>
      <c r="F951" s="51">
        <v>6</v>
      </c>
      <c r="G951" s="51" t="s">
        <v>2</v>
      </c>
      <c r="H951" s="73">
        <v>5000000</v>
      </c>
      <c r="I951" s="51" t="s">
        <v>574</v>
      </c>
      <c r="J951" s="51" t="s">
        <v>575</v>
      </c>
      <c r="K951" s="51" t="s">
        <v>2553</v>
      </c>
      <c r="L951" s="89" t="s">
        <v>575</v>
      </c>
    </row>
    <row r="952" spans="2:12" customFormat="1" ht="30" customHeight="1" x14ac:dyDescent="0.3">
      <c r="B952" s="88">
        <v>945</v>
      </c>
      <c r="C952" s="51" t="s">
        <v>418</v>
      </c>
      <c r="D952" s="51" t="s">
        <v>573</v>
      </c>
      <c r="E952" s="51" t="s">
        <v>576</v>
      </c>
      <c r="F952" s="51">
        <v>7</v>
      </c>
      <c r="G952" s="51" t="s">
        <v>0</v>
      </c>
      <c r="H952" s="73">
        <v>116544000</v>
      </c>
      <c r="I952" s="51" t="s">
        <v>574</v>
      </c>
      <c r="J952" s="51" t="s">
        <v>575</v>
      </c>
      <c r="K952" s="51" t="s">
        <v>511</v>
      </c>
      <c r="L952" s="89" t="s">
        <v>512</v>
      </c>
    </row>
    <row r="953" spans="2:12" customFormat="1" ht="30" customHeight="1" x14ac:dyDescent="0.3">
      <c r="B953" s="88">
        <v>946</v>
      </c>
      <c r="C953" s="51" t="s">
        <v>418</v>
      </c>
      <c r="D953" s="51" t="s">
        <v>573</v>
      </c>
      <c r="E953" s="51" t="s">
        <v>584</v>
      </c>
      <c r="F953" s="51">
        <v>7</v>
      </c>
      <c r="G953" s="51" t="s">
        <v>2</v>
      </c>
      <c r="H953" s="73">
        <v>1500000</v>
      </c>
      <c r="I953" s="51" t="s">
        <v>574</v>
      </c>
      <c r="J953" s="51" t="s">
        <v>578</v>
      </c>
      <c r="K953" s="51" t="s">
        <v>2553</v>
      </c>
      <c r="L953" s="89" t="s">
        <v>575</v>
      </c>
    </row>
    <row r="954" spans="2:12" customFormat="1" ht="30" customHeight="1" x14ac:dyDescent="0.3">
      <c r="B954" s="88">
        <v>947</v>
      </c>
      <c r="C954" s="51" t="s">
        <v>418</v>
      </c>
      <c r="D954" s="51" t="s">
        <v>573</v>
      </c>
      <c r="E954" s="51" t="s">
        <v>577</v>
      </c>
      <c r="F954" s="51">
        <v>9</v>
      </c>
      <c r="G954" s="51" t="s">
        <v>0</v>
      </c>
      <c r="H954" s="73">
        <v>63600000</v>
      </c>
      <c r="I954" s="51" t="s">
        <v>574</v>
      </c>
      <c r="J954" s="51" t="s">
        <v>578</v>
      </c>
      <c r="K954" s="51" t="s">
        <v>511</v>
      </c>
      <c r="L954" s="89" t="s">
        <v>55</v>
      </c>
    </row>
    <row r="955" spans="2:12" customFormat="1" ht="30" customHeight="1" x14ac:dyDescent="0.3">
      <c r="B955" s="88">
        <v>948</v>
      </c>
      <c r="C955" s="51" t="s">
        <v>418</v>
      </c>
      <c r="D955" s="51" t="s">
        <v>573</v>
      </c>
      <c r="E955" s="51" t="s">
        <v>581</v>
      </c>
      <c r="F955" s="51">
        <v>9</v>
      </c>
      <c r="G955" s="51" t="s">
        <v>2</v>
      </c>
      <c r="H955" s="73">
        <v>5000000</v>
      </c>
      <c r="I955" s="51" t="s">
        <v>574</v>
      </c>
      <c r="J955" s="51" t="s">
        <v>575</v>
      </c>
      <c r="K955" s="51" t="s">
        <v>2553</v>
      </c>
      <c r="L955" s="89" t="s">
        <v>575</v>
      </c>
    </row>
    <row r="956" spans="2:12" customFormat="1" ht="30" customHeight="1" x14ac:dyDescent="0.3">
      <c r="B956" s="88">
        <v>949</v>
      </c>
      <c r="C956" s="51" t="s">
        <v>418</v>
      </c>
      <c r="D956" s="51" t="s">
        <v>573</v>
      </c>
      <c r="E956" s="51" t="s">
        <v>582</v>
      </c>
      <c r="F956" s="51">
        <v>12</v>
      </c>
      <c r="G956" s="51" t="s">
        <v>2</v>
      </c>
      <c r="H956" s="73">
        <v>5000000</v>
      </c>
      <c r="I956" s="51" t="s">
        <v>574</v>
      </c>
      <c r="J956" s="51" t="s">
        <v>578</v>
      </c>
      <c r="K956" s="51" t="s">
        <v>2553</v>
      </c>
      <c r="L956" s="89" t="s">
        <v>575</v>
      </c>
    </row>
    <row r="957" spans="2:12" customFormat="1" ht="30" customHeight="1" x14ac:dyDescent="0.3">
      <c r="B957" s="88">
        <v>950</v>
      </c>
      <c r="C957" s="51" t="s">
        <v>418</v>
      </c>
      <c r="D957" s="51" t="s">
        <v>2544</v>
      </c>
      <c r="E957" s="51" t="s">
        <v>2415</v>
      </c>
      <c r="F957" s="51">
        <v>2</v>
      </c>
      <c r="G957" s="51" t="s">
        <v>2</v>
      </c>
      <c r="H957" s="73">
        <v>3300000</v>
      </c>
      <c r="I957" s="51" t="s">
        <v>2413</v>
      </c>
      <c r="J957" s="51" t="s">
        <v>2414</v>
      </c>
      <c r="K957" s="51" t="s">
        <v>511</v>
      </c>
      <c r="L957" s="89" t="s">
        <v>512</v>
      </c>
    </row>
    <row r="958" spans="2:12" s="32" customFormat="1" ht="30" customHeight="1" x14ac:dyDescent="0.3">
      <c r="B958" s="88">
        <v>951</v>
      </c>
      <c r="C958" s="51" t="s">
        <v>418</v>
      </c>
      <c r="D958" s="51" t="s">
        <v>2544</v>
      </c>
      <c r="E958" s="51" t="s">
        <v>2399</v>
      </c>
      <c r="F958" s="51">
        <v>3</v>
      </c>
      <c r="G958" s="51" t="s">
        <v>762</v>
      </c>
      <c r="H958" s="73">
        <f>1200000*1.1</f>
        <v>1320000</v>
      </c>
      <c r="I958" s="51" t="s">
        <v>2397</v>
      </c>
      <c r="J958" s="51" t="s">
        <v>2398</v>
      </c>
      <c r="K958" s="51" t="s">
        <v>511</v>
      </c>
      <c r="L958" s="89" t="s">
        <v>512</v>
      </c>
    </row>
    <row r="959" spans="2:12" customFormat="1" ht="30" customHeight="1" x14ac:dyDescent="0.3">
      <c r="B959" s="88">
        <v>952</v>
      </c>
      <c r="C959" s="51" t="s">
        <v>418</v>
      </c>
      <c r="D959" s="51" t="s">
        <v>2544</v>
      </c>
      <c r="E959" s="55" t="s">
        <v>2408</v>
      </c>
      <c r="F959" s="55">
        <v>4</v>
      </c>
      <c r="G959" s="51" t="s">
        <v>0</v>
      </c>
      <c r="H959" s="73">
        <v>5115005332.6400003</v>
      </c>
      <c r="I959" s="51" t="s">
        <v>2409</v>
      </c>
      <c r="J959" s="51" t="s">
        <v>50</v>
      </c>
      <c r="K959" s="51" t="s">
        <v>98</v>
      </c>
      <c r="L959" s="89" t="s">
        <v>41</v>
      </c>
    </row>
    <row r="960" spans="2:12" customFormat="1" ht="30" customHeight="1" x14ac:dyDescent="0.3">
      <c r="B960" s="88">
        <v>953</v>
      </c>
      <c r="C960" s="51" t="s">
        <v>418</v>
      </c>
      <c r="D960" s="51" t="s">
        <v>2544</v>
      </c>
      <c r="E960" s="51" t="s">
        <v>2400</v>
      </c>
      <c r="F960" s="51">
        <v>4</v>
      </c>
      <c r="G960" s="51" t="s">
        <v>762</v>
      </c>
      <c r="H960" s="73">
        <f>3230000*1.1</f>
        <v>3553000.0000000005</v>
      </c>
      <c r="I960" s="51" t="s">
        <v>2397</v>
      </c>
      <c r="J960" s="51" t="s">
        <v>2398</v>
      </c>
      <c r="K960" s="51" t="s">
        <v>511</v>
      </c>
      <c r="L960" s="89" t="s">
        <v>512</v>
      </c>
    </row>
    <row r="961" spans="2:12" customFormat="1" ht="30" customHeight="1" x14ac:dyDescent="0.3">
      <c r="B961" s="88">
        <v>954</v>
      </c>
      <c r="C961" s="51" t="s">
        <v>418</v>
      </c>
      <c r="D961" s="51" t="s">
        <v>2544</v>
      </c>
      <c r="E961" s="51" t="s">
        <v>2410</v>
      </c>
      <c r="F961" s="55">
        <v>5</v>
      </c>
      <c r="G961" s="51" t="s">
        <v>1</v>
      </c>
      <c r="H961" s="73">
        <v>616643398.56000006</v>
      </c>
      <c r="I961" s="51" t="s">
        <v>2409</v>
      </c>
      <c r="J961" s="51" t="s">
        <v>50</v>
      </c>
      <c r="K961" s="51" t="s">
        <v>98</v>
      </c>
      <c r="L961" s="89" t="s">
        <v>41</v>
      </c>
    </row>
    <row r="962" spans="2:12" customFormat="1" ht="30" customHeight="1" x14ac:dyDescent="0.3">
      <c r="B962" s="88">
        <v>955</v>
      </c>
      <c r="C962" s="51" t="s">
        <v>418</v>
      </c>
      <c r="D962" s="51" t="s">
        <v>2544</v>
      </c>
      <c r="E962" s="51" t="s">
        <v>2411</v>
      </c>
      <c r="F962" s="55">
        <v>9</v>
      </c>
      <c r="G962" s="51" t="s">
        <v>0</v>
      </c>
      <c r="H962" s="73">
        <v>265237239.68000001</v>
      </c>
      <c r="I962" s="51" t="s">
        <v>2409</v>
      </c>
      <c r="J962" s="51" t="s">
        <v>50</v>
      </c>
      <c r="K962" s="51" t="s">
        <v>98</v>
      </c>
      <c r="L962" s="89" t="s">
        <v>41</v>
      </c>
    </row>
    <row r="963" spans="2:12" customFormat="1" ht="30" customHeight="1" x14ac:dyDescent="0.3">
      <c r="B963" s="88">
        <v>956</v>
      </c>
      <c r="C963" s="51" t="s">
        <v>418</v>
      </c>
      <c r="D963" s="51" t="s">
        <v>2544</v>
      </c>
      <c r="E963" s="51" t="s">
        <v>2416</v>
      </c>
      <c r="F963" s="51">
        <v>9</v>
      </c>
      <c r="G963" s="51" t="s">
        <v>2</v>
      </c>
      <c r="H963" s="73">
        <v>50000000</v>
      </c>
      <c r="I963" s="51" t="s">
        <v>2417</v>
      </c>
      <c r="J963" s="51" t="s">
        <v>2418</v>
      </c>
      <c r="K963" s="51" t="s">
        <v>511</v>
      </c>
      <c r="L963" s="89" t="s">
        <v>512</v>
      </c>
    </row>
    <row r="964" spans="2:12" customFormat="1" ht="30" customHeight="1" x14ac:dyDescent="0.3">
      <c r="B964" s="88">
        <v>957</v>
      </c>
      <c r="C964" s="51" t="s">
        <v>418</v>
      </c>
      <c r="D964" s="51" t="s">
        <v>2544</v>
      </c>
      <c r="E964" s="51" t="s">
        <v>2401</v>
      </c>
      <c r="F964" s="51">
        <v>10</v>
      </c>
      <c r="G964" s="51" t="s">
        <v>762</v>
      </c>
      <c r="H964" s="73">
        <f>3230000*1.1</f>
        <v>3553000.0000000005</v>
      </c>
      <c r="I964" s="51" t="s">
        <v>2397</v>
      </c>
      <c r="J964" s="51" t="s">
        <v>2398</v>
      </c>
      <c r="K964" s="51" t="s">
        <v>511</v>
      </c>
      <c r="L964" s="89" t="s">
        <v>512</v>
      </c>
    </row>
    <row r="965" spans="2:12" customFormat="1" ht="30" customHeight="1" x14ac:dyDescent="0.3">
      <c r="B965" s="88">
        <v>958</v>
      </c>
      <c r="C965" s="51" t="s">
        <v>418</v>
      </c>
      <c r="D965" s="51" t="s">
        <v>2544</v>
      </c>
      <c r="E965" s="55" t="s">
        <v>2422</v>
      </c>
      <c r="F965" s="55">
        <v>11</v>
      </c>
      <c r="G965" s="55" t="s">
        <v>1</v>
      </c>
      <c r="H965" s="72">
        <v>200000000</v>
      </c>
      <c r="I965" s="55" t="s">
        <v>2423</v>
      </c>
      <c r="J965" s="55" t="s">
        <v>2424</v>
      </c>
      <c r="K965" s="55" t="s">
        <v>511</v>
      </c>
      <c r="L965" s="90" t="s">
        <v>512</v>
      </c>
    </row>
    <row r="966" spans="2:12" customFormat="1" ht="30" customHeight="1" x14ac:dyDescent="0.3">
      <c r="B966" s="88">
        <v>959</v>
      </c>
      <c r="C966" s="51" t="s">
        <v>418</v>
      </c>
      <c r="D966" s="51" t="s">
        <v>2544</v>
      </c>
      <c r="E966" s="51" t="s">
        <v>2412</v>
      </c>
      <c r="F966" s="51">
        <v>11</v>
      </c>
      <c r="G966" s="51" t="s">
        <v>2</v>
      </c>
      <c r="H966" s="73">
        <v>1430000</v>
      </c>
      <c r="I966" s="51" t="s">
        <v>2413</v>
      </c>
      <c r="J966" s="51" t="s">
        <v>2414</v>
      </c>
      <c r="K966" s="51" t="s">
        <v>511</v>
      </c>
      <c r="L966" s="89" t="s">
        <v>512</v>
      </c>
    </row>
    <row r="967" spans="2:12" customFormat="1" ht="30" customHeight="1" x14ac:dyDescent="0.3">
      <c r="B967" s="88">
        <v>960</v>
      </c>
      <c r="C967" s="51" t="s">
        <v>418</v>
      </c>
      <c r="D967" s="51" t="s">
        <v>1386</v>
      </c>
      <c r="E967" s="51" t="s">
        <v>1418</v>
      </c>
      <c r="F967" s="51">
        <v>1</v>
      </c>
      <c r="G967" s="51" t="s">
        <v>1</v>
      </c>
      <c r="H967" s="73">
        <f>6000000*1.1</f>
        <v>6600000.0000000009</v>
      </c>
      <c r="I967" s="51" t="s">
        <v>1416</v>
      </c>
      <c r="J967" s="51" t="s">
        <v>1417</v>
      </c>
      <c r="K967" s="51" t="s">
        <v>1387</v>
      </c>
      <c r="L967" s="89" t="s">
        <v>1388</v>
      </c>
    </row>
    <row r="968" spans="2:12" customFormat="1" ht="30" customHeight="1" x14ac:dyDescent="0.3">
      <c r="B968" s="88">
        <v>961</v>
      </c>
      <c r="C968" s="51" t="s">
        <v>418</v>
      </c>
      <c r="D968" s="51" t="s">
        <v>1386</v>
      </c>
      <c r="E968" s="51" t="s">
        <v>381</v>
      </c>
      <c r="F968" s="51">
        <v>1</v>
      </c>
      <c r="G968" s="51" t="s">
        <v>2</v>
      </c>
      <c r="H968" s="73">
        <v>3810400</v>
      </c>
      <c r="I968" s="51" t="s">
        <v>203</v>
      </c>
      <c r="J968" s="51" t="s">
        <v>204</v>
      </c>
      <c r="K968" s="51" t="s">
        <v>1387</v>
      </c>
      <c r="L968" s="89" t="s">
        <v>326</v>
      </c>
    </row>
    <row r="969" spans="2:12" customFormat="1" ht="30" customHeight="1" x14ac:dyDescent="0.3">
      <c r="B969" s="88">
        <v>962</v>
      </c>
      <c r="C969" s="51" t="s">
        <v>418</v>
      </c>
      <c r="D969" s="55" t="s">
        <v>152</v>
      </c>
      <c r="E969" s="55" t="s">
        <v>1400</v>
      </c>
      <c r="F969" s="55">
        <v>2</v>
      </c>
      <c r="G969" s="55" t="s">
        <v>1</v>
      </c>
      <c r="H969" s="72">
        <v>20000000</v>
      </c>
      <c r="I969" s="55" t="s">
        <v>1399</v>
      </c>
      <c r="J969" s="55" t="s">
        <v>327</v>
      </c>
      <c r="K969" s="55" t="s">
        <v>1387</v>
      </c>
      <c r="L969" s="90" t="s">
        <v>1388</v>
      </c>
    </row>
    <row r="970" spans="2:12" customFormat="1" ht="30" customHeight="1" x14ac:dyDescent="0.3">
      <c r="B970" s="88">
        <v>963</v>
      </c>
      <c r="C970" s="51" t="s">
        <v>418</v>
      </c>
      <c r="D970" s="55" t="s">
        <v>152</v>
      </c>
      <c r="E970" s="55" t="s">
        <v>1395</v>
      </c>
      <c r="F970" s="55">
        <v>2</v>
      </c>
      <c r="G970" s="55" t="s">
        <v>1</v>
      </c>
      <c r="H970" s="72">
        <v>16000000</v>
      </c>
      <c r="I970" s="55" t="s">
        <v>1396</v>
      </c>
      <c r="J970" s="55" t="s">
        <v>1397</v>
      </c>
      <c r="K970" s="55" t="s">
        <v>1387</v>
      </c>
      <c r="L970" s="90" t="s">
        <v>1388</v>
      </c>
    </row>
    <row r="971" spans="2:12" customFormat="1" ht="30" customHeight="1" x14ac:dyDescent="0.3">
      <c r="B971" s="88">
        <v>964</v>
      </c>
      <c r="C971" s="51" t="s">
        <v>418</v>
      </c>
      <c r="D971" s="51" t="s">
        <v>1386</v>
      </c>
      <c r="E971" s="57" t="s">
        <v>1425</v>
      </c>
      <c r="F971" s="51">
        <v>2</v>
      </c>
      <c r="G971" s="51" t="s">
        <v>0</v>
      </c>
      <c r="H971" s="73">
        <v>14280000</v>
      </c>
      <c r="I971" s="51" t="s">
        <v>1423</v>
      </c>
      <c r="J971" s="51" t="s">
        <v>1424</v>
      </c>
      <c r="K971" s="51" t="s">
        <v>1387</v>
      </c>
      <c r="L971" s="89" t="s">
        <v>1388</v>
      </c>
    </row>
    <row r="972" spans="2:12" customFormat="1" ht="30" customHeight="1" x14ac:dyDescent="0.3">
      <c r="B972" s="88">
        <v>965</v>
      </c>
      <c r="C972" s="51" t="s">
        <v>418</v>
      </c>
      <c r="D972" s="51" t="s">
        <v>1386</v>
      </c>
      <c r="E972" s="51" t="s">
        <v>1451</v>
      </c>
      <c r="F972" s="51">
        <v>3</v>
      </c>
      <c r="G972" s="51" t="s">
        <v>148</v>
      </c>
      <c r="H972" s="73">
        <v>25000000</v>
      </c>
      <c r="I972" s="51" t="s">
        <v>1452</v>
      </c>
      <c r="J972" s="51" t="s">
        <v>1453</v>
      </c>
      <c r="K972" s="51" t="s">
        <v>1387</v>
      </c>
      <c r="L972" s="89" t="s">
        <v>1388</v>
      </c>
    </row>
    <row r="973" spans="2:12" customFormat="1" ht="30" customHeight="1" x14ac:dyDescent="0.3">
      <c r="B973" s="88">
        <v>966</v>
      </c>
      <c r="C973" s="51" t="s">
        <v>418</v>
      </c>
      <c r="D973" s="51" t="s">
        <v>1386</v>
      </c>
      <c r="E973" s="51" t="s">
        <v>1413</v>
      </c>
      <c r="F973" s="51">
        <v>3</v>
      </c>
      <c r="G973" s="51" t="s">
        <v>1</v>
      </c>
      <c r="H973" s="73">
        <v>19052000</v>
      </c>
      <c r="I973" s="51" t="s">
        <v>1414</v>
      </c>
      <c r="J973" s="51" t="s">
        <v>1397</v>
      </c>
      <c r="K973" s="51" t="s">
        <v>1387</v>
      </c>
      <c r="L973" s="89" t="s">
        <v>326</v>
      </c>
    </row>
    <row r="974" spans="2:12" customFormat="1" ht="30" customHeight="1" x14ac:dyDescent="0.3">
      <c r="B974" s="88">
        <v>967</v>
      </c>
      <c r="C974" s="51" t="s">
        <v>418</v>
      </c>
      <c r="D974" s="51" t="s">
        <v>1386</v>
      </c>
      <c r="E974" s="51" t="s">
        <v>1454</v>
      </c>
      <c r="F974" s="51">
        <v>4</v>
      </c>
      <c r="G974" s="51" t="s">
        <v>148</v>
      </c>
      <c r="H974" s="73">
        <v>250000000</v>
      </c>
      <c r="I974" s="51" t="s">
        <v>1449</v>
      </c>
      <c r="J974" s="51" t="s">
        <v>1450</v>
      </c>
      <c r="K974" s="51" t="s">
        <v>1387</v>
      </c>
      <c r="L974" s="89" t="s">
        <v>1388</v>
      </c>
    </row>
    <row r="975" spans="2:12" customFormat="1" ht="30" customHeight="1" x14ac:dyDescent="0.3">
      <c r="B975" s="88">
        <v>968</v>
      </c>
      <c r="C975" s="51" t="s">
        <v>418</v>
      </c>
      <c r="D975" s="51" t="s">
        <v>1386</v>
      </c>
      <c r="E975" s="51" t="s">
        <v>1455</v>
      </c>
      <c r="F975" s="51">
        <v>4</v>
      </c>
      <c r="G975" s="51" t="s">
        <v>148</v>
      </c>
      <c r="H975" s="73">
        <v>33000000</v>
      </c>
      <c r="I975" s="51" t="s">
        <v>1449</v>
      </c>
      <c r="J975" s="51" t="s">
        <v>1450</v>
      </c>
      <c r="K975" s="51" t="s">
        <v>1387</v>
      </c>
      <c r="L975" s="89" t="s">
        <v>1388</v>
      </c>
    </row>
    <row r="976" spans="2:12" customFormat="1" ht="30" customHeight="1" x14ac:dyDescent="0.3">
      <c r="B976" s="88">
        <v>969</v>
      </c>
      <c r="C976" s="51" t="s">
        <v>418</v>
      </c>
      <c r="D976" s="51" t="s">
        <v>1386</v>
      </c>
      <c r="E976" s="51" t="s">
        <v>1441</v>
      </c>
      <c r="F976" s="51">
        <v>4</v>
      </c>
      <c r="G976" s="51" t="s">
        <v>2</v>
      </c>
      <c r="H976" s="73">
        <v>14289000</v>
      </c>
      <c r="I976" s="51" t="s">
        <v>1436</v>
      </c>
      <c r="J976" s="51" t="s">
        <v>1437</v>
      </c>
      <c r="K976" s="51" t="s">
        <v>1387</v>
      </c>
      <c r="L976" s="89" t="s">
        <v>1388</v>
      </c>
    </row>
    <row r="977" spans="2:12" customFormat="1" ht="30" customHeight="1" x14ac:dyDescent="0.3">
      <c r="B977" s="88">
        <v>970</v>
      </c>
      <c r="C977" s="51" t="s">
        <v>418</v>
      </c>
      <c r="D977" s="51" t="s">
        <v>1386</v>
      </c>
      <c r="E977" s="51" t="s">
        <v>58</v>
      </c>
      <c r="F977" s="51">
        <v>4</v>
      </c>
      <c r="G977" s="51" t="s">
        <v>1</v>
      </c>
      <c r="H977" s="73">
        <v>7620800</v>
      </c>
      <c r="I977" s="51" t="s">
        <v>203</v>
      </c>
      <c r="J977" s="51" t="s">
        <v>204</v>
      </c>
      <c r="K977" s="51" t="s">
        <v>1387</v>
      </c>
      <c r="L977" s="89" t="s">
        <v>326</v>
      </c>
    </row>
    <row r="978" spans="2:12" customFormat="1" ht="30" customHeight="1" x14ac:dyDescent="0.3">
      <c r="B978" s="94">
        <v>971</v>
      </c>
      <c r="C978" s="86" t="s">
        <v>418</v>
      </c>
      <c r="D978" s="65" t="s">
        <v>1386</v>
      </c>
      <c r="E978" s="65" t="s">
        <v>1389</v>
      </c>
      <c r="F978" s="65">
        <v>5</v>
      </c>
      <c r="G978" s="65" t="s">
        <v>0</v>
      </c>
      <c r="H978" s="78">
        <v>31502000</v>
      </c>
      <c r="I978" s="65" t="s">
        <v>1387</v>
      </c>
      <c r="J978" s="55" t="s">
        <v>1388</v>
      </c>
      <c r="K978" s="55" t="s">
        <v>1387</v>
      </c>
      <c r="L978" s="90" t="s">
        <v>1388</v>
      </c>
    </row>
    <row r="979" spans="2:12" customFormat="1" ht="30" customHeight="1" x14ac:dyDescent="0.3">
      <c r="B979" s="88">
        <v>972</v>
      </c>
      <c r="C979" s="51" t="s">
        <v>418</v>
      </c>
      <c r="D979" s="51" t="s">
        <v>1386</v>
      </c>
      <c r="E979" s="51" t="s">
        <v>1420</v>
      </c>
      <c r="F979" s="51">
        <v>5</v>
      </c>
      <c r="G979" s="51" t="s">
        <v>0</v>
      </c>
      <c r="H979" s="73">
        <f>17320000*1.1</f>
        <v>19052000</v>
      </c>
      <c r="I979" s="51" t="s">
        <v>1416</v>
      </c>
      <c r="J979" s="51" t="s">
        <v>1417</v>
      </c>
      <c r="K979" s="51" t="s">
        <v>1387</v>
      </c>
      <c r="L979" s="89" t="s">
        <v>1388</v>
      </c>
    </row>
    <row r="980" spans="2:12" customFormat="1" ht="30" customHeight="1" x14ac:dyDescent="0.3">
      <c r="B980" s="88">
        <v>973</v>
      </c>
      <c r="C980" s="51" t="s">
        <v>418</v>
      </c>
      <c r="D980" s="51" t="s">
        <v>1386</v>
      </c>
      <c r="E980" s="51" t="s">
        <v>1444</v>
      </c>
      <c r="F980" s="51">
        <v>5</v>
      </c>
      <c r="G980" s="51" t="s">
        <v>762</v>
      </c>
      <c r="H980" s="73">
        <v>9526000</v>
      </c>
      <c r="I980" s="51" t="s">
        <v>1436</v>
      </c>
      <c r="J980" s="51" t="s">
        <v>1437</v>
      </c>
      <c r="K980" s="51" t="s">
        <v>1387</v>
      </c>
      <c r="L980" s="89" t="s">
        <v>1388</v>
      </c>
    </row>
    <row r="981" spans="2:12" customFormat="1" ht="30" customHeight="1" x14ac:dyDescent="0.3">
      <c r="B981" s="88">
        <v>974</v>
      </c>
      <c r="C981" s="51" t="s">
        <v>418</v>
      </c>
      <c r="D981" s="51" t="s">
        <v>1386</v>
      </c>
      <c r="E981" s="51" t="s">
        <v>1442</v>
      </c>
      <c r="F981" s="51">
        <v>6</v>
      </c>
      <c r="G981" s="51" t="s">
        <v>2</v>
      </c>
      <c r="H981" s="73">
        <v>14289000</v>
      </c>
      <c r="I981" s="51" t="s">
        <v>1436</v>
      </c>
      <c r="J981" s="51" t="s">
        <v>1437</v>
      </c>
      <c r="K981" s="51" t="s">
        <v>1387</v>
      </c>
      <c r="L981" s="89" t="s">
        <v>1388</v>
      </c>
    </row>
    <row r="982" spans="2:12" customFormat="1" ht="30" customHeight="1" x14ac:dyDescent="0.3">
      <c r="B982" s="88">
        <v>975</v>
      </c>
      <c r="C982" s="51" t="s">
        <v>418</v>
      </c>
      <c r="D982" s="51" t="s">
        <v>1386</v>
      </c>
      <c r="E982" s="57" t="s">
        <v>1431</v>
      </c>
      <c r="F982" s="51">
        <v>6</v>
      </c>
      <c r="G982" s="51" t="s">
        <v>2</v>
      </c>
      <c r="H982" s="73">
        <v>5500000</v>
      </c>
      <c r="I982" s="51" t="s">
        <v>1423</v>
      </c>
      <c r="J982" s="51" t="s">
        <v>1424</v>
      </c>
      <c r="K982" s="51" t="s">
        <v>1387</v>
      </c>
      <c r="L982" s="89" t="s">
        <v>1388</v>
      </c>
    </row>
    <row r="983" spans="2:12" customFormat="1" ht="30" customHeight="1" x14ac:dyDescent="0.3">
      <c r="B983" s="88">
        <v>976</v>
      </c>
      <c r="C983" s="51" t="s">
        <v>418</v>
      </c>
      <c r="D983" s="51" t="s">
        <v>1386</v>
      </c>
      <c r="E983" s="51" t="s">
        <v>1458</v>
      </c>
      <c r="F983" s="51">
        <v>7</v>
      </c>
      <c r="G983" s="51" t="s">
        <v>148</v>
      </c>
      <c r="H983" s="73">
        <v>250000000</v>
      </c>
      <c r="I983" s="51" t="s">
        <v>1452</v>
      </c>
      <c r="J983" s="51" t="s">
        <v>1453</v>
      </c>
      <c r="K983" s="51" t="s">
        <v>1387</v>
      </c>
      <c r="L983" s="89" t="s">
        <v>1388</v>
      </c>
    </row>
    <row r="984" spans="2:12" customFormat="1" ht="30" customHeight="1" x14ac:dyDescent="0.3">
      <c r="B984" s="88">
        <v>977</v>
      </c>
      <c r="C984" s="51" t="s">
        <v>418</v>
      </c>
      <c r="D984" s="51" t="s">
        <v>1386</v>
      </c>
      <c r="E984" s="51" t="s">
        <v>1440</v>
      </c>
      <c r="F984" s="51">
        <v>8</v>
      </c>
      <c r="G984" s="51" t="s">
        <v>2</v>
      </c>
      <c r="H984" s="73">
        <v>14289000</v>
      </c>
      <c r="I984" s="51" t="s">
        <v>1436</v>
      </c>
      <c r="J984" s="51" t="s">
        <v>1437</v>
      </c>
      <c r="K984" s="51" t="s">
        <v>1387</v>
      </c>
      <c r="L984" s="89" t="s">
        <v>1388</v>
      </c>
    </row>
    <row r="985" spans="2:12" customFormat="1" ht="30" customHeight="1" x14ac:dyDescent="0.3">
      <c r="B985" s="88">
        <v>978</v>
      </c>
      <c r="C985" s="51" t="s">
        <v>418</v>
      </c>
      <c r="D985" s="51" t="s">
        <v>1386</v>
      </c>
      <c r="E985" s="57" t="s">
        <v>1433</v>
      </c>
      <c r="F985" s="51">
        <v>9</v>
      </c>
      <c r="G985" s="51" t="s">
        <v>0</v>
      </c>
      <c r="H985" s="73">
        <v>9500000</v>
      </c>
      <c r="I985" s="51" t="s">
        <v>1423</v>
      </c>
      <c r="J985" s="51" t="s">
        <v>1424</v>
      </c>
      <c r="K985" s="51" t="s">
        <v>1387</v>
      </c>
      <c r="L985" s="89" t="s">
        <v>1388</v>
      </c>
    </row>
    <row r="986" spans="2:12" customFormat="1" ht="30" customHeight="1" x14ac:dyDescent="0.3">
      <c r="B986" s="88">
        <v>979</v>
      </c>
      <c r="C986" s="51" t="s">
        <v>418</v>
      </c>
      <c r="D986" s="51" t="s">
        <v>1386</v>
      </c>
      <c r="E986" s="51" t="s">
        <v>1419</v>
      </c>
      <c r="F986" s="51">
        <v>10</v>
      </c>
      <c r="G986" s="51" t="s">
        <v>0</v>
      </c>
      <c r="H986" s="73">
        <f>17320000*1.1</f>
        <v>19052000</v>
      </c>
      <c r="I986" s="51" t="s">
        <v>1416</v>
      </c>
      <c r="J986" s="51" t="s">
        <v>1417</v>
      </c>
      <c r="K986" s="51" t="s">
        <v>1387</v>
      </c>
      <c r="L986" s="89" t="s">
        <v>1388</v>
      </c>
    </row>
    <row r="987" spans="2:12" customFormat="1" ht="30" customHeight="1" x14ac:dyDescent="0.3">
      <c r="B987" s="88">
        <v>980</v>
      </c>
      <c r="C987" s="51" t="s">
        <v>418</v>
      </c>
      <c r="D987" s="51" t="s">
        <v>1386</v>
      </c>
      <c r="E987" s="57" t="s">
        <v>1434</v>
      </c>
      <c r="F987" s="51">
        <v>10</v>
      </c>
      <c r="G987" s="51" t="s">
        <v>0</v>
      </c>
      <c r="H987" s="73">
        <v>11400000</v>
      </c>
      <c r="I987" s="51" t="s">
        <v>1423</v>
      </c>
      <c r="J987" s="51" t="s">
        <v>1424</v>
      </c>
      <c r="K987" s="51" t="s">
        <v>1387</v>
      </c>
      <c r="L987" s="89" t="s">
        <v>1388</v>
      </c>
    </row>
    <row r="988" spans="2:12" customFormat="1" ht="30" customHeight="1" x14ac:dyDescent="0.3">
      <c r="B988" s="88">
        <v>981</v>
      </c>
      <c r="C988" s="51" t="s">
        <v>418</v>
      </c>
      <c r="D988" s="51" t="s">
        <v>1386</v>
      </c>
      <c r="E988" s="51" t="s">
        <v>1421</v>
      </c>
      <c r="F988" s="51">
        <v>11</v>
      </c>
      <c r="G988" s="51" t="s">
        <v>2</v>
      </c>
      <c r="H988" s="73">
        <f>2598000*1.1</f>
        <v>2857800</v>
      </c>
      <c r="I988" s="51" t="s">
        <v>1416</v>
      </c>
      <c r="J988" s="51" t="s">
        <v>1417</v>
      </c>
      <c r="K988" s="51" t="s">
        <v>1387</v>
      </c>
      <c r="L988" s="89" t="s">
        <v>1388</v>
      </c>
    </row>
    <row r="989" spans="2:12" customFormat="1" ht="30" customHeight="1" x14ac:dyDescent="0.3">
      <c r="B989" s="92">
        <v>982</v>
      </c>
      <c r="C989" s="57" t="s">
        <v>418</v>
      </c>
      <c r="D989" s="64" t="s">
        <v>1195</v>
      </c>
      <c r="E989" s="64" t="s">
        <v>1194</v>
      </c>
      <c r="F989" s="64">
        <v>1</v>
      </c>
      <c r="G989" s="64" t="s">
        <v>2</v>
      </c>
      <c r="H989" s="77">
        <v>21538000</v>
      </c>
      <c r="I989" s="64" t="s">
        <v>1196</v>
      </c>
      <c r="J989" s="64" t="s">
        <v>1197</v>
      </c>
      <c r="K989" s="64" t="s">
        <v>1192</v>
      </c>
      <c r="L989" s="93" t="s">
        <v>5</v>
      </c>
    </row>
    <row r="990" spans="2:12" customFormat="1" ht="30" customHeight="1" x14ac:dyDescent="0.3">
      <c r="B990" s="92">
        <v>983</v>
      </c>
      <c r="C990" s="57" t="s">
        <v>418</v>
      </c>
      <c r="D990" s="64" t="s">
        <v>30</v>
      </c>
      <c r="E990" s="64" t="s">
        <v>109</v>
      </c>
      <c r="F990" s="64">
        <v>1</v>
      </c>
      <c r="G990" s="64" t="s">
        <v>0</v>
      </c>
      <c r="H990" s="77">
        <f>4515000*1.1</f>
        <v>4966500</v>
      </c>
      <c r="I990" s="55" t="s">
        <v>1191</v>
      </c>
      <c r="J990" s="55" t="s">
        <v>80</v>
      </c>
      <c r="K990" s="55" t="s">
        <v>1192</v>
      </c>
      <c r="L990" s="90" t="s">
        <v>1193</v>
      </c>
    </row>
    <row r="991" spans="2:12" customFormat="1" ht="30" customHeight="1" x14ac:dyDescent="0.3">
      <c r="B991" s="92">
        <v>984</v>
      </c>
      <c r="C991" s="57" t="s">
        <v>418</v>
      </c>
      <c r="D991" s="64" t="s">
        <v>1195</v>
      </c>
      <c r="E991" s="64" t="s">
        <v>1201</v>
      </c>
      <c r="F991" s="64">
        <v>1</v>
      </c>
      <c r="G991" s="64" t="s">
        <v>2</v>
      </c>
      <c r="H991" s="77">
        <v>3097000</v>
      </c>
      <c r="I991" s="64" t="s">
        <v>1196</v>
      </c>
      <c r="J991" s="64" t="s">
        <v>1197</v>
      </c>
      <c r="K991" s="64" t="s">
        <v>1192</v>
      </c>
      <c r="L991" s="93" t="s">
        <v>5</v>
      </c>
    </row>
    <row r="992" spans="2:12" customFormat="1" ht="30" customHeight="1" x14ac:dyDescent="0.3">
      <c r="B992" s="94">
        <v>985</v>
      </c>
      <c r="C992" s="86" t="s">
        <v>418</v>
      </c>
      <c r="D992" s="64" t="s">
        <v>1195</v>
      </c>
      <c r="E992" s="66" t="s">
        <v>1216</v>
      </c>
      <c r="F992" s="66">
        <v>2</v>
      </c>
      <c r="G992" s="65" t="s">
        <v>762</v>
      </c>
      <c r="H992" s="78">
        <v>33000000</v>
      </c>
      <c r="I992" s="65" t="s">
        <v>1207</v>
      </c>
      <c r="J992" s="65" t="s">
        <v>1208</v>
      </c>
      <c r="K992" s="65" t="s">
        <v>1192</v>
      </c>
      <c r="L992" s="95" t="s">
        <v>1193</v>
      </c>
    </row>
    <row r="993" spans="2:12" customFormat="1" ht="30" customHeight="1" x14ac:dyDescent="0.3">
      <c r="B993" s="88">
        <v>986</v>
      </c>
      <c r="C993" s="51" t="s">
        <v>418</v>
      </c>
      <c r="D993" s="55" t="s">
        <v>1195</v>
      </c>
      <c r="E993" s="64" t="s">
        <v>1209</v>
      </c>
      <c r="F993" s="64">
        <v>2</v>
      </c>
      <c r="G993" s="55" t="s">
        <v>2</v>
      </c>
      <c r="H993" s="77">
        <v>30000000</v>
      </c>
      <c r="I993" s="55" t="s">
        <v>1210</v>
      </c>
      <c r="J993" s="55" t="s">
        <v>1211</v>
      </c>
      <c r="K993" s="55" t="s">
        <v>1192</v>
      </c>
      <c r="L993" s="90" t="s">
        <v>1193</v>
      </c>
    </row>
    <row r="994" spans="2:12" customFormat="1" ht="30" customHeight="1" x14ac:dyDescent="0.3">
      <c r="B994" s="92">
        <v>987</v>
      </c>
      <c r="C994" s="57" t="s">
        <v>418</v>
      </c>
      <c r="D994" s="64" t="s">
        <v>1195</v>
      </c>
      <c r="E994" s="64" t="s">
        <v>1212</v>
      </c>
      <c r="F994" s="64">
        <v>2</v>
      </c>
      <c r="G994" s="64" t="s">
        <v>762</v>
      </c>
      <c r="H994" s="77">
        <v>4400000</v>
      </c>
      <c r="I994" s="64" t="s">
        <v>1196</v>
      </c>
      <c r="J994" s="64" t="s">
        <v>1197</v>
      </c>
      <c r="K994" s="64" t="s">
        <v>1192</v>
      </c>
      <c r="L994" s="93" t="s">
        <v>5</v>
      </c>
    </row>
    <row r="995" spans="2:12" customFormat="1" ht="30" customHeight="1" x14ac:dyDescent="0.3">
      <c r="B995" s="94">
        <v>988</v>
      </c>
      <c r="C995" s="86" t="s">
        <v>418</v>
      </c>
      <c r="D995" s="65" t="s">
        <v>1195</v>
      </c>
      <c r="E995" s="66" t="s">
        <v>1222</v>
      </c>
      <c r="F995" s="66">
        <v>3</v>
      </c>
      <c r="G995" s="65" t="s">
        <v>762</v>
      </c>
      <c r="H995" s="78">
        <v>5500000</v>
      </c>
      <c r="I995" s="65" t="s">
        <v>1214</v>
      </c>
      <c r="J995" s="65" t="s">
        <v>1223</v>
      </c>
      <c r="K995" s="65" t="s">
        <v>1192</v>
      </c>
      <c r="L995" s="95" t="s">
        <v>1193</v>
      </c>
    </row>
    <row r="996" spans="2:12" customFormat="1" ht="30" customHeight="1" x14ac:dyDescent="0.3">
      <c r="B996" s="94">
        <v>989</v>
      </c>
      <c r="C996" s="86" t="s">
        <v>418</v>
      </c>
      <c r="D996" s="65" t="s">
        <v>1195</v>
      </c>
      <c r="E996" s="66" t="s">
        <v>1238</v>
      </c>
      <c r="F996" s="66">
        <v>4</v>
      </c>
      <c r="G996" s="65" t="s">
        <v>861</v>
      </c>
      <c r="H996" s="78">
        <v>35530000</v>
      </c>
      <c r="I996" s="65" t="s">
        <v>1214</v>
      </c>
      <c r="J996" s="65" t="s">
        <v>1239</v>
      </c>
      <c r="K996" s="65" t="s">
        <v>1192</v>
      </c>
      <c r="L996" s="95" t="s">
        <v>1193</v>
      </c>
    </row>
    <row r="997" spans="2:12" customFormat="1" ht="30" customHeight="1" x14ac:dyDescent="0.3">
      <c r="B997" s="92">
        <v>990</v>
      </c>
      <c r="C997" s="57" t="s">
        <v>418</v>
      </c>
      <c r="D997" s="64" t="s">
        <v>1195</v>
      </c>
      <c r="E997" s="64" t="s">
        <v>1230</v>
      </c>
      <c r="F997" s="64">
        <v>4</v>
      </c>
      <c r="G997" s="64" t="s">
        <v>2</v>
      </c>
      <c r="H997" s="77">
        <v>4950000</v>
      </c>
      <c r="I997" s="64" t="s">
        <v>1210</v>
      </c>
      <c r="J997" s="64" t="s">
        <v>1211</v>
      </c>
      <c r="K997" s="64" t="s">
        <v>1192</v>
      </c>
      <c r="L997" s="93" t="s">
        <v>1193</v>
      </c>
    </row>
    <row r="998" spans="2:12" customFormat="1" ht="30" customHeight="1" x14ac:dyDescent="0.3">
      <c r="B998" s="88">
        <v>991</v>
      </c>
      <c r="C998" s="51" t="s">
        <v>418</v>
      </c>
      <c r="D998" s="64" t="s">
        <v>30</v>
      </c>
      <c r="E998" s="64" t="s">
        <v>1229</v>
      </c>
      <c r="F998" s="64">
        <v>4</v>
      </c>
      <c r="G998" s="55" t="s">
        <v>2</v>
      </c>
      <c r="H998" s="77">
        <v>1980000</v>
      </c>
      <c r="I998" s="55" t="s">
        <v>1210</v>
      </c>
      <c r="J998" s="55" t="s">
        <v>1211</v>
      </c>
      <c r="K998" s="55" t="s">
        <v>1192</v>
      </c>
      <c r="L998" s="90" t="s">
        <v>1193</v>
      </c>
    </row>
    <row r="999" spans="2:12" customFormat="1" ht="30" customHeight="1" x14ac:dyDescent="0.3">
      <c r="B999" s="94">
        <v>992</v>
      </c>
      <c r="C999" s="86" t="s">
        <v>418</v>
      </c>
      <c r="D999" s="65" t="s">
        <v>1195</v>
      </c>
      <c r="E999" s="66" t="s">
        <v>1250</v>
      </c>
      <c r="F999" s="66">
        <v>5</v>
      </c>
      <c r="G999" s="65" t="s">
        <v>0</v>
      </c>
      <c r="H999" s="78">
        <v>33000000</v>
      </c>
      <c r="I999" s="65" t="s">
        <v>1207</v>
      </c>
      <c r="J999" s="65" t="s">
        <v>1208</v>
      </c>
      <c r="K999" s="65" t="s">
        <v>1192</v>
      </c>
      <c r="L999" s="95" t="s">
        <v>1193</v>
      </c>
    </row>
    <row r="1000" spans="2:12" customFormat="1" ht="30" customHeight="1" x14ac:dyDescent="0.3">
      <c r="B1000" s="94">
        <v>993</v>
      </c>
      <c r="C1000" s="86" t="s">
        <v>418</v>
      </c>
      <c r="D1000" s="65" t="s">
        <v>1195</v>
      </c>
      <c r="E1000" s="66" t="s">
        <v>1248</v>
      </c>
      <c r="F1000" s="66">
        <v>5</v>
      </c>
      <c r="G1000" s="65" t="s">
        <v>861</v>
      </c>
      <c r="H1000" s="78">
        <v>21890000</v>
      </c>
      <c r="I1000" s="65" t="s">
        <v>1214</v>
      </c>
      <c r="J1000" s="65" t="s">
        <v>1249</v>
      </c>
      <c r="K1000" s="65" t="s">
        <v>1199</v>
      </c>
      <c r="L1000" s="95" t="s">
        <v>1237</v>
      </c>
    </row>
    <row r="1001" spans="2:12" customFormat="1" ht="30" customHeight="1" x14ac:dyDescent="0.3">
      <c r="B1001" s="94">
        <v>994</v>
      </c>
      <c r="C1001" s="86" t="s">
        <v>418</v>
      </c>
      <c r="D1001" s="65" t="s">
        <v>1195</v>
      </c>
      <c r="E1001" s="66" t="s">
        <v>1251</v>
      </c>
      <c r="F1001" s="66">
        <v>5</v>
      </c>
      <c r="G1001" s="65" t="s">
        <v>0</v>
      </c>
      <c r="H1001" s="78">
        <v>16500000</v>
      </c>
      <c r="I1001" s="65" t="s">
        <v>1207</v>
      </c>
      <c r="J1001" s="65" t="s">
        <v>1208</v>
      </c>
      <c r="K1001" s="65" t="s">
        <v>1192</v>
      </c>
      <c r="L1001" s="95" t="s">
        <v>1193</v>
      </c>
    </row>
    <row r="1002" spans="2:12" customFormat="1" ht="30" customHeight="1" x14ac:dyDescent="0.3">
      <c r="B1002" s="94">
        <v>995</v>
      </c>
      <c r="C1002" s="86" t="s">
        <v>418</v>
      </c>
      <c r="D1002" s="65" t="s">
        <v>1195</v>
      </c>
      <c r="E1002" s="66" t="s">
        <v>1255</v>
      </c>
      <c r="F1002" s="66">
        <v>5</v>
      </c>
      <c r="G1002" s="65" t="s">
        <v>0</v>
      </c>
      <c r="H1002" s="78">
        <v>7209400</v>
      </c>
      <c r="I1002" s="65" t="s">
        <v>1242</v>
      </c>
      <c r="J1002" s="65" t="s">
        <v>1243</v>
      </c>
      <c r="K1002" s="65" t="s">
        <v>1192</v>
      </c>
      <c r="L1002" s="95" t="s">
        <v>1193</v>
      </c>
    </row>
    <row r="1003" spans="2:12" customFormat="1" ht="30" customHeight="1" x14ac:dyDescent="0.3">
      <c r="B1003" s="94">
        <v>996</v>
      </c>
      <c r="C1003" s="86" t="s">
        <v>418</v>
      </c>
      <c r="D1003" s="65" t="s">
        <v>1195</v>
      </c>
      <c r="E1003" s="66" t="s">
        <v>1256</v>
      </c>
      <c r="F1003" s="66">
        <v>5</v>
      </c>
      <c r="G1003" s="65" t="s">
        <v>0</v>
      </c>
      <c r="H1003" s="78">
        <v>6138000</v>
      </c>
      <c r="I1003" s="65" t="s">
        <v>1242</v>
      </c>
      <c r="J1003" s="65" t="s">
        <v>1243</v>
      </c>
      <c r="K1003" s="65" t="s">
        <v>1192</v>
      </c>
      <c r="L1003" s="95" t="s">
        <v>1193</v>
      </c>
    </row>
    <row r="1004" spans="2:12" customFormat="1" ht="30" customHeight="1" x14ac:dyDescent="0.3">
      <c r="B1004" s="92">
        <v>997</v>
      </c>
      <c r="C1004" s="57" t="s">
        <v>418</v>
      </c>
      <c r="D1004" s="57" t="s">
        <v>30</v>
      </c>
      <c r="E1004" s="57" t="s">
        <v>1244</v>
      </c>
      <c r="F1004" s="57">
        <v>5</v>
      </c>
      <c r="G1004" s="57" t="s">
        <v>2</v>
      </c>
      <c r="H1004" s="74">
        <v>4800000</v>
      </c>
      <c r="I1004" s="51" t="s">
        <v>335</v>
      </c>
      <c r="J1004" s="51" t="s">
        <v>78</v>
      </c>
      <c r="K1004" s="51" t="s">
        <v>417</v>
      </c>
      <c r="L1004" s="89" t="s">
        <v>5</v>
      </c>
    </row>
    <row r="1005" spans="2:12" customFormat="1" ht="30" customHeight="1" x14ac:dyDescent="0.3">
      <c r="B1005" s="88">
        <v>998</v>
      </c>
      <c r="C1005" s="51" t="s">
        <v>418</v>
      </c>
      <c r="D1005" s="65" t="s">
        <v>1195</v>
      </c>
      <c r="E1005" s="57" t="s">
        <v>1260</v>
      </c>
      <c r="F1005" s="57">
        <v>5</v>
      </c>
      <c r="G1005" s="51" t="s">
        <v>2</v>
      </c>
      <c r="H1005" s="73">
        <v>4000000</v>
      </c>
      <c r="I1005" s="51" t="s">
        <v>1227</v>
      </c>
      <c r="J1005" s="51" t="s">
        <v>1228</v>
      </c>
      <c r="K1005" s="51" t="s">
        <v>1199</v>
      </c>
      <c r="L1005" s="89" t="s">
        <v>1205</v>
      </c>
    </row>
    <row r="1006" spans="2:12" s="37" customFormat="1" ht="30" customHeight="1" x14ac:dyDescent="0.3">
      <c r="B1006" s="94">
        <v>999</v>
      </c>
      <c r="C1006" s="86" t="s">
        <v>418</v>
      </c>
      <c r="D1006" s="65" t="s">
        <v>1195</v>
      </c>
      <c r="E1006" s="66" t="s">
        <v>1254</v>
      </c>
      <c r="F1006" s="66">
        <v>5</v>
      </c>
      <c r="G1006" s="65" t="s">
        <v>0</v>
      </c>
      <c r="H1006" s="78">
        <v>1084600</v>
      </c>
      <c r="I1006" s="65" t="s">
        <v>1242</v>
      </c>
      <c r="J1006" s="65" t="s">
        <v>1243</v>
      </c>
      <c r="K1006" s="65" t="s">
        <v>1192</v>
      </c>
      <c r="L1006" s="95" t="s">
        <v>1193</v>
      </c>
    </row>
    <row r="1007" spans="2:12" customFormat="1" ht="30" customHeight="1" x14ac:dyDescent="0.3">
      <c r="B1007" s="94">
        <v>1000</v>
      </c>
      <c r="C1007" s="86" t="s">
        <v>418</v>
      </c>
      <c r="D1007" s="65" t="s">
        <v>1195</v>
      </c>
      <c r="E1007" s="66" t="s">
        <v>1264</v>
      </c>
      <c r="F1007" s="66">
        <v>6</v>
      </c>
      <c r="G1007" s="65" t="s">
        <v>861</v>
      </c>
      <c r="H1007" s="78">
        <v>198000000</v>
      </c>
      <c r="I1007" s="65" t="s">
        <v>1214</v>
      </c>
      <c r="J1007" s="65" t="s">
        <v>1265</v>
      </c>
      <c r="K1007" s="65" t="s">
        <v>1192</v>
      </c>
      <c r="L1007" s="95" t="s">
        <v>1221</v>
      </c>
    </row>
    <row r="1008" spans="2:12" s="32" customFormat="1" ht="30" customHeight="1" x14ac:dyDescent="0.3">
      <c r="B1008" s="92">
        <v>1001</v>
      </c>
      <c r="C1008" s="57" t="s">
        <v>418</v>
      </c>
      <c r="D1008" s="64" t="s">
        <v>1195</v>
      </c>
      <c r="E1008" s="64" t="s">
        <v>1262</v>
      </c>
      <c r="F1008" s="64">
        <v>6</v>
      </c>
      <c r="G1008" s="64" t="s">
        <v>0</v>
      </c>
      <c r="H1008" s="77">
        <v>26801000</v>
      </c>
      <c r="I1008" s="64" t="s">
        <v>1196</v>
      </c>
      <c r="J1008" s="64" t="s">
        <v>1197</v>
      </c>
      <c r="K1008" s="64" t="s">
        <v>1192</v>
      </c>
      <c r="L1008" s="93" t="s">
        <v>5</v>
      </c>
    </row>
    <row r="1009" spans="2:12" customFormat="1" ht="30" customHeight="1" x14ac:dyDescent="0.3">
      <c r="B1009" s="92">
        <v>1002</v>
      </c>
      <c r="C1009" s="57" t="s">
        <v>418</v>
      </c>
      <c r="D1009" s="64" t="s">
        <v>30</v>
      </c>
      <c r="E1009" s="64" t="s">
        <v>387</v>
      </c>
      <c r="F1009" s="64">
        <v>6</v>
      </c>
      <c r="G1009" s="64" t="s">
        <v>0</v>
      </c>
      <c r="H1009" s="77">
        <f>10185000*1.1</f>
        <v>11203500</v>
      </c>
      <c r="I1009" s="55" t="s">
        <v>1191</v>
      </c>
      <c r="J1009" s="55" t="s">
        <v>80</v>
      </c>
      <c r="K1009" s="55" t="s">
        <v>1192</v>
      </c>
      <c r="L1009" s="90" t="s">
        <v>1193</v>
      </c>
    </row>
    <row r="1010" spans="2:12" customFormat="1" ht="30" customHeight="1" x14ac:dyDescent="0.3">
      <c r="B1010" s="92">
        <v>1003</v>
      </c>
      <c r="C1010" s="57" t="s">
        <v>418</v>
      </c>
      <c r="D1010" s="64" t="s">
        <v>1195</v>
      </c>
      <c r="E1010" s="64" t="s">
        <v>1263</v>
      </c>
      <c r="F1010" s="64">
        <v>6</v>
      </c>
      <c r="G1010" s="64" t="s">
        <v>2</v>
      </c>
      <c r="H1010" s="77">
        <v>4474000</v>
      </c>
      <c r="I1010" s="64" t="s">
        <v>1196</v>
      </c>
      <c r="J1010" s="64" t="s">
        <v>1197</v>
      </c>
      <c r="K1010" s="64" t="s">
        <v>1192</v>
      </c>
      <c r="L1010" s="93" t="s">
        <v>5</v>
      </c>
    </row>
    <row r="1011" spans="2:12" customFormat="1" ht="30" customHeight="1" x14ac:dyDescent="0.3">
      <c r="B1011" s="94">
        <v>1004</v>
      </c>
      <c r="C1011" s="86" t="s">
        <v>418</v>
      </c>
      <c r="D1011" s="65" t="s">
        <v>1195</v>
      </c>
      <c r="E1011" s="66" t="s">
        <v>1267</v>
      </c>
      <c r="F1011" s="66">
        <v>6</v>
      </c>
      <c r="G1011" s="65" t="s">
        <v>2</v>
      </c>
      <c r="H1011" s="78">
        <v>550000</v>
      </c>
      <c r="I1011" s="65" t="s">
        <v>1242</v>
      </c>
      <c r="J1011" s="65" t="s">
        <v>1243</v>
      </c>
      <c r="K1011" s="65" t="s">
        <v>1192</v>
      </c>
      <c r="L1011" s="95" t="s">
        <v>1193</v>
      </c>
    </row>
    <row r="1012" spans="2:12" customFormat="1" ht="30" customHeight="1" x14ac:dyDescent="0.3">
      <c r="B1012" s="92">
        <v>1005</v>
      </c>
      <c r="C1012" s="57" t="s">
        <v>418</v>
      </c>
      <c r="D1012" s="64" t="s">
        <v>1195</v>
      </c>
      <c r="E1012" s="64" t="s">
        <v>1270</v>
      </c>
      <c r="F1012" s="64">
        <v>7</v>
      </c>
      <c r="G1012" s="64" t="s">
        <v>0</v>
      </c>
      <c r="H1012" s="77">
        <v>21428000</v>
      </c>
      <c r="I1012" s="64" t="s">
        <v>1196</v>
      </c>
      <c r="J1012" s="64" t="s">
        <v>1197</v>
      </c>
      <c r="K1012" s="64" t="s">
        <v>1192</v>
      </c>
      <c r="L1012" s="93" t="s">
        <v>5</v>
      </c>
    </row>
    <row r="1013" spans="2:12" customFormat="1" ht="30" customHeight="1" x14ac:dyDescent="0.3">
      <c r="B1013" s="88">
        <v>1006</v>
      </c>
      <c r="C1013" s="51" t="s">
        <v>418</v>
      </c>
      <c r="D1013" s="55" t="s">
        <v>1195</v>
      </c>
      <c r="E1013" s="64" t="s">
        <v>1268</v>
      </c>
      <c r="F1013" s="64">
        <v>7</v>
      </c>
      <c r="G1013" s="55" t="s">
        <v>2</v>
      </c>
      <c r="H1013" s="77">
        <v>19800000</v>
      </c>
      <c r="I1013" s="55" t="s">
        <v>1210</v>
      </c>
      <c r="J1013" s="55" t="s">
        <v>1211</v>
      </c>
      <c r="K1013" s="55" t="s">
        <v>1192</v>
      </c>
      <c r="L1013" s="90" t="s">
        <v>1193</v>
      </c>
    </row>
    <row r="1014" spans="2:12" customFormat="1" ht="30" customHeight="1" x14ac:dyDescent="0.3">
      <c r="B1014" s="94">
        <v>1007</v>
      </c>
      <c r="C1014" s="86" t="s">
        <v>418</v>
      </c>
      <c r="D1014" s="65" t="s">
        <v>1195</v>
      </c>
      <c r="E1014" s="66" t="s">
        <v>1276</v>
      </c>
      <c r="F1014" s="66">
        <v>7</v>
      </c>
      <c r="G1014" s="65" t="s">
        <v>0</v>
      </c>
      <c r="H1014" s="78">
        <v>9680000</v>
      </c>
      <c r="I1014" s="65" t="s">
        <v>1242</v>
      </c>
      <c r="J1014" s="65" t="s">
        <v>1243</v>
      </c>
      <c r="K1014" s="65" t="s">
        <v>1192</v>
      </c>
      <c r="L1014" s="95" t="s">
        <v>1193</v>
      </c>
    </row>
    <row r="1015" spans="2:12" customFormat="1" ht="30" customHeight="1" x14ac:dyDescent="0.3">
      <c r="B1015" s="94">
        <v>1008</v>
      </c>
      <c r="C1015" s="86" t="s">
        <v>418</v>
      </c>
      <c r="D1015" s="65" t="s">
        <v>1195</v>
      </c>
      <c r="E1015" s="66" t="s">
        <v>1275</v>
      </c>
      <c r="F1015" s="66">
        <v>7</v>
      </c>
      <c r="G1015" s="65" t="s">
        <v>0</v>
      </c>
      <c r="H1015" s="78">
        <v>4840000</v>
      </c>
      <c r="I1015" s="65" t="s">
        <v>1242</v>
      </c>
      <c r="J1015" s="65" t="s">
        <v>1243</v>
      </c>
      <c r="K1015" s="65" t="s">
        <v>1192</v>
      </c>
      <c r="L1015" s="95" t="s">
        <v>1193</v>
      </c>
    </row>
    <row r="1016" spans="2:12" customFormat="1" ht="30" customHeight="1" x14ac:dyDescent="0.3">
      <c r="B1016" s="92">
        <v>1009</v>
      </c>
      <c r="C1016" s="57" t="s">
        <v>418</v>
      </c>
      <c r="D1016" s="64" t="s">
        <v>1195</v>
      </c>
      <c r="E1016" s="64" t="s">
        <v>1269</v>
      </c>
      <c r="F1016" s="64">
        <v>7</v>
      </c>
      <c r="G1016" s="64" t="s">
        <v>2</v>
      </c>
      <c r="H1016" s="77">
        <v>3850000</v>
      </c>
      <c r="I1016" s="64" t="s">
        <v>1210</v>
      </c>
      <c r="J1016" s="64" t="s">
        <v>1211</v>
      </c>
      <c r="K1016" s="64" t="s">
        <v>1192</v>
      </c>
      <c r="L1016" s="93" t="s">
        <v>1193</v>
      </c>
    </row>
    <row r="1017" spans="2:12" customFormat="1" ht="30" customHeight="1" x14ac:dyDescent="0.3">
      <c r="B1017" s="94">
        <v>1010</v>
      </c>
      <c r="C1017" s="86" t="s">
        <v>418</v>
      </c>
      <c r="D1017" s="65" t="s">
        <v>1195</v>
      </c>
      <c r="E1017" s="66" t="s">
        <v>1280</v>
      </c>
      <c r="F1017" s="66">
        <v>8</v>
      </c>
      <c r="G1017" s="65" t="s">
        <v>0</v>
      </c>
      <c r="H1017" s="78">
        <v>18700000</v>
      </c>
      <c r="I1017" s="65" t="s">
        <v>1207</v>
      </c>
      <c r="J1017" s="65" t="s">
        <v>1208</v>
      </c>
      <c r="K1017" s="65" t="s">
        <v>1192</v>
      </c>
      <c r="L1017" s="95" t="s">
        <v>1193</v>
      </c>
    </row>
    <row r="1018" spans="2:12" customFormat="1" ht="30" customHeight="1" x14ac:dyDescent="0.3">
      <c r="B1018" s="94">
        <v>1011</v>
      </c>
      <c r="C1018" s="86" t="s">
        <v>418</v>
      </c>
      <c r="D1018" s="65" t="s">
        <v>1195</v>
      </c>
      <c r="E1018" s="66" t="s">
        <v>991</v>
      </c>
      <c r="F1018" s="66">
        <v>9</v>
      </c>
      <c r="G1018" s="65" t="s">
        <v>2</v>
      </c>
      <c r="H1018" s="78">
        <v>11000000</v>
      </c>
      <c r="I1018" s="65" t="s">
        <v>1214</v>
      </c>
      <c r="J1018" s="65" t="s">
        <v>1288</v>
      </c>
      <c r="K1018" s="65" t="s">
        <v>1192</v>
      </c>
      <c r="L1018" s="95" t="s">
        <v>1221</v>
      </c>
    </row>
    <row r="1019" spans="2:12" customFormat="1" ht="30" customHeight="1" x14ac:dyDescent="0.3">
      <c r="B1019" s="88">
        <v>1012</v>
      </c>
      <c r="C1019" s="51" t="s">
        <v>418</v>
      </c>
      <c r="D1019" s="55" t="s">
        <v>1195</v>
      </c>
      <c r="E1019" s="64" t="s">
        <v>1284</v>
      </c>
      <c r="F1019" s="64">
        <v>9</v>
      </c>
      <c r="G1019" s="55" t="s">
        <v>2</v>
      </c>
      <c r="H1019" s="77">
        <v>4840000</v>
      </c>
      <c r="I1019" s="55" t="s">
        <v>1210</v>
      </c>
      <c r="J1019" s="55" t="s">
        <v>1211</v>
      </c>
      <c r="K1019" s="55" t="s">
        <v>1192</v>
      </c>
      <c r="L1019" s="90" t="s">
        <v>1193</v>
      </c>
    </row>
    <row r="1020" spans="2:12" customFormat="1" ht="30" customHeight="1" x14ac:dyDescent="0.3">
      <c r="B1020" s="88">
        <v>1013</v>
      </c>
      <c r="C1020" s="51" t="s">
        <v>418</v>
      </c>
      <c r="D1020" s="64" t="s">
        <v>30</v>
      </c>
      <c r="E1020" s="57" t="s">
        <v>1289</v>
      </c>
      <c r="F1020" s="57">
        <v>10</v>
      </c>
      <c r="G1020" s="51" t="s">
        <v>2</v>
      </c>
      <c r="H1020" s="73">
        <v>2000000</v>
      </c>
      <c r="I1020" s="51" t="s">
        <v>1258</v>
      </c>
      <c r="J1020" s="51" t="s">
        <v>1259</v>
      </c>
      <c r="K1020" s="51" t="s">
        <v>1199</v>
      </c>
      <c r="L1020" s="89" t="s">
        <v>1205</v>
      </c>
    </row>
    <row r="1021" spans="2:12" customFormat="1" ht="30" customHeight="1" x14ac:dyDescent="0.3">
      <c r="B1021" s="92">
        <v>1014</v>
      </c>
      <c r="C1021" s="57" t="s">
        <v>418</v>
      </c>
      <c r="D1021" s="57" t="s">
        <v>30</v>
      </c>
      <c r="E1021" s="57" t="s">
        <v>1290</v>
      </c>
      <c r="F1021" s="57">
        <v>11</v>
      </c>
      <c r="G1021" s="57" t="s">
        <v>2</v>
      </c>
      <c r="H1021" s="74">
        <v>4800000</v>
      </c>
      <c r="I1021" s="51" t="s">
        <v>335</v>
      </c>
      <c r="J1021" s="51" t="s">
        <v>78</v>
      </c>
      <c r="K1021" s="51" t="s">
        <v>417</v>
      </c>
      <c r="L1021" s="89" t="s">
        <v>5</v>
      </c>
    </row>
    <row r="1022" spans="2:12" customFormat="1" ht="30" customHeight="1" x14ac:dyDescent="0.3">
      <c r="B1022" s="92">
        <v>1015</v>
      </c>
      <c r="C1022" s="57" t="s">
        <v>418</v>
      </c>
      <c r="D1022" s="64" t="s">
        <v>30</v>
      </c>
      <c r="E1022" s="64" t="s">
        <v>87</v>
      </c>
      <c r="F1022" s="64">
        <v>12</v>
      </c>
      <c r="G1022" s="64" t="s">
        <v>0</v>
      </c>
      <c r="H1022" s="77">
        <v>226704940</v>
      </c>
      <c r="I1022" s="55" t="s">
        <v>1191</v>
      </c>
      <c r="J1022" s="55" t="s">
        <v>80</v>
      </c>
      <c r="K1022" s="55" t="s">
        <v>1192</v>
      </c>
      <c r="L1022" s="90" t="s">
        <v>1193</v>
      </c>
    </row>
    <row r="1023" spans="2:12" customFormat="1" ht="30" customHeight="1" x14ac:dyDescent="0.3">
      <c r="B1023" s="88">
        <v>1016</v>
      </c>
      <c r="C1023" s="51" t="s">
        <v>418</v>
      </c>
      <c r="D1023" s="51" t="s">
        <v>2222</v>
      </c>
      <c r="E1023" s="51" t="s">
        <v>2257</v>
      </c>
      <c r="F1023" s="51">
        <v>1</v>
      </c>
      <c r="G1023" s="51" t="s">
        <v>2</v>
      </c>
      <c r="H1023" s="73">
        <v>5250000</v>
      </c>
      <c r="I1023" s="51" t="s">
        <v>2258</v>
      </c>
      <c r="J1023" s="51" t="s">
        <v>2259</v>
      </c>
      <c r="K1023" s="51" t="s">
        <v>2232</v>
      </c>
      <c r="L1023" s="89" t="s">
        <v>2238</v>
      </c>
    </row>
    <row r="1024" spans="2:12" customFormat="1" ht="30" customHeight="1" x14ac:dyDescent="0.3">
      <c r="B1024" s="88">
        <v>1017</v>
      </c>
      <c r="C1024" s="51" t="s">
        <v>418</v>
      </c>
      <c r="D1024" s="51" t="s">
        <v>2222</v>
      </c>
      <c r="E1024" s="51" t="s">
        <v>2260</v>
      </c>
      <c r="F1024" s="51">
        <v>1</v>
      </c>
      <c r="G1024" s="51" t="s">
        <v>2</v>
      </c>
      <c r="H1024" s="73">
        <v>5250000</v>
      </c>
      <c r="I1024" s="51" t="s">
        <v>2258</v>
      </c>
      <c r="J1024" s="51" t="s">
        <v>2259</v>
      </c>
      <c r="K1024" s="51" t="s">
        <v>2232</v>
      </c>
      <c r="L1024" s="89" t="s">
        <v>2238</v>
      </c>
    </row>
    <row r="1025" spans="2:12" customFormat="1" ht="30" customHeight="1" x14ac:dyDescent="0.3">
      <c r="B1025" s="88">
        <v>1018</v>
      </c>
      <c r="C1025" s="51" t="s">
        <v>418</v>
      </c>
      <c r="D1025" s="51" t="s">
        <v>2222</v>
      </c>
      <c r="E1025" s="51" t="s">
        <v>2302</v>
      </c>
      <c r="F1025" s="51">
        <v>1</v>
      </c>
      <c r="G1025" s="51" t="s">
        <v>2</v>
      </c>
      <c r="H1025" s="73">
        <v>4500000</v>
      </c>
      <c r="I1025" s="51" t="s">
        <v>2300</v>
      </c>
      <c r="J1025" s="51" t="s">
        <v>2301</v>
      </c>
      <c r="K1025" s="51" t="s">
        <v>2232</v>
      </c>
      <c r="L1025" s="89" t="s">
        <v>2233</v>
      </c>
    </row>
    <row r="1026" spans="2:12" customFormat="1" ht="30" customHeight="1" x14ac:dyDescent="0.3">
      <c r="B1026" s="88">
        <v>1019</v>
      </c>
      <c r="C1026" s="51" t="s">
        <v>418</v>
      </c>
      <c r="D1026" s="51" t="s">
        <v>153</v>
      </c>
      <c r="E1026" s="51" t="s">
        <v>2285</v>
      </c>
      <c r="F1026" s="51">
        <v>2</v>
      </c>
      <c r="G1026" s="51" t="s">
        <v>0</v>
      </c>
      <c r="H1026" s="73">
        <v>154000000</v>
      </c>
      <c r="I1026" s="51" t="s">
        <v>2286</v>
      </c>
      <c r="J1026" s="51" t="s">
        <v>2287</v>
      </c>
      <c r="K1026" s="51" t="s">
        <v>2232</v>
      </c>
      <c r="L1026" s="89" t="s">
        <v>2233</v>
      </c>
    </row>
    <row r="1027" spans="2:12" customFormat="1" ht="30" customHeight="1" x14ac:dyDescent="0.3">
      <c r="B1027" s="88">
        <v>1020</v>
      </c>
      <c r="C1027" s="51" t="s">
        <v>418</v>
      </c>
      <c r="D1027" s="51" t="s">
        <v>153</v>
      </c>
      <c r="E1027" s="51" t="s">
        <v>2235</v>
      </c>
      <c r="F1027" s="51">
        <v>2</v>
      </c>
      <c r="G1027" s="51" t="s">
        <v>2</v>
      </c>
      <c r="H1027" s="74">
        <v>8800000</v>
      </c>
      <c r="I1027" s="51" t="s">
        <v>2236</v>
      </c>
      <c r="J1027" s="51" t="s">
        <v>228</v>
      </c>
      <c r="K1027" s="51" t="s">
        <v>2237</v>
      </c>
      <c r="L1027" s="89" t="s">
        <v>2238</v>
      </c>
    </row>
    <row r="1028" spans="2:12" customFormat="1" ht="30" customHeight="1" x14ac:dyDescent="0.3">
      <c r="B1028" s="88">
        <v>1021</v>
      </c>
      <c r="C1028" s="51" t="s">
        <v>418</v>
      </c>
      <c r="D1028" s="51" t="s">
        <v>153</v>
      </c>
      <c r="E1028" s="51" t="s">
        <v>2255</v>
      </c>
      <c r="F1028" s="51">
        <v>3</v>
      </c>
      <c r="G1028" s="51" t="s">
        <v>0</v>
      </c>
      <c r="H1028" s="73">
        <v>100000000</v>
      </c>
      <c r="I1028" s="51" t="s">
        <v>347</v>
      </c>
      <c r="J1028" s="51" t="s">
        <v>348</v>
      </c>
      <c r="K1028" s="51" t="s">
        <v>144</v>
      </c>
      <c r="L1028" s="89" t="s">
        <v>2238</v>
      </c>
    </row>
    <row r="1029" spans="2:12" customFormat="1" ht="30" customHeight="1" x14ac:dyDescent="0.3">
      <c r="B1029" s="92">
        <v>1022</v>
      </c>
      <c r="C1029" s="57" t="s">
        <v>418</v>
      </c>
      <c r="D1029" s="57" t="s">
        <v>153</v>
      </c>
      <c r="E1029" s="57" t="s">
        <v>2275</v>
      </c>
      <c r="F1029" s="51">
        <v>3</v>
      </c>
      <c r="G1029" s="57" t="s">
        <v>2</v>
      </c>
      <c r="H1029" s="74">
        <v>22000000</v>
      </c>
      <c r="I1029" s="57" t="s">
        <v>2276</v>
      </c>
      <c r="J1029" s="57" t="s">
        <v>226</v>
      </c>
      <c r="K1029" s="57" t="s">
        <v>144</v>
      </c>
      <c r="L1029" s="91" t="s">
        <v>2238</v>
      </c>
    </row>
    <row r="1030" spans="2:12" customFormat="1" ht="30" customHeight="1" x14ac:dyDescent="0.3">
      <c r="B1030" s="88">
        <v>1023</v>
      </c>
      <c r="C1030" s="51" t="s">
        <v>418</v>
      </c>
      <c r="D1030" s="51" t="s">
        <v>2222</v>
      </c>
      <c r="E1030" s="51" t="s">
        <v>2261</v>
      </c>
      <c r="F1030" s="51">
        <v>3</v>
      </c>
      <c r="G1030" s="51" t="s">
        <v>2</v>
      </c>
      <c r="H1030" s="73">
        <v>18440000</v>
      </c>
      <c r="I1030" s="51" t="s">
        <v>2258</v>
      </c>
      <c r="J1030" s="51" t="s">
        <v>2259</v>
      </c>
      <c r="K1030" s="51" t="s">
        <v>2232</v>
      </c>
      <c r="L1030" s="89" t="s">
        <v>2233</v>
      </c>
    </row>
    <row r="1031" spans="2:12" customFormat="1" ht="30" customHeight="1" x14ac:dyDescent="0.3">
      <c r="B1031" s="88">
        <v>1024</v>
      </c>
      <c r="C1031" s="51" t="s">
        <v>418</v>
      </c>
      <c r="D1031" s="51" t="s">
        <v>153</v>
      </c>
      <c r="E1031" s="51" t="s">
        <v>2239</v>
      </c>
      <c r="F1031" s="51">
        <v>3</v>
      </c>
      <c r="G1031" s="51" t="s">
        <v>2</v>
      </c>
      <c r="H1031" s="74">
        <v>12623000</v>
      </c>
      <c r="I1031" s="51" t="s">
        <v>2236</v>
      </c>
      <c r="J1031" s="51" t="s">
        <v>228</v>
      </c>
      <c r="K1031" s="51" t="s">
        <v>2237</v>
      </c>
      <c r="L1031" s="89" t="s">
        <v>2238</v>
      </c>
    </row>
    <row r="1032" spans="2:12" customFormat="1" ht="30" customHeight="1" x14ac:dyDescent="0.3">
      <c r="B1032" s="88">
        <v>1025</v>
      </c>
      <c r="C1032" s="51" t="s">
        <v>418</v>
      </c>
      <c r="D1032" s="51" t="s">
        <v>153</v>
      </c>
      <c r="E1032" s="51" t="s">
        <v>2265</v>
      </c>
      <c r="F1032" s="51">
        <v>3</v>
      </c>
      <c r="G1032" s="51" t="s">
        <v>2</v>
      </c>
      <c r="H1032" s="73">
        <v>6512000</v>
      </c>
      <c r="I1032" s="51" t="s">
        <v>2258</v>
      </c>
      <c r="J1032" s="51" t="s">
        <v>2259</v>
      </c>
      <c r="K1032" s="51" t="s">
        <v>144</v>
      </c>
      <c r="L1032" s="89" t="s">
        <v>2238</v>
      </c>
    </row>
    <row r="1033" spans="2:12" customFormat="1" ht="30" customHeight="1" x14ac:dyDescent="0.3">
      <c r="B1033" s="88">
        <v>1026</v>
      </c>
      <c r="C1033" s="51" t="s">
        <v>418</v>
      </c>
      <c r="D1033" s="51" t="s">
        <v>153</v>
      </c>
      <c r="E1033" s="51" t="s">
        <v>2254</v>
      </c>
      <c r="F1033" s="51">
        <v>3</v>
      </c>
      <c r="G1033" s="51" t="s">
        <v>2</v>
      </c>
      <c r="H1033" s="73">
        <v>4400000</v>
      </c>
      <c r="I1033" s="51" t="s">
        <v>347</v>
      </c>
      <c r="J1033" s="51" t="s">
        <v>348</v>
      </c>
      <c r="K1033" s="51" t="s">
        <v>144</v>
      </c>
      <c r="L1033" s="89" t="s">
        <v>2238</v>
      </c>
    </row>
    <row r="1034" spans="2:12" customFormat="1" ht="30" customHeight="1" x14ac:dyDescent="0.3">
      <c r="B1034" s="88">
        <v>1027</v>
      </c>
      <c r="C1034" s="51" t="s">
        <v>418</v>
      </c>
      <c r="D1034" s="51" t="s">
        <v>2222</v>
      </c>
      <c r="E1034" s="51" t="s">
        <v>2305</v>
      </c>
      <c r="F1034" s="51">
        <v>3</v>
      </c>
      <c r="G1034" s="51" t="s">
        <v>2</v>
      </c>
      <c r="H1034" s="73">
        <v>3740000</v>
      </c>
      <c r="I1034" s="51" t="s">
        <v>2300</v>
      </c>
      <c r="J1034" s="51" t="s">
        <v>2301</v>
      </c>
      <c r="K1034" s="51" t="s">
        <v>2232</v>
      </c>
      <c r="L1034" s="89" t="s">
        <v>2233</v>
      </c>
    </row>
    <row r="1035" spans="2:12" customFormat="1" ht="30" customHeight="1" x14ac:dyDescent="0.3">
      <c r="B1035" s="88">
        <v>1028</v>
      </c>
      <c r="C1035" s="51" t="s">
        <v>418</v>
      </c>
      <c r="D1035" s="51" t="s">
        <v>153</v>
      </c>
      <c r="E1035" s="51" t="s">
        <v>2240</v>
      </c>
      <c r="F1035" s="51">
        <v>4</v>
      </c>
      <c r="G1035" s="51" t="s">
        <v>2</v>
      </c>
      <c r="H1035" s="74">
        <v>3900000</v>
      </c>
      <c r="I1035" s="51" t="s">
        <v>2236</v>
      </c>
      <c r="J1035" s="51" t="s">
        <v>228</v>
      </c>
      <c r="K1035" s="51" t="s">
        <v>2237</v>
      </c>
      <c r="L1035" s="89" t="s">
        <v>2238</v>
      </c>
    </row>
    <row r="1036" spans="2:12" customFormat="1" ht="30" customHeight="1" x14ac:dyDescent="0.3">
      <c r="B1036" s="88">
        <v>1029</v>
      </c>
      <c r="C1036" s="51" t="s">
        <v>418</v>
      </c>
      <c r="D1036" s="51" t="s">
        <v>153</v>
      </c>
      <c r="E1036" s="51" t="s">
        <v>2290</v>
      </c>
      <c r="F1036" s="51">
        <v>5</v>
      </c>
      <c r="G1036" s="51" t="s">
        <v>0</v>
      </c>
      <c r="H1036" s="73">
        <v>7700000</v>
      </c>
      <c r="I1036" s="51" t="s">
        <v>2286</v>
      </c>
      <c r="J1036" s="51" t="s">
        <v>2287</v>
      </c>
      <c r="K1036" s="51" t="s">
        <v>144</v>
      </c>
      <c r="L1036" s="89" t="s">
        <v>2238</v>
      </c>
    </row>
    <row r="1037" spans="2:12" customFormat="1" ht="30" customHeight="1" x14ac:dyDescent="0.3">
      <c r="B1037" s="88">
        <v>1030</v>
      </c>
      <c r="C1037" s="51" t="s">
        <v>418</v>
      </c>
      <c r="D1037" s="51" t="s">
        <v>153</v>
      </c>
      <c r="E1037" s="51" t="s">
        <v>2319</v>
      </c>
      <c r="F1037" s="51">
        <v>5</v>
      </c>
      <c r="G1037" s="51" t="s">
        <v>2</v>
      </c>
      <c r="H1037" s="73">
        <v>5500000</v>
      </c>
      <c r="I1037" s="51" t="s">
        <v>2315</v>
      </c>
      <c r="J1037" s="51" t="s">
        <v>412</v>
      </c>
      <c r="K1037" s="51" t="s">
        <v>144</v>
      </c>
      <c r="L1037" s="89" t="s">
        <v>2317</v>
      </c>
    </row>
    <row r="1038" spans="2:12" s="37" customFormat="1" ht="30" customHeight="1" x14ac:dyDescent="0.3">
      <c r="B1038" s="88">
        <v>1031</v>
      </c>
      <c r="C1038" s="51" t="s">
        <v>418</v>
      </c>
      <c r="D1038" s="51" t="s">
        <v>153</v>
      </c>
      <c r="E1038" s="51" t="s">
        <v>2282</v>
      </c>
      <c r="F1038" s="51">
        <v>5</v>
      </c>
      <c r="G1038" s="51" t="s">
        <v>2</v>
      </c>
      <c r="H1038" s="73">
        <v>5000000</v>
      </c>
      <c r="I1038" s="51" t="s">
        <v>225</v>
      </c>
      <c r="J1038" s="51" t="s">
        <v>2281</v>
      </c>
      <c r="K1038" s="51" t="s">
        <v>2232</v>
      </c>
      <c r="L1038" s="89" t="s">
        <v>93</v>
      </c>
    </row>
    <row r="1039" spans="2:12" customFormat="1" ht="30" customHeight="1" x14ac:dyDescent="0.3">
      <c r="B1039" s="88">
        <v>1032</v>
      </c>
      <c r="C1039" s="51" t="s">
        <v>418</v>
      </c>
      <c r="D1039" s="51" t="s">
        <v>2222</v>
      </c>
      <c r="E1039" s="51" t="s">
        <v>2231</v>
      </c>
      <c r="F1039" s="51">
        <v>5</v>
      </c>
      <c r="G1039" s="51" t="s">
        <v>2</v>
      </c>
      <c r="H1039" s="81">
        <v>4500000</v>
      </c>
      <c r="I1039" s="51" t="s">
        <v>2226</v>
      </c>
      <c r="J1039" s="51" t="s">
        <v>352</v>
      </c>
      <c r="K1039" s="51" t="s">
        <v>2232</v>
      </c>
      <c r="L1039" s="89" t="s">
        <v>2233</v>
      </c>
    </row>
    <row r="1040" spans="2:12" customFormat="1" ht="30" customHeight="1" x14ac:dyDescent="0.3">
      <c r="B1040" s="88">
        <v>1033</v>
      </c>
      <c r="C1040" s="51" t="s">
        <v>418</v>
      </c>
      <c r="D1040" s="51" t="s">
        <v>2222</v>
      </c>
      <c r="E1040" s="51" t="s">
        <v>2303</v>
      </c>
      <c r="F1040" s="51">
        <v>5</v>
      </c>
      <c r="G1040" s="51" t="s">
        <v>2</v>
      </c>
      <c r="H1040" s="73">
        <v>4500000</v>
      </c>
      <c r="I1040" s="51" t="s">
        <v>2300</v>
      </c>
      <c r="J1040" s="51" t="s">
        <v>2301</v>
      </c>
      <c r="K1040" s="51" t="s">
        <v>2232</v>
      </c>
      <c r="L1040" s="89" t="s">
        <v>2233</v>
      </c>
    </row>
    <row r="1041" spans="2:12" customFormat="1" ht="30" customHeight="1" x14ac:dyDescent="0.3">
      <c r="B1041" s="88">
        <v>1034</v>
      </c>
      <c r="C1041" s="51" t="s">
        <v>418</v>
      </c>
      <c r="D1041" s="51" t="s">
        <v>153</v>
      </c>
      <c r="E1041" s="51" t="s">
        <v>2241</v>
      </c>
      <c r="F1041" s="51">
        <v>6</v>
      </c>
      <c r="G1041" s="51" t="s">
        <v>2</v>
      </c>
      <c r="H1041" s="74">
        <v>8525000</v>
      </c>
      <c r="I1041" s="51" t="s">
        <v>2236</v>
      </c>
      <c r="J1041" s="51" t="s">
        <v>228</v>
      </c>
      <c r="K1041" s="51" t="s">
        <v>2237</v>
      </c>
      <c r="L1041" s="89" t="s">
        <v>2238</v>
      </c>
    </row>
    <row r="1042" spans="2:12" customFormat="1" ht="30" customHeight="1" x14ac:dyDescent="0.3">
      <c r="B1042" s="88">
        <v>1035</v>
      </c>
      <c r="C1042" s="51" t="s">
        <v>418</v>
      </c>
      <c r="D1042" s="51" t="s">
        <v>153</v>
      </c>
      <c r="E1042" s="51" t="s">
        <v>2256</v>
      </c>
      <c r="F1042" s="51">
        <v>6</v>
      </c>
      <c r="G1042" s="51" t="s">
        <v>2</v>
      </c>
      <c r="H1042" s="73">
        <v>4050000</v>
      </c>
      <c r="I1042" s="51" t="s">
        <v>347</v>
      </c>
      <c r="J1042" s="51" t="s">
        <v>348</v>
      </c>
      <c r="K1042" s="51" t="s">
        <v>144</v>
      </c>
      <c r="L1042" s="89" t="s">
        <v>2238</v>
      </c>
    </row>
    <row r="1043" spans="2:12" s="16" customFormat="1" ht="30" customHeight="1" x14ac:dyDescent="0.3">
      <c r="B1043" s="88">
        <v>1036</v>
      </c>
      <c r="C1043" s="51" t="s">
        <v>418</v>
      </c>
      <c r="D1043" s="51" t="s">
        <v>153</v>
      </c>
      <c r="E1043" s="51" t="s">
        <v>2283</v>
      </c>
      <c r="F1043" s="51">
        <v>6</v>
      </c>
      <c r="G1043" s="51" t="s">
        <v>2</v>
      </c>
      <c r="H1043" s="73">
        <v>3000000</v>
      </c>
      <c r="I1043" s="51" t="s">
        <v>225</v>
      </c>
      <c r="J1043" s="51" t="s">
        <v>2281</v>
      </c>
      <c r="K1043" s="51" t="s">
        <v>2232</v>
      </c>
      <c r="L1043" s="89" t="s">
        <v>2233</v>
      </c>
    </row>
    <row r="1044" spans="2:12" customFormat="1" ht="30" customHeight="1" x14ac:dyDescent="0.3">
      <c r="B1044" s="92">
        <v>1037</v>
      </c>
      <c r="C1044" s="57" t="s">
        <v>418</v>
      </c>
      <c r="D1044" s="57" t="s">
        <v>153</v>
      </c>
      <c r="E1044" s="57" t="s">
        <v>2277</v>
      </c>
      <c r="F1044" s="51">
        <v>8</v>
      </c>
      <c r="G1044" s="57" t="s">
        <v>2</v>
      </c>
      <c r="H1044" s="74">
        <v>47000000</v>
      </c>
      <c r="I1044" s="57" t="s">
        <v>2273</v>
      </c>
      <c r="J1044" s="57" t="s">
        <v>2274</v>
      </c>
      <c r="K1044" s="57" t="s">
        <v>144</v>
      </c>
      <c r="L1044" s="91" t="s">
        <v>2238</v>
      </c>
    </row>
    <row r="1045" spans="2:12" customFormat="1" ht="30" customHeight="1" x14ac:dyDescent="0.3">
      <c r="B1045" s="88">
        <v>1038</v>
      </c>
      <c r="C1045" s="51" t="s">
        <v>418</v>
      </c>
      <c r="D1045" s="51" t="s">
        <v>153</v>
      </c>
      <c r="E1045" s="51" t="s">
        <v>2242</v>
      </c>
      <c r="F1045" s="51">
        <v>8</v>
      </c>
      <c r="G1045" s="51" t="s">
        <v>2</v>
      </c>
      <c r="H1045" s="74">
        <v>19200000</v>
      </c>
      <c r="I1045" s="51" t="s">
        <v>2236</v>
      </c>
      <c r="J1045" s="51" t="s">
        <v>228</v>
      </c>
      <c r="K1045" s="51" t="s">
        <v>2237</v>
      </c>
      <c r="L1045" s="89" t="s">
        <v>2238</v>
      </c>
    </row>
    <row r="1046" spans="2:12" customFormat="1" ht="30" customHeight="1" x14ac:dyDescent="0.3">
      <c r="B1046" s="88">
        <v>1039</v>
      </c>
      <c r="C1046" s="51" t="s">
        <v>418</v>
      </c>
      <c r="D1046" s="51" t="s">
        <v>2222</v>
      </c>
      <c r="E1046" s="51" t="s">
        <v>2304</v>
      </c>
      <c r="F1046" s="51">
        <v>8</v>
      </c>
      <c r="G1046" s="51" t="s">
        <v>2</v>
      </c>
      <c r="H1046" s="73">
        <v>4500000</v>
      </c>
      <c r="I1046" s="51" t="s">
        <v>2300</v>
      </c>
      <c r="J1046" s="51" t="s">
        <v>2301</v>
      </c>
      <c r="K1046" s="51" t="s">
        <v>2232</v>
      </c>
      <c r="L1046" s="89" t="s">
        <v>2233</v>
      </c>
    </row>
    <row r="1047" spans="2:12" customFormat="1" ht="30" customHeight="1" x14ac:dyDescent="0.3">
      <c r="B1047" s="88">
        <v>1040</v>
      </c>
      <c r="C1047" s="51" t="s">
        <v>418</v>
      </c>
      <c r="D1047" s="51" t="s">
        <v>2222</v>
      </c>
      <c r="E1047" s="51" t="s">
        <v>399</v>
      </c>
      <c r="F1047" s="51">
        <v>9</v>
      </c>
      <c r="G1047" s="51" t="s">
        <v>0</v>
      </c>
      <c r="H1047" s="73">
        <v>149940000</v>
      </c>
      <c r="I1047" s="51" t="s">
        <v>2296</v>
      </c>
      <c r="J1047" s="51" t="s">
        <v>2297</v>
      </c>
      <c r="K1047" s="51" t="s">
        <v>2232</v>
      </c>
      <c r="L1047" s="89" t="s">
        <v>2233</v>
      </c>
    </row>
    <row r="1048" spans="2:12" customFormat="1" ht="30" customHeight="1" x14ac:dyDescent="0.3">
      <c r="B1048" s="88">
        <v>1041</v>
      </c>
      <c r="C1048" s="51" t="s">
        <v>418</v>
      </c>
      <c r="D1048" s="51" t="s">
        <v>153</v>
      </c>
      <c r="E1048" s="51" t="s">
        <v>2320</v>
      </c>
      <c r="F1048" s="51">
        <v>9</v>
      </c>
      <c r="G1048" s="51" t="s">
        <v>0</v>
      </c>
      <c r="H1048" s="73">
        <v>17105000</v>
      </c>
      <c r="I1048" s="51" t="s">
        <v>2315</v>
      </c>
      <c r="J1048" s="51" t="s">
        <v>412</v>
      </c>
      <c r="K1048" s="51" t="s">
        <v>144</v>
      </c>
      <c r="L1048" s="89" t="s">
        <v>2317</v>
      </c>
    </row>
    <row r="1049" spans="2:12" customFormat="1" ht="30" customHeight="1" x14ac:dyDescent="0.3">
      <c r="B1049" s="88">
        <v>1042</v>
      </c>
      <c r="C1049" s="51" t="s">
        <v>418</v>
      </c>
      <c r="D1049" s="51" t="s">
        <v>153</v>
      </c>
      <c r="E1049" s="51" t="s">
        <v>2244</v>
      </c>
      <c r="F1049" s="51">
        <v>9</v>
      </c>
      <c r="G1049" s="51" t="s">
        <v>2</v>
      </c>
      <c r="H1049" s="74">
        <v>15041000</v>
      </c>
      <c r="I1049" s="51" t="s">
        <v>2236</v>
      </c>
      <c r="J1049" s="51" t="s">
        <v>228</v>
      </c>
      <c r="K1049" s="51" t="s">
        <v>2237</v>
      </c>
      <c r="L1049" s="89" t="s">
        <v>2238</v>
      </c>
    </row>
    <row r="1050" spans="2:12" customFormat="1" ht="30" customHeight="1" x14ac:dyDescent="0.3">
      <c r="B1050" s="88">
        <v>1043</v>
      </c>
      <c r="C1050" s="51" t="s">
        <v>418</v>
      </c>
      <c r="D1050" s="51" t="s">
        <v>153</v>
      </c>
      <c r="E1050" s="51" t="s">
        <v>2314</v>
      </c>
      <c r="F1050" s="51">
        <v>11</v>
      </c>
      <c r="G1050" s="51" t="s">
        <v>1</v>
      </c>
      <c r="H1050" s="73">
        <v>1326426640</v>
      </c>
      <c r="I1050" s="51" t="s">
        <v>2315</v>
      </c>
      <c r="J1050" s="51" t="s">
        <v>412</v>
      </c>
      <c r="K1050" s="51" t="s">
        <v>415</v>
      </c>
      <c r="L1050" s="89" t="s">
        <v>55</v>
      </c>
    </row>
    <row r="1051" spans="2:12" customFormat="1" ht="30" customHeight="1" x14ac:dyDescent="0.3">
      <c r="B1051" s="88">
        <v>1044</v>
      </c>
      <c r="C1051" s="51" t="s">
        <v>418</v>
      </c>
      <c r="D1051" s="51" t="s">
        <v>153</v>
      </c>
      <c r="E1051" s="51" t="s">
        <v>2316</v>
      </c>
      <c r="F1051" s="51">
        <v>11</v>
      </c>
      <c r="G1051" s="51" t="s">
        <v>0</v>
      </c>
      <c r="H1051" s="73">
        <v>237402990.00000003</v>
      </c>
      <c r="I1051" s="51" t="s">
        <v>2315</v>
      </c>
      <c r="J1051" s="51" t="s">
        <v>412</v>
      </c>
      <c r="K1051" s="51" t="s">
        <v>144</v>
      </c>
      <c r="L1051" s="89" t="s">
        <v>2317</v>
      </c>
    </row>
    <row r="1052" spans="2:12" customFormat="1" ht="30" customHeight="1" x14ac:dyDescent="0.3">
      <c r="B1052" s="88">
        <v>1045</v>
      </c>
      <c r="C1052" s="51" t="s">
        <v>418</v>
      </c>
      <c r="D1052" s="51" t="s">
        <v>153</v>
      </c>
      <c r="E1052" s="51" t="s">
        <v>2318</v>
      </c>
      <c r="F1052" s="51">
        <v>11</v>
      </c>
      <c r="G1052" s="51" t="s">
        <v>0</v>
      </c>
      <c r="H1052" s="73">
        <v>164838630</v>
      </c>
      <c r="I1052" s="51" t="s">
        <v>2315</v>
      </c>
      <c r="J1052" s="51" t="s">
        <v>412</v>
      </c>
      <c r="K1052" s="51" t="s">
        <v>144</v>
      </c>
      <c r="L1052" s="89" t="s">
        <v>2317</v>
      </c>
    </row>
    <row r="1053" spans="2:12" customFormat="1" ht="30" customHeight="1" x14ac:dyDescent="0.3">
      <c r="B1053" s="88">
        <v>1046</v>
      </c>
      <c r="C1053" s="51" t="s">
        <v>418</v>
      </c>
      <c r="D1053" s="51" t="s">
        <v>2222</v>
      </c>
      <c r="E1053" s="51" t="s">
        <v>2234</v>
      </c>
      <c r="F1053" s="51">
        <v>11</v>
      </c>
      <c r="G1053" s="51" t="s">
        <v>2</v>
      </c>
      <c r="H1053" s="73">
        <v>4000000</v>
      </c>
      <c r="I1053" s="51" t="s">
        <v>2226</v>
      </c>
      <c r="J1053" s="51" t="s">
        <v>352</v>
      </c>
      <c r="K1053" s="51" t="s">
        <v>2232</v>
      </c>
      <c r="L1053" s="89" t="s">
        <v>2233</v>
      </c>
    </row>
    <row r="1054" spans="2:12" customFormat="1" ht="30" customHeight="1" x14ac:dyDescent="0.3">
      <c r="B1054" s="88">
        <v>1047</v>
      </c>
      <c r="C1054" s="51" t="s">
        <v>418</v>
      </c>
      <c r="D1054" s="51" t="s">
        <v>153</v>
      </c>
      <c r="E1054" s="51" t="s">
        <v>2246</v>
      </c>
      <c r="F1054" s="51">
        <v>11</v>
      </c>
      <c r="G1054" s="51" t="s">
        <v>2</v>
      </c>
      <c r="H1054" s="74">
        <v>2600000</v>
      </c>
      <c r="I1054" s="51" t="s">
        <v>2236</v>
      </c>
      <c r="J1054" s="51" t="s">
        <v>228</v>
      </c>
      <c r="K1054" s="51" t="s">
        <v>2237</v>
      </c>
      <c r="L1054" s="89" t="s">
        <v>2238</v>
      </c>
    </row>
    <row r="1055" spans="2:12" customFormat="1" ht="30" customHeight="1" x14ac:dyDescent="0.3">
      <c r="B1055" s="88">
        <v>1048</v>
      </c>
      <c r="C1055" s="51" t="s">
        <v>418</v>
      </c>
      <c r="D1055" s="51" t="s">
        <v>2222</v>
      </c>
      <c r="E1055" s="51" t="s">
        <v>2298</v>
      </c>
      <c r="F1055" s="51">
        <v>12</v>
      </c>
      <c r="G1055" s="51" t="s">
        <v>0</v>
      </c>
      <c r="H1055" s="73">
        <v>532840000</v>
      </c>
      <c r="I1055" s="51" t="s">
        <v>2296</v>
      </c>
      <c r="J1055" s="51" t="s">
        <v>2297</v>
      </c>
      <c r="K1055" s="51" t="s">
        <v>2232</v>
      </c>
      <c r="L1055" s="89" t="s">
        <v>2233</v>
      </c>
    </row>
    <row r="1056" spans="2:12" customFormat="1" ht="30" customHeight="1" x14ac:dyDescent="0.3">
      <c r="B1056" s="88">
        <v>1049</v>
      </c>
      <c r="C1056" s="51" t="s">
        <v>418</v>
      </c>
      <c r="D1056" s="51" t="s">
        <v>490</v>
      </c>
      <c r="E1056" s="51" t="s">
        <v>508</v>
      </c>
      <c r="F1056" s="51">
        <v>10</v>
      </c>
      <c r="G1056" s="51" t="s">
        <v>2</v>
      </c>
      <c r="H1056" s="73">
        <v>3000000</v>
      </c>
      <c r="I1056" s="51" t="s">
        <v>509</v>
      </c>
      <c r="J1056" s="51" t="s">
        <v>510</v>
      </c>
      <c r="K1056" s="51" t="s">
        <v>511</v>
      </c>
      <c r="L1056" s="89" t="s">
        <v>512</v>
      </c>
    </row>
    <row r="1057" spans="2:12" customFormat="1" ht="30" customHeight="1" x14ac:dyDescent="0.3">
      <c r="B1057" s="88">
        <v>1050</v>
      </c>
      <c r="C1057" s="51" t="s">
        <v>418</v>
      </c>
      <c r="D1057" s="51" t="s">
        <v>514</v>
      </c>
      <c r="E1057" s="51" t="s">
        <v>513</v>
      </c>
      <c r="F1057" s="51">
        <v>12</v>
      </c>
      <c r="G1057" s="51" t="s">
        <v>2</v>
      </c>
      <c r="H1057" s="73">
        <v>2640000</v>
      </c>
      <c r="I1057" s="51" t="s">
        <v>515</v>
      </c>
      <c r="J1057" s="51" t="s">
        <v>516</v>
      </c>
      <c r="K1057" s="51" t="s">
        <v>66</v>
      </c>
      <c r="L1057" s="89" t="s">
        <v>53</v>
      </c>
    </row>
    <row r="1058" spans="2:12" s="16" customFormat="1" ht="30" customHeight="1" x14ac:dyDescent="0.3">
      <c r="B1058" s="88">
        <v>1051</v>
      </c>
      <c r="C1058" s="51" t="s">
        <v>418</v>
      </c>
      <c r="D1058" s="51" t="s">
        <v>369</v>
      </c>
      <c r="E1058" s="51" t="s">
        <v>493</v>
      </c>
      <c r="F1058" s="51">
        <v>3</v>
      </c>
      <c r="G1058" s="51" t="s">
        <v>2</v>
      </c>
      <c r="H1058" s="73">
        <v>2200000</v>
      </c>
      <c r="I1058" s="51" t="s">
        <v>245</v>
      </c>
      <c r="J1058" s="51" t="s">
        <v>494</v>
      </c>
      <c r="K1058" s="51" t="s">
        <v>245</v>
      </c>
      <c r="L1058" s="89" t="s">
        <v>494</v>
      </c>
    </row>
    <row r="1059" spans="2:12" customFormat="1" ht="30" customHeight="1" x14ac:dyDescent="0.3">
      <c r="B1059" s="88">
        <v>1052</v>
      </c>
      <c r="C1059" s="51" t="s">
        <v>418</v>
      </c>
      <c r="D1059" s="51" t="s">
        <v>42</v>
      </c>
      <c r="E1059" s="51" t="s">
        <v>2008</v>
      </c>
      <c r="F1059" s="51">
        <v>1</v>
      </c>
      <c r="G1059" s="51" t="s">
        <v>2</v>
      </c>
      <c r="H1059" s="73">
        <v>7700000</v>
      </c>
      <c r="I1059" s="51" t="s">
        <v>129</v>
      </c>
      <c r="J1059" s="51" t="s">
        <v>358</v>
      </c>
      <c r="K1059" s="51" t="s">
        <v>82</v>
      </c>
      <c r="L1059" s="89" t="s">
        <v>254</v>
      </c>
    </row>
    <row r="1060" spans="2:12" customFormat="1" ht="30" customHeight="1" x14ac:dyDescent="0.3">
      <c r="B1060" s="88">
        <v>1053</v>
      </c>
      <c r="C1060" s="51" t="s">
        <v>418</v>
      </c>
      <c r="D1060" s="51" t="s">
        <v>42</v>
      </c>
      <c r="E1060" s="51" t="s">
        <v>1977</v>
      </c>
      <c r="F1060" s="51">
        <v>2</v>
      </c>
      <c r="G1060" s="51" t="s">
        <v>148</v>
      </c>
      <c r="H1060" s="73">
        <v>15000000</v>
      </c>
      <c r="I1060" s="51" t="s">
        <v>355</v>
      </c>
      <c r="J1060" s="51" t="s">
        <v>356</v>
      </c>
      <c r="K1060" s="51" t="s">
        <v>82</v>
      </c>
      <c r="L1060" s="89" t="s">
        <v>254</v>
      </c>
    </row>
    <row r="1061" spans="2:12" customFormat="1" ht="30" customHeight="1" x14ac:dyDescent="0.3">
      <c r="B1061" s="88">
        <v>1054</v>
      </c>
      <c r="C1061" s="51" t="s">
        <v>418</v>
      </c>
      <c r="D1061" s="51" t="s">
        <v>42</v>
      </c>
      <c r="E1061" s="51" t="s">
        <v>388</v>
      </c>
      <c r="F1061" s="51">
        <v>3</v>
      </c>
      <c r="G1061" s="51" t="s">
        <v>2</v>
      </c>
      <c r="H1061" s="73">
        <v>5500000</v>
      </c>
      <c r="I1061" s="51" t="s">
        <v>1970</v>
      </c>
      <c r="J1061" s="51" t="s">
        <v>1971</v>
      </c>
      <c r="K1061" s="51" t="s">
        <v>1972</v>
      </c>
      <c r="L1061" s="89" t="s">
        <v>1973</v>
      </c>
    </row>
    <row r="1062" spans="2:12" customFormat="1" ht="30" customHeight="1" x14ac:dyDescent="0.3">
      <c r="B1062" s="88">
        <v>1055</v>
      </c>
      <c r="C1062" s="51" t="s">
        <v>418</v>
      </c>
      <c r="D1062" s="51" t="s">
        <v>42</v>
      </c>
      <c r="E1062" s="51" t="s">
        <v>1982</v>
      </c>
      <c r="F1062" s="51">
        <v>3</v>
      </c>
      <c r="G1062" s="51" t="s">
        <v>2</v>
      </c>
      <c r="H1062" s="73">
        <v>5390000</v>
      </c>
      <c r="I1062" s="51" t="s">
        <v>1978</v>
      </c>
      <c r="J1062" s="51" t="s">
        <v>1979</v>
      </c>
      <c r="K1062" s="51" t="s">
        <v>82</v>
      </c>
      <c r="L1062" s="89" t="s">
        <v>254</v>
      </c>
    </row>
    <row r="1063" spans="2:12" customFormat="1" ht="30" customHeight="1" x14ac:dyDescent="0.3">
      <c r="B1063" s="88">
        <v>1056</v>
      </c>
      <c r="C1063" s="51" t="s">
        <v>418</v>
      </c>
      <c r="D1063" s="51" t="s">
        <v>42</v>
      </c>
      <c r="E1063" s="51" t="s">
        <v>1984</v>
      </c>
      <c r="F1063" s="51">
        <v>4</v>
      </c>
      <c r="G1063" s="51" t="s">
        <v>2</v>
      </c>
      <c r="H1063" s="73">
        <v>4400000</v>
      </c>
      <c r="I1063" s="51" t="s">
        <v>1978</v>
      </c>
      <c r="J1063" s="51" t="s">
        <v>1979</v>
      </c>
      <c r="K1063" s="51" t="s">
        <v>82</v>
      </c>
      <c r="L1063" s="89" t="s">
        <v>254</v>
      </c>
    </row>
    <row r="1064" spans="2:12" customFormat="1" ht="30" customHeight="1" x14ac:dyDescent="0.3">
      <c r="B1064" s="88">
        <v>1057</v>
      </c>
      <c r="C1064" s="51" t="s">
        <v>418</v>
      </c>
      <c r="D1064" s="51" t="s">
        <v>42</v>
      </c>
      <c r="E1064" s="51" t="s">
        <v>1991</v>
      </c>
      <c r="F1064" s="51">
        <v>5</v>
      </c>
      <c r="G1064" s="51" t="s">
        <v>0</v>
      </c>
      <c r="H1064" s="73">
        <v>11110000</v>
      </c>
      <c r="I1064" s="51" t="s">
        <v>1978</v>
      </c>
      <c r="J1064" s="51" t="s">
        <v>1979</v>
      </c>
      <c r="K1064" s="51" t="s">
        <v>82</v>
      </c>
      <c r="L1064" s="89" t="s">
        <v>254</v>
      </c>
    </row>
    <row r="1065" spans="2:12" customFormat="1" ht="30" customHeight="1" x14ac:dyDescent="0.3">
      <c r="B1065" s="88">
        <v>1058</v>
      </c>
      <c r="C1065" s="51" t="s">
        <v>418</v>
      </c>
      <c r="D1065" s="51" t="s">
        <v>42</v>
      </c>
      <c r="E1065" s="51" t="s">
        <v>1990</v>
      </c>
      <c r="F1065" s="51">
        <v>5</v>
      </c>
      <c r="G1065" s="51" t="s">
        <v>2</v>
      </c>
      <c r="H1065" s="73">
        <v>5500000</v>
      </c>
      <c r="I1065" s="51" t="s">
        <v>1988</v>
      </c>
      <c r="J1065" s="51" t="s">
        <v>231</v>
      </c>
      <c r="K1065" s="51" t="s">
        <v>82</v>
      </c>
      <c r="L1065" s="89" t="s">
        <v>254</v>
      </c>
    </row>
    <row r="1066" spans="2:12" customFormat="1" ht="30" customHeight="1" x14ac:dyDescent="0.3">
      <c r="B1066" s="88">
        <v>1059</v>
      </c>
      <c r="C1066" s="51" t="s">
        <v>418</v>
      </c>
      <c r="D1066" s="51" t="s">
        <v>42</v>
      </c>
      <c r="E1066" s="51" t="s">
        <v>2006</v>
      </c>
      <c r="F1066" s="51">
        <v>7</v>
      </c>
      <c r="G1066" s="51" t="s">
        <v>2</v>
      </c>
      <c r="H1066" s="73">
        <v>2500000</v>
      </c>
      <c r="I1066" s="51" t="s">
        <v>2007</v>
      </c>
      <c r="J1066" s="51" t="s">
        <v>357</v>
      </c>
      <c r="K1066" s="51" t="s">
        <v>82</v>
      </c>
      <c r="L1066" s="89" t="s">
        <v>254</v>
      </c>
    </row>
    <row r="1067" spans="2:12" customFormat="1" ht="30" customHeight="1" x14ac:dyDescent="0.3">
      <c r="B1067" s="88">
        <v>1060</v>
      </c>
      <c r="C1067" s="51" t="s">
        <v>418</v>
      </c>
      <c r="D1067" s="51" t="s">
        <v>42</v>
      </c>
      <c r="E1067" s="51" t="s">
        <v>1975</v>
      </c>
      <c r="F1067" s="51">
        <v>8</v>
      </c>
      <c r="G1067" s="51" t="s">
        <v>148</v>
      </c>
      <c r="H1067" s="73">
        <v>4400000</v>
      </c>
      <c r="I1067" s="51" t="s">
        <v>1972</v>
      </c>
      <c r="J1067" s="51" t="s">
        <v>1973</v>
      </c>
      <c r="K1067" s="51" t="s">
        <v>1972</v>
      </c>
      <c r="L1067" s="89" t="s">
        <v>1973</v>
      </c>
    </row>
    <row r="1068" spans="2:12" customFormat="1" ht="30" customHeight="1" x14ac:dyDescent="0.3">
      <c r="B1068" s="88">
        <v>1061</v>
      </c>
      <c r="C1068" s="51" t="s">
        <v>418</v>
      </c>
      <c r="D1068" s="51" t="s">
        <v>42</v>
      </c>
      <c r="E1068" s="51" t="s">
        <v>1998</v>
      </c>
      <c r="F1068" s="51">
        <v>9</v>
      </c>
      <c r="G1068" s="51" t="s">
        <v>2</v>
      </c>
      <c r="H1068" s="73">
        <v>3575000.0000000005</v>
      </c>
      <c r="I1068" s="51" t="s">
        <v>1978</v>
      </c>
      <c r="J1068" s="51" t="s">
        <v>1979</v>
      </c>
      <c r="K1068" s="51" t="s">
        <v>82</v>
      </c>
      <c r="L1068" s="89" t="s">
        <v>254</v>
      </c>
    </row>
    <row r="1069" spans="2:12" customFormat="1" ht="30" customHeight="1" x14ac:dyDescent="0.3">
      <c r="B1069" s="88">
        <v>1062</v>
      </c>
      <c r="C1069" s="51" t="s">
        <v>418</v>
      </c>
      <c r="D1069" s="51" t="s">
        <v>42</v>
      </c>
      <c r="E1069" s="51" t="s">
        <v>2000</v>
      </c>
      <c r="F1069" s="51">
        <v>10</v>
      </c>
      <c r="G1069" s="51" t="s">
        <v>2</v>
      </c>
      <c r="H1069" s="73">
        <v>5500000</v>
      </c>
      <c r="I1069" s="51" t="s">
        <v>1988</v>
      </c>
      <c r="J1069" s="51" t="s">
        <v>231</v>
      </c>
      <c r="K1069" s="51" t="s">
        <v>82</v>
      </c>
      <c r="L1069" s="89" t="s">
        <v>254</v>
      </c>
    </row>
    <row r="1070" spans="2:12" customFormat="1" ht="30" customHeight="1" x14ac:dyDescent="0.3">
      <c r="B1070" s="88">
        <v>1063</v>
      </c>
      <c r="C1070" s="51" t="s">
        <v>418</v>
      </c>
      <c r="D1070" s="51" t="s">
        <v>42</v>
      </c>
      <c r="E1070" s="51" t="s">
        <v>2001</v>
      </c>
      <c r="F1070" s="51">
        <v>10</v>
      </c>
      <c r="G1070" s="51" t="s">
        <v>2</v>
      </c>
      <c r="H1070" s="73">
        <v>4400000</v>
      </c>
      <c r="I1070" s="51" t="s">
        <v>1978</v>
      </c>
      <c r="J1070" s="51" t="s">
        <v>1979</v>
      </c>
      <c r="K1070" s="51" t="s">
        <v>82</v>
      </c>
      <c r="L1070" s="89" t="s">
        <v>254</v>
      </c>
    </row>
    <row r="1071" spans="2:12" customFormat="1" ht="30" customHeight="1" x14ac:dyDescent="0.3">
      <c r="B1071" s="88">
        <v>1064</v>
      </c>
      <c r="C1071" s="51" t="s">
        <v>418</v>
      </c>
      <c r="D1071" s="51" t="s">
        <v>42</v>
      </c>
      <c r="E1071" s="51" t="s">
        <v>389</v>
      </c>
      <c r="F1071" s="51">
        <v>11</v>
      </c>
      <c r="G1071" s="51" t="s">
        <v>2</v>
      </c>
      <c r="H1071" s="73">
        <v>5500000</v>
      </c>
      <c r="I1071" s="51" t="s">
        <v>1970</v>
      </c>
      <c r="J1071" s="51" t="s">
        <v>1971</v>
      </c>
      <c r="K1071" s="51" t="s">
        <v>1972</v>
      </c>
      <c r="L1071" s="89" t="s">
        <v>1973</v>
      </c>
    </row>
    <row r="1072" spans="2:12" s="44" customFormat="1" ht="30" customHeight="1" x14ac:dyDescent="0.3">
      <c r="B1072" s="88">
        <v>1065</v>
      </c>
      <c r="C1072" s="51" t="s">
        <v>418</v>
      </c>
      <c r="D1072" s="57" t="s">
        <v>1293</v>
      </c>
      <c r="E1072" s="51" t="s">
        <v>1357</v>
      </c>
      <c r="F1072" s="51">
        <v>1</v>
      </c>
      <c r="G1072" s="51" t="s">
        <v>1</v>
      </c>
      <c r="H1072" s="73">
        <v>70000000</v>
      </c>
      <c r="I1072" s="51" t="s">
        <v>1358</v>
      </c>
      <c r="J1072" s="51" t="s">
        <v>1359</v>
      </c>
      <c r="K1072" s="51" t="s">
        <v>1299</v>
      </c>
      <c r="L1072" s="89" t="s">
        <v>1300</v>
      </c>
    </row>
    <row r="1073" spans="2:12" s="44" customFormat="1" ht="30" customHeight="1" x14ac:dyDescent="0.3">
      <c r="B1073" s="88">
        <v>1066</v>
      </c>
      <c r="C1073" s="51" t="s">
        <v>418</v>
      </c>
      <c r="D1073" s="57" t="s">
        <v>1293</v>
      </c>
      <c r="E1073" s="51" t="s">
        <v>1365</v>
      </c>
      <c r="F1073" s="51">
        <v>2</v>
      </c>
      <c r="G1073" s="51" t="s">
        <v>0</v>
      </c>
      <c r="H1073" s="73">
        <v>12680000</v>
      </c>
      <c r="I1073" s="51" t="s">
        <v>1363</v>
      </c>
      <c r="J1073" s="51" t="s">
        <v>1364</v>
      </c>
      <c r="K1073" s="51" t="s">
        <v>1299</v>
      </c>
      <c r="L1073" s="89" t="s">
        <v>1300</v>
      </c>
    </row>
    <row r="1074" spans="2:12" s="44" customFormat="1" ht="30" customHeight="1" x14ac:dyDescent="0.3">
      <c r="B1074" s="92">
        <v>1067</v>
      </c>
      <c r="C1074" s="57" t="s">
        <v>418</v>
      </c>
      <c r="D1074" s="57" t="s">
        <v>1293</v>
      </c>
      <c r="E1074" s="51" t="s">
        <v>1306</v>
      </c>
      <c r="F1074" s="51">
        <v>2</v>
      </c>
      <c r="G1074" s="57" t="s">
        <v>2</v>
      </c>
      <c r="H1074" s="73">
        <v>10000000</v>
      </c>
      <c r="I1074" s="57" t="s">
        <v>1294</v>
      </c>
      <c r="J1074" s="57" t="s">
        <v>1295</v>
      </c>
      <c r="K1074" s="57" t="s">
        <v>1299</v>
      </c>
      <c r="L1074" s="91" t="s">
        <v>1300</v>
      </c>
    </row>
    <row r="1075" spans="2:12" s="44" customFormat="1" ht="30" customHeight="1" x14ac:dyDescent="0.3">
      <c r="B1075" s="92">
        <v>1068</v>
      </c>
      <c r="C1075" s="57" t="s">
        <v>418</v>
      </c>
      <c r="D1075" s="57" t="s">
        <v>1293</v>
      </c>
      <c r="E1075" s="57" t="s">
        <v>1302</v>
      </c>
      <c r="F1075" s="57">
        <v>3</v>
      </c>
      <c r="G1075" s="57" t="s">
        <v>1</v>
      </c>
      <c r="H1075" s="74">
        <v>50000000</v>
      </c>
      <c r="I1075" s="57" t="s">
        <v>1294</v>
      </c>
      <c r="J1075" s="57" t="s">
        <v>1295</v>
      </c>
      <c r="K1075" s="57" t="s">
        <v>1299</v>
      </c>
      <c r="L1075" s="91" t="s">
        <v>1300</v>
      </c>
    </row>
    <row r="1076" spans="2:12" s="44" customFormat="1" ht="30" customHeight="1" x14ac:dyDescent="0.3">
      <c r="B1076" s="88">
        <v>1069</v>
      </c>
      <c r="C1076" s="51" t="s">
        <v>418</v>
      </c>
      <c r="D1076" s="57" t="s">
        <v>1293</v>
      </c>
      <c r="E1076" s="55" t="s">
        <v>1336</v>
      </c>
      <c r="F1076" s="55">
        <v>3</v>
      </c>
      <c r="G1076" s="55" t="s">
        <v>0</v>
      </c>
      <c r="H1076" s="72">
        <v>19550000</v>
      </c>
      <c r="I1076" s="55" t="s">
        <v>238</v>
      </c>
      <c r="J1076" s="55" t="s">
        <v>237</v>
      </c>
      <c r="K1076" s="55" t="s">
        <v>416</v>
      </c>
      <c r="L1076" s="90" t="s">
        <v>1317</v>
      </c>
    </row>
    <row r="1077" spans="2:12" s="44" customFormat="1" ht="30" customHeight="1" x14ac:dyDescent="0.3">
      <c r="B1077" s="88">
        <v>1070</v>
      </c>
      <c r="C1077" s="51" t="s">
        <v>418</v>
      </c>
      <c r="D1077" s="57" t="s">
        <v>1293</v>
      </c>
      <c r="E1077" s="55" t="s">
        <v>1324</v>
      </c>
      <c r="F1077" s="55">
        <v>3</v>
      </c>
      <c r="G1077" s="55" t="s">
        <v>1</v>
      </c>
      <c r="H1077" s="72">
        <v>6452600.0000000009</v>
      </c>
      <c r="I1077" s="55" t="s">
        <v>1319</v>
      </c>
      <c r="J1077" s="55" t="s">
        <v>1320</v>
      </c>
      <c r="K1077" s="55" t="s">
        <v>1299</v>
      </c>
      <c r="L1077" s="90" t="s">
        <v>1325</v>
      </c>
    </row>
    <row r="1078" spans="2:12" s="44" customFormat="1" ht="30" customHeight="1" x14ac:dyDescent="0.3">
      <c r="B1078" s="88">
        <v>1071</v>
      </c>
      <c r="C1078" s="51" t="s">
        <v>418</v>
      </c>
      <c r="D1078" s="57" t="s">
        <v>1293</v>
      </c>
      <c r="E1078" s="51" t="s">
        <v>1315</v>
      </c>
      <c r="F1078" s="51">
        <v>4</v>
      </c>
      <c r="G1078" s="51" t="s">
        <v>0</v>
      </c>
      <c r="H1078" s="73">
        <v>473000000</v>
      </c>
      <c r="I1078" s="51" t="s">
        <v>1316</v>
      </c>
      <c r="J1078" s="51" t="s">
        <v>37</v>
      </c>
      <c r="K1078" s="51" t="s">
        <v>416</v>
      </c>
      <c r="L1078" s="89" t="s">
        <v>1317</v>
      </c>
    </row>
    <row r="1079" spans="2:12" s="44" customFormat="1" ht="30" customHeight="1" x14ac:dyDescent="0.3">
      <c r="B1079" s="88">
        <v>1072</v>
      </c>
      <c r="C1079" s="51" t="s">
        <v>418</v>
      </c>
      <c r="D1079" s="57" t="s">
        <v>1293</v>
      </c>
      <c r="E1079" s="55" t="s">
        <v>1338</v>
      </c>
      <c r="F1079" s="55">
        <v>4</v>
      </c>
      <c r="G1079" s="55" t="s">
        <v>0</v>
      </c>
      <c r="H1079" s="72">
        <v>44000000</v>
      </c>
      <c r="I1079" s="55" t="s">
        <v>238</v>
      </c>
      <c r="J1079" s="55" t="s">
        <v>237</v>
      </c>
      <c r="K1079" s="55" t="s">
        <v>416</v>
      </c>
      <c r="L1079" s="90" t="s">
        <v>1317</v>
      </c>
    </row>
    <row r="1080" spans="2:12" s="44" customFormat="1" ht="30" customHeight="1" x14ac:dyDescent="0.3">
      <c r="B1080" s="92">
        <v>1073</v>
      </c>
      <c r="C1080" s="57" t="s">
        <v>418</v>
      </c>
      <c r="D1080" s="57" t="s">
        <v>1293</v>
      </c>
      <c r="E1080" s="57" t="s">
        <v>1303</v>
      </c>
      <c r="F1080" s="57">
        <v>4</v>
      </c>
      <c r="G1080" s="57" t="s">
        <v>2</v>
      </c>
      <c r="H1080" s="74">
        <v>40000000</v>
      </c>
      <c r="I1080" s="57" t="s">
        <v>1294</v>
      </c>
      <c r="J1080" s="57" t="s">
        <v>1295</v>
      </c>
      <c r="K1080" s="57" t="s">
        <v>1299</v>
      </c>
      <c r="L1080" s="91" t="s">
        <v>1300</v>
      </c>
    </row>
    <row r="1081" spans="2:12" s="44" customFormat="1" ht="30" customHeight="1" x14ac:dyDescent="0.3">
      <c r="B1081" s="88">
        <v>1074</v>
      </c>
      <c r="C1081" s="51" t="s">
        <v>418</v>
      </c>
      <c r="D1081" s="57" t="s">
        <v>1293</v>
      </c>
      <c r="E1081" s="55" t="s">
        <v>1337</v>
      </c>
      <c r="F1081" s="55">
        <v>4</v>
      </c>
      <c r="G1081" s="55" t="s">
        <v>2</v>
      </c>
      <c r="H1081" s="72">
        <v>17820000</v>
      </c>
      <c r="I1081" s="55" t="s">
        <v>238</v>
      </c>
      <c r="J1081" s="55" t="s">
        <v>237</v>
      </c>
      <c r="K1081" s="55" t="s">
        <v>416</v>
      </c>
      <c r="L1081" s="90" t="s">
        <v>1317</v>
      </c>
    </row>
    <row r="1082" spans="2:12" s="44" customFormat="1" ht="30" customHeight="1" x14ac:dyDescent="0.3">
      <c r="B1082" s="92">
        <v>1075</v>
      </c>
      <c r="C1082" s="57" t="s">
        <v>418</v>
      </c>
      <c r="D1082" s="57" t="s">
        <v>1293</v>
      </c>
      <c r="E1082" s="57" t="s">
        <v>1298</v>
      </c>
      <c r="F1082" s="57">
        <v>4</v>
      </c>
      <c r="G1082" s="57" t="s">
        <v>2</v>
      </c>
      <c r="H1082" s="74">
        <v>15000000</v>
      </c>
      <c r="I1082" s="57" t="s">
        <v>1294</v>
      </c>
      <c r="J1082" s="57" t="s">
        <v>1295</v>
      </c>
      <c r="K1082" s="57" t="s">
        <v>1299</v>
      </c>
      <c r="L1082" s="91" t="s">
        <v>1300</v>
      </c>
    </row>
    <row r="1083" spans="2:12" s="44" customFormat="1" ht="30" customHeight="1" x14ac:dyDescent="0.3">
      <c r="B1083" s="92">
        <v>1076</v>
      </c>
      <c r="C1083" s="57" t="s">
        <v>418</v>
      </c>
      <c r="D1083" s="57" t="s">
        <v>1293</v>
      </c>
      <c r="E1083" s="57" t="s">
        <v>1301</v>
      </c>
      <c r="F1083" s="57">
        <v>5</v>
      </c>
      <c r="G1083" s="57" t="s">
        <v>0</v>
      </c>
      <c r="H1083" s="74">
        <v>30000000</v>
      </c>
      <c r="I1083" s="57" t="s">
        <v>1294</v>
      </c>
      <c r="J1083" s="57" t="s">
        <v>1295</v>
      </c>
      <c r="K1083" s="57" t="s">
        <v>1299</v>
      </c>
      <c r="L1083" s="91" t="s">
        <v>1300</v>
      </c>
    </row>
    <row r="1084" spans="2:12" s="44" customFormat="1" ht="30" customHeight="1" x14ac:dyDescent="0.3">
      <c r="B1084" s="88">
        <v>1077</v>
      </c>
      <c r="C1084" s="51" t="s">
        <v>418</v>
      </c>
      <c r="D1084" s="57" t="s">
        <v>1293</v>
      </c>
      <c r="E1084" s="55" t="s">
        <v>401</v>
      </c>
      <c r="F1084" s="55">
        <v>5</v>
      </c>
      <c r="G1084" s="55" t="s">
        <v>2</v>
      </c>
      <c r="H1084" s="72">
        <v>5000000</v>
      </c>
      <c r="I1084" s="55" t="s">
        <v>363</v>
      </c>
      <c r="J1084" s="55" t="s">
        <v>1376</v>
      </c>
      <c r="K1084" s="55" t="s">
        <v>416</v>
      </c>
      <c r="L1084" s="90" t="s">
        <v>6</v>
      </c>
    </row>
    <row r="1085" spans="2:12" s="44" customFormat="1" ht="30" customHeight="1" x14ac:dyDescent="0.3">
      <c r="B1085" s="88">
        <v>1078</v>
      </c>
      <c r="C1085" s="51" t="s">
        <v>418</v>
      </c>
      <c r="D1085" s="57" t="s">
        <v>1293</v>
      </c>
      <c r="E1085" s="55" t="s">
        <v>380</v>
      </c>
      <c r="F1085" s="55">
        <v>5</v>
      </c>
      <c r="G1085" s="55" t="s">
        <v>2</v>
      </c>
      <c r="H1085" s="72">
        <v>3000000</v>
      </c>
      <c r="I1085" s="55" t="s">
        <v>1328</v>
      </c>
      <c r="J1085" s="55" t="s">
        <v>239</v>
      </c>
      <c r="K1085" s="55" t="s">
        <v>416</v>
      </c>
      <c r="L1085" s="90" t="s">
        <v>1317</v>
      </c>
    </row>
    <row r="1086" spans="2:12" s="44" customFormat="1" ht="30" customHeight="1" x14ac:dyDescent="0.3">
      <c r="B1086" s="88">
        <v>1079</v>
      </c>
      <c r="C1086" s="51" t="s">
        <v>418</v>
      </c>
      <c r="D1086" s="57" t="s">
        <v>1293</v>
      </c>
      <c r="E1086" s="55" t="s">
        <v>1377</v>
      </c>
      <c r="F1086" s="55">
        <v>5</v>
      </c>
      <c r="G1086" s="55" t="s">
        <v>2</v>
      </c>
      <c r="H1086" s="72">
        <v>2500000</v>
      </c>
      <c r="I1086" s="55" t="s">
        <v>1378</v>
      </c>
      <c r="J1086" s="55" t="s">
        <v>1379</v>
      </c>
      <c r="K1086" s="55" t="s">
        <v>416</v>
      </c>
      <c r="L1086" s="90" t="s">
        <v>1300</v>
      </c>
    </row>
    <row r="1087" spans="2:12" s="44" customFormat="1" ht="30" customHeight="1" x14ac:dyDescent="0.3">
      <c r="B1087" s="88">
        <v>1080</v>
      </c>
      <c r="C1087" s="51" t="s">
        <v>418</v>
      </c>
      <c r="D1087" s="57" t="s">
        <v>1293</v>
      </c>
      <c r="E1087" s="55" t="s">
        <v>1381</v>
      </c>
      <c r="F1087" s="55">
        <v>5</v>
      </c>
      <c r="G1087" s="55" t="s">
        <v>2</v>
      </c>
      <c r="H1087" s="72">
        <v>2200000</v>
      </c>
      <c r="I1087" s="55" t="s">
        <v>1299</v>
      </c>
      <c r="J1087" s="55" t="s">
        <v>1300</v>
      </c>
      <c r="K1087" s="55" t="s">
        <v>1299</v>
      </c>
      <c r="L1087" s="90" t="s">
        <v>1300</v>
      </c>
    </row>
    <row r="1088" spans="2:12" s="44" customFormat="1" ht="30" customHeight="1" x14ac:dyDescent="0.3">
      <c r="B1088" s="88">
        <v>1081</v>
      </c>
      <c r="C1088" s="51" t="s">
        <v>418</v>
      </c>
      <c r="D1088" s="57" t="s">
        <v>1293</v>
      </c>
      <c r="E1088" s="55" t="s">
        <v>1339</v>
      </c>
      <c r="F1088" s="55">
        <v>6</v>
      </c>
      <c r="G1088" s="55" t="s">
        <v>0</v>
      </c>
      <c r="H1088" s="72">
        <v>17820000</v>
      </c>
      <c r="I1088" s="55" t="s">
        <v>238</v>
      </c>
      <c r="J1088" s="55" t="s">
        <v>237</v>
      </c>
      <c r="K1088" s="55" t="s">
        <v>416</v>
      </c>
      <c r="L1088" s="90" t="s">
        <v>1317</v>
      </c>
    </row>
    <row r="1089" spans="2:12" s="44" customFormat="1" ht="30" customHeight="1" x14ac:dyDescent="0.3">
      <c r="B1089" s="88">
        <v>1082</v>
      </c>
      <c r="C1089" s="51" t="s">
        <v>418</v>
      </c>
      <c r="D1089" s="57" t="s">
        <v>1293</v>
      </c>
      <c r="E1089" s="51" t="s">
        <v>1360</v>
      </c>
      <c r="F1089" s="51">
        <v>7</v>
      </c>
      <c r="G1089" s="51" t="s">
        <v>1</v>
      </c>
      <c r="H1089" s="73">
        <v>600000000</v>
      </c>
      <c r="I1089" s="51" t="s">
        <v>1358</v>
      </c>
      <c r="J1089" s="51" t="s">
        <v>1359</v>
      </c>
      <c r="K1089" s="55" t="s">
        <v>2554</v>
      </c>
      <c r="L1089" s="90" t="s">
        <v>2555</v>
      </c>
    </row>
    <row r="1090" spans="2:12" s="44" customFormat="1" ht="30" customHeight="1" x14ac:dyDescent="0.3">
      <c r="B1090" s="88">
        <v>1083</v>
      </c>
      <c r="C1090" s="51" t="s">
        <v>418</v>
      </c>
      <c r="D1090" s="57" t="s">
        <v>1293</v>
      </c>
      <c r="E1090" s="55" t="s">
        <v>1345</v>
      </c>
      <c r="F1090" s="55">
        <v>7</v>
      </c>
      <c r="G1090" s="55" t="s">
        <v>0</v>
      </c>
      <c r="H1090" s="72">
        <v>52422700</v>
      </c>
      <c r="I1090" s="55" t="s">
        <v>1346</v>
      </c>
      <c r="J1090" s="55" t="s">
        <v>1347</v>
      </c>
      <c r="K1090" s="55" t="s">
        <v>1299</v>
      </c>
      <c r="L1090" s="90" t="s">
        <v>1325</v>
      </c>
    </row>
    <row r="1091" spans="2:12" s="44" customFormat="1" ht="30" customHeight="1" x14ac:dyDescent="0.3">
      <c r="B1091" s="88">
        <v>1084</v>
      </c>
      <c r="C1091" s="51" t="s">
        <v>418</v>
      </c>
      <c r="D1091" s="57" t="s">
        <v>1293</v>
      </c>
      <c r="E1091" s="55" t="s">
        <v>1340</v>
      </c>
      <c r="F1091" s="55">
        <v>7</v>
      </c>
      <c r="G1091" s="55" t="s">
        <v>0</v>
      </c>
      <c r="H1091" s="72">
        <v>49500000</v>
      </c>
      <c r="I1091" s="55" t="s">
        <v>238</v>
      </c>
      <c r="J1091" s="55" t="s">
        <v>237</v>
      </c>
      <c r="K1091" s="55" t="s">
        <v>416</v>
      </c>
      <c r="L1091" s="90" t="s">
        <v>1317</v>
      </c>
    </row>
    <row r="1092" spans="2:12" s="44" customFormat="1" ht="30" customHeight="1" x14ac:dyDescent="0.3">
      <c r="B1092" s="88">
        <v>1085</v>
      </c>
      <c r="C1092" s="51" t="s">
        <v>418</v>
      </c>
      <c r="D1092" s="57" t="s">
        <v>1293</v>
      </c>
      <c r="E1092" s="55" t="s">
        <v>1341</v>
      </c>
      <c r="F1092" s="55">
        <v>7</v>
      </c>
      <c r="G1092" s="55" t="s">
        <v>0</v>
      </c>
      <c r="H1092" s="72">
        <v>19550000</v>
      </c>
      <c r="I1092" s="55" t="s">
        <v>238</v>
      </c>
      <c r="J1092" s="55" t="s">
        <v>237</v>
      </c>
      <c r="K1092" s="55" t="s">
        <v>416</v>
      </c>
      <c r="L1092" s="90" t="s">
        <v>1317</v>
      </c>
    </row>
    <row r="1093" spans="2:12" s="44" customFormat="1" ht="30" customHeight="1" x14ac:dyDescent="0.3">
      <c r="B1093" s="88">
        <v>1086</v>
      </c>
      <c r="C1093" s="51" t="s">
        <v>418</v>
      </c>
      <c r="D1093" s="57" t="s">
        <v>1293</v>
      </c>
      <c r="E1093" s="55" t="s">
        <v>1342</v>
      </c>
      <c r="F1093" s="55">
        <v>7</v>
      </c>
      <c r="G1093" s="55" t="s">
        <v>0</v>
      </c>
      <c r="H1093" s="72">
        <v>17820000</v>
      </c>
      <c r="I1093" s="55" t="s">
        <v>238</v>
      </c>
      <c r="J1093" s="55" t="s">
        <v>237</v>
      </c>
      <c r="K1093" s="55" t="s">
        <v>416</v>
      </c>
      <c r="L1093" s="90" t="s">
        <v>1317</v>
      </c>
    </row>
    <row r="1094" spans="2:12" s="44" customFormat="1" ht="30" customHeight="1" x14ac:dyDescent="0.3">
      <c r="B1094" s="88">
        <v>1087</v>
      </c>
      <c r="C1094" s="51" t="s">
        <v>418</v>
      </c>
      <c r="D1094" s="57" t="s">
        <v>1293</v>
      </c>
      <c r="E1094" s="55" t="s">
        <v>400</v>
      </c>
      <c r="F1094" s="55">
        <v>7</v>
      </c>
      <c r="G1094" s="55" t="s">
        <v>2</v>
      </c>
      <c r="H1094" s="72">
        <v>13000000</v>
      </c>
      <c r="I1094" s="55" t="s">
        <v>1328</v>
      </c>
      <c r="J1094" s="55" t="s">
        <v>239</v>
      </c>
      <c r="K1094" s="55" t="s">
        <v>416</v>
      </c>
      <c r="L1094" s="90" t="s">
        <v>1317</v>
      </c>
    </row>
    <row r="1095" spans="2:12" s="44" customFormat="1" ht="30" customHeight="1" x14ac:dyDescent="0.3">
      <c r="B1095" s="88">
        <v>1088</v>
      </c>
      <c r="C1095" s="51" t="s">
        <v>418</v>
      </c>
      <c r="D1095" s="57" t="s">
        <v>1293</v>
      </c>
      <c r="E1095" s="55" t="s">
        <v>1348</v>
      </c>
      <c r="F1095" s="55">
        <v>7</v>
      </c>
      <c r="G1095" s="55" t="s">
        <v>0</v>
      </c>
      <c r="H1095" s="72">
        <v>5500000</v>
      </c>
      <c r="I1095" s="55" t="s">
        <v>1349</v>
      </c>
      <c r="J1095" s="55" t="s">
        <v>1350</v>
      </c>
      <c r="K1095" s="55" t="s">
        <v>1299</v>
      </c>
      <c r="L1095" s="90" t="s">
        <v>1325</v>
      </c>
    </row>
    <row r="1096" spans="2:12" s="44" customFormat="1" ht="30" customHeight="1" x14ac:dyDescent="0.3">
      <c r="B1096" s="88">
        <v>1089</v>
      </c>
      <c r="C1096" s="51" t="s">
        <v>418</v>
      </c>
      <c r="D1096" s="57" t="s">
        <v>1293</v>
      </c>
      <c r="E1096" s="55" t="s">
        <v>1343</v>
      </c>
      <c r="F1096" s="55">
        <v>8</v>
      </c>
      <c r="G1096" s="55" t="s">
        <v>0</v>
      </c>
      <c r="H1096" s="72">
        <v>13066000</v>
      </c>
      <c r="I1096" s="55" t="s">
        <v>238</v>
      </c>
      <c r="J1096" s="55" t="s">
        <v>237</v>
      </c>
      <c r="K1096" s="55" t="s">
        <v>416</v>
      </c>
      <c r="L1096" s="90" t="s">
        <v>1317</v>
      </c>
    </row>
    <row r="1097" spans="2:12" s="44" customFormat="1" ht="30" customHeight="1" x14ac:dyDescent="0.3">
      <c r="B1097" s="92">
        <v>1090</v>
      </c>
      <c r="C1097" s="57" t="s">
        <v>418</v>
      </c>
      <c r="D1097" s="57" t="s">
        <v>1293</v>
      </c>
      <c r="E1097" s="57" t="s">
        <v>1304</v>
      </c>
      <c r="F1097" s="57">
        <v>9</v>
      </c>
      <c r="G1097" s="57" t="s">
        <v>0</v>
      </c>
      <c r="H1097" s="74">
        <v>100000000</v>
      </c>
      <c r="I1097" s="57" t="s">
        <v>1294</v>
      </c>
      <c r="J1097" s="57" t="s">
        <v>1295</v>
      </c>
      <c r="K1097" s="57" t="s">
        <v>1299</v>
      </c>
      <c r="L1097" s="91" t="s">
        <v>1300</v>
      </c>
    </row>
    <row r="1098" spans="2:12" s="44" customFormat="1" ht="30" customHeight="1" x14ac:dyDescent="0.3">
      <c r="B1098" s="88">
        <v>1091</v>
      </c>
      <c r="C1098" s="51" t="s">
        <v>418</v>
      </c>
      <c r="D1098" s="57" t="s">
        <v>1293</v>
      </c>
      <c r="E1098" s="55" t="s">
        <v>1355</v>
      </c>
      <c r="F1098" s="55">
        <v>10</v>
      </c>
      <c r="G1098" s="55" t="s">
        <v>0</v>
      </c>
      <c r="H1098" s="72">
        <v>1900000000</v>
      </c>
      <c r="I1098" s="55" t="s">
        <v>1353</v>
      </c>
      <c r="J1098" s="55" t="s">
        <v>1354</v>
      </c>
      <c r="K1098" s="55" t="s">
        <v>415</v>
      </c>
      <c r="L1098" s="90" t="s">
        <v>55</v>
      </c>
    </row>
    <row r="1099" spans="2:12" s="44" customFormat="1" ht="30" customHeight="1" x14ac:dyDescent="0.3">
      <c r="B1099" s="88">
        <v>1092</v>
      </c>
      <c r="C1099" s="51" t="s">
        <v>418</v>
      </c>
      <c r="D1099" s="57" t="s">
        <v>1293</v>
      </c>
      <c r="E1099" s="55" t="s">
        <v>1356</v>
      </c>
      <c r="F1099" s="55">
        <v>10</v>
      </c>
      <c r="G1099" s="55" t="s">
        <v>0</v>
      </c>
      <c r="H1099" s="72">
        <v>1900000000</v>
      </c>
      <c r="I1099" s="55" t="s">
        <v>1353</v>
      </c>
      <c r="J1099" s="55" t="s">
        <v>1354</v>
      </c>
      <c r="K1099" s="55" t="s">
        <v>415</v>
      </c>
      <c r="L1099" s="90" t="s">
        <v>55</v>
      </c>
    </row>
    <row r="1100" spans="2:12" s="44" customFormat="1" ht="30" customHeight="1" x14ac:dyDescent="0.3">
      <c r="B1100" s="88">
        <v>1093</v>
      </c>
      <c r="C1100" s="51" t="s">
        <v>418</v>
      </c>
      <c r="D1100" s="57" t="s">
        <v>1293</v>
      </c>
      <c r="E1100" s="55" t="s">
        <v>1344</v>
      </c>
      <c r="F1100" s="55">
        <v>10</v>
      </c>
      <c r="G1100" s="55" t="s">
        <v>0</v>
      </c>
      <c r="H1100" s="72">
        <v>8711000</v>
      </c>
      <c r="I1100" s="55" t="s">
        <v>238</v>
      </c>
      <c r="J1100" s="55" t="s">
        <v>237</v>
      </c>
      <c r="K1100" s="55" t="s">
        <v>416</v>
      </c>
      <c r="L1100" s="90" t="s">
        <v>1317</v>
      </c>
    </row>
    <row r="1101" spans="2:12" s="44" customFormat="1" ht="30" customHeight="1" x14ac:dyDescent="0.3">
      <c r="B1101" s="88">
        <v>1094</v>
      </c>
      <c r="C1101" s="51" t="s">
        <v>418</v>
      </c>
      <c r="D1101" s="57" t="s">
        <v>1293</v>
      </c>
      <c r="E1101" s="55" t="s">
        <v>1380</v>
      </c>
      <c r="F1101" s="55">
        <v>11</v>
      </c>
      <c r="G1101" s="55" t="s">
        <v>2</v>
      </c>
      <c r="H1101" s="72">
        <v>2500000</v>
      </c>
      <c r="I1101" s="55" t="s">
        <v>1378</v>
      </c>
      <c r="J1101" s="55" t="s">
        <v>1379</v>
      </c>
      <c r="K1101" s="55" t="s">
        <v>416</v>
      </c>
      <c r="L1101" s="90" t="s">
        <v>1300</v>
      </c>
    </row>
    <row r="1102" spans="2:12" s="44" customFormat="1" ht="30" customHeight="1" x14ac:dyDescent="0.3">
      <c r="B1102" s="88">
        <v>1095</v>
      </c>
      <c r="C1102" s="51" t="s">
        <v>418</v>
      </c>
      <c r="D1102" s="57" t="s">
        <v>1293</v>
      </c>
      <c r="E1102" s="55" t="s">
        <v>402</v>
      </c>
      <c r="F1102" s="55">
        <v>12</v>
      </c>
      <c r="G1102" s="55" t="s">
        <v>2</v>
      </c>
      <c r="H1102" s="72">
        <v>2000000</v>
      </c>
      <c r="I1102" s="55" t="s">
        <v>362</v>
      </c>
      <c r="J1102" s="55" t="s">
        <v>1376</v>
      </c>
      <c r="K1102" s="55" t="s">
        <v>416</v>
      </c>
      <c r="L1102" s="90" t="s">
        <v>6</v>
      </c>
    </row>
    <row r="1103" spans="2:12" s="44" customFormat="1" ht="30" customHeight="1" x14ac:dyDescent="0.3">
      <c r="B1103" s="88">
        <v>1096</v>
      </c>
      <c r="C1103" s="51" t="s">
        <v>418</v>
      </c>
      <c r="D1103" s="51" t="s">
        <v>2426</v>
      </c>
      <c r="E1103" s="51" t="s">
        <v>2441</v>
      </c>
      <c r="F1103" s="51">
        <v>1</v>
      </c>
      <c r="G1103" s="51" t="s">
        <v>0</v>
      </c>
      <c r="H1103" s="73">
        <v>69000000</v>
      </c>
      <c r="I1103" s="51" t="s">
        <v>2438</v>
      </c>
      <c r="J1103" s="51" t="s">
        <v>2439</v>
      </c>
      <c r="K1103" s="51" t="s">
        <v>2432</v>
      </c>
      <c r="L1103" s="89" t="s">
        <v>2440</v>
      </c>
    </row>
    <row r="1104" spans="2:12" s="44" customFormat="1" ht="30" customHeight="1" x14ac:dyDescent="0.3">
      <c r="B1104" s="88">
        <v>1097</v>
      </c>
      <c r="C1104" s="51" t="s">
        <v>418</v>
      </c>
      <c r="D1104" s="51" t="s">
        <v>2426</v>
      </c>
      <c r="E1104" s="51" t="s">
        <v>2449</v>
      </c>
      <c r="F1104" s="51">
        <v>1</v>
      </c>
      <c r="G1104" s="51" t="s">
        <v>0</v>
      </c>
      <c r="H1104" s="73">
        <v>15000000</v>
      </c>
      <c r="I1104" s="51" t="s">
        <v>2438</v>
      </c>
      <c r="J1104" s="51" t="s">
        <v>2439</v>
      </c>
      <c r="K1104" s="51" t="s">
        <v>2432</v>
      </c>
      <c r="L1104" s="89" t="s">
        <v>2440</v>
      </c>
    </row>
    <row r="1105" spans="1:12" s="44" customFormat="1" ht="30" customHeight="1" x14ac:dyDescent="0.3">
      <c r="B1105" s="88">
        <v>1098</v>
      </c>
      <c r="C1105" s="51" t="s">
        <v>418</v>
      </c>
      <c r="D1105" s="51" t="s">
        <v>2426</v>
      </c>
      <c r="E1105" s="51" t="s">
        <v>2530</v>
      </c>
      <c r="F1105" s="51">
        <v>1</v>
      </c>
      <c r="G1105" s="51" t="s">
        <v>2</v>
      </c>
      <c r="H1105" s="73">
        <v>3171168.0000000005</v>
      </c>
      <c r="I1105" s="51" t="s">
        <v>330</v>
      </c>
      <c r="J1105" s="51" t="s">
        <v>84</v>
      </c>
      <c r="K1105" s="51" t="s">
        <v>249</v>
      </c>
      <c r="L1105" s="89" t="s">
        <v>25</v>
      </c>
    </row>
    <row r="1106" spans="1:12" s="44" customFormat="1" ht="30" customHeight="1" x14ac:dyDescent="0.3">
      <c r="B1106" s="88">
        <v>1099</v>
      </c>
      <c r="C1106" s="51" t="s">
        <v>418</v>
      </c>
      <c r="D1106" s="51" t="s">
        <v>2426</v>
      </c>
      <c r="E1106" s="55" t="s">
        <v>2493</v>
      </c>
      <c r="F1106" s="55">
        <v>1</v>
      </c>
      <c r="G1106" s="55" t="s">
        <v>2</v>
      </c>
      <c r="H1106" s="72">
        <v>2530000</v>
      </c>
      <c r="I1106" s="55" t="s">
        <v>130</v>
      </c>
      <c r="J1106" s="55" t="s">
        <v>48</v>
      </c>
      <c r="K1106" s="55" t="s">
        <v>249</v>
      </c>
      <c r="L1106" s="90" t="s">
        <v>25</v>
      </c>
    </row>
    <row r="1107" spans="1:12" s="44" customFormat="1" ht="30" customHeight="1" x14ac:dyDescent="0.3">
      <c r="B1107" s="88">
        <v>1100</v>
      </c>
      <c r="C1107" s="51" t="s">
        <v>418</v>
      </c>
      <c r="D1107" s="51" t="s">
        <v>2426</v>
      </c>
      <c r="E1107" s="55" t="s">
        <v>2509</v>
      </c>
      <c r="F1107" s="55">
        <v>2</v>
      </c>
      <c r="G1107" s="55" t="s">
        <v>2</v>
      </c>
      <c r="H1107" s="72">
        <v>570000000</v>
      </c>
      <c r="I1107" s="55" t="s">
        <v>329</v>
      </c>
      <c r="J1107" s="55" t="s">
        <v>76</v>
      </c>
      <c r="K1107" s="55" t="s">
        <v>2554</v>
      </c>
      <c r="L1107" s="90" t="s">
        <v>2555</v>
      </c>
    </row>
    <row r="1108" spans="1:12" s="32" customFormat="1" ht="30" customHeight="1" x14ac:dyDescent="0.3">
      <c r="A1108" s="45"/>
      <c r="B1108" s="88">
        <v>1101</v>
      </c>
      <c r="C1108" s="51" t="s">
        <v>418</v>
      </c>
      <c r="D1108" s="51" t="s">
        <v>2426</v>
      </c>
      <c r="E1108" s="51" t="s">
        <v>2437</v>
      </c>
      <c r="F1108" s="51">
        <v>2</v>
      </c>
      <c r="G1108" s="51" t="s">
        <v>2</v>
      </c>
      <c r="H1108" s="73">
        <v>400000000</v>
      </c>
      <c r="I1108" s="51" t="s">
        <v>2438</v>
      </c>
      <c r="J1108" s="51" t="s">
        <v>2439</v>
      </c>
      <c r="K1108" s="51" t="s">
        <v>2432</v>
      </c>
      <c r="L1108" s="89" t="s">
        <v>2440</v>
      </c>
    </row>
    <row r="1109" spans="1:12" customFormat="1" ht="30" customHeight="1" x14ac:dyDescent="0.3">
      <c r="A1109" s="46"/>
      <c r="B1109" s="88">
        <v>1102</v>
      </c>
      <c r="C1109" s="51" t="s">
        <v>418</v>
      </c>
      <c r="D1109" s="51" t="s">
        <v>2426</v>
      </c>
      <c r="E1109" s="51" t="s">
        <v>2442</v>
      </c>
      <c r="F1109" s="51">
        <v>2</v>
      </c>
      <c r="G1109" s="51" t="s">
        <v>0</v>
      </c>
      <c r="H1109" s="73">
        <v>92803000</v>
      </c>
      <c r="I1109" s="51" t="s">
        <v>2438</v>
      </c>
      <c r="J1109" s="51" t="s">
        <v>2439</v>
      </c>
      <c r="K1109" s="51" t="s">
        <v>2432</v>
      </c>
      <c r="L1109" s="89" t="s">
        <v>2440</v>
      </c>
    </row>
    <row r="1110" spans="1:12" customFormat="1" ht="30" customHeight="1" x14ac:dyDescent="0.3">
      <c r="A1110" s="46"/>
      <c r="B1110" s="88">
        <v>1103</v>
      </c>
      <c r="C1110" s="51" t="s">
        <v>418</v>
      </c>
      <c r="D1110" s="51" t="s">
        <v>2426</v>
      </c>
      <c r="E1110" s="55" t="s">
        <v>2517</v>
      </c>
      <c r="F1110" s="55">
        <v>2</v>
      </c>
      <c r="G1110" s="55" t="s">
        <v>0</v>
      </c>
      <c r="H1110" s="72">
        <v>10000000</v>
      </c>
      <c r="I1110" s="55" t="s">
        <v>2518</v>
      </c>
      <c r="J1110" s="55" t="s">
        <v>209</v>
      </c>
      <c r="K1110" s="55" t="s">
        <v>249</v>
      </c>
      <c r="L1110" s="90" t="s">
        <v>25</v>
      </c>
    </row>
    <row r="1111" spans="1:12" customFormat="1" ht="30" customHeight="1" x14ac:dyDescent="0.3">
      <c r="A1111" s="46"/>
      <c r="B1111" s="88">
        <v>1104</v>
      </c>
      <c r="C1111" s="51" t="s">
        <v>418</v>
      </c>
      <c r="D1111" s="51" t="s">
        <v>2426</v>
      </c>
      <c r="E1111" s="51" t="s">
        <v>2431</v>
      </c>
      <c r="F1111" s="51">
        <v>3</v>
      </c>
      <c r="G1111" s="51" t="s">
        <v>0</v>
      </c>
      <c r="H1111" s="73">
        <f>380798*1000*1.1</f>
        <v>418877800.00000006</v>
      </c>
      <c r="I1111" s="51" t="s">
        <v>2427</v>
      </c>
      <c r="J1111" s="51" t="s">
        <v>2428</v>
      </c>
      <c r="K1111" s="51" t="s">
        <v>2432</v>
      </c>
      <c r="L1111" s="89" t="s">
        <v>2433</v>
      </c>
    </row>
    <row r="1112" spans="1:12" customFormat="1" ht="30" customHeight="1" x14ac:dyDescent="0.3">
      <c r="A1112" s="46"/>
      <c r="B1112" s="88">
        <v>1105</v>
      </c>
      <c r="C1112" s="51" t="s">
        <v>418</v>
      </c>
      <c r="D1112" s="51" t="s">
        <v>2426</v>
      </c>
      <c r="E1112" s="55" t="s">
        <v>2464</v>
      </c>
      <c r="F1112" s="55">
        <v>3</v>
      </c>
      <c r="G1112" s="55" t="s">
        <v>1</v>
      </c>
      <c r="H1112" s="72">
        <v>180546000</v>
      </c>
      <c r="I1112" s="55" t="s">
        <v>2462</v>
      </c>
      <c r="J1112" s="55" t="s">
        <v>2463</v>
      </c>
      <c r="K1112" s="55" t="s">
        <v>2432</v>
      </c>
      <c r="L1112" s="90" t="s">
        <v>2440</v>
      </c>
    </row>
    <row r="1113" spans="1:12" customFormat="1" ht="30" customHeight="1" x14ac:dyDescent="0.3">
      <c r="A1113" s="46"/>
      <c r="B1113" s="88">
        <v>1106</v>
      </c>
      <c r="C1113" s="51" t="s">
        <v>418</v>
      </c>
      <c r="D1113" s="51" t="s">
        <v>2426</v>
      </c>
      <c r="E1113" s="51" t="s">
        <v>2445</v>
      </c>
      <c r="F1113" s="51">
        <v>3</v>
      </c>
      <c r="G1113" s="51" t="s">
        <v>2</v>
      </c>
      <c r="H1113" s="73">
        <v>68250000</v>
      </c>
      <c r="I1113" s="51" t="s">
        <v>2438</v>
      </c>
      <c r="J1113" s="51" t="s">
        <v>2439</v>
      </c>
      <c r="K1113" s="51" t="s">
        <v>2432</v>
      </c>
      <c r="L1113" s="89" t="s">
        <v>2440</v>
      </c>
    </row>
    <row r="1114" spans="1:12" customFormat="1" ht="30" customHeight="1" x14ac:dyDescent="0.3">
      <c r="A1114" s="46"/>
      <c r="B1114" s="88">
        <v>1107</v>
      </c>
      <c r="C1114" s="51" t="s">
        <v>418</v>
      </c>
      <c r="D1114" s="51" t="s">
        <v>2426</v>
      </c>
      <c r="E1114" s="51" t="s">
        <v>2446</v>
      </c>
      <c r="F1114" s="51">
        <v>3</v>
      </c>
      <c r="G1114" s="51" t="s">
        <v>2</v>
      </c>
      <c r="H1114" s="73">
        <v>54010000</v>
      </c>
      <c r="I1114" s="51" t="s">
        <v>2438</v>
      </c>
      <c r="J1114" s="51" t="s">
        <v>2439</v>
      </c>
      <c r="K1114" s="51" t="s">
        <v>2432</v>
      </c>
      <c r="L1114" s="89" t="s">
        <v>2440</v>
      </c>
    </row>
    <row r="1115" spans="1:12" customFormat="1" ht="30" customHeight="1" x14ac:dyDescent="0.3">
      <c r="A1115" s="46"/>
      <c r="B1115" s="88">
        <v>1108</v>
      </c>
      <c r="C1115" s="51" t="s">
        <v>418</v>
      </c>
      <c r="D1115" s="51" t="s">
        <v>2426</v>
      </c>
      <c r="E1115" s="55" t="s">
        <v>2512</v>
      </c>
      <c r="F1115" s="55">
        <v>3</v>
      </c>
      <c r="G1115" s="55" t="s">
        <v>2</v>
      </c>
      <c r="H1115" s="72">
        <v>44100000</v>
      </c>
      <c r="I1115" s="55" t="s">
        <v>208</v>
      </c>
      <c r="J1115" s="55" t="s">
        <v>74</v>
      </c>
      <c r="K1115" s="55" t="s">
        <v>249</v>
      </c>
      <c r="L1115" s="90" t="s">
        <v>25</v>
      </c>
    </row>
    <row r="1116" spans="1:12" customFormat="1" ht="30" customHeight="1" x14ac:dyDescent="0.3">
      <c r="A1116" s="46"/>
      <c r="B1116" s="88">
        <v>1109</v>
      </c>
      <c r="C1116" s="51" t="s">
        <v>418</v>
      </c>
      <c r="D1116" s="51" t="s">
        <v>2426</v>
      </c>
      <c r="E1116" s="55" t="s">
        <v>2522</v>
      </c>
      <c r="F1116" s="55">
        <v>3</v>
      </c>
      <c r="G1116" s="55" t="s">
        <v>0</v>
      </c>
      <c r="H1116" s="72">
        <v>33000000</v>
      </c>
      <c r="I1116" s="55" t="s">
        <v>210</v>
      </c>
      <c r="J1116" s="55" t="s">
        <v>211</v>
      </c>
      <c r="K1116" s="55" t="s">
        <v>249</v>
      </c>
      <c r="L1116" s="90" t="s">
        <v>25</v>
      </c>
    </row>
    <row r="1117" spans="1:12" customFormat="1" ht="30" customHeight="1" x14ac:dyDescent="0.3">
      <c r="A1117" s="46"/>
      <c r="B1117" s="88">
        <v>1110</v>
      </c>
      <c r="C1117" s="51" t="s">
        <v>418</v>
      </c>
      <c r="D1117" s="51" t="s">
        <v>2426</v>
      </c>
      <c r="E1117" s="55" t="s">
        <v>2523</v>
      </c>
      <c r="F1117" s="55">
        <v>3</v>
      </c>
      <c r="G1117" s="55" t="s">
        <v>0</v>
      </c>
      <c r="H1117" s="72">
        <v>13860000.000000002</v>
      </c>
      <c r="I1117" s="55" t="s">
        <v>210</v>
      </c>
      <c r="J1117" s="55" t="s">
        <v>211</v>
      </c>
      <c r="K1117" s="55" t="s">
        <v>249</v>
      </c>
      <c r="L1117" s="90" t="s">
        <v>25</v>
      </c>
    </row>
    <row r="1118" spans="1:12" customFormat="1" ht="30" customHeight="1" x14ac:dyDescent="0.3">
      <c r="A1118" s="46"/>
      <c r="B1118" s="88">
        <v>1111</v>
      </c>
      <c r="C1118" s="51" t="s">
        <v>418</v>
      </c>
      <c r="D1118" s="51" t="s">
        <v>2426</v>
      </c>
      <c r="E1118" s="55" t="s">
        <v>382</v>
      </c>
      <c r="F1118" s="55">
        <v>3</v>
      </c>
      <c r="G1118" s="55" t="s">
        <v>1</v>
      </c>
      <c r="H1118" s="72">
        <v>4500000</v>
      </c>
      <c r="I1118" s="55" t="s">
        <v>411</v>
      </c>
      <c r="J1118" s="55" t="s">
        <v>2469</v>
      </c>
      <c r="K1118" s="55" t="s">
        <v>249</v>
      </c>
      <c r="L1118" s="90" t="s">
        <v>25</v>
      </c>
    </row>
    <row r="1119" spans="1:12" customFormat="1" ht="30" customHeight="1" x14ac:dyDescent="0.3">
      <c r="A1119" s="46"/>
      <c r="B1119" s="88">
        <v>1112</v>
      </c>
      <c r="C1119" s="51" t="s">
        <v>418</v>
      </c>
      <c r="D1119" s="51" t="s">
        <v>2426</v>
      </c>
      <c r="E1119" s="55" t="s">
        <v>2473</v>
      </c>
      <c r="F1119" s="55">
        <v>4</v>
      </c>
      <c r="G1119" s="55" t="s">
        <v>1</v>
      </c>
      <c r="H1119" s="72">
        <v>132440000</v>
      </c>
      <c r="I1119" s="55" t="s">
        <v>411</v>
      </c>
      <c r="J1119" s="55" t="s">
        <v>2469</v>
      </c>
      <c r="K1119" s="55" t="s">
        <v>249</v>
      </c>
      <c r="L1119" s="90" t="s">
        <v>25</v>
      </c>
    </row>
    <row r="1120" spans="1:12" customFormat="1" ht="30" customHeight="1" x14ac:dyDescent="0.3">
      <c r="A1120" s="46"/>
      <c r="B1120" s="88">
        <v>1113</v>
      </c>
      <c r="C1120" s="51" t="s">
        <v>418</v>
      </c>
      <c r="D1120" s="51" t="s">
        <v>2426</v>
      </c>
      <c r="E1120" s="55" t="s">
        <v>2465</v>
      </c>
      <c r="F1120" s="55">
        <v>4</v>
      </c>
      <c r="G1120" s="55" t="s">
        <v>1</v>
      </c>
      <c r="H1120" s="72">
        <v>112360000</v>
      </c>
      <c r="I1120" s="55" t="s">
        <v>2462</v>
      </c>
      <c r="J1120" s="55" t="s">
        <v>2463</v>
      </c>
      <c r="K1120" s="55" t="s">
        <v>2432</v>
      </c>
      <c r="L1120" s="90" t="s">
        <v>2440</v>
      </c>
    </row>
    <row r="1121" spans="1:12" customFormat="1" ht="30" customHeight="1" x14ac:dyDescent="0.3">
      <c r="A1121" s="46"/>
      <c r="B1121" s="88">
        <v>1114</v>
      </c>
      <c r="C1121" s="51" t="s">
        <v>418</v>
      </c>
      <c r="D1121" s="51" t="s">
        <v>2426</v>
      </c>
      <c r="E1121" s="55" t="s">
        <v>2472</v>
      </c>
      <c r="F1121" s="55">
        <v>4</v>
      </c>
      <c r="G1121" s="55" t="s">
        <v>1</v>
      </c>
      <c r="H1121" s="72">
        <v>64000000</v>
      </c>
      <c r="I1121" s="55" t="s">
        <v>411</v>
      </c>
      <c r="J1121" s="55" t="s">
        <v>2469</v>
      </c>
      <c r="K1121" s="55" t="s">
        <v>249</v>
      </c>
      <c r="L1121" s="90" t="s">
        <v>25</v>
      </c>
    </row>
    <row r="1122" spans="1:12" customFormat="1" ht="30" customHeight="1" x14ac:dyDescent="0.3">
      <c r="A1122" s="46"/>
      <c r="B1122" s="88">
        <v>1115</v>
      </c>
      <c r="C1122" s="51" t="s">
        <v>418</v>
      </c>
      <c r="D1122" s="51" t="s">
        <v>2426</v>
      </c>
      <c r="E1122" s="55" t="s">
        <v>2474</v>
      </c>
      <c r="F1122" s="55">
        <v>4</v>
      </c>
      <c r="G1122" s="55" t="s">
        <v>1</v>
      </c>
      <c r="H1122" s="72">
        <v>53000000</v>
      </c>
      <c r="I1122" s="55" t="s">
        <v>411</v>
      </c>
      <c r="J1122" s="55" t="s">
        <v>2469</v>
      </c>
      <c r="K1122" s="55" t="s">
        <v>249</v>
      </c>
      <c r="L1122" s="90" t="s">
        <v>25</v>
      </c>
    </row>
    <row r="1123" spans="1:12" customFormat="1" ht="30" customHeight="1" x14ac:dyDescent="0.3">
      <c r="A1123" s="46"/>
      <c r="B1123" s="88">
        <v>1116</v>
      </c>
      <c r="C1123" s="51" t="s">
        <v>418</v>
      </c>
      <c r="D1123" s="51" t="s">
        <v>2426</v>
      </c>
      <c r="E1123" s="55" t="s">
        <v>2513</v>
      </c>
      <c r="F1123" s="55">
        <v>4</v>
      </c>
      <c r="G1123" s="55" t="s">
        <v>0</v>
      </c>
      <c r="H1123" s="72">
        <v>38500000</v>
      </c>
      <c r="I1123" s="55" t="s">
        <v>208</v>
      </c>
      <c r="J1123" s="55" t="s">
        <v>74</v>
      </c>
      <c r="K1123" s="55" t="s">
        <v>249</v>
      </c>
      <c r="L1123" s="90" t="s">
        <v>25</v>
      </c>
    </row>
    <row r="1124" spans="1:12" customFormat="1" ht="30" customHeight="1" x14ac:dyDescent="0.3">
      <c r="A1124" s="46"/>
      <c r="B1124" s="88">
        <v>1117</v>
      </c>
      <c r="C1124" s="51" t="s">
        <v>418</v>
      </c>
      <c r="D1124" s="51" t="s">
        <v>2426</v>
      </c>
      <c r="E1124" s="55" t="s">
        <v>2520</v>
      </c>
      <c r="F1124" s="55">
        <v>5</v>
      </c>
      <c r="G1124" s="55" t="s">
        <v>2</v>
      </c>
      <c r="H1124" s="72">
        <v>55000000</v>
      </c>
      <c r="I1124" s="55" t="s">
        <v>210</v>
      </c>
      <c r="J1124" s="55" t="s">
        <v>211</v>
      </c>
      <c r="K1124" s="55" t="s">
        <v>249</v>
      </c>
      <c r="L1124" s="90" t="s">
        <v>25</v>
      </c>
    </row>
    <row r="1125" spans="1:12" customFormat="1" ht="30" customHeight="1" x14ac:dyDescent="0.3">
      <c r="A1125" s="46"/>
      <c r="B1125" s="88">
        <v>1118</v>
      </c>
      <c r="C1125" s="51" t="s">
        <v>418</v>
      </c>
      <c r="D1125" s="51" t="s">
        <v>2426</v>
      </c>
      <c r="E1125" s="51" t="s">
        <v>2447</v>
      </c>
      <c r="F1125" s="51">
        <v>5</v>
      </c>
      <c r="G1125" s="51" t="s">
        <v>0</v>
      </c>
      <c r="H1125" s="73">
        <v>50000000</v>
      </c>
      <c r="I1125" s="51" t="s">
        <v>2438</v>
      </c>
      <c r="J1125" s="51" t="s">
        <v>2439</v>
      </c>
      <c r="K1125" s="51" t="s">
        <v>2432</v>
      </c>
      <c r="L1125" s="89" t="s">
        <v>2440</v>
      </c>
    </row>
    <row r="1126" spans="1:12" customFormat="1" ht="30" customHeight="1" x14ac:dyDescent="0.3">
      <c r="A1126" s="46"/>
      <c r="B1126" s="88">
        <v>1119</v>
      </c>
      <c r="C1126" s="51" t="s">
        <v>418</v>
      </c>
      <c r="D1126" s="51" t="s">
        <v>2426</v>
      </c>
      <c r="E1126" s="55" t="s">
        <v>2514</v>
      </c>
      <c r="F1126" s="55">
        <v>5</v>
      </c>
      <c r="G1126" s="55" t="s">
        <v>2</v>
      </c>
      <c r="H1126" s="72">
        <v>42600000</v>
      </c>
      <c r="I1126" s="55" t="s">
        <v>208</v>
      </c>
      <c r="J1126" s="55" t="s">
        <v>74</v>
      </c>
      <c r="K1126" s="55" t="s">
        <v>249</v>
      </c>
      <c r="L1126" s="90" t="s">
        <v>25</v>
      </c>
    </row>
    <row r="1127" spans="1:12" customFormat="1" ht="30" customHeight="1" x14ac:dyDescent="0.3">
      <c r="A1127" s="46"/>
      <c r="B1127" s="88">
        <v>1120</v>
      </c>
      <c r="C1127" s="51" t="s">
        <v>418</v>
      </c>
      <c r="D1127" s="51" t="s">
        <v>2426</v>
      </c>
      <c r="E1127" s="55" t="s">
        <v>2507</v>
      </c>
      <c r="F1127" s="55">
        <v>5</v>
      </c>
      <c r="G1127" s="55" t="s">
        <v>1</v>
      </c>
      <c r="H1127" s="72">
        <v>14300000</v>
      </c>
      <c r="I1127" s="55" t="s">
        <v>328</v>
      </c>
      <c r="J1127" s="55" t="s">
        <v>118</v>
      </c>
      <c r="K1127" s="55" t="s">
        <v>249</v>
      </c>
      <c r="L1127" s="90" t="s">
        <v>25</v>
      </c>
    </row>
    <row r="1128" spans="1:12" customFormat="1" ht="30" customHeight="1" x14ac:dyDescent="0.3">
      <c r="A1128" s="46"/>
      <c r="B1128" s="88">
        <v>1121</v>
      </c>
      <c r="C1128" s="51" t="s">
        <v>418</v>
      </c>
      <c r="D1128" s="51" t="s">
        <v>2426</v>
      </c>
      <c r="E1128" s="55" t="s">
        <v>2539</v>
      </c>
      <c r="F1128" s="55">
        <v>5</v>
      </c>
      <c r="G1128" s="55" t="s">
        <v>2</v>
      </c>
      <c r="H1128" s="73">
        <v>5500000</v>
      </c>
      <c r="I1128" s="55" t="s">
        <v>2540</v>
      </c>
      <c r="J1128" s="55" t="s">
        <v>2541</v>
      </c>
      <c r="K1128" s="51" t="s">
        <v>249</v>
      </c>
      <c r="L1128" s="89" t="s">
        <v>2440</v>
      </c>
    </row>
    <row r="1129" spans="1:12" customFormat="1" ht="30" customHeight="1" x14ac:dyDescent="0.3">
      <c r="A1129" s="46"/>
      <c r="B1129" s="88">
        <v>1122</v>
      </c>
      <c r="C1129" s="51" t="s">
        <v>418</v>
      </c>
      <c r="D1129" s="51" t="s">
        <v>2426</v>
      </c>
      <c r="E1129" s="51" t="s">
        <v>2443</v>
      </c>
      <c r="F1129" s="51">
        <v>5</v>
      </c>
      <c r="G1129" s="51" t="s">
        <v>2</v>
      </c>
      <c r="H1129" s="73">
        <v>5200000</v>
      </c>
      <c r="I1129" s="51" t="s">
        <v>2438</v>
      </c>
      <c r="J1129" s="51" t="s">
        <v>2439</v>
      </c>
      <c r="K1129" s="51" t="s">
        <v>2432</v>
      </c>
      <c r="L1129" s="89" t="s">
        <v>2440</v>
      </c>
    </row>
    <row r="1130" spans="1:12" customFormat="1" ht="30" customHeight="1" x14ac:dyDescent="0.3">
      <c r="A1130" s="46"/>
      <c r="B1130" s="88">
        <v>1123</v>
      </c>
      <c r="C1130" s="51" t="s">
        <v>418</v>
      </c>
      <c r="D1130" s="51" t="s">
        <v>2426</v>
      </c>
      <c r="E1130" s="51" t="s">
        <v>383</v>
      </c>
      <c r="F1130" s="51">
        <v>5</v>
      </c>
      <c r="G1130" s="51" t="s">
        <v>2</v>
      </c>
      <c r="H1130" s="73">
        <v>1100000</v>
      </c>
      <c r="I1130" s="51" t="s">
        <v>2525</v>
      </c>
      <c r="J1130" s="51" t="s">
        <v>2526</v>
      </c>
      <c r="K1130" s="51" t="s">
        <v>2432</v>
      </c>
      <c r="L1130" s="89" t="s">
        <v>2440</v>
      </c>
    </row>
    <row r="1131" spans="1:12" customFormat="1" ht="30" customHeight="1" x14ac:dyDescent="0.3">
      <c r="A1131" s="46"/>
      <c r="B1131" s="88">
        <v>1124</v>
      </c>
      <c r="C1131" s="51" t="s">
        <v>418</v>
      </c>
      <c r="D1131" s="51" t="s">
        <v>2426</v>
      </c>
      <c r="E1131" s="55" t="s">
        <v>2466</v>
      </c>
      <c r="F1131" s="55">
        <v>6</v>
      </c>
      <c r="G1131" s="55" t="s">
        <v>0</v>
      </c>
      <c r="H1131" s="72">
        <v>63176000</v>
      </c>
      <c r="I1131" s="55" t="s">
        <v>2462</v>
      </c>
      <c r="J1131" s="55" t="s">
        <v>2463</v>
      </c>
      <c r="K1131" s="55" t="s">
        <v>2432</v>
      </c>
      <c r="L1131" s="90" t="s">
        <v>2440</v>
      </c>
    </row>
    <row r="1132" spans="1:12" customFormat="1" ht="30" customHeight="1" x14ac:dyDescent="0.3">
      <c r="A1132" s="46"/>
      <c r="B1132" s="88">
        <v>1125</v>
      </c>
      <c r="C1132" s="51" t="s">
        <v>418</v>
      </c>
      <c r="D1132" s="51" t="s">
        <v>2426</v>
      </c>
      <c r="E1132" s="55" t="s">
        <v>2467</v>
      </c>
      <c r="F1132" s="55">
        <v>6</v>
      </c>
      <c r="G1132" s="55" t="s">
        <v>1</v>
      </c>
      <c r="H1132" s="72">
        <v>38764000</v>
      </c>
      <c r="I1132" s="55" t="s">
        <v>2462</v>
      </c>
      <c r="J1132" s="55" t="s">
        <v>2463</v>
      </c>
      <c r="K1132" s="55" t="s">
        <v>2432</v>
      </c>
      <c r="L1132" s="90" t="s">
        <v>2440</v>
      </c>
    </row>
    <row r="1133" spans="1:12" customFormat="1" ht="30" customHeight="1" x14ac:dyDescent="0.3">
      <c r="A1133" s="46"/>
      <c r="B1133" s="88">
        <v>1126</v>
      </c>
      <c r="C1133" s="51" t="s">
        <v>418</v>
      </c>
      <c r="D1133" s="51" t="s">
        <v>2426</v>
      </c>
      <c r="E1133" s="51" t="s">
        <v>2534</v>
      </c>
      <c r="F1133" s="51">
        <v>6</v>
      </c>
      <c r="G1133" s="51" t="s">
        <v>0</v>
      </c>
      <c r="H1133" s="73">
        <v>14000000</v>
      </c>
      <c r="I1133" s="51" t="s">
        <v>2533</v>
      </c>
      <c r="J1133" s="51" t="s">
        <v>107</v>
      </c>
      <c r="K1133" s="51" t="s">
        <v>249</v>
      </c>
      <c r="L1133" s="89" t="s">
        <v>2440</v>
      </c>
    </row>
    <row r="1134" spans="1:12" customFormat="1" ht="30" customHeight="1" x14ac:dyDescent="0.3">
      <c r="A1134" s="46"/>
      <c r="B1134" s="88">
        <v>1127</v>
      </c>
      <c r="C1134" s="51" t="s">
        <v>418</v>
      </c>
      <c r="D1134" s="51" t="s">
        <v>2426</v>
      </c>
      <c r="E1134" s="55" t="s">
        <v>2470</v>
      </c>
      <c r="F1134" s="55">
        <v>6</v>
      </c>
      <c r="G1134" s="55" t="s">
        <v>1</v>
      </c>
      <c r="H1134" s="72">
        <v>9000000</v>
      </c>
      <c r="I1134" s="55" t="s">
        <v>411</v>
      </c>
      <c r="J1134" s="55" t="s">
        <v>2469</v>
      </c>
      <c r="K1134" s="55" t="s">
        <v>249</v>
      </c>
      <c r="L1134" s="90" t="s">
        <v>25</v>
      </c>
    </row>
    <row r="1135" spans="1:12" customFormat="1" ht="30" customHeight="1" x14ac:dyDescent="0.3">
      <c r="A1135" s="46"/>
      <c r="B1135" s="88">
        <v>1128</v>
      </c>
      <c r="C1135" s="51" t="s">
        <v>418</v>
      </c>
      <c r="D1135" s="51" t="s">
        <v>2426</v>
      </c>
      <c r="E1135" s="55" t="s">
        <v>2455</v>
      </c>
      <c r="F1135" s="55">
        <v>6</v>
      </c>
      <c r="G1135" s="55" t="s">
        <v>2</v>
      </c>
      <c r="H1135" s="72">
        <v>5200000</v>
      </c>
      <c r="I1135" s="55" t="s">
        <v>2456</v>
      </c>
      <c r="J1135" s="55" t="s">
        <v>2457</v>
      </c>
      <c r="K1135" s="55" t="s">
        <v>2432</v>
      </c>
      <c r="L1135" s="90" t="s">
        <v>2440</v>
      </c>
    </row>
    <row r="1136" spans="1:12" customFormat="1" ht="30" customHeight="1" x14ac:dyDescent="0.3">
      <c r="A1136" s="46"/>
      <c r="B1136" s="88">
        <v>1129</v>
      </c>
      <c r="C1136" s="51" t="s">
        <v>418</v>
      </c>
      <c r="D1136" s="51" t="s">
        <v>2426</v>
      </c>
      <c r="E1136" s="55" t="s">
        <v>2468</v>
      </c>
      <c r="F1136" s="55">
        <v>6</v>
      </c>
      <c r="G1136" s="55" t="s">
        <v>1</v>
      </c>
      <c r="H1136" s="72">
        <v>2000000</v>
      </c>
      <c r="I1136" s="55" t="s">
        <v>411</v>
      </c>
      <c r="J1136" s="55" t="s">
        <v>2469</v>
      </c>
      <c r="K1136" s="55" t="s">
        <v>249</v>
      </c>
      <c r="L1136" s="90" t="s">
        <v>25</v>
      </c>
    </row>
    <row r="1137" spans="1:12" customFormat="1" ht="30" customHeight="1" x14ac:dyDescent="0.3">
      <c r="A1137" s="46"/>
      <c r="B1137" s="88">
        <v>1130</v>
      </c>
      <c r="C1137" s="51" t="s">
        <v>418</v>
      </c>
      <c r="D1137" s="51" t="s">
        <v>2426</v>
      </c>
      <c r="E1137" s="55" t="s">
        <v>2471</v>
      </c>
      <c r="F1137" s="55">
        <v>7</v>
      </c>
      <c r="G1137" s="55" t="s">
        <v>1</v>
      </c>
      <c r="H1137" s="72">
        <v>40000000</v>
      </c>
      <c r="I1137" s="55" t="s">
        <v>411</v>
      </c>
      <c r="J1137" s="55" t="s">
        <v>2469</v>
      </c>
      <c r="K1137" s="55" t="s">
        <v>249</v>
      </c>
      <c r="L1137" s="90" t="s">
        <v>25</v>
      </c>
    </row>
    <row r="1138" spans="1:12" customFormat="1" ht="30" customHeight="1" x14ac:dyDescent="0.3">
      <c r="A1138" s="46"/>
      <c r="B1138" s="88">
        <v>1131</v>
      </c>
      <c r="C1138" s="51" t="s">
        <v>418</v>
      </c>
      <c r="D1138" s="55" t="s">
        <v>2426</v>
      </c>
      <c r="E1138" s="55" t="s">
        <v>2543</v>
      </c>
      <c r="F1138" s="55">
        <v>7</v>
      </c>
      <c r="G1138" s="55" t="s">
        <v>2</v>
      </c>
      <c r="H1138" s="72">
        <v>4290000</v>
      </c>
      <c r="I1138" s="55" t="s">
        <v>2429</v>
      </c>
      <c r="J1138" s="55" t="s">
        <v>2430</v>
      </c>
      <c r="K1138" s="55" t="s">
        <v>2429</v>
      </c>
      <c r="L1138" s="90" t="s">
        <v>2430</v>
      </c>
    </row>
    <row r="1139" spans="1:12" customFormat="1" ht="30" customHeight="1" x14ac:dyDescent="0.3">
      <c r="A1139" s="46"/>
      <c r="B1139" s="88">
        <v>1132</v>
      </c>
      <c r="C1139" s="51" t="s">
        <v>418</v>
      </c>
      <c r="D1139" s="51" t="s">
        <v>2426</v>
      </c>
      <c r="E1139" s="55" t="s">
        <v>2494</v>
      </c>
      <c r="F1139" s="55">
        <v>7</v>
      </c>
      <c r="G1139" s="55" t="s">
        <v>2</v>
      </c>
      <c r="H1139" s="72">
        <v>2530000</v>
      </c>
      <c r="I1139" s="55" t="s">
        <v>130</v>
      </c>
      <c r="J1139" s="55" t="s">
        <v>48</v>
      </c>
      <c r="K1139" s="55" t="s">
        <v>249</v>
      </c>
      <c r="L1139" s="90" t="s">
        <v>25</v>
      </c>
    </row>
    <row r="1140" spans="1:12" s="37" customFormat="1" ht="30" customHeight="1" x14ac:dyDescent="0.3">
      <c r="A1140" s="47"/>
      <c r="B1140" s="88">
        <v>1133</v>
      </c>
      <c r="C1140" s="51" t="s">
        <v>418</v>
      </c>
      <c r="D1140" s="51" t="s">
        <v>2426</v>
      </c>
      <c r="E1140" s="55" t="s">
        <v>2491</v>
      </c>
      <c r="F1140" s="55">
        <v>8</v>
      </c>
      <c r="G1140" s="55" t="s">
        <v>148</v>
      </c>
      <c r="H1140" s="72">
        <v>115500000.00000001</v>
      </c>
      <c r="I1140" s="55" t="s">
        <v>2486</v>
      </c>
      <c r="J1140" s="55" t="s">
        <v>2489</v>
      </c>
      <c r="K1140" s="55" t="s">
        <v>249</v>
      </c>
      <c r="L1140" s="90" t="s">
        <v>25</v>
      </c>
    </row>
    <row r="1141" spans="1:12" customFormat="1" ht="30" customHeight="1" x14ac:dyDescent="0.3">
      <c r="A1141" s="46"/>
      <c r="B1141" s="88">
        <v>1134</v>
      </c>
      <c r="C1141" s="51" t="s">
        <v>418</v>
      </c>
      <c r="D1141" s="51" t="s">
        <v>2426</v>
      </c>
      <c r="E1141" s="51" t="s">
        <v>2531</v>
      </c>
      <c r="F1141" s="51">
        <v>8</v>
      </c>
      <c r="G1141" s="51" t="s">
        <v>0</v>
      </c>
      <c r="H1141" s="73">
        <v>24710400</v>
      </c>
      <c r="I1141" s="51" t="s">
        <v>330</v>
      </c>
      <c r="J1141" s="51" t="s">
        <v>84</v>
      </c>
      <c r="K1141" s="51" t="s">
        <v>249</v>
      </c>
      <c r="L1141" s="89" t="s">
        <v>25</v>
      </c>
    </row>
    <row r="1142" spans="1:12" customFormat="1" ht="30" customHeight="1" x14ac:dyDescent="0.3">
      <c r="A1142" s="46"/>
      <c r="B1142" s="88">
        <v>1135</v>
      </c>
      <c r="C1142" s="51" t="s">
        <v>418</v>
      </c>
      <c r="D1142" s="51" t="s">
        <v>2426</v>
      </c>
      <c r="E1142" s="55" t="s">
        <v>2519</v>
      </c>
      <c r="F1142" s="55">
        <v>8</v>
      </c>
      <c r="G1142" s="55" t="s">
        <v>0</v>
      </c>
      <c r="H1142" s="72">
        <v>12000000</v>
      </c>
      <c r="I1142" s="55" t="s">
        <v>2518</v>
      </c>
      <c r="J1142" s="55" t="s">
        <v>209</v>
      </c>
      <c r="K1142" s="55" t="s">
        <v>249</v>
      </c>
      <c r="L1142" s="90" t="s">
        <v>25</v>
      </c>
    </row>
    <row r="1143" spans="1:12" customFormat="1" ht="30" customHeight="1" x14ac:dyDescent="0.3">
      <c r="A1143" s="46"/>
      <c r="B1143" s="88">
        <v>1136</v>
      </c>
      <c r="C1143" s="51" t="s">
        <v>418</v>
      </c>
      <c r="D1143" s="51" t="s">
        <v>2426</v>
      </c>
      <c r="E1143" s="51" t="s">
        <v>2436</v>
      </c>
      <c r="F1143" s="51">
        <v>10</v>
      </c>
      <c r="G1143" s="51" t="s">
        <v>1</v>
      </c>
      <c r="H1143" s="73">
        <v>100000000</v>
      </c>
      <c r="I1143" s="51" t="s">
        <v>2427</v>
      </c>
      <c r="J1143" s="51" t="s">
        <v>2428</v>
      </c>
      <c r="K1143" s="51" t="s">
        <v>2429</v>
      </c>
      <c r="L1143" s="89" t="s">
        <v>2430</v>
      </c>
    </row>
    <row r="1144" spans="1:12" customFormat="1" ht="30" customHeight="1" x14ac:dyDescent="0.3">
      <c r="A1144" s="46"/>
      <c r="B1144" s="88">
        <v>1137</v>
      </c>
      <c r="C1144" s="51" t="s">
        <v>418</v>
      </c>
      <c r="D1144" s="51" t="s">
        <v>2426</v>
      </c>
      <c r="E1144" s="55" t="s">
        <v>2453</v>
      </c>
      <c r="F1144" s="55">
        <v>10</v>
      </c>
      <c r="G1144" s="55" t="s">
        <v>2</v>
      </c>
      <c r="H1144" s="72">
        <v>9000000</v>
      </c>
      <c r="I1144" s="55" t="s">
        <v>2451</v>
      </c>
      <c r="J1144" s="55" t="s">
        <v>2454</v>
      </c>
      <c r="K1144" s="55" t="s">
        <v>2432</v>
      </c>
      <c r="L1144" s="90" t="s">
        <v>2440</v>
      </c>
    </row>
    <row r="1145" spans="1:12" customFormat="1" ht="30" customHeight="1" x14ac:dyDescent="0.3">
      <c r="A1145" s="46"/>
      <c r="B1145" s="88">
        <v>1138</v>
      </c>
      <c r="C1145" s="51" t="s">
        <v>418</v>
      </c>
      <c r="D1145" s="51" t="s">
        <v>2426</v>
      </c>
      <c r="E1145" s="55" t="s">
        <v>2563</v>
      </c>
      <c r="F1145" s="55">
        <v>10</v>
      </c>
      <c r="G1145" s="55" t="s">
        <v>2</v>
      </c>
      <c r="H1145" s="73">
        <v>5500000</v>
      </c>
      <c r="I1145" s="55" t="s">
        <v>2540</v>
      </c>
      <c r="J1145" s="55" t="s">
        <v>2541</v>
      </c>
      <c r="K1145" s="51" t="s">
        <v>249</v>
      </c>
      <c r="L1145" s="89" t="s">
        <v>2440</v>
      </c>
    </row>
    <row r="1146" spans="1:12" customFormat="1" ht="30" customHeight="1" x14ac:dyDescent="0.3">
      <c r="A1146" s="46"/>
      <c r="B1146" s="88">
        <v>1139</v>
      </c>
      <c r="C1146" s="51" t="s">
        <v>418</v>
      </c>
      <c r="D1146" s="51" t="s">
        <v>2426</v>
      </c>
      <c r="E1146" s="51" t="s">
        <v>2524</v>
      </c>
      <c r="F1146" s="51">
        <v>12</v>
      </c>
      <c r="G1146" s="51" t="s">
        <v>0</v>
      </c>
      <c r="H1146" s="73">
        <v>42369800</v>
      </c>
      <c r="I1146" s="51" t="s">
        <v>2525</v>
      </c>
      <c r="J1146" s="51" t="s">
        <v>2526</v>
      </c>
      <c r="K1146" s="51" t="s">
        <v>2432</v>
      </c>
      <c r="L1146" s="89" t="s">
        <v>2440</v>
      </c>
    </row>
    <row r="1147" spans="1:12" customFormat="1" ht="30" customHeight="1" x14ac:dyDescent="0.3">
      <c r="A1147" s="46"/>
      <c r="B1147" s="88">
        <v>1140</v>
      </c>
      <c r="C1147" s="51" t="s">
        <v>418</v>
      </c>
      <c r="D1147" s="55" t="s">
        <v>736</v>
      </c>
      <c r="E1147" s="55" t="s">
        <v>741</v>
      </c>
      <c r="F1147" s="55">
        <v>1</v>
      </c>
      <c r="G1147" s="55" t="s">
        <v>1</v>
      </c>
      <c r="H1147" s="72">
        <v>2800000000</v>
      </c>
      <c r="I1147" s="55" t="s">
        <v>742</v>
      </c>
      <c r="J1147" s="55" t="s">
        <v>743</v>
      </c>
      <c r="K1147" s="55" t="s">
        <v>511</v>
      </c>
      <c r="L1147" s="90" t="s">
        <v>512</v>
      </c>
    </row>
    <row r="1148" spans="1:12" customFormat="1" ht="30" customHeight="1" x14ac:dyDescent="0.3">
      <c r="A1148" s="46"/>
      <c r="B1148" s="88">
        <v>1141</v>
      </c>
      <c r="C1148" s="51" t="s">
        <v>418</v>
      </c>
      <c r="D1148" s="51" t="s">
        <v>745</v>
      </c>
      <c r="E1148" s="54" t="s">
        <v>753</v>
      </c>
      <c r="F1148" s="57">
        <v>1</v>
      </c>
      <c r="G1148" s="51" t="s">
        <v>1</v>
      </c>
      <c r="H1148" s="74">
        <v>60000000</v>
      </c>
      <c r="I1148" s="57" t="s">
        <v>754</v>
      </c>
      <c r="J1148" s="57" t="s">
        <v>755</v>
      </c>
      <c r="K1148" s="51" t="s">
        <v>511</v>
      </c>
      <c r="L1148" s="89" t="s">
        <v>512</v>
      </c>
    </row>
    <row r="1149" spans="1:12" customFormat="1" ht="30" customHeight="1" x14ac:dyDescent="0.3">
      <c r="A1149" s="46"/>
      <c r="B1149" s="92">
        <v>1142</v>
      </c>
      <c r="C1149" s="57" t="s">
        <v>418</v>
      </c>
      <c r="D1149" s="51" t="s">
        <v>1841</v>
      </c>
      <c r="E1149" s="51" t="s">
        <v>1839</v>
      </c>
      <c r="F1149" s="51">
        <v>2</v>
      </c>
      <c r="G1149" s="57" t="s">
        <v>0</v>
      </c>
      <c r="H1149" s="73">
        <v>902000000</v>
      </c>
      <c r="I1149" s="51" t="s">
        <v>1826</v>
      </c>
      <c r="J1149" s="51" t="s">
        <v>1827</v>
      </c>
      <c r="K1149" s="51" t="s">
        <v>624</v>
      </c>
      <c r="L1149" s="89" t="s">
        <v>625</v>
      </c>
    </row>
    <row r="1150" spans="1:12" customFormat="1" ht="30" customHeight="1" x14ac:dyDescent="0.3">
      <c r="A1150" s="46"/>
      <c r="B1150" s="88">
        <v>1143</v>
      </c>
      <c r="C1150" s="51" t="s">
        <v>418</v>
      </c>
      <c r="D1150" s="55" t="s">
        <v>1841</v>
      </c>
      <c r="E1150" s="55" t="s">
        <v>1881</v>
      </c>
      <c r="F1150" s="55">
        <v>2</v>
      </c>
      <c r="G1150" s="55" t="s">
        <v>2</v>
      </c>
      <c r="H1150" s="77">
        <v>8250000</v>
      </c>
      <c r="I1150" s="55" t="s">
        <v>1872</v>
      </c>
      <c r="J1150" s="55" t="s">
        <v>1882</v>
      </c>
      <c r="K1150" s="55" t="s">
        <v>1832</v>
      </c>
      <c r="L1150" s="90" t="s">
        <v>92</v>
      </c>
    </row>
    <row r="1151" spans="1:12" customFormat="1" ht="30" customHeight="1" x14ac:dyDescent="0.3">
      <c r="A1151" s="46"/>
      <c r="B1151" s="88">
        <v>1144</v>
      </c>
      <c r="C1151" s="51" t="s">
        <v>418</v>
      </c>
      <c r="D1151" s="55" t="s">
        <v>1841</v>
      </c>
      <c r="E1151" s="55" t="s">
        <v>1887</v>
      </c>
      <c r="F1151" s="55">
        <v>3</v>
      </c>
      <c r="G1151" s="55" t="s">
        <v>2</v>
      </c>
      <c r="H1151" s="77">
        <v>5500000</v>
      </c>
      <c r="I1151" s="55" t="s">
        <v>1872</v>
      </c>
      <c r="J1151" s="55" t="s">
        <v>136</v>
      </c>
      <c r="K1151" s="55" t="s">
        <v>1832</v>
      </c>
      <c r="L1151" s="90" t="s">
        <v>92</v>
      </c>
    </row>
    <row r="1152" spans="1:12" customFormat="1" ht="30" customHeight="1" x14ac:dyDescent="0.3">
      <c r="A1152" s="46"/>
      <c r="B1152" s="88">
        <v>1145</v>
      </c>
      <c r="C1152" s="51" t="s">
        <v>418</v>
      </c>
      <c r="D1152" s="51" t="s">
        <v>69</v>
      </c>
      <c r="E1152" s="51" t="s">
        <v>393</v>
      </c>
      <c r="F1152" s="51">
        <v>3</v>
      </c>
      <c r="G1152" s="51" t="s">
        <v>2</v>
      </c>
      <c r="H1152" s="73">
        <v>5000000</v>
      </c>
      <c r="I1152" s="51" t="s">
        <v>1848</v>
      </c>
      <c r="J1152" s="51" t="s">
        <v>1849</v>
      </c>
      <c r="K1152" s="51" t="s">
        <v>251</v>
      </c>
      <c r="L1152" s="89" t="s">
        <v>92</v>
      </c>
    </row>
    <row r="1153" spans="1:13" customFormat="1" ht="30" customHeight="1" x14ac:dyDescent="0.3">
      <c r="A1153" s="46"/>
      <c r="B1153" s="88">
        <v>1146</v>
      </c>
      <c r="C1153" s="51" t="s">
        <v>418</v>
      </c>
      <c r="D1153" s="51" t="s">
        <v>1841</v>
      </c>
      <c r="E1153" s="51" t="s">
        <v>397</v>
      </c>
      <c r="F1153" s="51">
        <v>3</v>
      </c>
      <c r="G1153" s="51" t="s">
        <v>2</v>
      </c>
      <c r="H1153" s="73">
        <v>5000000</v>
      </c>
      <c r="I1153" s="51" t="s">
        <v>1848</v>
      </c>
      <c r="J1153" s="51" t="s">
        <v>1849</v>
      </c>
      <c r="K1153" s="51" t="s">
        <v>1832</v>
      </c>
      <c r="L1153" s="89" t="s">
        <v>92</v>
      </c>
    </row>
    <row r="1154" spans="1:13" customFormat="1" ht="30" customHeight="1" x14ac:dyDescent="0.3">
      <c r="A1154" s="46"/>
      <c r="B1154" s="88">
        <v>1147</v>
      </c>
      <c r="C1154" s="51" t="s">
        <v>418</v>
      </c>
      <c r="D1154" s="51" t="s">
        <v>1841</v>
      </c>
      <c r="E1154" s="51" t="s">
        <v>1850</v>
      </c>
      <c r="F1154" s="51">
        <v>3</v>
      </c>
      <c r="G1154" s="51" t="s">
        <v>2</v>
      </c>
      <c r="H1154" s="73">
        <v>2500000</v>
      </c>
      <c r="I1154" s="51" t="s">
        <v>1851</v>
      </c>
      <c r="J1154" s="51" t="s">
        <v>1852</v>
      </c>
      <c r="K1154" s="51" t="s">
        <v>1832</v>
      </c>
      <c r="L1154" s="89" t="s">
        <v>1833</v>
      </c>
    </row>
    <row r="1155" spans="1:13" customFormat="1" ht="30" customHeight="1" x14ac:dyDescent="0.3">
      <c r="A1155" s="46"/>
      <c r="B1155" s="88">
        <v>1148</v>
      </c>
      <c r="C1155" s="51" t="s">
        <v>418</v>
      </c>
      <c r="D1155" s="55" t="s">
        <v>1841</v>
      </c>
      <c r="E1155" s="68" t="s">
        <v>113</v>
      </c>
      <c r="F1155" s="55">
        <v>5</v>
      </c>
      <c r="G1155" s="55" t="s">
        <v>1</v>
      </c>
      <c r="H1155" s="72">
        <v>30000000</v>
      </c>
      <c r="I1155" s="55" t="s">
        <v>1859</v>
      </c>
      <c r="J1155" s="55" t="s">
        <v>339</v>
      </c>
      <c r="K1155" s="55" t="s">
        <v>1832</v>
      </c>
      <c r="L1155" s="90" t="s">
        <v>92</v>
      </c>
    </row>
    <row r="1156" spans="1:13" customFormat="1" ht="30" customHeight="1" x14ac:dyDescent="0.3">
      <c r="A1156" s="46"/>
      <c r="B1156" s="88">
        <v>1149</v>
      </c>
      <c r="C1156" s="51" t="s">
        <v>418</v>
      </c>
      <c r="D1156" s="51" t="s">
        <v>69</v>
      </c>
      <c r="E1156" s="51" t="s">
        <v>394</v>
      </c>
      <c r="F1156" s="51">
        <v>5</v>
      </c>
      <c r="G1156" s="51" t="s">
        <v>2</v>
      </c>
      <c r="H1156" s="73">
        <v>5000000</v>
      </c>
      <c r="I1156" s="51" t="s">
        <v>1848</v>
      </c>
      <c r="J1156" s="51" t="s">
        <v>1849</v>
      </c>
      <c r="K1156" s="51" t="s">
        <v>251</v>
      </c>
      <c r="L1156" s="89" t="s">
        <v>92</v>
      </c>
    </row>
    <row r="1157" spans="1:13" customFormat="1" ht="30" customHeight="1" x14ac:dyDescent="0.3">
      <c r="A1157" s="46"/>
      <c r="B1157" s="88">
        <v>1150</v>
      </c>
      <c r="C1157" s="51" t="s">
        <v>418</v>
      </c>
      <c r="D1157" s="55" t="s">
        <v>1841</v>
      </c>
      <c r="E1157" s="55" t="s">
        <v>1870</v>
      </c>
      <c r="F1157" s="55">
        <v>5</v>
      </c>
      <c r="G1157" s="55" t="s">
        <v>2</v>
      </c>
      <c r="H1157" s="72">
        <v>4000000</v>
      </c>
      <c r="I1157" s="55" t="s">
        <v>1871</v>
      </c>
      <c r="J1157" s="55" t="s">
        <v>221</v>
      </c>
      <c r="K1157" s="55" t="s">
        <v>251</v>
      </c>
      <c r="L1157" s="90" t="s">
        <v>92</v>
      </c>
    </row>
    <row r="1158" spans="1:13" customFormat="1" ht="30" customHeight="1" x14ac:dyDescent="0.3">
      <c r="A1158" s="46"/>
      <c r="B1158" s="88">
        <v>1151</v>
      </c>
      <c r="C1158" s="51" t="s">
        <v>418</v>
      </c>
      <c r="D1158" s="51" t="s">
        <v>1841</v>
      </c>
      <c r="E1158" s="51" t="s">
        <v>1838</v>
      </c>
      <c r="F1158" s="51">
        <v>6</v>
      </c>
      <c r="G1158" s="51" t="s">
        <v>1</v>
      </c>
      <c r="H1158" s="73">
        <v>160000000</v>
      </c>
      <c r="I1158" s="51" t="s">
        <v>1829</v>
      </c>
      <c r="J1158" s="51" t="s">
        <v>1830</v>
      </c>
      <c r="K1158" s="51" t="s">
        <v>1832</v>
      </c>
      <c r="L1158" s="89" t="s">
        <v>1833</v>
      </c>
    </row>
    <row r="1159" spans="1:13" customFormat="1" ht="30" customHeight="1" x14ac:dyDescent="0.3">
      <c r="A1159" s="46"/>
      <c r="B1159" s="92">
        <v>1152</v>
      </c>
      <c r="C1159" s="57" t="s">
        <v>418</v>
      </c>
      <c r="D1159" s="51" t="s">
        <v>69</v>
      </c>
      <c r="E1159" s="51" t="s">
        <v>395</v>
      </c>
      <c r="F1159" s="51">
        <v>6</v>
      </c>
      <c r="G1159" s="57" t="s">
        <v>2</v>
      </c>
      <c r="H1159" s="73">
        <v>5000000</v>
      </c>
      <c r="I1159" s="51" t="s">
        <v>1848</v>
      </c>
      <c r="J1159" s="51" t="s">
        <v>1849</v>
      </c>
      <c r="K1159" s="51" t="s">
        <v>251</v>
      </c>
      <c r="L1159" s="89" t="s">
        <v>92</v>
      </c>
    </row>
    <row r="1160" spans="1:13" customFormat="1" ht="30" customHeight="1" x14ac:dyDescent="0.3">
      <c r="A1160" s="46"/>
      <c r="B1160" s="88">
        <v>1153</v>
      </c>
      <c r="C1160" s="51" t="s">
        <v>418</v>
      </c>
      <c r="D1160" s="51" t="s">
        <v>1841</v>
      </c>
      <c r="E1160" s="51" t="s">
        <v>390</v>
      </c>
      <c r="F1160" s="51">
        <v>6</v>
      </c>
      <c r="G1160" s="51" t="s">
        <v>2</v>
      </c>
      <c r="H1160" s="73">
        <v>1600000</v>
      </c>
      <c r="I1160" s="51" t="s">
        <v>1851</v>
      </c>
      <c r="J1160" s="51" t="s">
        <v>1852</v>
      </c>
      <c r="K1160" s="51" t="s">
        <v>1832</v>
      </c>
      <c r="L1160" s="89" t="s">
        <v>1833</v>
      </c>
    </row>
    <row r="1161" spans="1:13" customFormat="1" ht="30" customHeight="1" x14ac:dyDescent="0.3">
      <c r="A1161" s="46"/>
      <c r="B1161" s="88">
        <v>1154</v>
      </c>
      <c r="C1161" s="51" t="s">
        <v>418</v>
      </c>
      <c r="D1161" s="55" t="s">
        <v>1841</v>
      </c>
      <c r="E1161" s="55" t="s">
        <v>1883</v>
      </c>
      <c r="F1161" s="55">
        <v>8</v>
      </c>
      <c r="G1161" s="55" t="s">
        <v>2</v>
      </c>
      <c r="H1161" s="77">
        <v>8250000</v>
      </c>
      <c r="I1161" s="55" t="s">
        <v>1872</v>
      </c>
      <c r="J1161" s="55" t="s">
        <v>1884</v>
      </c>
      <c r="K1161" s="55" t="s">
        <v>1832</v>
      </c>
      <c r="L1161" s="90" t="s">
        <v>92</v>
      </c>
    </row>
    <row r="1162" spans="1:13" customFormat="1" ht="30" customHeight="1" x14ac:dyDescent="0.3">
      <c r="A1162" s="46"/>
      <c r="B1162" s="88">
        <v>1155</v>
      </c>
      <c r="C1162" s="51" t="s">
        <v>418</v>
      </c>
      <c r="D1162" s="55" t="s">
        <v>1841</v>
      </c>
      <c r="E1162" s="55" t="s">
        <v>391</v>
      </c>
      <c r="F1162" s="55">
        <v>9</v>
      </c>
      <c r="G1162" s="55" t="s">
        <v>1</v>
      </c>
      <c r="H1162" s="77">
        <v>16500000</v>
      </c>
      <c r="I1162" s="55" t="s">
        <v>1872</v>
      </c>
      <c r="J1162" s="55" t="s">
        <v>1878</v>
      </c>
      <c r="K1162" s="55" t="s">
        <v>1832</v>
      </c>
      <c r="L1162" s="90" t="s">
        <v>92</v>
      </c>
    </row>
    <row r="1163" spans="1:13" customFormat="1" ht="30" customHeight="1" x14ac:dyDescent="0.3">
      <c r="A1163" s="46"/>
      <c r="B1163" s="88">
        <v>1156</v>
      </c>
      <c r="C1163" s="51" t="s">
        <v>418</v>
      </c>
      <c r="D1163" s="55" t="s">
        <v>1841</v>
      </c>
      <c r="E1163" s="55" t="s">
        <v>392</v>
      </c>
      <c r="F1163" s="55">
        <v>9</v>
      </c>
      <c r="G1163" s="55" t="s">
        <v>2</v>
      </c>
      <c r="H1163" s="77">
        <v>11000000</v>
      </c>
      <c r="I1163" s="55" t="s">
        <v>1872</v>
      </c>
      <c r="J1163" s="55" t="s">
        <v>1885</v>
      </c>
      <c r="K1163" s="55" t="s">
        <v>1832</v>
      </c>
      <c r="L1163" s="90" t="s">
        <v>92</v>
      </c>
    </row>
    <row r="1164" spans="1:13" customFormat="1" ht="30" customHeight="1" x14ac:dyDescent="0.3">
      <c r="A1164" s="46"/>
      <c r="B1164" s="88">
        <v>1157</v>
      </c>
      <c r="C1164" s="51" t="s">
        <v>418</v>
      </c>
      <c r="D1164" s="55" t="s">
        <v>1841</v>
      </c>
      <c r="E1164" s="55" t="s">
        <v>1879</v>
      </c>
      <c r="F1164" s="55">
        <v>9</v>
      </c>
      <c r="G1164" s="55" t="s">
        <v>2</v>
      </c>
      <c r="H1164" s="77">
        <v>3850000.0000000005</v>
      </c>
      <c r="I1164" s="55" t="s">
        <v>1872</v>
      </c>
      <c r="J1164" s="55" t="s">
        <v>1880</v>
      </c>
      <c r="K1164" s="55" t="s">
        <v>1832</v>
      </c>
      <c r="L1164" s="90" t="s">
        <v>92</v>
      </c>
      <c r="M1164" s="32"/>
    </row>
    <row r="1165" spans="1:13" customFormat="1" ht="30" customHeight="1" x14ac:dyDescent="0.3">
      <c r="A1165" s="46"/>
      <c r="B1165" s="88">
        <v>1158</v>
      </c>
      <c r="C1165" s="51" t="s">
        <v>418</v>
      </c>
      <c r="D1165" s="51" t="s">
        <v>1841</v>
      </c>
      <c r="E1165" s="51" t="s">
        <v>59</v>
      </c>
      <c r="F1165" s="51">
        <v>9</v>
      </c>
      <c r="G1165" s="51" t="s">
        <v>2</v>
      </c>
      <c r="H1165" s="73">
        <v>2000000</v>
      </c>
      <c r="I1165" s="51" t="s">
        <v>1851</v>
      </c>
      <c r="J1165" s="51" t="s">
        <v>1852</v>
      </c>
      <c r="K1165" s="51" t="s">
        <v>1832</v>
      </c>
      <c r="L1165" s="89" t="s">
        <v>1833</v>
      </c>
    </row>
    <row r="1166" spans="1:13" customFormat="1" ht="30" customHeight="1" x14ac:dyDescent="0.3">
      <c r="A1166" s="46"/>
      <c r="B1166" s="92">
        <v>1159</v>
      </c>
      <c r="C1166" s="57" t="s">
        <v>418</v>
      </c>
      <c r="D1166" s="51" t="s">
        <v>69</v>
      </c>
      <c r="E1166" s="51" t="s">
        <v>396</v>
      </c>
      <c r="F1166" s="51">
        <v>10</v>
      </c>
      <c r="G1166" s="57" t="s">
        <v>2</v>
      </c>
      <c r="H1166" s="73">
        <v>5000000</v>
      </c>
      <c r="I1166" s="51" t="s">
        <v>1848</v>
      </c>
      <c r="J1166" s="51" t="s">
        <v>1849</v>
      </c>
      <c r="K1166" s="51" t="s">
        <v>251</v>
      </c>
      <c r="L1166" s="89" t="s">
        <v>92</v>
      </c>
    </row>
    <row r="1167" spans="1:13" customFormat="1" ht="30" customHeight="1" x14ac:dyDescent="0.3">
      <c r="A1167" s="46"/>
      <c r="B1167" s="88">
        <v>1160</v>
      </c>
      <c r="C1167" s="51" t="s">
        <v>418</v>
      </c>
      <c r="D1167" s="51" t="s">
        <v>1841</v>
      </c>
      <c r="E1167" s="51" t="s">
        <v>60</v>
      </c>
      <c r="F1167" s="51">
        <v>11</v>
      </c>
      <c r="G1167" s="51" t="s">
        <v>148</v>
      </c>
      <c r="H1167" s="73">
        <v>2500000</v>
      </c>
      <c r="I1167" s="51" t="s">
        <v>1851</v>
      </c>
      <c r="J1167" s="51" t="s">
        <v>1852</v>
      </c>
      <c r="K1167" s="51" t="s">
        <v>1832</v>
      </c>
      <c r="L1167" s="89" t="s">
        <v>1833</v>
      </c>
    </row>
    <row r="1168" spans="1:13" customFormat="1" ht="30" customHeight="1" x14ac:dyDescent="0.3">
      <c r="A1168" s="46"/>
      <c r="B1168" s="88">
        <v>1161</v>
      </c>
      <c r="C1168" s="51" t="s">
        <v>418</v>
      </c>
      <c r="D1168" s="51" t="s">
        <v>259</v>
      </c>
      <c r="E1168" s="51" t="s">
        <v>519</v>
      </c>
      <c r="F1168" s="51">
        <v>1</v>
      </c>
      <c r="G1168" s="51" t="s">
        <v>149</v>
      </c>
      <c r="H1168" s="73">
        <v>32146501954.490398</v>
      </c>
      <c r="I1168" s="51" t="s">
        <v>520</v>
      </c>
      <c r="J1168" s="51" t="s">
        <v>521</v>
      </c>
      <c r="K1168" s="51" t="s">
        <v>520</v>
      </c>
      <c r="L1168" s="89" t="s">
        <v>521</v>
      </c>
    </row>
    <row r="1169" spans="1:91" customFormat="1" ht="30" customHeight="1" x14ac:dyDescent="0.3">
      <c r="A1169" s="46"/>
      <c r="B1169" s="88">
        <v>1162</v>
      </c>
      <c r="C1169" s="51" t="s">
        <v>418</v>
      </c>
      <c r="D1169" s="51" t="s">
        <v>259</v>
      </c>
      <c r="E1169" s="51" t="s">
        <v>522</v>
      </c>
      <c r="F1169" s="51">
        <v>2</v>
      </c>
      <c r="G1169" s="51" t="s">
        <v>149</v>
      </c>
      <c r="H1169" s="73">
        <v>32147217234.490425</v>
      </c>
      <c r="I1169" s="51" t="s">
        <v>520</v>
      </c>
      <c r="J1169" s="51" t="s">
        <v>523</v>
      </c>
      <c r="K1169" s="51" t="s">
        <v>520</v>
      </c>
      <c r="L1169" s="89" t="s">
        <v>523</v>
      </c>
    </row>
    <row r="1170" spans="1:91" customFormat="1" ht="30" customHeight="1" x14ac:dyDescent="0.3">
      <c r="A1170" s="46"/>
      <c r="B1170" s="88">
        <v>1163</v>
      </c>
      <c r="C1170" s="51" t="s">
        <v>418</v>
      </c>
      <c r="D1170" s="51" t="s">
        <v>259</v>
      </c>
      <c r="E1170" s="51" t="s">
        <v>524</v>
      </c>
      <c r="F1170" s="51">
        <v>3</v>
      </c>
      <c r="G1170" s="51" t="s">
        <v>2</v>
      </c>
      <c r="H1170" s="73">
        <f>75000000*1.1</f>
        <v>82500000</v>
      </c>
      <c r="I1170" s="51" t="s">
        <v>520</v>
      </c>
      <c r="J1170" s="51" t="s">
        <v>523</v>
      </c>
      <c r="K1170" s="51" t="s">
        <v>511</v>
      </c>
      <c r="L1170" s="89" t="s">
        <v>55</v>
      </c>
    </row>
    <row r="1171" spans="1:91" customFormat="1" ht="30" customHeight="1" x14ac:dyDescent="0.3">
      <c r="A1171" s="46"/>
      <c r="B1171" s="88">
        <v>1164</v>
      </c>
      <c r="C1171" s="51" t="s">
        <v>418</v>
      </c>
      <c r="D1171" s="55" t="s">
        <v>70</v>
      </c>
      <c r="E1171" s="55" t="s">
        <v>1575</v>
      </c>
      <c r="F1171" s="55">
        <v>3</v>
      </c>
      <c r="G1171" s="55" t="s">
        <v>2</v>
      </c>
      <c r="H1171" s="72">
        <v>250000000</v>
      </c>
      <c r="I1171" s="55" t="s">
        <v>36</v>
      </c>
      <c r="J1171" s="55" t="s">
        <v>38</v>
      </c>
      <c r="K1171" s="55" t="s">
        <v>146</v>
      </c>
      <c r="L1171" s="90" t="s">
        <v>8</v>
      </c>
    </row>
    <row r="1172" spans="1:91" s="32" customFormat="1" ht="30" customHeight="1" x14ac:dyDescent="0.3">
      <c r="B1172" s="88">
        <v>1165</v>
      </c>
      <c r="C1172" s="51" t="s">
        <v>418</v>
      </c>
      <c r="D1172" s="55" t="s">
        <v>1464</v>
      </c>
      <c r="E1172" s="55" t="s">
        <v>1496</v>
      </c>
      <c r="F1172" s="55">
        <v>3</v>
      </c>
      <c r="G1172" s="55" t="s">
        <v>2</v>
      </c>
      <c r="H1172" s="72">
        <v>44242000</v>
      </c>
      <c r="I1172" s="55" t="s">
        <v>1497</v>
      </c>
      <c r="J1172" s="55" t="s">
        <v>1498</v>
      </c>
      <c r="K1172" s="55" t="s">
        <v>146</v>
      </c>
      <c r="L1172" s="90" t="s">
        <v>8</v>
      </c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</row>
    <row r="1173" spans="1:91" customFormat="1" ht="30" customHeight="1" x14ac:dyDescent="0.3">
      <c r="B1173" s="88">
        <v>1166</v>
      </c>
      <c r="C1173" s="51" t="s">
        <v>418</v>
      </c>
      <c r="D1173" s="55" t="s">
        <v>70</v>
      </c>
      <c r="E1173" s="55" t="s">
        <v>86</v>
      </c>
      <c r="F1173" s="55">
        <v>3</v>
      </c>
      <c r="G1173" s="55" t="s">
        <v>1</v>
      </c>
      <c r="H1173" s="72">
        <v>9218000</v>
      </c>
      <c r="I1173" s="55" t="s">
        <v>1542</v>
      </c>
      <c r="J1173" s="55" t="s">
        <v>199</v>
      </c>
      <c r="K1173" s="55" t="s">
        <v>146</v>
      </c>
      <c r="L1173" s="90" t="s">
        <v>8</v>
      </c>
    </row>
    <row r="1174" spans="1:91" customFormat="1" ht="30" customHeight="1" x14ac:dyDescent="0.3">
      <c r="B1174" s="88">
        <v>1167</v>
      </c>
      <c r="C1174" s="51" t="s">
        <v>418</v>
      </c>
      <c r="D1174" s="55" t="s">
        <v>1464</v>
      </c>
      <c r="E1174" s="55" t="s">
        <v>1499</v>
      </c>
      <c r="F1174" s="55">
        <v>3</v>
      </c>
      <c r="G1174" s="55" t="s">
        <v>2</v>
      </c>
      <c r="H1174" s="72">
        <v>4950000</v>
      </c>
      <c r="I1174" s="55" t="s">
        <v>1500</v>
      </c>
      <c r="J1174" s="55" t="s">
        <v>1501</v>
      </c>
      <c r="K1174" s="55" t="s">
        <v>146</v>
      </c>
      <c r="L1174" s="90" t="s">
        <v>8</v>
      </c>
    </row>
    <row r="1175" spans="1:91" customFormat="1" ht="30" customHeight="1" x14ac:dyDescent="0.3">
      <c r="B1175" s="88">
        <v>1168</v>
      </c>
      <c r="C1175" s="51" t="s">
        <v>418</v>
      </c>
      <c r="D1175" s="55" t="s">
        <v>70</v>
      </c>
      <c r="E1175" s="55" t="s">
        <v>1573</v>
      </c>
      <c r="F1175" s="55">
        <v>3</v>
      </c>
      <c r="G1175" s="55" t="s">
        <v>2</v>
      </c>
      <c r="H1175" s="72">
        <v>2300000</v>
      </c>
      <c r="I1175" s="55" t="s">
        <v>36</v>
      </c>
      <c r="J1175" s="55" t="s">
        <v>38</v>
      </c>
      <c r="K1175" s="55" t="s">
        <v>146</v>
      </c>
      <c r="L1175" s="90" t="s">
        <v>8</v>
      </c>
    </row>
    <row r="1176" spans="1:91" customFormat="1" ht="30" customHeight="1" x14ac:dyDescent="0.3">
      <c r="B1176" s="88">
        <v>1169</v>
      </c>
      <c r="C1176" s="51" t="s">
        <v>418</v>
      </c>
      <c r="D1176" s="55" t="s">
        <v>1464</v>
      </c>
      <c r="E1176" s="55" t="s">
        <v>1468</v>
      </c>
      <c r="F1176" s="55">
        <v>4</v>
      </c>
      <c r="G1176" s="55" t="s">
        <v>2</v>
      </c>
      <c r="H1176" s="72">
        <v>55000000</v>
      </c>
      <c r="I1176" s="55" t="s">
        <v>1465</v>
      </c>
      <c r="J1176" s="55" t="s">
        <v>1466</v>
      </c>
      <c r="K1176" s="55" t="s">
        <v>1469</v>
      </c>
      <c r="L1176" s="90" t="s">
        <v>1470</v>
      </c>
    </row>
    <row r="1177" spans="1:91" customFormat="1" ht="30" customHeight="1" x14ac:dyDescent="0.3">
      <c r="B1177" s="88">
        <v>1170</v>
      </c>
      <c r="C1177" s="51" t="s">
        <v>418</v>
      </c>
      <c r="D1177" s="55" t="s">
        <v>70</v>
      </c>
      <c r="E1177" s="55" t="s">
        <v>1552</v>
      </c>
      <c r="F1177" s="55">
        <v>4</v>
      </c>
      <c r="G1177" s="55" t="s">
        <v>1</v>
      </c>
      <c r="H1177" s="72">
        <v>16500000</v>
      </c>
      <c r="I1177" s="55" t="s">
        <v>1542</v>
      </c>
      <c r="J1177" s="55" t="s">
        <v>199</v>
      </c>
      <c r="K1177" s="55" t="s">
        <v>146</v>
      </c>
      <c r="L1177" s="90" t="s">
        <v>8</v>
      </c>
    </row>
    <row r="1178" spans="1:91" s="32" customFormat="1" ht="30" customHeight="1" x14ac:dyDescent="0.3">
      <c r="B1178" s="88">
        <v>1171</v>
      </c>
      <c r="C1178" s="51" t="s">
        <v>418</v>
      </c>
      <c r="D1178" s="55" t="s">
        <v>1464</v>
      </c>
      <c r="E1178" s="55" t="s">
        <v>1513</v>
      </c>
      <c r="F1178" s="55">
        <v>5</v>
      </c>
      <c r="G1178" s="55" t="s">
        <v>148</v>
      </c>
      <c r="H1178" s="72">
        <v>166000000</v>
      </c>
      <c r="I1178" s="55" t="s">
        <v>1511</v>
      </c>
      <c r="J1178" s="55" t="s">
        <v>1512</v>
      </c>
      <c r="K1178" s="55" t="s">
        <v>146</v>
      </c>
      <c r="L1178" s="90" t="s">
        <v>8</v>
      </c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</row>
    <row r="1179" spans="1:91" customFormat="1" ht="30" customHeight="1" x14ac:dyDescent="0.3">
      <c r="B1179" s="88">
        <v>1172</v>
      </c>
      <c r="C1179" s="51" t="s">
        <v>418</v>
      </c>
      <c r="D1179" s="55" t="s">
        <v>1464</v>
      </c>
      <c r="E1179" s="55" t="s">
        <v>1494</v>
      </c>
      <c r="F1179" s="55">
        <v>5</v>
      </c>
      <c r="G1179" s="55" t="s">
        <v>2</v>
      </c>
      <c r="H1179" s="72">
        <v>127600000</v>
      </c>
      <c r="I1179" s="55" t="s">
        <v>1490</v>
      </c>
      <c r="J1179" s="55" t="s">
        <v>1491</v>
      </c>
      <c r="K1179" s="55" t="s">
        <v>146</v>
      </c>
      <c r="L1179" s="90" t="s">
        <v>8</v>
      </c>
    </row>
    <row r="1180" spans="1:91" customFormat="1" ht="30" customHeight="1" x14ac:dyDescent="0.3">
      <c r="B1180" s="88">
        <v>1173</v>
      </c>
      <c r="C1180" s="51" t="s">
        <v>418</v>
      </c>
      <c r="D1180" s="55" t="s">
        <v>70</v>
      </c>
      <c r="E1180" s="55" t="s">
        <v>1549</v>
      </c>
      <c r="F1180" s="55">
        <v>5</v>
      </c>
      <c r="G1180" s="55" t="s">
        <v>1</v>
      </c>
      <c r="H1180" s="72">
        <v>11000000</v>
      </c>
      <c r="I1180" s="55" t="s">
        <v>1542</v>
      </c>
      <c r="J1180" s="55" t="s">
        <v>199</v>
      </c>
      <c r="K1180" s="55" t="s">
        <v>146</v>
      </c>
      <c r="L1180" s="90" t="s">
        <v>8</v>
      </c>
    </row>
    <row r="1181" spans="1:91" customFormat="1" ht="30" customHeight="1" x14ac:dyDescent="0.3">
      <c r="B1181" s="88">
        <v>1174</v>
      </c>
      <c r="C1181" s="51" t="s">
        <v>418</v>
      </c>
      <c r="D1181" s="55" t="s">
        <v>1464</v>
      </c>
      <c r="E1181" s="55" t="s">
        <v>1493</v>
      </c>
      <c r="F1181" s="55">
        <v>5</v>
      </c>
      <c r="G1181" s="55" t="s">
        <v>2</v>
      </c>
      <c r="H1181" s="72">
        <v>1562000</v>
      </c>
      <c r="I1181" s="55" t="s">
        <v>1490</v>
      </c>
      <c r="J1181" s="55" t="s">
        <v>1491</v>
      </c>
      <c r="K1181" s="55" t="s">
        <v>1462</v>
      </c>
      <c r="L1181" s="90" t="s">
        <v>7</v>
      </c>
    </row>
    <row r="1182" spans="1:91" customFormat="1" ht="30" customHeight="1" x14ac:dyDescent="0.3">
      <c r="B1182" s="88">
        <v>1175</v>
      </c>
      <c r="C1182" s="51" t="s">
        <v>418</v>
      </c>
      <c r="D1182" s="55" t="s">
        <v>70</v>
      </c>
      <c r="E1182" s="55" t="s">
        <v>1571</v>
      </c>
      <c r="F1182" s="55">
        <v>6</v>
      </c>
      <c r="G1182" s="55" t="s">
        <v>0</v>
      </c>
      <c r="H1182" s="72">
        <v>50000000</v>
      </c>
      <c r="I1182" s="55" t="s">
        <v>101</v>
      </c>
      <c r="J1182" s="55" t="s">
        <v>202</v>
      </c>
      <c r="K1182" s="55" t="s">
        <v>146</v>
      </c>
      <c r="L1182" s="90" t="s">
        <v>8</v>
      </c>
    </row>
    <row r="1183" spans="1:91" customFormat="1" ht="30" customHeight="1" x14ac:dyDescent="0.3">
      <c r="B1183" s="88">
        <v>1176</v>
      </c>
      <c r="C1183" s="51" t="s">
        <v>418</v>
      </c>
      <c r="D1183" s="55" t="s">
        <v>70</v>
      </c>
      <c r="E1183" s="55" t="s">
        <v>1566</v>
      </c>
      <c r="F1183" s="55">
        <v>6</v>
      </c>
      <c r="G1183" s="55" t="s">
        <v>0</v>
      </c>
      <c r="H1183" s="72">
        <v>40000000</v>
      </c>
      <c r="I1183" s="55" t="s">
        <v>1567</v>
      </c>
      <c r="J1183" s="55" t="s">
        <v>1568</v>
      </c>
      <c r="K1183" s="55" t="s">
        <v>146</v>
      </c>
      <c r="L1183" s="90" t="s">
        <v>8</v>
      </c>
    </row>
    <row r="1184" spans="1:91" customFormat="1" ht="30" customHeight="1" x14ac:dyDescent="0.3">
      <c r="B1184" s="88">
        <v>1177</v>
      </c>
      <c r="C1184" s="51" t="s">
        <v>418</v>
      </c>
      <c r="D1184" s="55" t="s">
        <v>1464</v>
      </c>
      <c r="E1184" s="55" t="s">
        <v>1503</v>
      </c>
      <c r="F1184" s="55">
        <v>6</v>
      </c>
      <c r="G1184" s="55" t="s">
        <v>1</v>
      </c>
      <c r="H1184" s="72">
        <v>17480000</v>
      </c>
      <c r="I1184" s="55" t="s">
        <v>1504</v>
      </c>
      <c r="J1184" s="55" t="s">
        <v>1505</v>
      </c>
      <c r="K1184" s="55" t="s">
        <v>146</v>
      </c>
      <c r="L1184" s="90" t="s">
        <v>8</v>
      </c>
    </row>
    <row r="1185" spans="2:12" customFormat="1" ht="30" customHeight="1" x14ac:dyDescent="0.3">
      <c r="B1185" s="88">
        <v>1178</v>
      </c>
      <c r="C1185" s="51" t="s">
        <v>418</v>
      </c>
      <c r="D1185" s="55" t="s">
        <v>70</v>
      </c>
      <c r="E1185" s="55" t="s">
        <v>1551</v>
      </c>
      <c r="F1185" s="55">
        <v>6</v>
      </c>
      <c r="G1185" s="55" t="s">
        <v>1</v>
      </c>
      <c r="H1185" s="72">
        <v>16500000</v>
      </c>
      <c r="I1185" s="55" t="s">
        <v>1542</v>
      </c>
      <c r="J1185" s="55" t="s">
        <v>199</v>
      </c>
      <c r="K1185" s="55" t="s">
        <v>146</v>
      </c>
      <c r="L1185" s="90" t="s">
        <v>8</v>
      </c>
    </row>
    <row r="1186" spans="2:12" customFormat="1" ht="30" customHeight="1" x14ac:dyDescent="0.3">
      <c r="B1186" s="88">
        <v>1179</v>
      </c>
      <c r="C1186" s="51" t="s">
        <v>418</v>
      </c>
      <c r="D1186" s="55" t="s">
        <v>1464</v>
      </c>
      <c r="E1186" s="55" t="s">
        <v>1522</v>
      </c>
      <c r="F1186" s="55">
        <v>6</v>
      </c>
      <c r="G1186" s="55" t="s">
        <v>2</v>
      </c>
      <c r="H1186" s="72">
        <v>7480000</v>
      </c>
      <c r="I1186" s="55" t="s">
        <v>1523</v>
      </c>
      <c r="J1186" s="55" t="s">
        <v>1524</v>
      </c>
      <c r="K1186" s="55" t="s">
        <v>146</v>
      </c>
      <c r="L1186" s="90" t="s">
        <v>8</v>
      </c>
    </row>
    <row r="1187" spans="2:12" customFormat="1" ht="30" customHeight="1" x14ac:dyDescent="0.3">
      <c r="B1187" s="88">
        <v>1180</v>
      </c>
      <c r="C1187" s="51" t="s">
        <v>418</v>
      </c>
      <c r="D1187" s="55" t="s">
        <v>70</v>
      </c>
      <c r="E1187" s="55" t="s">
        <v>1569</v>
      </c>
      <c r="F1187" s="55">
        <v>6</v>
      </c>
      <c r="G1187" s="55" t="s">
        <v>2</v>
      </c>
      <c r="H1187" s="72">
        <v>2750000</v>
      </c>
      <c r="I1187" s="55" t="s">
        <v>1570</v>
      </c>
      <c r="J1187" s="55" t="s">
        <v>409</v>
      </c>
      <c r="K1187" s="55" t="s">
        <v>146</v>
      </c>
      <c r="L1187" s="90" t="s">
        <v>8</v>
      </c>
    </row>
    <row r="1188" spans="2:12" customFormat="1" ht="30" customHeight="1" x14ac:dyDescent="0.3">
      <c r="B1188" s="88">
        <v>1181</v>
      </c>
      <c r="C1188" s="51" t="s">
        <v>418</v>
      </c>
      <c r="D1188" s="55" t="s">
        <v>70</v>
      </c>
      <c r="E1188" s="55" t="s">
        <v>1548</v>
      </c>
      <c r="F1188" s="55">
        <v>9</v>
      </c>
      <c r="G1188" s="55" t="s">
        <v>1</v>
      </c>
      <c r="H1188" s="72">
        <v>44000000</v>
      </c>
      <c r="I1188" s="55" t="s">
        <v>1542</v>
      </c>
      <c r="J1188" s="55" t="s">
        <v>199</v>
      </c>
      <c r="K1188" s="55" t="s">
        <v>146</v>
      </c>
      <c r="L1188" s="90" t="s">
        <v>8</v>
      </c>
    </row>
    <row r="1189" spans="2:12" customFormat="1" ht="30" customHeight="1" x14ac:dyDescent="0.3">
      <c r="B1189" s="88">
        <v>1182</v>
      </c>
      <c r="C1189" s="51" t="s">
        <v>418</v>
      </c>
      <c r="D1189" s="55" t="s">
        <v>70</v>
      </c>
      <c r="E1189" s="55" t="s">
        <v>1553</v>
      </c>
      <c r="F1189" s="55">
        <v>9</v>
      </c>
      <c r="G1189" s="55" t="s">
        <v>1</v>
      </c>
      <c r="H1189" s="72">
        <v>22000000</v>
      </c>
      <c r="I1189" s="55" t="s">
        <v>1542</v>
      </c>
      <c r="J1189" s="55" t="s">
        <v>199</v>
      </c>
      <c r="K1189" s="55" t="s">
        <v>146</v>
      </c>
      <c r="L1189" s="90" t="s">
        <v>8</v>
      </c>
    </row>
    <row r="1190" spans="2:12" customFormat="1" ht="30" customHeight="1" x14ac:dyDescent="0.3">
      <c r="B1190" s="88">
        <v>1183</v>
      </c>
      <c r="C1190" s="51" t="s">
        <v>418</v>
      </c>
      <c r="D1190" s="55" t="s">
        <v>70</v>
      </c>
      <c r="E1190" s="55" t="s">
        <v>1550</v>
      </c>
      <c r="F1190" s="55">
        <v>9</v>
      </c>
      <c r="G1190" s="55" t="s">
        <v>1</v>
      </c>
      <c r="H1190" s="72">
        <v>9218000</v>
      </c>
      <c r="I1190" s="55" t="s">
        <v>1542</v>
      </c>
      <c r="J1190" s="55" t="s">
        <v>199</v>
      </c>
      <c r="K1190" s="55" t="s">
        <v>146</v>
      </c>
      <c r="L1190" s="90" t="s">
        <v>8</v>
      </c>
    </row>
    <row r="1191" spans="2:12" customFormat="1" ht="30" customHeight="1" x14ac:dyDescent="0.3">
      <c r="B1191" s="88">
        <v>1184</v>
      </c>
      <c r="C1191" s="51" t="s">
        <v>418</v>
      </c>
      <c r="D1191" s="55" t="s">
        <v>70</v>
      </c>
      <c r="E1191" s="55" t="s">
        <v>1574</v>
      </c>
      <c r="F1191" s="55">
        <v>10</v>
      </c>
      <c r="G1191" s="55" t="s">
        <v>2</v>
      </c>
      <c r="H1191" s="72">
        <v>200000000</v>
      </c>
      <c r="I1191" s="55" t="s">
        <v>36</v>
      </c>
      <c r="J1191" s="55" t="s">
        <v>38</v>
      </c>
      <c r="K1191" s="55" t="s">
        <v>146</v>
      </c>
      <c r="L1191" s="90" t="s">
        <v>8</v>
      </c>
    </row>
    <row r="1192" spans="2:12" customFormat="1" ht="30" customHeight="1" x14ac:dyDescent="0.3">
      <c r="B1192" s="88">
        <v>1185</v>
      </c>
      <c r="C1192" s="51" t="s">
        <v>418</v>
      </c>
      <c r="D1192" s="55" t="s">
        <v>1464</v>
      </c>
      <c r="E1192" s="55" t="s">
        <v>1483</v>
      </c>
      <c r="F1192" s="55">
        <v>10</v>
      </c>
      <c r="G1192" s="55" t="s">
        <v>1</v>
      </c>
      <c r="H1192" s="72">
        <v>52140000</v>
      </c>
      <c r="I1192" s="55" t="s">
        <v>1476</v>
      </c>
      <c r="J1192" s="55" t="s">
        <v>1477</v>
      </c>
      <c r="K1192" s="55" t="s">
        <v>146</v>
      </c>
      <c r="L1192" s="90" t="s">
        <v>8</v>
      </c>
    </row>
    <row r="1193" spans="2:12" customFormat="1" ht="30" customHeight="1" x14ac:dyDescent="0.3">
      <c r="B1193" s="88">
        <v>1186</v>
      </c>
      <c r="C1193" s="51" t="s">
        <v>418</v>
      </c>
      <c r="D1193" s="55" t="s">
        <v>1464</v>
      </c>
      <c r="E1193" s="55" t="s">
        <v>1482</v>
      </c>
      <c r="F1193" s="55">
        <v>10</v>
      </c>
      <c r="G1193" s="55" t="s">
        <v>2</v>
      </c>
      <c r="H1193" s="72">
        <v>7359000</v>
      </c>
      <c r="I1193" s="55" t="s">
        <v>1479</v>
      </c>
      <c r="J1193" s="55" t="s">
        <v>1480</v>
      </c>
      <c r="K1193" s="55" t="s">
        <v>146</v>
      </c>
      <c r="L1193" s="90" t="s">
        <v>8</v>
      </c>
    </row>
    <row r="1194" spans="2:12" customFormat="1" ht="30" customHeight="1" x14ac:dyDescent="0.3">
      <c r="B1194" s="88">
        <v>1187</v>
      </c>
      <c r="C1194" s="51" t="s">
        <v>418</v>
      </c>
      <c r="D1194" s="55" t="s">
        <v>1464</v>
      </c>
      <c r="E1194" s="55" t="s">
        <v>1526</v>
      </c>
      <c r="F1194" s="55">
        <v>10</v>
      </c>
      <c r="G1194" s="55" t="s">
        <v>2</v>
      </c>
      <c r="H1194" s="72">
        <v>5500000</v>
      </c>
      <c r="I1194" s="55" t="s">
        <v>1527</v>
      </c>
      <c r="J1194" s="55" t="s">
        <v>1528</v>
      </c>
      <c r="K1194" s="55" t="s">
        <v>146</v>
      </c>
      <c r="L1194" s="90" t="s">
        <v>8</v>
      </c>
    </row>
    <row r="1195" spans="2:12" customFormat="1" ht="30" customHeight="1" x14ac:dyDescent="0.3">
      <c r="B1195" s="88">
        <v>1188</v>
      </c>
      <c r="C1195" s="51" t="s">
        <v>418</v>
      </c>
      <c r="D1195" s="55" t="s">
        <v>1464</v>
      </c>
      <c r="E1195" s="55" t="s">
        <v>1517</v>
      </c>
      <c r="F1195" s="55">
        <v>11</v>
      </c>
      <c r="G1195" s="55" t="s">
        <v>2</v>
      </c>
      <c r="H1195" s="72">
        <v>4900000</v>
      </c>
      <c r="I1195" s="55" t="s">
        <v>1511</v>
      </c>
      <c r="J1195" s="55" t="s">
        <v>1512</v>
      </c>
      <c r="K1195" s="55" t="s">
        <v>146</v>
      </c>
      <c r="L1195" s="90" t="s">
        <v>8</v>
      </c>
    </row>
    <row r="1196" spans="2:12" customFormat="1" ht="30" customHeight="1" x14ac:dyDescent="0.3">
      <c r="B1196" s="88">
        <v>1189</v>
      </c>
      <c r="C1196" s="51" t="s">
        <v>418</v>
      </c>
      <c r="D1196" s="55" t="s">
        <v>1464</v>
      </c>
      <c r="E1196" s="55" t="s">
        <v>1525</v>
      </c>
      <c r="F1196" s="55">
        <v>12</v>
      </c>
      <c r="G1196" s="55" t="s">
        <v>2</v>
      </c>
      <c r="H1196" s="72">
        <v>7480000</v>
      </c>
      <c r="I1196" s="55" t="s">
        <v>1523</v>
      </c>
      <c r="J1196" s="55" t="s">
        <v>1524</v>
      </c>
      <c r="K1196" s="55" t="s">
        <v>146</v>
      </c>
      <c r="L1196" s="90" t="s">
        <v>8</v>
      </c>
    </row>
    <row r="1197" spans="2:12" customFormat="1" ht="30" customHeight="1" x14ac:dyDescent="0.3">
      <c r="B1197" s="88">
        <v>1190</v>
      </c>
      <c r="C1197" s="51" t="s">
        <v>418</v>
      </c>
      <c r="D1197" s="55" t="s">
        <v>1530</v>
      </c>
      <c r="E1197" s="55" t="s">
        <v>1537</v>
      </c>
      <c r="F1197" s="55">
        <v>2</v>
      </c>
      <c r="G1197" s="55" t="s">
        <v>2</v>
      </c>
      <c r="H1197" s="72">
        <v>204930000.00000003</v>
      </c>
      <c r="I1197" s="55" t="s">
        <v>145</v>
      </c>
      <c r="J1197" s="55" t="s">
        <v>9</v>
      </c>
      <c r="K1197" s="55" t="s">
        <v>146</v>
      </c>
      <c r="L1197" s="90" t="s">
        <v>8</v>
      </c>
    </row>
    <row r="1198" spans="2:12" customFormat="1" ht="30" customHeight="1" x14ac:dyDescent="0.3">
      <c r="B1198" s="88">
        <v>1191</v>
      </c>
      <c r="C1198" s="51" t="s">
        <v>418</v>
      </c>
      <c r="D1198" s="55" t="s">
        <v>1530</v>
      </c>
      <c r="E1198" s="55" t="s">
        <v>1560</v>
      </c>
      <c r="F1198" s="55">
        <v>3</v>
      </c>
      <c r="G1198" s="55" t="s">
        <v>2</v>
      </c>
      <c r="H1198" s="72">
        <v>7700000</v>
      </c>
      <c r="I1198" s="55" t="s">
        <v>1555</v>
      </c>
      <c r="J1198" s="55" t="s">
        <v>1556</v>
      </c>
      <c r="K1198" s="55" t="s">
        <v>146</v>
      </c>
      <c r="L1198" s="90" t="s">
        <v>8</v>
      </c>
    </row>
    <row r="1199" spans="2:12" customFormat="1" ht="30" customHeight="1" x14ac:dyDescent="0.3">
      <c r="B1199" s="88">
        <v>1192</v>
      </c>
      <c r="C1199" s="51" t="s">
        <v>418</v>
      </c>
      <c r="D1199" s="55" t="s">
        <v>1530</v>
      </c>
      <c r="E1199" s="55" t="s">
        <v>1538</v>
      </c>
      <c r="F1199" s="55">
        <v>3</v>
      </c>
      <c r="G1199" s="55" t="s">
        <v>2</v>
      </c>
      <c r="H1199" s="72">
        <v>5500000</v>
      </c>
      <c r="I1199" s="55" t="s">
        <v>145</v>
      </c>
      <c r="J1199" s="55" t="s">
        <v>9</v>
      </c>
      <c r="K1199" s="55" t="s">
        <v>146</v>
      </c>
      <c r="L1199" s="90" t="s">
        <v>8</v>
      </c>
    </row>
    <row r="1200" spans="2:12" customFormat="1" ht="30" customHeight="1" x14ac:dyDescent="0.3">
      <c r="B1200" s="88">
        <v>1193</v>
      </c>
      <c r="C1200" s="51" t="s">
        <v>418</v>
      </c>
      <c r="D1200" s="55" t="s">
        <v>1530</v>
      </c>
      <c r="E1200" s="55" t="s">
        <v>1562</v>
      </c>
      <c r="F1200" s="55">
        <v>5</v>
      </c>
      <c r="G1200" s="55" t="s">
        <v>1</v>
      </c>
      <c r="H1200" s="72">
        <v>33000000</v>
      </c>
      <c r="I1200" s="55" t="s">
        <v>1555</v>
      </c>
      <c r="J1200" s="55" t="s">
        <v>1556</v>
      </c>
      <c r="K1200" s="55" t="s">
        <v>146</v>
      </c>
      <c r="L1200" s="90" t="s">
        <v>8</v>
      </c>
    </row>
    <row r="1201" spans="2:12" customFormat="1" ht="30" customHeight="1" x14ac:dyDescent="0.3">
      <c r="B1201" s="88">
        <v>1194</v>
      </c>
      <c r="C1201" s="51" t="s">
        <v>418</v>
      </c>
      <c r="D1201" s="55" t="s">
        <v>1530</v>
      </c>
      <c r="E1201" s="55" t="s">
        <v>1561</v>
      </c>
      <c r="F1201" s="55">
        <v>5</v>
      </c>
      <c r="G1201" s="55" t="s">
        <v>1</v>
      </c>
      <c r="H1201" s="72">
        <v>11000000</v>
      </c>
      <c r="I1201" s="55" t="s">
        <v>1555</v>
      </c>
      <c r="J1201" s="55" t="s">
        <v>1556</v>
      </c>
      <c r="K1201" s="55" t="s">
        <v>146</v>
      </c>
      <c r="L1201" s="90" t="s">
        <v>8</v>
      </c>
    </row>
    <row r="1202" spans="2:12" customFormat="1" ht="30" customHeight="1" x14ac:dyDescent="0.3">
      <c r="B1202" s="88">
        <v>1195</v>
      </c>
      <c r="C1202" s="51" t="s">
        <v>418</v>
      </c>
      <c r="D1202" s="55" t="s">
        <v>1530</v>
      </c>
      <c r="E1202" s="55" t="s">
        <v>1536</v>
      </c>
      <c r="F1202" s="55">
        <v>5</v>
      </c>
      <c r="G1202" s="55" t="s">
        <v>1</v>
      </c>
      <c r="H1202" s="72">
        <v>5500000</v>
      </c>
      <c r="I1202" s="55" t="s">
        <v>145</v>
      </c>
      <c r="J1202" s="55" t="s">
        <v>9</v>
      </c>
      <c r="K1202" s="55" t="s">
        <v>146</v>
      </c>
      <c r="L1202" s="90" t="s">
        <v>8</v>
      </c>
    </row>
    <row r="1203" spans="2:12" customFormat="1" ht="30" customHeight="1" x14ac:dyDescent="0.3">
      <c r="B1203" s="88">
        <v>1196</v>
      </c>
      <c r="C1203" s="51" t="s">
        <v>418</v>
      </c>
      <c r="D1203" s="55" t="s">
        <v>1530</v>
      </c>
      <c r="E1203" s="59" t="s">
        <v>1539</v>
      </c>
      <c r="F1203" s="55">
        <v>9</v>
      </c>
      <c r="G1203" s="55" t="s">
        <v>2</v>
      </c>
      <c r="H1203" s="72">
        <v>274010000</v>
      </c>
      <c r="I1203" s="55" t="s">
        <v>145</v>
      </c>
      <c r="J1203" s="55" t="s">
        <v>9</v>
      </c>
      <c r="K1203" s="55" t="s">
        <v>146</v>
      </c>
      <c r="L1203" s="90" t="s">
        <v>8</v>
      </c>
    </row>
    <row r="1204" spans="2:12" customFormat="1" ht="30" customHeight="1" x14ac:dyDescent="0.3">
      <c r="B1204" s="88">
        <v>1197</v>
      </c>
      <c r="C1204" s="51" t="s">
        <v>418</v>
      </c>
      <c r="D1204" s="55" t="s">
        <v>1530</v>
      </c>
      <c r="E1204" s="55" t="s">
        <v>1559</v>
      </c>
      <c r="F1204" s="55">
        <v>9</v>
      </c>
      <c r="G1204" s="55" t="s">
        <v>2</v>
      </c>
      <c r="H1204" s="72">
        <v>55000000</v>
      </c>
      <c r="I1204" s="55" t="s">
        <v>1555</v>
      </c>
      <c r="J1204" s="55" t="s">
        <v>1556</v>
      </c>
      <c r="K1204" s="55" t="s">
        <v>146</v>
      </c>
      <c r="L1204" s="90" t="s">
        <v>8</v>
      </c>
    </row>
    <row r="1205" spans="2:12" customFormat="1" ht="30" customHeight="1" x14ac:dyDescent="0.3">
      <c r="B1205" s="88">
        <v>1198</v>
      </c>
      <c r="C1205" s="51" t="s">
        <v>418</v>
      </c>
      <c r="D1205" s="55" t="s">
        <v>1530</v>
      </c>
      <c r="E1205" s="55" t="s">
        <v>1540</v>
      </c>
      <c r="F1205" s="55">
        <v>9</v>
      </c>
      <c r="G1205" s="55" t="s">
        <v>2</v>
      </c>
      <c r="H1205" s="72">
        <v>49860800.000000007</v>
      </c>
      <c r="I1205" s="55" t="s">
        <v>145</v>
      </c>
      <c r="J1205" s="55" t="s">
        <v>9</v>
      </c>
      <c r="K1205" s="55" t="s">
        <v>146</v>
      </c>
      <c r="L1205" s="90" t="s">
        <v>8</v>
      </c>
    </row>
    <row r="1206" spans="2:12" customFormat="1" ht="30" customHeight="1" x14ac:dyDescent="0.3">
      <c r="B1206" s="88">
        <v>1199</v>
      </c>
      <c r="C1206" s="51" t="s">
        <v>418</v>
      </c>
      <c r="D1206" s="55" t="s">
        <v>73</v>
      </c>
      <c r="E1206" s="55" t="s">
        <v>1045</v>
      </c>
      <c r="F1206" s="55">
        <v>3</v>
      </c>
      <c r="G1206" s="55" t="s">
        <v>1</v>
      </c>
      <c r="H1206" s="72">
        <v>17600000</v>
      </c>
      <c r="I1206" s="55" t="s">
        <v>1039</v>
      </c>
      <c r="J1206" s="55" t="s">
        <v>1040</v>
      </c>
      <c r="K1206" s="55" t="s">
        <v>1016</v>
      </c>
      <c r="L1206" s="90" t="s">
        <v>1017</v>
      </c>
    </row>
    <row r="1207" spans="2:12" customFormat="1" ht="30" customHeight="1" x14ac:dyDescent="0.3">
      <c r="B1207" s="96">
        <v>1200</v>
      </c>
      <c r="C1207" s="50" t="s">
        <v>418</v>
      </c>
      <c r="D1207" s="55" t="s">
        <v>73</v>
      </c>
      <c r="E1207" s="49" t="s">
        <v>1066</v>
      </c>
      <c r="F1207" s="55">
        <v>5</v>
      </c>
      <c r="G1207" s="49" t="s">
        <v>148</v>
      </c>
      <c r="H1207" s="72">
        <v>235420452</v>
      </c>
      <c r="I1207" s="49" t="s">
        <v>354</v>
      </c>
      <c r="J1207" s="49" t="s">
        <v>1067</v>
      </c>
      <c r="K1207" s="49" t="s">
        <v>413</v>
      </c>
      <c r="L1207" s="97" t="s">
        <v>1017</v>
      </c>
    </row>
    <row r="1208" spans="2:12" customFormat="1" ht="30" customHeight="1" x14ac:dyDescent="0.3">
      <c r="B1208" s="96">
        <v>1201</v>
      </c>
      <c r="C1208" s="50" t="s">
        <v>418</v>
      </c>
      <c r="D1208" s="55" t="s">
        <v>1015</v>
      </c>
      <c r="E1208" s="49" t="s">
        <v>1068</v>
      </c>
      <c r="F1208" s="55">
        <v>5</v>
      </c>
      <c r="G1208" s="49" t="s">
        <v>148</v>
      </c>
      <c r="H1208" s="72">
        <v>153242300</v>
      </c>
      <c r="I1208" s="49" t="s">
        <v>354</v>
      </c>
      <c r="J1208" s="49" t="s">
        <v>1067</v>
      </c>
      <c r="K1208" s="49" t="s">
        <v>413</v>
      </c>
      <c r="L1208" s="97" t="s">
        <v>1017</v>
      </c>
    </row>
    <row r="1209" spans="2:12" customFormat="1" ht="30" customHeight="1" x14ac:dyDescent="0.3">
      <c r="B1209" s="88">
        <v>1202</v>
      </c>
      <c r="C1209" s="51" t="s">
        <v>418</v>
      </c>
      <c r="D1209" s="55" t="s">
        <v>1015</v>
      </c>
      <c r="E1209" s="55" t="s">
        <v>1059</v>
      </c>
      <c r="F1209" s="55">
        <v>5</v>
      </c>
      <c r="G1209" s="55" t="s">
        <v>1</v>
      </c>
      <c r="H1209" s="72">
        <v>20000000</v>
      </c>
      <c r="I1209" s="55" t="s">
        <v>1057</v>
      </c>
      <c r="J1209" s="55" t="s">
        <v>1058</v>
      </c>
      <c r="K1209" s="55" t="s">
        <v>1016</v>
      </c>
      <c r="L1209" s="90" t="s">
        <v>1017</v>
      </c>
    </row>
    <row r="1210" spans="2:12" customFormat="1" ht="30" customHeight="1" x14ac:dyDescent="0.3">
      <c r="B1210" s="88">
        <v>1203</v>
      </c>
      <c r="C1210" s="51" t="s">
        <v>418</v>
      </c>
      <c r="D1210" s="55" t="s">
        <v>1015</v>
      </c>
      <c r="E1210" s="55" t="s">
        <v>1044</v>
      </c>
      <c r="F1210" s="55">
        <v>5</v>
      </c>
      <c r="G1210" s="55" t="s">
        <v>1</v>
      </c>
      <c r="H1210" s="72">
        <v>11000000</v>
      </c>
      <c r="I1210" s="55" t="s">
        <v>1039</v>
      </c>
      <c r="J1210" s="55" t="s">
        <v>1040</v>
      </c>
      <c r="K1210" s="55" t="s">
        <v>1016</v>
      </c>
      <c r="L1210" s="90" t="s">
        <v>1017</v>
      </c>
    </row>
    <row r="1211" spans="2:12" customFormat="1" ht="30" customHeight="1" x14ac:dyDescent="0.3">
      <c r="B1211" s="88">
        <v>1204</v>
      </c>
      <c r="C1211" s="51" t="s">
        <v>418</v>
      </c>
      <c r="D1211" s="55" t="s">
        <v>1015</v>
      </c>
      <c r="E1211" s="55" t="s">
        <v>1024</v>
      </c>
      <c r="F1211" s="55">
        <v>6</v>
      </c>
      <c r="G1211" s="55" t="s">
        <v>148</v>
      </c>
      <c r="H1211" s="72">
        <v>55000000</v>
      </c>
      <c r="I1211" s="55" t="s">
        <v>1016</v>
      </c>
      <c r="J1211" s="55" t="s">
        <v>1017</v>
      </c>
      <c r="K1211" s="55" t="s">
        <v>1016</v>
      </c>
      <c r="L1211" s="90" t="s">
        <v>1017</v>
      </c>
    </row>
    <row r="1212" spans="2:12" customFormat="1" ht="30" customHeight="1" x14ac:dyDescent="0.3">
      <c r="B1212" s="88">
        <v>1205</v>
      </c>
      <c r="C1212" s="51" t="s">
        <v>418</v>
      </c>
      <c r="D1212" s="55" t="s">
        <v>1015</v>
      </c>
      <c r="E1212" s="55" t="s">
        <v>1025</v>
      </c>
      <c r="F1212" s="55">
        <v>6</v>
      </c>
      <c r="G1212" s="55" t="s">
        <v>148</v>
      </c>
      <c r="H1212" s="72">
        <v>49500000</v>
      </c>
      <c r="I1212" s="55" t="s">
        <v>1016</v>
      </c>
      <c r="J1212" s="55" t="s">
        <v>1017</v>
      </c>
      <c r="K1212" s="55" t="s">
        <v>1016</v>
      </c>
      <c r="L1212" s="90" t="s">
        <v>1017</v>
      </c>
    </row>
    <row r="1213" spans="2:12" customFormat="1" ht="30" customHeight="1" x14ac:dyDescent="0.3">
      <c r="B1213" s="88">
        <v>1206</v>
      </c>
      <c r="C1213" s="51" t="s">
        <v>418</v>
      </c>
      <c r="D1213" s="55" t="s">
        <v>1015</v>
      </c>
      <c r="E1213" s="55" t="s">
        <v>1019</v>
      </c>
      <c r="F1213" s="55">
        <v>6</v>
      </c>
      <c r="G1213" s="55" t="s">
        <v>2</v>
      </c>
      <c r="H1213" s="72">
        <v>4400000</v>
      </c>
      <c r="I1213" s="55" t="s">
        <v>1020</v>
      </c>
      <c r="J1213" s="55" t="s">
        <v>1021</v>
      </c>
      <c r="K1213" s="55" t="s">
        <v>1016</v>
      </c>
      <c r="L1213" s="90" t="s">
        <v>1017</v>
      </c>
    </row>
    <row r="1214" spans="2:12" customFormat="1" ht="30" customHeight="1" x14ac:dyDescent="0.3">
      <c r="B1214" s="88">
        <v>1207</v>
      </c>
      <c r="C1214" s="51" t="s">
        <v>418</v>
      </c>
      <c r="D1214" s="55" t="s">
        <v>1015</v>
      </c>
      <c r="E1214" s="55" t="s">
        <v>1023</v>
      </c>
      <c r="F1214" s="55">
        <v>7</v>
      </c>
      <c r="G1214" s="55" t="s">
        <v>148</v>
      </c>
      <c r="H1214" s="72">
        <v>110000000</v>
      </c>
      <c r="I1214" s="55" t="s">
        <v>1016</v>
      </c>
      <c r="J1214" s="55" t="s">
        <v>1017</v>
      </c>
      <c r="K1214" s="55" t="s">
        <v>1016</v>
      </c>
      <c r="L1214" s="90" t="s">
        <v>1017</v>
      </c>
    </row>
    <row r="1215" spans="2:12" customFormat="1" ht="30" customHeight="1" x14ac:dyDescent="0.3">
      <c r="B1215" s="88">
        <v>1208</v>
      </c>
      <c r="C1215" s="51" t="s">
        <v>418</v>
      </c>
      <c r="D1215" s="55" t="s">
        <v>73</v>
      </c>
      <c r="E1215" s="55" t="s">
        <v>1053</v>
      </c>
      <c r="F1215" s="55">
        <v>9</v>
      </c>
      <c r="G1215" s="55" t="s">
        <v>2</v>
      </c>
      <c r="H1215" s="72">
        <v>8250000</v>
      </c>
      <c r="I1215" s="55" t="s">
        <v>1054</v>
      </c>
      <c r="J1215" s="55" t="s">
        <v>1055</v>
      </c>
      <c r="K1215" s="55" t="s">
        <v>1016</v>
      </c>
      <c r="L1215" s="90" t="s">
        <v>1017</v>
      </c>
    </row>
    <row r="1216" spans="2:12" customFormat="1" ht="30" customHeight="1" x14ac:dyDescent="0.3">
      <c r="B1216" s="88">
        <v>1209</v>
      </c>
      <c r="C1216" s="51" t="s">
        <v>418</v>
      </c>
      <c r="D1216" s="55" t="s">
        <v>1015</v>
      </c>
      <c r="E1216" s="55" t="s">
        <v>1056</v>
      </c>
      <c r="F1216" s="55">
        <v>10</v>
      </c>
      <c r="G1216" s="55" t="s">
        <v>1</v>
      </c>
      <c r="H1216" s="72">
        <v>12000000</v>
      </c>
      <c r="I1216" s="55" t="s">
        <v>1057</v>
      </c>
      <c r="J1216" s="55" t="s">
        <v>1058</v>
      </c>
      <c r="K1216" s="55" t="s">
        <v>1016</v>
      </c>
      <c r="L1216" s="90" t="s">
        <v>1017</v>
      </c>
    </row>
    <row r="1217" spans="2:91" customFormat="1" ht="30" customHeight="1" x14ac:dyDescent="0.3">
      <c r="B1217" s="88">
        <v>1210</v>
      </c>
      <c r="C1217" s="51" t="s">
        <v>418</v>
      </c>
      <c r="D1217" s="55" t="s">
        <v>1015</v>
      </c>
      <c r="E1217" s="55" t="s">
        <v>1022</v>
      </c>
      <c r="F1217" s="55">
        <v>11</v>
      </c>
      <c r="G1217" s="55" t="s">
        <v>2</v>
      </c>
      <c r="H1217" s="72">
        <v>4400000</v>
      </c>
      <c r="I1217" s="55" t="s">
        <v>1020</v>
      </c>
      <c r="J1217" s="55" t="s">
        <v>1021</v>
      </c>
      <c r="K1217" s="55" t="s">
        <v>1016</v>
      </c>
      <c r="L1217" s="90" t="s">
        <v>1017</v>
      </c>
    </row>
    <row r="1218" spans="2:91" customFormat="1" ht="30" customHeight="1" x14ac:dyDescent="0.3">
      <c r="B1218" s="88">
        <v>1211</v>
      </c>
      <c r="C1218" s="51" t="s">
        <v>418</v>
      </c>
      <c r="D1218" s="55" t="s">
        <v>67</v>
      </c>
      <c r="E1218" s="67" t="s">
        <v>1818</v>
      </c>
      <c r="F1218" s="51">
        <v>1</v>
      </c>
      <c r="G1218" s="51" t="s">
        <v>1</v>
      </c>
      <c r="H1218" s="73">
        <f>255960400*1.1</f>
        <v>281556440</v>
      </c>
      <c r="I1218" s="51" t="s">
        <v>343</v>
      </c>
      <c r="J1218" s="51" t="s">
        <v>344</v>
      </c>
      <c r="K1218" s="51" t="s">
        <v>1755</v>
      </c>
      <c r="L1218" s="89" t="s">
        <v>1779</v>
      </c>
    </row>
    <row r="1219" spans="2:91" customFormat="1" ht="30" customHeight="1" x14ac:dyDescent="0.3">
      <c r="B1219" s="88">
        <v>1212</v>
      </c>
      <c r="C1219" s="51" t="s">
        <v>418</v>
      </c>
      <c r="D1219" s="55" t="s">
        <v>67</v>
      </c>
      <c r="E1219" s="59" t="s">
        <v>1757</v>
      </c>
      <c r="F1219" s="55">
        <v>1</v>
      </c>
      <c r="G1219" s="55" t="s">
        <v>0</v>
      </c>
      <c r="H1219" s="72">
        <v>13200000</v>
      </c>
      <c r="I1219" s="55" t="s">
        <v>1749</v>
      </c>
      <c r="J1219" s="55" t="s">
        <v>1750</v>
      </c>
      <c r="K1219" s="55" t="s">
        <v>1755</v>
      </c>
      <c r="L1219" s="90" t="s">
        <v>1756</v>
      </c>
    </row>
    <row r="1220" spans="2:91" customFormat="1" ht="30" customHeight="1" x14ac:dyDescent="0.3">
      <c r="B1220" s="88">
        <v>1213</v>
      </c>
      <c r="C1220" s="51" t="s">
        <v>418</v>
      </c>
      <c r="D1220" s="55" t="s">
        <v>67</v>
      </c>
      <c r="E1220" s="59" t="s">
        <v>1801</v>
      </c>
      <c r="F1220" s="55">
        <v>2</v>
      </c>
      <c r="G1220" s="55" t="s">
        <v>148</v>
      </c>
      <c r="H1220" s="72">
        <v>180000000</v>
      </c>
      <c r="I1220" s="55" t="s">
        <v>1802</v>
      </c>
      <c r="J1220" s="55" t="s">
        <v>1803</v>
      </c>
      <c r="K1220" s="55" t="s">
        <v>1731</v>
      </c>
      <c r="L1220" s="90" t="s">
        <v>1732</v>
      </c>
    </row>
    <row r="1221" spans="2:91" customFormat="1" ht="30" customHeight="1" x14ac:dyDescent="0.3">
      <c r="B1221" s="88">
        <v>1214</v>
      </c>
      <c r="C1221" s="51" t="s">
        <v>418</v>
      </c>
      <c r="D1221" s="55" t="s">
        <v>67</v>
      </c>
      <c r="E1221" s="59" t="s">
        <v>1804</v>
      </c>
      <c r="F1221" s="55">
        <v>2</v>
      </c>
      <c r="G1221" s="55" t="s">
        <v>148</v>
      </c>
      <c r="H1221" s="72">
        <v>46000000</v>
      </c>
      <c r="I1221" s="55" t="s">
        <v>1805</v>
      </c>
      <c r="J1221" s="55" t="s">
        <v>1806</v>
      </c>
      <c r="K1221" s="55" t="s">
        <v>1755</v>
      </c>
      <c r="L1221" s="90" t="s">
        <v>1779</v>
      </c>
    </row>
    <row r="1222" spans="2:91" customFormat="1" ht="30" customHeight="1" x14ac:dyDescent="0.3">
      <c r="B1222" s="88">
        <v>1215</v>
      </c>
      <c r="C1222" s="51" t="s">
        <v>418</v>
      </c>
      <c r="D1222" s="55" t="s">
        <v>67</v>
      </c>
      <c r="E1222" s="54" t="s">
        <v>1787</v>
      </c>
      <c r="F1222" s="51">
        <v>2</v>
      </c>
      <c r="G1222" s="51" t="s">
        <v>861</v>
      </c>
      <c r="H1222" s="73">
        <v>42000000</v>
      </c>
      <c r="I1222" s="51" t="s">
        <v>1783</v>
      </c>
      <c r="J1222" s="51" t="s">
        <v>1784</v>
      </c>
      <c r="K1222" s="51" t="s">
        <v>1734</v>
      </c>
      <c r="L1222" s="89" t="s">
        <v>1735</v>
      </c>
    </row>
    <row r="1223" spans="2:91" customFormat="1" ht="30" customHeight="1" x14ac:dyDescent="0.3">
      <c r="B1223" s="88">
        <v>1216</v>
      </c>
      <c r="C1223" s="51" t="s">
        <v>418</v>
      </c>
      <c r="D1223" s="55" t="s">
        <v>67</v>
      </c>
      <c r="E1223" s="54" t="s">
        <v>1786</v>
      </c>
      <c r="F1223" s="51">
        <v>2</v>
      </c>
      <c r="G1223" s="51" t="s">
        <v>861</v>
      </c>
      <c r="H1223" s="73">
        <v>16000000</v>
      </c>
      <c r="I1223" s="51" t="s">
        <v>1783</v>
      </c>
      <c r="J1223" s="51" t="s">
        <v>1784</v>
      </c>
      <c r="K1223" s="51" t="s">
        <v>1734</v>
      </c>
      <c r="L1223" s="89" t="s">
        <v>1735</v>
      </c>
    </row>
    <row r="1224" spans="2:91" customFormat="1" ht="30" customHeight="1" x14ac:dyDescent="0.3">
      <c r="B1224" s="88">
        <v>1217</v>
      </c>
      <c r="C1224" s="51" t="s">
        <v>418</v>
      </c>
      <c r="D1224" s="55" t="s">
        <v>67</v>
      </c>
      <c r="E1224" s="59" t="s">
        <v>1760</v>
      </c>
      <c r="F1224" s="55">
        <v>3</v>
      </c>
      <c r="G1224" s="55" t="s">
        <v>0</v>
      </c>
      <c r="H1224" s="72">
        <v>38500000</v>
      </c>
      <c r="I1224" s="55" t="s">
        <v>1749</v>
      </c>
      <c r="J1224" s="55" t="s">
        <v>1750</v>
      </c>
      <c r="K1224" s="55" t="s">
        <v>1755</v>
      </c>
      <c r="L1224" s="90" t="s">
        <v>1756</v>
      </c>
    </row>
    <row r="1225" spans="2:91" customFormat="1" ht="30" customHeight="1" x14ac:dyDescent="0.3">
      <c r="B1225" s="88">
        <v>1218</v>
      </c>
      <c r="C1225" s="51" t="s">
        <v>418</v>
      </c>
      <c r="D1225" s="55" t="s">
        <v>67</v>
      </c>
      <c r="E1225" s="59" t="s">
        <v>1748</v>
      </c>
      <c r="F1225" s="55">
        <v>3</v>
      </c>
      <c r="G1225" s="55" t="s">
        <v>0</v>
      </c>
      <c r="H1225" s="72">
        <v>28600000</v>
      </c>
      <c r="I1225" s="55" t="s">
        <v>1742</v>
      </c>
      <c r="J1225" s="55" t="s">
        <v>1740</v>
      </c>
      <c r="K1225" s="55" t="s">
        <v>1731</v>
      </c>
      <c r="L1225" s="90" t="s">
        <v>1732</v>
      </c>
    </row>
    <row r="1226" spans="2:91" customFormat="1" ht="30" customHeight="1" x14ac:dyDescent="0.3">
      <c r="B1226" s="88">
        <v>1219</v>
      </c>
      <c r="C1226" s="51" t="s">
        <v>418</v>
      </c>
      <c r="D1226" s="55" t="s">
        <v>67</v>
      </c>
      <c r="E1226" s="59" t="s">
        <v>1822</v>
      </c>
      <c r="F1226" s="55">
        <v>3</v>
      </c>
      <c r="G1226" s="55" t="s">
        <v>762</v>
      </c>
      <c r="H1226" s="72">
        <v>5000000</v>
      </c>
      <c r="I1226" s="55" t="s">
        <v>1820</v>
      </c>
      <c r="J1226" s="55" t="s">
        <v>1821</v>
      </c>
      <c r="K1226" s="55" t="s">
        <v>1731</v>
      </c>
      <c r="L1226" s="90" t="s">
        <v>1732</v>
      </c>
    </row>
    <row r="1227" spans="2:91" customFormat="1" ht="30" customHeight="1" x14ac:dyDescent="0.3">
      <c r="B1227" s="88">
        <v>1220</v>
      </c>
      <c r="C1227" s="51" t="s">
        <v>418</v>
      </c>
      <c r="D1227" s="55" t="s">
        <v>67</v>
      </c>
      <c r="E1227" s="59" t="s">
        <v>1766</v>
      </c>
      <c r="F1227" s="55">
        <v>4</v>
      </c>
      <c r="G1227" s="55" t="s">
        <v>0</v>
      </c>
      <c r="H1227" s="72">
        <v>33805200</v>
      </c>
      <c r="I1227" s="55" t="s">
        <v>224</v>
      </c>
      <c r="J1227" s="55" t="s">
        <v>1765</v>
      </c>
      <c r="K1227" s="55" t="s">
        <v>1755</v>
      </c>
      <c r="L1227" s="90" t="s">
        <v>1756</v>
      </c>
    </row>
    <row r="1228" spans="2:91" customFormat="1" ht="30" customHeight="1" x14ac:dyDescent="0.3">
      <c r="B1228" s="88">
        <v>1221</v>
      </c>
      <c r="C1228" s="51" t="s">
        <v>418</v>
      </c>
      <c r="D1228" s="55" t="s">
        <v>67</v>
      </c>
      <c r="E1228" s="59" t="s">
        <v>398</v>
      </c>
      <c r="F1228" s="55">
        <v>4</v>
      </c>
      <c r="G1228" s="55" t="s">
        <v>2</v>
      </c>
      <c r="H1228" s="72">
        <v>2371600</v>
      </c>
      <c r="I1228" s="55" t="s">
        <v>224</v>
      </c>
      <c r="J1228" s="55" t="s">
        <v>1765</v>
      </c>
      <c r="K1228" s="55" t="s">
        <v>1755</v>
      </c>
      <c r="L1228" s="90" t="s">
        <v>1756</v>
      </c>
    </row>
    <row r="1229" spans="2:91" customFormat="1" ht="30" customHeight="1" x14ac:dyDescent="0.3">
      <c r="B1229" s="88">
        <v>1222</v>
      </c>
      <c r="C1229" s="51" t="s">
        <v>418</v>
      </c>
      <c r="D1229" s="55" t="s">
        <v>67</v>
      </c>
      <c r="E1229" s="54" t="s">
        <v>1778</v>
      </c>
      <c r="F1229" s="51">
        <v>5</v>
      </c>
      <c r="G1229" s="51" t="s">
        <v>0</v>
      </c>
      <c r="H1229" s="73">
        <v>15000000</v>
      </c>
      <c r="I1229" s="51" t="s">
        <v>222</v>
      </c>
      <c r="J1229" s="51" t="s">
        <v>223</v>
      </c>
      <c r="K1229" s="51" t="s">
        <v>1755</v>
      </c>
      <c r="L1229" s="89" t="s">
        <v>1779</v>
      </c>
    </row>
    <row r="1230" spans="2:91" customFormat="1" ht="30" customHeight="1" x14ac:dyDescent="0.3">
      <c r="B1230" s="88">
        <v>1223</v>
      </c>
      <c r="C1230" s="51" t="s">
        <v>418</v>
      </c>
      <c r="D1230" s="55" t="s">
        <v>67</v>
      </c>
      <c r="E1230" s="54" t="s">
        <v>1770</v>
      </c>
      <c r="F1230" s="51">
        <v>5</v>
      </c>
      <c r="G1230" s="51" t="s">
        <v>2</v>
      </c>
      <c r="H1230" s="73">
        <v>5000000</v>
      </c>
      <c r="I1230" s="51" t="s">
        <v>1771</v>
      </c>
      <c r="J1230" s="51" t="s">
        <v>1772</v>
      </c>
      <c r="K1230" s="51" t="s">
        <v>311</v>
      </c>
      <c r="L1230" s="89" t="s">
        <v>345</v>
      </c>
      <c r="M1230" s="32"/>
      <c r="N1230" s="32"/>
      <c r="O1230" s="32"/>
      <c r="P1230" s="32"/>
      <c r="Q1230" s="32"/>
      <c r="R1230" s="32"/>
      <c r="S1230" s="32"/>
      <c r="T1230" s="32"/>
      <c r="U1230" s="32"/>
      <c r="V1230" s="32"/>
      <c r="W1230" s="32"/>
      <c r="X1230" s="32"/>
      <c r="Y1230" s="32"/>
      <c r="Z1230" s="32"/>
      <c r="AA1230" s="32"/>
      <c r="AB1230" s="32"/>
      <c r="AC1230" s="32"/>
      <c r="AD1230" s="32"/>
      <c r="AE1230" s="32"/>
      <c r="AF1230" s="32"/>
      <c r="AG1230" s="32"/>
      <c r="AH1230" s="32"/>
      <c r="AI1230" s="32"/>
      <c r="AJ1230" s="32"/>
      <c r="AK1230" s="32"/>
      <c r="AL1230" s="32"/>
      <c r="AM1230" s="32"/>
      <c r="AN1230" s="32"/>
      <c r="AO1230" s="32"/>
      <c r="AP1230" s="32"/>
      <c r="AQ1230" s="32"/>
      <c r="AR1230" s="32"/>
      <c r="AS1230" s="32"/>
      <c r="AT1230" s="32"/>
      <c r="AU1230" s="32"/>
      <c r="AV1230" s="32"/>
      <c r="AW1230" s="32"/>
      <c r="AX1230" s="32"/>
      <c r="AY1230" s="32"/>
      <c r="AZ1230" s="32"/>
      <c r="BA1230" s="32"/>
      <c r="BB1230" s="32"/>
      <c r="BC1230" s="32"/>
      <c r="BD1230" s="32"/>
      <c r="BE1230" s="32"/>
      <c r="BF1230" s="32"/>
      <c r="BG1230" s="32"/>
      <c r="BH1230" s="32"/>
      <c r="BI1230" s="32"/>
      <c r="BJ1230" s="32"/>
      <c r="BK1230" s="32"/>
      <c r="BL1230" s="32"/>
      <c r="BM1230" s="32"/>
      <c r="BN1230" s="32"/>
      <c r="BO1230" s="32"/>
      <c r="BP1230" s="32"/>
      <c r="BQ1230" s="32"/>
      <c r="BR1230" s="32"/>
      <c r="BS1230" s="32"/>
      <c r="BT1230" s="32"/>
      <c r="BU1230" s="32"/>
      <c r="BV1230" s="32"/>
      <c r="BW1230" s="32"/>
      <c r="BX1230" s="32"/>
      <c r="BY1230" s="32"/>
      <c r="BZ1230" s="32"/>
      <c r="CA1230" s="32"/>
      <c r="CB1230" s="32"/>
      <c r="CC1230" s="32"/>
      <c r="CD1230" s="32"/>
      <c r="CE1230" s="32"/>
      <c r="CF1230" s="32"/>
      <c r="CG1230" s="32"/>
      <c r="CH1230" s="32"/>
      <c r="CI1230" s="32"/>
      <c r="CJ1230" s="32"/>
      <c r="CK1230" s="32"/>
      <c r="CL1230" s="32"/>
      <c r="CM1230" s="32"/>
    </row>
    <row r="1231" spans="2:91" customFormat="1" ht="30" customHeight="1" x14ac:dyDescent="0.3">
      <c r="B1231" s="88">
        <v>1224</v>
      </c>
      <c r="C1231" s="51" t="s">
        <v>418</v>
      </c>
      <c r="D1231" s="55" t="s">
        <v>67</v>
      </c>
      <c r="E1231" s="59" t="s">
        <v>1746</v>
      </c>
      <c r="F1231" s="55">
        <v>6</v>
      </c>
      <c r="G1231" s="55" t="s">
        <v>2</v>
      </c>
      <c r="H1231" s="72">
        <v>13200000</v>
      </c>
      <c r="I1231" s="55" t="s">
        <v>1742</v>
      </c>
      <c r="J1231" s="55" t="s">
        <v>1740</v>
      </c>
      <c r="K1231" s="55" t="s">
        <v>1731</v>
      </c>
      <c r="L1231" s="90" t="s">
        <v>1732</v>
      </c>
    </row>
    <row r="1232" spans="2:91" customFormat="1" ht="30" customHeight="1" x14ac:dyDescent="0.3">
      <c r="B1232" s="88">
        <v>1225</v>
      </c>
      <c r="C1232" s="51" t="s">
        <v>418</v>
      </c>
      <c r="D1232" s="55" t="s">
        <v>67</v>
      </c>
      <c r="E1232" s="59" t="s">
        <v>1823</v>
      </c>
      <c r="F1232" s="55">
        <v>6</v>
      </c>
      <c r="G1232" s="55" t="s">
        <v>762</v>
      </c>
      <c r="H1232" s="72">
        <v>5000000</v>
      </c>
      <c r="I1232" s="55" t="s">
        <v>1824</v>
      </c>
      <c r="J1232" s="55" t="s">
        <v>340</v>
      </c>
      <c r="K1232" s="55" t="s">
        <v>1755</v>
      </c>
      <c r="L1232" s="90" t="s">
        <v>1779</v>
      </c>
    </row>
    <row r="1233" spans="2:12" customFormat="1" ht="30" customHeight="1" x14ac:dyDescent="0.3">
      <c r="B1233" s="88">
        <v>1226</v>
      </c>
      <c r="C1233" s="51" t="s">
        <v>418</v>
      </c>
      <c r="D1233" s="55" t="s">
        <v>67</v>
      </c>
      <c r="E1233" s="59" t="s">
        <v>1811</v>
      </c>
      <c r="F1233" s="55">
        <v>7</v>
      </c>
      <c r="G1233" s="55" t="s">
        <v>148</v>
      </c>
      <c r="H1233" s="72">
        <v>250000000</v>
      </c>
      <c r="I1233" s="55" t="s">
        <v>1805</v>
      </c>
      <c r="J1233" s="55" t="s">
        <v>1806</v>
      </c>
      <c r="K1233" s="55" t="s">
        <v>1755</v>
      </c>
      <c r="L1233" s="90" t="s">
        <v>1779</v>
      </c>
    </row>
    <row r="1234" spans="2:12" customFormat="1" ht="30" customHeight="1" x14ac:dyDescent="0.3">
      <c r="B1234" s="88">
        <v>1227</v>
      </c>
      <c r="C1234" s="51" t="s">
        <v>418</v>
      </c>
      <c r="D1234" s="55" t="s">
        <v>67</v>
      </c>
      <c r="E1234" s="54" t="s">
        <v>1780</v>
      </c>
      <c r="F1234" s="51">
        <v>7</v>
      </c>
      <c r="G1234" s="51" t="s">
        <v>2</v>
      </c>
      <c r="H1234" s="73">
        <v>15000000</v>
      </c>
      <c r="I1234" s="51" t="s">
        <v>222</v>
      </c>
      <c r="J1234" s="51" t="s">
        <v>223</v>
      </c>
      <c r="K1234" s="51" t="s">
        <v>1755</v>
      </c>
      <c r="L1234" s="89" t="s">
        <v>1779</v>
      </c>
    </row>
    <row r="1235" spans="2:12" customFormat="1" ht="30" customHeight="1" x14ac:dyDescent="0.3">
      <c r="B1235" s="88">
        <v>1228</v>
      </c>
      <c r="C1235" s="51" t="s">
        <v>418</v>
      </c>
      <c r="D1235" s="55" t="s">
        <v>67</v>
      </c>
      <c r="E1235" s="59" t="s">
        <v>1747</v>
      </c>
      <c r="F1235" s="55">
        <v>8</v>
      </c>
      <c r="G1235" s="55" t="s">
        <v>0</v>
      </c>
      <c r="H1235" s="72">
        <v>77000000</v>
      </c>
      <c r="I1235" s="55" t="s">
        <v>1742</v>
      </c>
      <c r="J1235" s="55" t="s">
        <v>1740</v>
      </c>
      <c r="K1235" s="55" t="s">
        <v>1731</v>
      </c>
      <c r="L1235" s="90" t="s">
        <v>1732</v>
      </c>
    </row>
    <row r="1236" spans="2:12" customFormat="1" ht="30" customHeight="1" x14ac:dyDescent="0.3">
      <c r="B1236" s="88">
        <v>1229</v>
      </c>
      <c r="C1236" s="51" t="s">
        <v>418</v>
      </c>
      <c r="D1236" s="55" t="s">
        <v>67</v>
      </c>
      <c r="E1236" s="59" t="s">
        <v>1754</v>
      </c>
      <c r="F1236" s="55">
        <v>8</v>
      </c>
      <c r="G1236" s="55" t="s">
        <v>0</v>
      </c>
      <c r="H1236" s="72">
        <v>24200000</v>
      </c>
      <c r="I1236" s="55" t="s">
        <v>1749</v>
      </c>
      <c r="J1236" s="55" t="s">
        <v>1750</v>
      </c>
      <c r="K1236" s="55" t="s">
        <v>1755</v>
      </c>
      <c r="L1236" s="90" t="s">
        <v>1756</v>
      </c>
    </row>
    <row r="1237" spans="2:12" customFormat="1" ht="30" customHeight="1" x14ac:dyDescent="0.3">
      <c r="B1237" s="88">
        <v>1230</v>
      </c>
      <c r="C1237" s="51" t="s">
        <v>418</v>
      </c>
      <c r="D1237" s="55" t="s">
        <v>67</v>
      </c>
      <c r="E1237" s="59" t="s">
        <v>1759</v>
      </c>
      <c r="F1237" s="55">
        <v>9</v>
      </c>
      <c r="G1237" s="55" t="s">
        <v>0</v>
      </c>
      <c r="H1237" s="72">
        <v>11000000</v>
      </c>
      <c r="I1237" s="55" t="s">
        <v>1749</v>
      </c>
      <c r="J1237" s="55" t="s">
        <v>1750</v>
      </c>
      <c r="K1237" s="55" t="s">
        <v>1755</v>
      </c>
      <c r="L1237" s="90" t="s">
        <v>1756</v>
      </c>
    </row>
    <row r="1238" spans="2:12" customFormat="1" ht="30" customHeight="1" x14ac:dyDescent="0.3">
      <c r="B1238" s="88">
        <v>1231</v>
      </c>
      <c r="C1238" s="51" t="s">
        <v>418</v>
      </c>
      <c r="D1238" s="55" t="s">
        <v>67</v>
      </c>
      <c r="E1238" s="59" t="s">
        <v>1799</v>
      </c>
      <c r="F1238" s="55">
        <v>9</v>
      </c>
      <c r="G1238" s="55" t="s">
        <v>2</v>
      </c>
      <c r="H1238" s="72">
        <v>10000000</v>
      </c>
      <c r="I1238" s="55" t="s">
        <v>1790</v>
      </c>
      <c r="J1238" s="55" t="s">
        <v>1796</v>
      </c>
      <c r="K1238" s="55" t="s">
        <v>1731</v>
      </c>
      <c r="L1238" s="90" t="s">
        <v>1800</v>
      </c>
    </row>
    <row r="1239" spans="2:12" customFormat="1" ht="30" customHeight="1" x14ac:dyDescent="0.3">
      <c r="B1239" s="88">
        <v>1232</v>
      </c>
      <c r="C1239" s="51" t="s">
        <v>418</v>
      </c>
      <c r="D1239" s="55" t="s">
        <v>67</v>
      </c>
      <c r="E1239" s="59" t="s">
        <v>1823</v>
      </c>
      <c r="F1239" s="55">
        <v>9</v>
      </c>
      <c r="G1239" s="55" t="s">
        <v>762</v>
      </c>
      <c r="H1239" s="72">
        <v>5000000</v>
      </c>
      <c r="I1239" s="55" t="s">
        <v>1824</v>
      </c>
      <c r="J1239" s="55" t="s">
        <v>340</v>
      </c>
      <c r="K1239" s="55" t="s">
        <v>1755</v>
      </c>
      <c r="L1239" s="90" t="s">
        <v>1779</v>
      </c>
    </row>
    <row r="1240" spans="2:12" customFormat="1" ht="30" customHeight="1" x14ac:dyDescent="0.3">
      <c r="B1240" s="88">
        <v>1233</v>
      </c>
      <c r="C1240" s="51" t="s">
        <v>418</v>
      </c>
      <c r="D1240" s="55" t="s">
        <v>67</v>
      </c>
      <c r="E1240" s="59" t="s">
        <v>1758</v>
      </c>
      <c r="F1240" s="55">
        <v>10</v>
      </c>
      <c r="G1240" s="55" t="s">
        <v>0</v>
      </c>
      <c r="H1240" s="72">
        <v>13200000</v>
      </c>
      <c r="I1240" s="55" t="s">
        <v>1749</v>
      </c>
      <c r="J1240" s="55" t="s">
        <v>1750</v>
      </c>
      <c r="K1240" s="55" t="s">
        <v>1755</v>
      </c>
      <c r="L1240" s="90" t="s">
        <v>1756</v>
      </c>
    </row>
    <row r="1241" spans="2:12" customFormat="1" ht="30" customHeight="1" x14ac:dyDescent="0.3">
      <c r="B1241" s="88">
        <v>1234</v>
      </c>
      <c r="C1241" s="51" t="s">
        <v>418</v>
      </c>
      <c r="D1241" s="55" t="s">
        <v>67</v>
      </c>
      <c r="E1241" s="54" t="s">
        <v>1770</v>
      </c>
      <c r="F1241" s="51">
        <v>10</v>
      </c>
      <c r="G1241" s="51" t="s">
        <v>2</v>
      </c>
      <c r="H1241" s="73">
        <v>5000000</v>
      </c>
      <c r="I1241" s="51" t="s">
        <v>1771</v>
      </c>
      <c r="J1241" s="51" t="s">
        <v>1772</v>
      </c>
      <c r="K1241" s="51" t="s">
        <v>311</v>
      </c>
      <c r="L1241" s="89" t="s">
        <v>345</v>
      </c>
    </row>
    <row r="1242" spans="2:12" customFormat="1" ht="30" customHeight="1" x14ac:dyDescent="0.3">
      <c r="B1242" s="88">
        <v>1235</v>
      </c>
      <c r="C1242" s="51" t="s">
        <v>418</v>
      </c>
      <c r="D1242" s="55" t="s">
        <v>67</v>
      </c>
      <c r="E1242" s="59" t="s">
        <v>1823</v>
      </c>
      <c r="F1242" s="55">
        <v>12</v>
      </c>
      <c r="G1242" s="55" t="s">
        <v>762</v>
      </c>
      <c r="H1242" s="72">
        <v>5000000</v>
      </c>
      <c r="I1242" s="55" t="s">
        <v>1824</v>
      </c>
      <c r="J1242" s="55" t="s">
        <v>340</v>
      </c>
      <c r="K1242" s="55" t="s">
        <v>1755</v>
      </c>
      <c r="L1242" s="90" t="s">
        <v>1779</v>
      </c>
    </row>
    <row r="1243" spans="2:12" customFormat="1" ht="30" customHeight="1" x14ac:dyDescent="0.3">
      <c r="B1243" s="96">
        <v>1236</v>
      </c>
      <c r="C1243" s="50" t="s">
        <v>418</v>
      </c>
      <c r="D1243" s="49" t="s">
        <v>426</v>
      </c>
      <c r="E1243" s="49" t="s">
        <v>425</v>
      </c>
      <c r="F1243" s="49">
        <v>3</v>
      </c>
      <c r="G1243" s="49" t="s">
        <v>148</v>
      </c>
      <c r="H1243" s="72">
        <v>41800000</v>
      </c>
      <c r="I1243" s="49" t="s">
        <v>427</v>
      </c>
      <c r="J1243" s="49" t="s">
        <v>428</v>
      </c>
      <c r="K1243" s="49" t="s">
        <v>2552</v>
      </c>
      <c r="L1243" s="97"/>
    </row>
    <row r="1244" spans="2:12" customFormat="1" ht="30" customHeight="1" x14ac:dyDescent="0.3">
      <c r="B1244" s="88">
        <v>1237</v>
      </c>
      <c r="C1244" s="51" t="s">
        <v>418</v>
      </c>
      <c r="D1244" s="51" t="s">
        <v>2014</v>
      </c>
      <c r="E1244" s="55" t="s">
        <v>1881</v>
      </c>
      <c r="F1244" s="55">
        <v>1</v>
      </c>
      <c r="G1244" s="64" t="s">
        <v>0</v>
      </c>
      <c r="H1244" s="72">
        <v>30000000</v>
      </c>
      <c r="I1244" s="55" t="s">
        <v>2019</v>
      </c>
      <c r="J1244" s="55" t="s">
        <v>2020</v>
      </c>
      <c r="K1244" s="58" t="s">
        <v>143</v>
      </c>
      <c r="L1244" s="98" t="s">
        <v>2021</v>
      </c>
    </row>
    <row r="1245" spans="2:12" customFormat="1" ht="30" customHeight="1" x14ac:dyDescent="0.3">
      <c r="B1245" s="88">
        <v>1238</v>
      </c>
      <c r="C1245" s="51" t="s">
        <v>418</v>
      </c>
      <c r="D1245" s="51" t="s">
        <v>2014</v>
      </c>
      <c r="E1245" s="51" t="s">
        <v>2022</v>
      </c>
      <c r="F1245" s="58">
        <v>1</v>
      </c>
      <c r="G1245" s="64" t="s">
        <v>762</v>
      </c>
      <c r="H1245" s="80">
        <v>28710000</v>
      </c>
      <c r="I1245" s="58" t="s">
        <v>2023</v>
      </c>
      <c r="J1245" s="58" t="s">
        <v>2024</v>
      </c>
      <c r="K1245" s="58" t="s">
        <v>143</v>
      </c>
      <c r="L1245" s="98" t="s">
        <v>2021</v>
      </c>
    </row>
    <row r="1246" spans="2:12" customFormat="1" ht="30" customHeight="1" x14ac:dyDescent="0.3">
      <c r="B1246" s="88">
        <v>1239</v>
      </c>
      <c r="C1246" s="51" t="s">
        <v>418</v>
      </c>
      <c r="D1246" s="51" t="s">
        <v>2014</v>
      </c>
      <c r="E1246" s="51" t="s">
        <v>2026</v>
      </c>
      <c r="F1246" s="51">
        <v>1</v>
      </c>
      <c r="G1246" s="51" t="s">
        <v>2550</v>
      </c>
      <c r="H1246" s="73">
        <v>4824000</v>
      </c>
      <c r="I1246" s="51" t="s">
        <v>2027</v>
      </c>
      <c r="J1246" s="51" t="s">
        <v>2021</v>
      </c>
      <c r="K1246" s="51" t="s">
        <v>2027</v>
      </c>
      <c r="L1246" s="89" t="s">
        <v>2021</v>
      </c>
    </row>
    <row r="1247" spans="2:12" customFormat="1" ht="30" customHeight="1" x14ac:dyDescent="0.3">
      <c r="B1247" s="88">
        <v>1240</v>
      </c>
      <c r="C1247" s="51" t="s">
        <v>418</v>
      </c>
      <c r="D1247" s="51" t="s">
        <v>2014</v>
      </c>
      <c r="E1247" s="51" t="s">
        <v>2034</v>
      </c>
      <c r="F1247" s="55">
        <v>2</v>
      </c>
      <c r="G1247" s="64" t="s">
        <v>0</v>
      </c>
      <c r="H1247" s="72">
        <v>10000000</v>
      </c>
      <c r="I1247" s="55" t="s">
        <v>235</v>
      </c>
      <c r="J1247" s="55" t="s">
        <v>236</v>
      </c>
      <c r="K1247" s="58" t="s">
        <v>143</v>
      </c>
      <c r="L1247" s="98" t="s">
        <v>2021</v>
      </c>
    </row>
    <row r="1248" spans="2:12" customFormat="1" ht="30" customHeight="1" x14ac:dyDescent="0.3">
      <c r="B1248" s="88">
        <v>1241</v>
      </c>
      <c r="C1248" s="51" t="s">
        <v>418</v>
      </c>
      <c r="D1248" s="51" t="s">
        <v>2014</v>
      </c>
      <c r="E1248" s="51" t="s">
        <v>2028</v>
      </c>
      <c r="F1248" s="51">
        <v>2</v>
      </c>
      <c r="G1248" s="57" t="s">
        <v>2</v>
      </c>
      <c r="H1248" s="73">
        <f>5000000*1.1</f>
        <v>5500000</v>
      </c>
      <c r="I1248" s="51" t="s">
        <v>2015</v>
      </c>
      <c r="J1248" s="61" t="s">
        <v>2016</v>
      </c>
      <c r="K1248" s="58" t="s">
        <v>143</v>
      </c>
      <c r="L1248" s="98" t="s">
        <v>2021</v>
      </c>
    </row>
    <row r="1249" spans="2:12" customFormat="1" ht="30" customHeight="1" x14ac:dyDescent="0.3">
      <c r="B1249" s="88">
        <v>1242</v>
      </c>
      <c r="C1249" s="51" t="s">
        <v>418</v>
      </c>
      <c r="D1249" s="51" t="s">
        <v>2014</v>
      </c>
      <c r="E1249" s="51" t="s">
        <v>2029</v>
      </c>
      <c r="F1249" s="51">
        <v>2</v>
      </c>
      <c r="G1249" s="57" t="s">
        <v>148</v>
      </c>
      <c r="H1249" s="73">
        <v>3865000</v>
      </c>
      <c r="I1249" s="51" t="s">
        <v>2015</v>
      </c>
      <c r="J1249" s="61" t="s">
        <v>2016</v>
      </c>
      <c r="K1249" s="58" t="s">
        <v>143</v>
      </c>
      <c r="L1249" s="98" t="s">
        <v>2021</v>
      </c>
    </row>
    <row r="1250" spans="2:12" customFormat="1" ht="30" customHeight="1" x14ac:dyDescent="0.3">
      <c r="B1250" s="88">
        <v>1243</v>
      </c>
      <c r="C1250" s="51" t="s">
        <v>418</v>
      </c>
      <c r="D1250" s="51" t="s">
        <v>2014</v>
      </c>
      <c r="E1250" s="51" t="s">
        <v>2031</v>
      </c>
      <c r="F1250" s="51">
        <v>2</v>
      </c>
      <c r="G1250" s="57" t="s">
        <v>2</v>
      </c>
      <c r="H1250" s="73">
        <v>2000000</v>
      </c>
      <c r="I1250" s="51" t="s">
        <v>2032</v>
      </c>
      <c r="J1250" s="51" t="s">
        <v>2033</v>
      </c>
      <c r="K1250" s="58" t="s">
        <v>143</v>
      </c>
      <c r="L1250" s="98" t="s">
        <v>2021</v>
      </c>
    </row>
    <row r="1251" spans="2:12" customFormat="1" ht="30" customHeight="1" x14ac:dyDescent="0.3">
      <c r="B1251" s="88">
        <v>1244</v>
      </c>
      <c r="C1251" s="51" t="s">
        <v>418</v>
      </c>
      <c r="D1251" s="51" t="s">
        <v>2014</v>
      </c>
      <c r="E1251" s="51" t="s">
        <v>2037</v>
      </c>
      <c r="F1251" s="51">
        <v>3</v>
      </c>
      <c r="G1251" s="57" t="s">
        <v>0</v>
      </c>
      <c r="H1251" s="73">
        <f>10800000*1.1</f>
        <v>11880000.000000002</v>
      </c>
      <c r="I1251" s="51" t="s">
        <v>2015</v>
      </c>
      <c r="J1251" s="61" t="s">
        <v>2016</v>
      </c>
      <c r="K1251" s="58" t="s">
        <v>143</v>
      </c>
      <c r="L1251" s="98" t="s">
        <v>2021</v>
      </c>
    </row>
    <row r="1252" spans="2:12" customFormat="1" ht="30" customHeight="1" x14ac:dyDescent="0.3">
      <c r="B1252" s="88">
        <v>1245</v>
      </c>
      <c r="C1252" s="51" t="s">
        <v>418</v>
      </c>
      <c r="D1252" s="51" t="s">
        <v>2014</v>
      </c>
      <c r="E1252" s="51" t="s">
        <v>2039</v>
      </c>
      <c r="F1252" s="51">
        <v>3</v>
      </c>
      <c r="G1252" s="57" t="s">
        <v>762</v>
      </c>
      <c r="H1252" s="73">
        <v>3000000</v>
      </c>
      <c r="I1252" s="52" t="s">
        <v>2040</v>
      </c>
      <c r="J1252" s="51" t="s">
        <v>2041</v>
      </c>
      <c r="K1252" s="58" t="s">
        <v>143</v>
      </c>
      <c r="L1252" s="98" t="s">
        <v>2021</v>
      </c>
    </row>
    <row r="1253" spans="2:12" customFormat="1" ht="30" customHeight="1" x14ac:dyDescent="0.3">
      <c r="B1253" s="88">
        <v>1246</v>
      </c>
      <c r="C1253" s="51" t="s">
        <v>418</v>
      </c>
      <c r="D1253" s="51" t="s">
        <v>2014</v>
      </c>
      <c r="E1253" s="51" t="s">
        <v>2042</v>
      </c>
      <c r="F1253" s="51">
        <v>3</v>
      </c>
      <c r="G1253" s="57" t="s">
        <v>2</v>
      </c>
      <c r="H1253" s="73">
        <f>2400000*1.1</f>
        <v>2640000</v>
      </c>
      <c r="I1253" s="51" t="s">
        <v>2015</v>
      </c>
      <c r="J1253" s="61" t="s">
        <v>2016</v>
      </c>
      <c r="K1253" s="58" t="s">
        <v>143</v>
      </c>
      <c r="L1253" s="98" t="s">
        <v>2021</v>
      </c>
    </row>
    <row r="1254" spans="2:12" customFormat="1" ht="30" customHeight="1" x14ac:dyDescent="0.3">
      <c r="B1254" s="88">
        <v>1247</v>
      </c>
      <c r="C1254" s="51" t="s">
        <v>418</v>
      </c>
      <c r="D1254" s="51" t="s">
        <v>2014</v>
      </c>
      <c r="E1254" s="51" t="s">
        <v>2043</v>
      </c>
      <c r="F1254" s="51">
        <v>3</v>
      </c>
      <c r="G1254" s="57" t="s">
        <v>2</v>
      </c>
      <c r="H1254" s="73">
        <v>1500000</v>
      </c>
      <c r="I1254" s="51" t="s">
        <v>2032</v>
      </c>
      <c r="J1254" s="51" t="s">
        <v>2033</v>
      </c>
      <c r="K1254" s="58" t="s">
        <v>143</v>
      </c>
      <c r="L1254" s="98" t="s">
        <v>2021</v>
      </c>
    </row>
    <row r="1255" spans="2:12" customFormat="1" ht="30" customHeight="1" x14ac:dyDescent="0.3">
      <c r="B1255" s="88">
        <v>1248</v>
      </c>
      <c r="C1255" s="51" t="s">
        <v>418</v>
      </c>
      <c r="D1255" s="51" t="s">
        <v>2014</v>
      </c>
      <c r="E1255" s="51" t="s">
        <v>2048</v>
      </c>
      <c r="F1255" s="55">
        <v>4</v>
      </c>
      <c r="G1255" s="64" t="s">
        <v>0</v>
      </c>
      <c r="H1255" s="72">
        <v>77000000</v>
      </c>
      <c r="I1255" s="55" t="s">
        <v>2019</v>
      </c>
      <c r="J1255" s="55" t="s">
        <v>2020</v>
      </c>
      <c r="K1255" s="58" t="s">
        <v>143</v>
      </c>
      <c r="L1255" s="98" t="s">
        <v>2021</v>
      </c>
    </row>
    <row r="1256" spans="2:12" customFormat="1" ht="30" customHeight="1" x14ac:dyDescent="0.3">
      <c r="B1256" s="88">
        <v>1249</v>
      </c>
      <c r="C1256" s="51" t="s">
        <v>418</v>
      </c>
      <c r="D1256" s="51" t="s">
        <v>2014</v>
      </c>
      <c r="E1256" s="51" t="s">
        <v>2049</v>
      </c>
      <c r="F1256" s="51">
        <v>4</v>
      </c>
      <c r="G1256" s="57" t="s">
        <v>0</v>
      </c>
      <c r="H1256" s="73">
        <v>30000000</v>
      </c>
      <c r="I1256" s="51" t="s">
        <v>2050</v>
      </c>
      <c r="J1256" s="57" t="s">
        <v>2051</v>
      </c>
      <c r="K1256" s="58" t="s">
        <v>143</v>
      </c>
      <c r="L1256" s="98" t="s">
        <v>2021</v>
      </c>
    </row>
    <row r="1257" spans="2:12" customFormat="1" ht="30" customHeight="1" x14ac:dyDescent="0.3">
      <c r="B1257" s="88">
        <v>1250</v>
      </c>
      <c r="C1257" s="51" t="s">
        <v>418</v>
      </c>
      <c r="D1257" s="51" t="s">
        <v>2014</v>
      </c>
      <c r="E1257" s="51" t="s">
        <v>2054</v>
      </c>
      <c r="F1257" s="55">
        <v>4</v>
      </c>
      <c r="G1257" s="64" t="s">
        <v>0</v>
      </c>
      <c r="H1257" s="72">
        <v>10000000</v>
      </c>
      <c r="I1257" s="55" t="s">
        <v>235</v>
      </c>
      <c r="J1257" s="55" t="s">
        <v>236</v>
      </c>
      <c r="K1257" s="58" t="s">
        <v>143</v>
      </c>
      <c r="L1257" s="98" t="s">
        <v>2021</v>
      </c>
    </row>
    <row r="1258" spans="2:12" customFormat="1" ht="30" customHeight="1" x14ac:dyDescent="0.3">
      <c r="B1258" s="88">
        <v>1251</v>
      </c>
      <c r="C1258" s="51" t="s">
        <v>418</v>
      </c>
      <c r="D1258" s="51" t="s">
        <v>2014</v>
      </c>
      <c r="E1258" s="51" t="s">
        <v>2053</v>
      </c>
      <c r="F1258" s="51">
        <v>4</v>
      </c>
      <c r="G1258" s="57" t="s">
        <v>0</v>
      </c>
      <c r="H1258" s="73">
        <f>7000000*1.1</f>
        <v>7700000.0000000009</v>
      </c>
      <c r="I1258" s="51" t="s">
        <v>2015</v>
      </c>
      <c r="J1258" s="61" t="s">
        <v>2016</v>
      </c>
      <c r="K1258" s="58" t="s">
        <v>143</v>
      </c>
      <c r="L1258" s="98" t="s">
        <v>2021</v>
      </c>
    </row>
    <row r="1259" spans="2:12" customFormat="1" ht="30" customHeight="1" x14ac:dyDescent="0.3">
      <c r="B1259" s="88">
        <v>1252</v>
      </c>
      <c r="C1259" s="51" t="s">
        <v>418</v>
      </c>
      <c r="D1259" s="51" t="s">
        <v>2014</v>
      </c>
      <c r="E1259" s="51" t="s">
        <v>2064</v>
      </c>
      <c r="F1259" s="51">
        <v>5</v>
      </c>
      <c r="G1259" s="57" t="s">
        <v>0</v>
      </c>
      <c r="H1259" s="73">
        <f>155750046*1.2*1.1</f>
        <v>205590060.72</v>
      </c>
      <c r="I1259" s="51" t="s">
        <v>2015</v>
      </c>
      <c r="J1259" s="61" t="s">
        <v>2016</v>
      </c>
      <c r="K1259" s="58" t="s">
        <v>143</v>
      </c>
      <c r="L1259" s="98" t="s">
        <v>2021</v>
      </c>
    </row>
    <row r="1260" spans="2:12" customFormat="1" ht="30" customHeight="1" x14ac:dyDescent="0.3">
      <c r="B1260" s="88">
        <v>1253</v>
      </c>
      <c r="C1260" s="51" t="s">
        <v>418</v>
      </c>
      <c r="D1260" s="51" t="s">
        <v>2014</v>
      </c>
      <c r="E1260" s="51" t="s">
        <v>2065</v>
      </c>
      <c r="F1260" s="51">
        <v>5</v>
      </c>
      <c r="G1260" s="57" t="s">
        <v>1719</v>
      </c>
      <c r="H1260" s="73">
        <v>15000000</v>
      </c>
      <c r="I1260" s="51" t="s">
        <v>2050</v>
      </c>
      <c r="J1260" s="57" t="s">
        <v>2051</v>
      </c>
      <c r="K1260" s="58" t="s">
        <v>143</v>
      </c>
      <c r="L1260" s="98" t="s">
        <v>2021</v>
      </c>
    </row>
    <row r="1261" spans="2:12" customFormat="1" ht="30" customHeight="1" x14ac:dyDescent="0.3">
      <c r="B1261" s="88">
        <v>1254</v>
      </c>
      <c r="C1261" s="51" t="s">
        <v>418</v>
      </c>
      <c r="D1261" s="51" t="s">
        <v>2014</v>
      </c>
      <c r="E1261" s="51" t="s">
        <v>2066</v>
      </c>
      <c r="F1261" s="51">
        <v>5</v>
      </c>
      <c r="G1261" s="57" t="s">
        <v>2</v>
      </c>
      <c r="H1261" s="73">
        <v>2500000</v>
      </c>
      <c r="I1261" s="51" t="s">
        <v>2032</v>
      </c>
      <c r="J1261" s="51" t="s">
        <v>2033</v>
      </c>
      <c r="K1261" s="58" t="s">
        <v>143</v>
      </c>
      <c r="L1261" s="98" t="s">
        <v>2021</v>
      </c>
    </row>
    <row r="1262" spans="2:12" s="32" customFormat="1" ht="30" customHeight="1" x14ac:dyDescent="0.3">
      <c r="B1262" s="88">
        <v>1255</v>
      </c>
      <c r="C1262" s="51" t="s">
        <v>418</v>
      </c>
      <c r="D1262" s="51" t="s">
        <v>2014</v>
      </c>
      <c r="E1262" s="51" t="s">
        <v>2078</v>
      </c>
      <c r="F1262" s="51">
        <v>6</v>
      </c>
      <c r="G1262" s="64" t="s">
        <v>0</v>
      </c>
      <c r="H1262" s="72">
        <v>22000000</v>
      </c>
      <c r="I1262" s="55" t="s">
        <v>2019</v>
      </c>
      <c r="J1262" s="55" t="s">
        <v>2020</v>
      </c>
      <c r="K1262" s="58" t="s">
        <v>143</v>
      </c>
      <c r="L1262" s="98" t="s">
        <v>2021</v>
      </c>
    </row>
    <row r="1263" spans="2:12" customFormat="1" ht="30" customHeight="1" x14ac:dyDescent="0.3">
      <c r="B1263" s="88">
        <v>1256</v>
      </c>
      <c r="C1263" s="51" t="s">
        <v>418</v>
      </c>
      <c r="D1263" s="51" t="s">
        <v>2014</v>
      </c>
      <c r="E1263" s="51" t="s">
        <v>2079</v>
      </c>
      <c r="F1263" s="51">
        <v>6</v>
      </c>
      <c r="G1263" s="64" t="s">
        <v>2</v>
      </c>
      <c r="H1263" s="72">
        <v>11000000</v>
      </c>
      <c r="I1263" s="55" t="s">
        <v>2019</v>
      </c>
      <c r="J1263" s="55" t="s">
        <v>2020</v>
      </c>
      <c r="K1263" s="58" t="s">
        <v>143</v>
      </c>
      <c r="L1263" s="98" t="s">
        <v>2021</v>
      </c>
    </row>
    <row r="1264" spans="2:12" customFormat="1" ht="30" customHeight="1" x14ac:dyDescent="0.3">
      <c r="B1264" s="88">
        <v>1257</v>
      </c>
      <c r="C1264" s="51" t="s">
        <v>418</v>
      </c>
      <c r="D1264" s="51" t="s">
        <v>2014</v>
      </c>
      <c r="E1264" s="51" t="s">
        <v>2080</v>
      </c>
      <c r="F1264" s="51">
        <v>6</v>
      </c>
      <c r="G1264" s="57" t="s">
        <v>0</v>
      </c>
      <c r="H1264" s="73">
        <f>5380000*1.1</f>
        <v>5918000.0000000009</v>
      </c>
      <c r="I1264" s="51" t="s">
        <v>2015</v>
      </c>
      <c r="J1264" s="61" t="s">
        <v>2016</v>
      </c>
      <c r="K1264" s="58" t="s">
        <v>143</v>
      </c>
      <c r="L1264" s="98" t="s">
        <v>2021</v>
      </c>
    </row>
    <row r="1265" spans="2:12" customFormat="1" ht="30" customHeight="1" x14ac:dyDescent="0.3">
      <c r="B1265" s="88">
        <v>1258</v>
      </c>
      <c r="C1265" s="51" t="s">
        <v>418</v>
      </c>
      <c r="D1265" s="51" t="s">
        <v>2014</v>
      </c>
      <c r="E1265" s="51" t="s">
        <v>2081</v>
      </c>
      <c r="F1265" s="51">
        <v>6</v>
      </c>
      <c r="G1265" s="64" t="s">
        <v>148</v>
      </c>
      <c r="H1265" s="72">
        <v>1000000</v>
      </c>
      <c r="I1265" s="55" t="s">
        <v>235</v>
      </c>
      <c r="J1265" s="55" t="s">
        <v>236</v>
      </c>
      <c r="K1265" s="58" t="s">
        <v>143</v>
      </c>
      <c r="L1265" s="98" t="s">
        <v>2021</v>
      </c>
    </row>
    <row r="1266" spans="2:12" customFormat="1" ht="30" customHeight="1" x14ac:dyDescent="0.3">
      <c r="B1266" s="88">
        <v>1259</v>
      </c>
      <c r="C1266" s="51" t="s">
        <v>418</v>
      </c>
      <c r="D1266" s="51" t="s">
        <v>2014</v>
      </c>
      <c r="E1266" s="51" t="s">
        <v>2085</v>
      </c>
      <c r="F1266" s="51">
        <v>7</v>
      </c>
      <c r="G1266" s="64" t="s">
        <v>2</v>
      </c>
      <c r="H1266" s="72">
        <v>140382000</v>
      </c>
      <c r="I1266" s="55" t="s">
        <v>2075</v>
      </c>
      <c r="J1266" s="55" t="s">
        <v>2076</v>
      </c>
      <c r="K1266" s="58" t="s">
        <v>143</v>
      </c>
      <c r="L1266" s="98" t="s">
        <v>2021</v>
      </c>
    </row>
    <row r="1267" spans="2:12" customFormat="1" ht="30" customHeight="1" x14ac:dyDescent="0.3">
      <c r="B1267" s="88">
        <v>1260</v>
      </c>
      <c r="C1267" s="51" t="s">
        <v>418</v>
      </c>
      <c r="D1267" s="51" t="s">
        <v>2014</v>
      </c>
      <c r="E1267" s="51" t="s">
        <v>1883</v>
      </c>
      <c r="F1267" s="51">
        <v>7</v>
      </c>
      <c r="G1267" s="64" t="s">
        <v>0</v>
      </c>
      <c r="H1267" s="72">
        <v>25000000</v>
      </c>
      <c r="I1267" s="55" t="s">
        <v>2019</v>
      </c>
      <c r="J1267" s="55" t="s">
        <v>2020</v>
      </c>
      <c r="K1267" s="58" t="s">
        <v>143</v>
      </c>
      <c r="L1267" s="98" t="s">
        <v>2021</v>
      </c>
    </row>
    <row r="1268" spans="2:12" customFormat="1" ht="30" customHeight="1" x14ac:dyDescent="0.3">
      <c r="B1268" s="88">
        <v>1261</v>
      </c>
      <c r="C1268" s="51" t="s">
        <v>418</v>
      </c>
      <c r="D1268" s="51" t="s">
        <v>2014</v>
      </c>
      <c r="E1268" s="51" t="s">
        <v>2086</v>
      </c>
      <c r="F1268" s="51">
        <v>7</v>
      </c>
      <c r="G1268" s="64" t="s">
        <v>2</v>
      </c>
      <c r="H1268" s="72">
        <v>22000000</v>
      </c>
      <c r="I1268" s="55" t="s">
        <v>2075</v>
      </c>
      <c r="J1268" s="55" t="s">
        <v>2076</v>
      </c>
      <c r="K1268" s="58" t="s">
        <v>143</v>
      </c>
      <c r="L1268" s="98" t="s">
        <v>2021</v>
      </c>
    </row>
    <row r="1269" spans="2:12" customFormat="1" ht="30" customHeight="1" x14ac:dyDescent="0.3">
      <c r="B1269" s="88">
        <v>1262</v>
      </c>
      <c r="C1269" s="51" t="s">
        <v>418</v>
      </c>
      <c r="D1269" s="51" t="s">
        <v>2014</v>
      </c>
      <c r="E1269" s="51" t="s">
        <v>2090</v>
      </c>
      <c r="F1269" s="51">
        <v>7</v>
      </c>
      <c r="G1269" s="51" t="s">
        <v>2550</v>
      </c>
      <c r="H1269" s="73">
        <v>4824000</v>
      </c>
      <c r="I1269" s="51" t="s">
        <v>2027</v>
      </c>
      <c r="J1269" s="51" t="s">
        <v>2021</v>
      </c>
      <c r="K1269" s="51" t="s">
        <v>2027</v>
      </c>
      <c r="L1269" s="89" t="s">
        <v>2021</v>
      </c>
    </row>
    <row r="1270" spans="2:12" customFormat="1" ht="30" customHeight="1" x14ac:dyDescent="0.3">
      <c r="B1270" s="112">
        <v>1263</v>
      </c>
      <c r="C1270" s="53" t="s">
        <v>418</v>
      </c>
      <c r="D1270" s="51" t="s">
        <v>2014</v>
      </c>
      <c r="E1270" s="51" t="s">
        <v>2093</v>
      </c>
      <c r="F1270" s="53">
        <v>9</v>
      </c>
      <c r="G1270" s="64" t="s">
        <v>2</v>
      </c>
      <c r="H1270" s="80">
        <v>300000000</v>
      </c>
      <c r="I1270" s="58" t="s">
        <v>2023</v>
      </c>
      <c r="J1270" s="58" t="s">
        <v>2024</v>
      </c>
      <c r="K1270" s="58" t="s">
        <v>143</v>
      </c>
      <c r="L1270" s="98" t="s">
        <v>2021</v>
      </c>
    </row>
    <row r="1271" spans="2:12" customFormat="1" ht="30" customHeight="1" x14ac:dyDescent="0.3">
      <c r="B1271" s="88">
        <v>1264</v>
      </c>
      <c r="C1271" s="51" t="s">
        <v>418</v>
      </c>
      <c r="D1271" s="51" t="s">
        <v>2014</v>
      </c>
      <c r="E1271" s="51" t="s">
        <v>1380</v>
      </c>
      <c r="F1271" s="51">
        <v>9</v>
      </c>
      <c r="G1271" s="57" t="s">
        <v>762</v>
      </c>
      <c r="H1271" s="73">
        <v>3000000</v>
      </c>
      <c r="I1271" s="52" t="s">
        <v>2040</v>
      </c>
      <c r="J1271" s="51" t="s">
        <v>2041</v>
      </c>
      <c r="K1271" s="58" t="s">
        <v>143</v>
      </c>
      <c r="L1271" s="98" t="s">
        <v>2021</v>
      </c>
    </row>
    <row r="1272" spans="2:12" customFormat="1" ht="30" customHeight="1" x14ac:dyDescent="0.3">
      <c r="B1272" s="88">
        <v>1265</v>
      </c>
      <c r="C1272" s="51" t="s">
        <v>418</v>
      </c>
      <c r="D1272" s="51" t="s">
        <v>2014</v>
      </c>
      <c r="E1272" s="51" t="s">
        <v>2094</v>
      </c>
      <c r="F1272" s="51">
        <v>9</v>
      </c>
      <c r="G1272" s="57" t="s">
        <v>2</v>
      </c>
      <c r="H1272" s="73">
        <v>1500000</v>
      </c>
      <c r="I1272" s="51" t="s">
        <v>2032</v>
      </c>
      <c r="J1272" s="51" t="s">
        <v>2033</v>
      </c>
      <c r="K1272" s="58" t="s">
        <v>143</v>
      </c>
      <c r="L1272" s="98" t="s">
        <v>2021</v>
      </c>
    </row>
    <row r="1273" spans="2:12" customFormat="1" ht="30" customHeight="1" x14ac:dyDescent="0.3">
      <c r="B1273" s="88">
        <v>1266</v>
      </c>
      <c r="C1273" s="51" t="s">
        <v>418</v>
      </c>
      <c r="D1273" s="51" t="s">
        <v>2014</v>
      </c>
      <c r="E1273" s="51" t="s">
        <v>2049</v>
      </c>
      <c r="F1273" s="51">
        <v>10</v>
      </c>
      <c r="G1273" s="57" t="s">
        <v>0</v>
      </c>
      <c r="H1273" s="73">
        <v>30000000</v>
      </c>
      <c r="I1273" s="51" t="s">
        <v>2050</v>
      </c>
      <c r="J1273" s="57" t="s">
        <v>2051</v>
      </c>
      <c r="K1273" s="58" t="s">
        <v>143</v>
      </c>
      <c r="L1273" s="98" t="s">
        <v>2021</v>
      </c>
    </row>
    <row r="1274" spans="2:12" customFormat="1" ht="30" customHeight="1" x14ac:dyDescent="0.3">
      <c r="B1274" s="88">
        <v>1267</v>
      </c>
      <c r="C1274" s="51" t="s">
        <v>418</v>
      </c>
      <c r="D1274" s="51" t="s">
        <v>2014</v>
      </c>
      <c r="E1274" s="51" t="s">
        <v>2100</v>
      </c>
      <c r="F1274" s="51">
        <v>11</v>
      </c>
      <c r="G1274" s="57" t="s">
        <v>0</v>
      </c>
      <c r="H1274" s="73">
        <f>190000000*1.1</f>
        <v>209000000.00000003</v>
      </c>
      <c r="I1274" s="51" t="s">
        <v>2015</v>
      </c>
      <c r="J1274" s="61" t="s">
        <v>2016</v>
      </c>
      <c r="K1274" s="58" t="s">
        <v>143</v>
      </c>
      <c r="L1274" s="98" t="s">
        <v>2021</v>
      </c>
    </row>
    <row r="1275" spans="2:12" customFormat="1" ht="30" customHeight="1" x14ac:dyDescent="0.3">
      <c r="B1275" s="88">
        <v>1268</v>
      </c>
      <c r="C1275" s="51" t="s">
        <v>418</v>
      </c>
      <c r="D1275" s="51" t="s">
        <v>468</v>
      </c>
      <c r="E1275" s="51" t="s">
        <v>467</v>
      </c>
      <c r="F1275" s="51">
        <v>2</v>
      </c>
      <c r="G1275" s="51" t="s">
        <v>0</v>
      </c>
      <c r="H1275" s="73">
        <v>9500000000</v>
      </c>
      <c r="I1275" s="51" t="s">
        <v>469</v>
      </c>
      <c r="J1275" s="51" t="s">
        <v>470</v>
      </c>
      <c r="K1275" s="51" t="s">
        <v>98</v>
      </c>
      <c r="L1275" s="89" t="s">
        <v>41</v>
      </c>
    </row>
    <row r="1276" spans="2:12" customFormat="1" ht="30" customHeight="1" x14ac:dyDescent="0.3">
      <c r="B1276" s="88">
        <v>1269</v>
      </c>
      <c r="C1276" s="51" t="s">
        <v>418</v>
      </c>
      <c r="D1276" s="51" t="s">
        <v>471</v>
      </c>
      <c r="E1276" s="51" t="s">
        <v>2565</v>
      </c>
      <c r="F1276" s="51">
        <v>2</v>
      </c>
      <c r="G1276" s="51" t="s">
        <v>0</v>
      </c>
      <c r="H1276" s="73">
        <v>9500000000</v>
      </c>
      <c r="I1276" s="51" t="s">
        <v>405</v>
      </c>
      <c r="J1276" s="51" t="s">
        <v>470</v>
      </c>
      <c r="K1276" s="51" t="s">
        <v>98</v>
      </c>
      <c r="L1276" s="89" t="s">
        <v>41</v>
      </c>
    </row>
    <row r="1277" spans="2:12" customFormat="1" ht="30" customHeight="1" x14ac:dyDescent="0.3">
      <c r="B1277" s="88">
        <v>1270</v>
      </c>
      <c r="C1277" s="51" t="s">
        <v>418</v>
      </c>
      <c r="D1277" s="51" t="s">
        <v>471</v>
      </c>
      <c r="E1277" s="51" t="s">
        <v>472</v>
      </c>
      <c r="F1277" s="51">
        <v>2</v>
      </c>
      <c r="G1277" s="51" t="s">
        <v>0</v>
      </c>
      <c r="H1277" s="73">
        <v>3000000000</v>
      </c>
      <c r="I1277" s="51" t="s">
        <v>405</v>
      </c>
      <c r="J1277" s="51" t="s">
        <v>470</v>
      </c>
      <c r="K1277" s="51" t="s">
        <v>98</v>
      </c>
      <c r="L1277" s="89" t="s">
        <v>41</v>
      </c>
    </row>
    <row r="1278" spans="2:12" customFormat="1" ht="30" customHeight="1" x14ac:dyDescent="0.3">
      <c r="B1278" s="88">
        <v>1271</v>
      </c>
      <c r="C1278" s="51" t="s">
        <v>418</v>
      </c>
      <c r="D1278" s="51" t="s">
        <v>471</v>
      </c>
      <c r="E1278" s="51" t="s">
        <v>473</v>
      </c>
      <c r="F1278" s="51">
        <v>2</v>
      </c>
      <c r="G1278" s="51" t="s">
        <v>0</v>
      </c>
      <c r="H1278" s="73">
        <v>1320000000</v>
      </c>
      <c r="I1278" s="51" t="s">
        <v>405</v>
      </c>
      <c r="J1278" s="51" t="s">
        <v>470</v>
      </c>
      <c r="K1278" s="51" t="s">
        <v>98</v>
      </c>
      <c r="L1278" s="89" t="s">
        <v>41</v>
      </c>
    </row>
    <row r="1279" spans="2:12" customFormat="1" ht="30" customHeight="1" x14ac:dyDescent="0.3">
      <c r="B1279" s="88">
        <v>1272</v>
      </c>
      <c r="C1279" s="51" t="s">
        <v>418</v>
      </c>
      <c r="D1279" s="51" t="s">
        <v>471</v>
      </c>
      <c r="E1279" s="51" t="s">
        <v>474</v>
      </c>
      <c r="F1279" s="51">
        <v>2</v>
      </c>
      <c r="G1279" s="51" t="s">
        <v>0</v>
      </c>
      <c r="H1279" s="73">
        <v>1150000000</v>
      </c>
      <c r="I1279" s="51" t="s">
        <v>405</v>
      </c>
      <c r="J1279" s="51" t="s">
        <v>470</v>
      </c>
      <c r="K1279" s="51" t="s">
        <v>98</v>
      </c>
      <c r="L1279" s="89" t="s">
        <v>41</v>
      </c>
    </row>
    <row r="1280" spans="2:12" customFormat="1" ht="30" customHeight="1" x14ac:dyDescent="0.3">
      <c r="B1280" s="88">
        <v>1273</v>
      </c>
      <c r="C1280" s="51" t="s">
        <v>418</v>
      </c>
      <c r="D1280" s="51" t="s">
        <v>482</v>
      </c>
      <c r="E1280" s="51" t="s">
        <v>487</v>
      </c>
      <c r="F1280" s="51">
        <v>1</v>
      </c>
      <c r="G1280" s="51" t="s">
        <v>1</v>
      </c>
      <c r="H1280" s="73">
        <v>59400000</v>
      </c>
      <c r="I1280" s="51" t="s">
        <v>300</v>
      </c>
      <c r="J1280" s="51" t="s">
        <v>488</v>
      </c>
      <c r="K1280" s="51" t="s">
        <v>415</v>
      </c>
      <c r="L1280" s="89" t="s">
        <v>55</v>
      </c>
    </row>
    <row r="1281" spans="2:12" customFormat="1" ht="30" customHeight="1" x14ac:dyDescent="0.3">
      <c r="B1281" s="88">
        <v>1274</v>
      </c>
      <c r="C1281" s="51" t="s">
        <v>418</v>
      </c>
      <c r="D1281" s="55" t="s">
        <v>1650</v>
      </c>
      <c r="E1281" s="55" t="s">
        <v>1686</v>
      </c>
      <c r="F1281" s="55">
        <v>1</v>
      </c>
      <c r="G1281" s="55" t="s">
        <v>148</v>
      </c>
      <c r="H1281" s="72">
        <v>99000000</v>
      </c>
      <c r="I1281" s="55" t="s">
        <v>1662</v>
      </c>
      <c r="J1281" s="55" t="s">
        <v>1663</v>
      </c>
      <c r="K1281" s="55" t="s">
        <v>1653</v>
      </c>
      <c r="L1281" s="90" t="s">
        <v>1654</v>
      </c>
    </row>
    <row r="1282" spans="2:12" customFormat="1" ht="30" customHeight="1" x14ac:dyDescent="0.3">
      <c r="B1282" s="88">
        <v>1275</v>
      </c>
      <c r="C1282" s="51" t="s">
        <v>418</v>
      </c>
      <c r="D1282" s="51" t="s">
        <v>28</v>
      </c>
      <c r="E1282" s="54" t="s">
        <v>1704</v>
      </c>
      <c r="F1282" s="54">
        <v>1</v>
      </c>
      <c r="G1282" s="51" t="s">
        <v>1</v>
      </c>
      <c r="H1282" s="73">
        <v>20000000</v>
      </c>
      <c r="I1282" s="51" t="s">
        <v>51</v>
      </c>
      <c r="J1282" s="51" t="s">
        <v>52</v>
      </c>
      <c r="K1282" s="51" t="s">
        <v>1653</v>
      </c>
      <c r="L1282" s="89" t="s">
        <v>1654</v>
      </c>
    </row>
    <row r="1283" spans="2:12" customFormat="1" ht="30" customHeight="1" x14ac:dyDescent="0.3">
      <c r="B1283" s="88">
        <v>1276</v>
      </c>
      <c r="C1283" s="51" t="s">
        <v>418</v>
      </c>
      <c r="D1283" s="55" t="s">
        <v>1650</v>
      </c>
      <c r="E1283" s="55" t="s">
        <v>1697</v>
      </c>
      <c r="F1283" s="55">
        <v>1</v>
      </c>
      <c r="G1283" s="55" t="s">
        <v>2</v>
      </c>
      <c r="H1283" s="72">
        <v>11000000</v>
      </c>
      <c r="I1283" s="55" t="s">
        <v>212</v>
      </c>
      <c r="J1283" s="55" t="s">
        <v>1663</v>
      </c>
      <c r="K1283" s="55" t="s">
        <v>1653</v>
      </c>
      <c r="L1283" s="90" t="s">
        <v>1654</v>
      </c>
    </row>
    <row r="1284" spans="2:12" customFormat="1" ht="30" customHeight="1" x14ac:dyDescent="0.3">
      <c r="B1284" s="88">
        <v>1277</v>
      </c>
      <c r="C1284" s="51" t="s">
        <v>418</v>
      </c>
      <c r="D1284" s="55" t="s">
        <v>28</v>
      </c>
      <c r="E1284" s="55" t="s">
        <v>1693</v>
      </c>
      <c r="F1284" s="55">
        <v>2</v>
      </c>
      <c r="G1284" s="55" t="s">
        <v>0</v>
      </c>
      <c r="H1284" s="72">
        <v>2200000000</v>
      </c>
      <c r="I1284" s="55" t="s">
        <v>216</v>
      </c>
      <c r="J1284" s="55" t="s">
        <v>217</v>
      </c>
      <c r="K1284" s="55" t="s">
        <v>2554</v>
      </c>
      <c r="L1284" s="90" t="s">
        <v>2555</v>
      </c>
    </row>
    <row r="1285" spans="2:12" customFormat="1" ht="30" customHeight="1" x14ac:dyDescent="0.3">
      <c r="B1285" s="88">
        <v>1278</v>
      </c>
      <c r="C1285" s="51" t="s">
        <v>418</v>
      </c>
      <c r="D1285" s="55" t="s">
        <v>28</v>
      </c>
      <c r="E1285" s="55" t="s">
        <v>1687</v>
      </c>
      <c r="F1285" s="55">
        <v>3</v>
      </c>
      <c r="G1285" s="55" t="s">
        <v>1</v>
      </c>
      <c r="H1285" s="72">
        <v>55000000</v>
      </c>
      <c r="I1285" s="55" t="s">
        <v>218</v>
      </c>
      <c r="J1285" s="55" t="s">
        <v>219</v>
      </c>
      <c r="K1285" s="55" t="s">
        <v>1688</v>
      </c>
      <c r="L1285" s="90" t="s">
        <v>215</v>
      </c>
    </row>
    <row r="1286" spans="2:12" customFormat="1" ht="30" customHeight="1" x14ac:dyDescent="0.3">
      <c r="B1286" s="88">
        <v>1279</v>
      </c>
      <c r="C1286" s="51" t="s">
        <v>418</v>
      </c>
      <c r="D1286" s="55" t="s">
        <v>28</v>
      </c>
      <c r="E1286" s="55" t="s">
        <v>1694</v>
      </c>
      <c r="F1286" s="55">
        <v>3</v>
      </c>
      <c r="G1286" s="55" t="s">
        <v>1</v>
      </c>
      <c r="H1286" s="72">
        <v>39325000</v>
      </c>
      <c r="I1286" s="55" t="s">
        <v>213</v>
      </c>
      <c r="J1286" s="55" t="s">
        <v>214</v>
      </c>
      <c r="K1286" s="55" t="s">
        <v>1688</v>
      </c>
      <c r="L1286" s="90" t="s">
        <v>215</v>
      </c>
    </row>
    <row r="1287" spans="2:12" customFormat="1" ht="30" customHeight="1" x14ac:dyDescent="0.3">
      <c r="B1287" s="88">
        <v>1280</v>
      </c>
      <c r="C1287" s="51" t="s">
        <v>418</v>
      </c>
      <c r="D1287" s="55" t="s">
        <v>28</v>
      </c>
      <c r="E1287" s="55" t="s">
        <v>1700</v>
      </c>
      <c r="F1287" s="55">
        <v>3</v>
      </c>
      <c r="G1287" s="55" t="s">
        <v>1</v>
      </c>
      <c r="H1287" s="72">
        <v>22000000</v>
      </c>
      <c r="I1287" s="55" t="s">
        <v>218</v>
      </c>
      <c r="J1287" s="55" t="s">
        <v>219</v>
      </c>
      <c r="K1287" s="55" t="s">
        <v>1688</v>
      </c>
      <c r="L1287" s="90" t="s">
        <v>215</v>
      </c>
    </row>
    <row r="1288" spans="2:12" customFormat="1" ht="30" customHeight="1" x14ac:dyDescent="0.3">
      <c r="B1288" s="88">
        <v>1281</v>
      </c>
      <c r="C1288" s="51" t="s">
        <v>418</v>
      </c>
      <c r="D1288" s="55" t="s">
        <v>28</v>
      </c>
      <c r="E1288" s="55" t="s">
        <v>1702</v>
      </c>
      <c r="F1288" s="55">
        <v>3</v>
      </c>
      <c r="G1288" s="55" t="s">
        <v>2</v>
      </c>
      <c r="H1288" s="72">
        <v>5500000</v>
      </c>
      <c r="I1288" s="55" t="s">
        <v>213</v>
      </c>
      <c r="J1288" s="55" t="s">
        <v>214</v>
      </c>
      <c r="K1288" s="55" t="s">
        <v>1688</v>
      </c>
      <c r="L1288" s="90" t="s">
        <v>215</v>
      </c>
    </row>
    <row r="1289" spans="2:12" customFormat="1" ht="30" customHeight="1" x14ac:dyDescent="0.3">
      <c r="B1289" s="88">
        <v>1282</v>
      </c>
      <c r="C1289" s="51" t="s">
        <v>418</v>
      </c>
      <c r="D1289" s="55" t="s">
        <v>28</v>
      </c>
      <c r="E1289" s="55" t="s">
        <v>1689</v>
      </c>
      <c r="F1289" s="55">
        <v>4</v>
      </c>
      <c r="G1289" s="55" t="s">
        <v>2</v>
      </c>
      <c r="H1289" s="72">
        <v>439406000.00000006</v>
      </c>
      <c r="I1289" s="55" t="s">
        <v>1690</v>
      </c>
      <c r="J1289" s="55" t="s">
        <v>1691</v>
      </c>
      <c r="K1289" s="55" t="s">
        <v>1688</v>
      </c>
      <c r="L1289" s="90" t="s">
        <v>215</v>
      </c>
    </row>
    <row r="1290" spans="2:12" customFormat="1" ht="30" customHeight="1" x14ac:dyDescent="0.3">
      <c r="B1290" s="88">
        <v>1283</v>
      </c>
      <c r="C1290" s="51" t="s">
        <v>418</v>
      </c>
      <c r="D1290" s="51" t="s">
        <v>1650</v>
      </c>
      <c r="E1290" s="54" t="s">
        <v>1707</v>
      </c>
      <c r="F1290" s="51">
        <v>5</v>
      </c>
      <c r="G1290" s="51" t="s">
        <v>762</v>
      </c>
      <c r="H1290" s="73">
        <v>4500000</v>
      </c>
      <c r="I1290" s="51" t="s">
        <v>1708</v>
      </c>
      <c r="J1290" s="51" t="s">
        <v>1709</v>
      </c>
      <c r="K1290" s="51" t="s">
        <v>1653</v>
      </c>
      <c r="L1290" s="89" t="s">
        <v>1654</v>
      </c>
    </row>
    <row r="1291" spans="2:12" customFormat="1" ht="30" customHeight="1" x14ac:dyDescent="0.3">
      <c r="B1291" s="88">
        <v>1284</v>
      </c>
      <c r="C1291" s="51" t="s">
        <v>418</v>
      </c>
      <c r="D1291" s="51" t="s">
        <v>1650</v>
      </c>
      <c r="E1291" s="51" t="s">
        <v>1649</v>
      </c>
      <c r="F1291" s="51">
        <v>5</v>
      </c>
      <c r="G1291" s="51" t="s">
        <v>148</v>
      </c>
      <c r="H1291" s="73">
        <v>4000000</v>
      </c>
      <c r="I1291" s="51" t="s">
        <v>1651</v>
      </c>
      <c r="J1291" s="51" t="s">
        <v>1652</v>
      </c>
      <c r="K1291" s="51" t="s">
        <v>1653</v>
      </c>
      <c r="L1291" s="89" t="s">
        <v>1654</v>
      </c>
    </row>
    <row r="1292" spans="2:12" s="37" customFormat="1" ht="30" customHeight="1" x14ac:dyDescent="0.3">
      <c r="B1292" s="88">
        <v>1285</v>
      </c>
      <c r="C1292" s="51" t="s">
        <v>418</v>
      </c>
      <c r="D1292" s="55" t="s">
        <v>1650</v>
      </c>
      <c r="E1292" s="55" t="s">
        <v>1695</v>
      </c>
      <c r="F1292" s="55">
        <v>6</v>
      </c>
      <c r="G1292" s="55" t="s">
        <v>2</v>
      </c>
      <c r="H1292" s="72">
        <v>5500000</v>
      </c>
      <c r="I1292" s="55" t="s">
        <v>1665</v>
      </c>
      <c r="J1292" s="55" t="s">
        <v>1666</v>
      </c>
      <c r="K1292" s="55" t="s">
        <v>1653</v>
      </c>
      <c r="L1292" s="90" t="s">
        <v>1654</v>
      </c>
    </row>
    <row r="1293" spans="2:12" customFormat="1" ht="30" customHeight="1" x14ac:dyDescent="0.3">
      <c r="B1293" s="88">
        <v>1286</v>
      </c>
      <c r="C1293" s="51" t="s">
        <v>418</v>
      </c>
      <c r="D1293" s="55" t="s">
        <v>1650</v>
      </c>
      <c r="E1293" s="59" t="s">
        <v>1718</v>
      </c>
      <c r="F1293" s="55">
        <v>7</v>
      </c>
      <c r="G1293" s="55" t="s">
        <v>1719</v>
      </c>
      <c r="H1293" s="72">
        <v>450000000</v>
      </c>
      <c r="I1293" s="59" t="s">
        <v>1716</v>
      </c>
      <c r="J1293" s="55" t="s">
        <v>1717</v>
      </c>
      <c r="K1293" s="55" t="s">
        <v>1653</v>
      </c>
      <c r="L1293" s="90" t="s">
        <v>1654</v>
      </c>
    </row>
    <row r="1294" spans="2:12" customFormat="1" ht="30" customHeight="1" x14ac:dyDescent="0.3">
      <c r="B1294" s="88">
        <v>1287</v>
      </c>
      <c r="C1294" s="51" t="s">
        <v>418</v>
      </c>
      <c r="D1294" s="55" t="s">
        <v>1650</v>
      </c>
      <c r="E1294" s="59" t="s">
        <v>1720</v>
      </c>
      <c r="F1294" s="55">
        <v>7</v>
      </c>
      <c r="G1294" s="55" t="s">
        <v>1121</v>
      </c>
      <c r="H1294" s="72">
        <v>80000000</v>
      </c>
      <c r="I1294" s="59" t="s">
        <v>1716</v>
      </c>
      <c r="J1294" s="55" t="s">
        <v>1717</v>
      </c>
      <c r="K1294" s="55" t="s">
        <v>1653</v>
      </c>
      <c r="L1294" s="90" t="s">
        <v>1654</v>
      </c>
    </row>
    <row r="1295" spans="2:12" customFormat="1" ht="30" customHeight="1" x14ac:dyDescent="0.3">
      <c r="B1295" s="88">
        <v>1288</v>
      </c>
      <c r="C1295" s="51" t="s">
        <v>418</v>
      </c>
      <c r="D1295" s="55" t="s">
        <v>1650</v>
      </c>
      <c r="E1295" s="55" t="s">
        <v>1698</v>
      </c>
      <c r="F1295" s="55">
        <v>7</v>
      </c>
      <c r="G1295" s="55" t="s">
        <v>2</v>
      </c>
      <c r="H1295" s="72">
        <v>5060000</v>
      </c>
      <c r="I1295" s="55" t="s">
        <v>1665</v>
      </c>
      <c r="J1295" s="55" t="s">
        <v>1666</v>
      </c>
      <c r="K1295" s="55" t="s">
        <v>1653</v>
      </c>
      <c r="L1295" s="90" t="s">
        <v>1654</v>
      </c>
    </row>
    <row r="1296" spans="2:12" customFormat="1" ht="30" customHeight="1" x14ac:dyDescent="0.3">
      <c r="B1296" s="88">
        <v>1289</v>
      </c>
      <c r="C1296" s="51" t="s">
        <v>418</v>
      </c>
      <c r="D1296" s="55" t="s">
        <v>28</v>
      </c>
      <c r="E1296" s="55" t="s">
        <v>1701</v>
      </c>
      <c r="F1296" s="55">
        <v>9</v>
      </c>
      <c r="G1296" s="55" t="s">
        <v>1</v>
      </c>
      <c r="H1296" s="72">
        <v>33000000</v>
      </c>
      <c r="I1296" s="55" t="s">
        <v>218</v>
      </c>
      <c r="J1296" s="55" t="s">
        <v>219</v>
      </c>
      <c r="K1296" s="55" t="s">
        <v>1688</v>
      </c>
      <c r="L1296" s="90" t="s">
        <v>215</v>
      </c>
    </row>
    <row r="1297" spans="2:12" customFormat="1" ht="30" customHeight="1" x14ac:dyDescent="0.3">
      <c r="B1297" s="88">
        <v>1290</v>
      </c>
      <c r="C1297" s="51" t="s">
        <v>418</v>
      </c>
      <c r="D1297" s="55" t="s">
        <v>28</v>
      </c>
      <c r="E1297" s="55" t="s">
        <v>1692</v>
      </c>
      <c r="F1297" s="55">
        <v>9</v>
      </c>
      <c r="G1297" s="55" t="s">
        <v>2</v>
      </c>
      <c r="H1297" s="72">
        <v>5000000</v>
      </c>
      <c r="I1297" s="55" t="s">
        <v>1690</v>
      </c>
      <c r="J1297" s="55" t="s">
        <v>1691</v>
      </c>
      <c r="K1297" s="55" t="s">
        <v>1688</v>
      </c>
      <c r="L1297" s="90" t="s">
        <v>215</v>
      </c>
    </row>
    <row r="1298" spans="2:12" customFormat="1" ht="30" customHeight="1" x14ac:dyDescent="0.3">
      <c r="B1298" s="88">
        <v>1291</v>
      </c>
      <c r="C1298" s="51" t="s">
        <v>418</v>
      </c>
      <c r="D1298" s="51" t="s">
        <v>28</v>
      </c>
      <c r="E1298" s="51" t="s">
        <v>112</v>
      </c>
      <c r="F1298" s="51">
        <v>9</v>
      </c>
      <c r="G1298" s="51" t="s">
        <v>1</v>
      </c>
      <c r="H1298" s="73">
        <v>5000000</v>
      </c>
      <c r="I1298" s="51" t="s">
        <v>51</v>
      </c>
      <c r="J1298" s="51" t="s">
        <v>52</v>
      </c>
      <c r="K1298" s="51" t="s">
        <v>1653</v>
      </c>
      <c r="L1298" s="89" t="s">
        <v>1654</v>
      </c>
    </row>
    <row r="1299" spans="2:12" customFormat="1" ht="30" customHeight="1" x14ac:dyDescent="0.3">
      <c r="B1299" s="88">
        <v>1292</v>
      </c>
      <c r="C1299" s="51" t="s">
        <v>418</v>
      </c>
      <c r="D1299" s="51" t="s">
        <v>1650</v>
      </c>
      <c r="E1299" s="51" t="s">
        <v>1707</v>
      </c>
      <c r="F1299" s="51">
        <v>9</v>
      </c>
      <c r="G1299" s="51" t="s">
        <v>2</v>
      </c>
      <c r="H1299" s="73">
        <v>5000000</v>
      </c>
      <c r="I1299" s="51" t="s">
        <v>1708</v>
      </c>
      <c r="J1299" s="51" t="s">
        <v>1709</v>
      </c>
      <c r="K1299" s="51" t="s">
        <v>1653</v>
      </c>
      <c r="L1299" s="89" t="s">
        <v>1654</v>
      </c>
    </row>
    <row r="1300" spans="2:12" customFormat="1" ht="30" customHeight="1" x14ac:dyDescent="0.3">
      <c r="B1300" s="88">
        <v>1293</v>
      </c>
      <c r="C1300" s="51" t="s">
        <v>418</v>
      </c>
      <c r="D1300" s="55" t="s">
        <v>1650</v>
      </c>
      <c r="E1300" s="55" t="s">
        <v>1699</v>
      </c>
      <c r="F1300" s="55">
        <v>10</v>
      </c>
      <c r="G1300" s="55" t="s">
        <v>148</v>
      </c>
      <c r="H1300" s="72">
        <v>22000000</v>
      </c>
      <c r="I1300" s="55" t="s">
        <v>1662</v>
      </c>
      <c r="J1300" s="55" t="s">
        <v>1663</v>
      </c>
      <c r="K1300" s="55" t="s">
        <v>1653</v>
      </c>
      <c r="L1300" s="90" t="s">
        <v>1654</v>
      </c>
    </row>
    <row r="1301" spans="2:12" customFormat="1" ht="30" customHeight="1" x14ac:dyDescent="0.3">
      <c r="B1301" s="88">
        <v>1294</v>
      </c>
      <c r="C1301" s="51" t="s">
        <v>418</v>
      </c>
      <c r="D1301" s="55" t="s">
        <v>28</v>
      </c>
      <c r="E1301" s="55" t="s">
        <v>1703</v>
      </c>
      <c r="F1301" s="55">
        <v>10</v>
      </c>
      <c r="G1301" s="55" t="s">
        <v>2</v>
      </c>
      <c r="H1301" s="72">
        <v>5500000</v>
      </c>
      <c r="I1301" s="55" t="s">
        <v>213</v>
      </c>
      <c r="J1301" s="55" t="s">
        <v>214</v>
      </c>
      <c r="K1301" s="55" t="s">
        <v>1688</v>
      </c>
      <c r="L1301" s="90" t="s">
        <v>215</v>
      </c>
    </row>
    <row r="1302" spans="2:12" customFormat="1" ht="30" customHeight="1" x14ac:dyDescent="0.3">
      <c r="B1302" s="88">
        <v>1295</v>
      </c>
      <c r="C1302" s="51" t="s">
        <v>418</v>
      </c>
      <c r="D1302" s="55" t="s">
        <v>1650</v>
      </c>
      <c r="E1302" s="55" t="s">
        <v>1696</v>
      </c>
      <c r="F1302" s="55">
        <v>11</v>
      </c>
      <c r="G1302" s="55" t="s">
        <v>2</v>
      </c>
      <c r="H1302" s="72">
        <v>5500000</v>
      </c>
      <c r="I1302" s="55" t="s">
        <v>1665</v>
      </c>
      <c r="J1302" s="55" t="s">
        <v>1666</v>
      </c>
      <c r="K1302" s="55" t="s">
        <v>1653</v>
      </c>
      <c r="L1302" s="90" t="s">
        <v>1654</v>
      </c>
    </row>
    <row r="1303" spans="2:12" customFormat="1" ht="30" customHeight="1" x14ac:dyDescent="0.3">
      <c r="B1303" s="88">
        <v>1296</v>
      </c>
      <c r="C1303" s="51" t="s">
        <v>418</v>
      </c>
      <c r="D1303" s="51" t="s">
        <v>1650</v>
      </c>
      <c r="E1303" s="51" t="s">
        <v>1655</v>
      </c>
      <c r="F1303" s="51">
        <v>11</v>
      </c>
      <c r="G1303" s="51" t="s">
        <v>148</v>
      </c>
      <c r="H1303" s="73">
        <v>4000000</v>
      </c>
      <c r="I1303" s="51" t="s">
        <v>1651</v>
      </c>
      <c r="J1303" s="51" t="s">
        <v>1652</v>
      </c>
      <c r="K1303" s="51" t="s">
        <v>1653</v>
      </c>
      <c r="L1303" s="89" t="s">
        <v>1654</v>
      </c>
    </row>
    <row r="1304" spans="2:12" customFormat="1" ht="30" customHeight="1" x14ac:dyDescent="0.3">
      <c r="B1304" s="88">
        <v>1297</v>
      </c>
      <c r="C1304" s="51" t="s">
        <v>418</v>
      </c>
      <c r="D1304" s="51" t="s">
        <v>539</v>
      </c>
      <c r="E1304" s="51" t="s">
        <v>373</v>
      </c>
      <c r="F1304" s="51">
        <v>2</v>
      </c>
      <c r="G1304" s="51" t="s">
        <v>0</v>
      </c>
      <c r="H1304" s="73">
        <v>99371800.000000015</v>
      </c>
      <c r="I1304" s="51" t="s">
        <v>178</v>
      </c>
      <c r="J1304" s="51" t="s">
        <v>179</v>
      </c>
      <c r="K1304" s="51" t="s">
        <v>415</v>
      </c>
      <c r="L1304" s="104" t="s">
        <v>512</v>
      </c>
    </row>
    <row r="1305" spans="2:12" customFormat="1" ht="30" customHeight="1" x14ac:dyDescent="0.3">
      <c r="B1305" s="88">
        <v>1298</v>
      </c>
      <c r="C1305" s="51" t="s">
        <v>418</v>
      </c>
      <c r="D1305" s="51" t="s">
        <v>150</v>
      </c>
      <c r="E1305" s="51" t="s">
        <v>551</v>
      </c>
      <c r="F1305" s="51">
        <v>3</v>
      </c>
      <c r="G1305" s="51" t="s">
        <v>0</v>
      </c>
      <c r="H1305" s="73">
        <v>1167650000</v>
      </c>
      <c r="I1305" s="51" t="s">
        <v>552</v>
      </c>
      <c r="J1305" s="51" t="s">
        <v>553</v>
      </c>
      <c r="K1305" s="51" t="s">
        <v>511</v>
      </c>
      <c r="L1305" s="89" t="s">
        <v>55</v>
      </c>
    </row>
    <row r="1306" spans="2:12" customFormat="1" ht="30" customHeight="1" x14ac:dyDescent="0.3">
      <c r="B1306" s="88">
        <v>1299</v>
      </c>
      <c r="C1306" s="51" t="s">
        <v>418</v>
      </c>
      <c r="D1306" s="51" t="s">
        <v>150</v>
      </c>
      <c r="E1306" s="51" t="s">
        <v>548</v>
      </c>
      <c r="F1306" s="51">
        <v>3</v>
      </c>
      <c r="G1306" s="51" t="s">
        <v>148</v>
      </c>
      <c r="H1306" s="73">
        <v>158202000</v>
      </c>
      <c r="I1306" s="51" t="s">
        <v>549</v>
      </c>
      <c r="J1306" s="51" t="s">
        <v>550</v>
      </c>
      <c r="K1306" s="51" t="s">
        <v>549</v>
      </c>
      <c r="L1306" s="89" t="s">
        <v>406</v>
      </c>
    </row>
    <row r="1307" spans="2:12" customFormat="1" ht="30" customHeight="1" x14ac:dyDescent="0.3">
      <c r="B1307" s="88">
        <v>1300</v>
      </c>
      <c r="C1307" s="51" t="s">
        <v>418</v>
      </c>
      <c r="D1307" s="51" t="s">
        <v>150</v>
      </c>
      <c r="E1307" s="51" t="s">
        <v>555</v>
      </c>
      <c r="F1307" s="51">
        <v>5</v>
      </c>
      <c r="G1307" s="51" t="s">
        <v>148</v>
      </c>
      <c r="H1307" s="73">
        <v>337480000</v>
      </c>
      <c r="I1307" s="51" t="s">
        <v>549</v>
      </c>
      <c r="J1307" s="51" t="s">
        <v>550</v>
      </c>
      <c r="K1307" s="51" t="s">
        <v>549</v>
      </c>
      <c r="L1307" s="89" t="s">
        <v>406</v>
      </c>
    </row>
    <row r="1308" spans="2:12" customFormat="1" ht="30" customHeight="1" x14ac:dyDescent="0.3">
      <c r="B1308" s="88">
        <v>1301</v>
      </c>
      <c r="C1308" s="51" t="s">
        <v>418</v>
      </c>
      <c r="D1308" s="51" t="s">
        <v>150</v>
      </c>
      <c r="E1308" s="51" t="s">
        <v>557</v>
      </c>
      <c r="F1308" s="51">
        <v>5</v>
      </c>
      <c r="G1308" s="51" t="s">
        <v>148</v>
      </c>
      <c r="H1308" s="73">
        <v>58300000.000000007</v>
      </c>
      <c r="I1308" s="51" t="s">
        <v>549</v>
      </c>
      <c r="J1308" s="51" t="s">
        <v>550</v>
      </c>
      <c r="K1308" s="51" t="s">
        <v>549</v>
      </c>
      <c r="L1308" s="89" t="s">
        <v>406</v>
      </c>
    </row>
    <row r="1309" spans="2:12" customFormat="1" ht="30" customHeight="1" x14ac:dyDescent="0.3">
      <c r="B1309" s="88">
        <v>1302</v>
      </c>
      <c r="C1309" s="51" t="s">
        <v>418</v>
      </c>
      <c r="D1309" s="51" t="s">
        <v>150</v>
      </c>
      <c r="E1309" s="51" t="s">
        <v>556</v>
      </c>
      <c r="F1309" s="51">
        <v>5</v>
      </c>
      <c r="G1309" s="51" t="s">
        <v>1</v>
      </c>
      <c r="H1309" s="73">
        <v>34650000</v>
      </c>
      <c r="I1309" s="51" t="s">
        <v>549</v>
      </c>
      <c r="J1309" s="51" t="s">
        <v>550</v>
      </c>
      <c r="K1309" s="51" t="s">
        <v>549</v>
      </c>
      <c r="L1309" s="89" t="s">
        <v>406</v>
      </c>
    </row>
    <row r="1310" spans="2:12" customFormat="1" ht="30" customHeight="1" x14ac:dyDescent="0.3">
      <c r="B1310" s="88">
        <v>1303</v>
      </c>
      <c r="C1310" s="51" t="s">
        <v>418</v>
      </c>
      <c r="D1310" s="51" t="s">
        <v>150</v>
      </c>
      <c r="E1310" s="51" t="s">
        <v>560</v>
      </c>
      <c r="F1310" s="51">
        <v>6</v>
      </c>
      <c r="G1310" s="51" t="s">
        <v>148</v>
      </c>
      <c r="H1310" s="73">
        <v>158202000</v>
      </c>
      <c r="I1310" s="51" t="s">
        <v>549</v>
      </c>
      <c r="J1310" s="51" t="s">
        <v>550</v>
      </c>
      <c r="K1310" s="51" t="s">
        <v>511</v>
      </c>
      <c r="L1310" s="89" t="s">
        <v>55</v>
      </c>
    </row>
    <row r="1311" spans="2:12" customFormat="1" ht="30" customHeight="1" x14ac:dyDescent="0.3">
      <c r="B1311" s="88">
        <v>1304</v>
      </c>
      <c r="C1311" s="51" t="s">
        <v>418</v>
      </c>
      <c r="D1311" s="51" t="s">
        <v>150</v>
      </c>
      <c r="E1311" s="51" t="s">
        <v>565</v>
      </c>
      <c r="F1311" s="51">
        <v>11</v>
      </c>
      <c r="G1311" s="51" t="s">
        <v>148</v>
      </c>
      <c r="H1311" s="73">
        <v>143594000</v>
      </c>
      <c r="I1311" s="51" t="s">
        <v>549</v>
      </c>
      <c r="J1311" s="51" t="s">
        <v>550</v>
      </c>
      <c r="K1311" s="51" t="s">
        <v>511</v>
      </c>
      <c r="L1311" s="89" t="s">
        <v>406</v>
      </c>
    </row>
    <row r="1312" spans="2:12" customFormat="1" ht="30" customHeight="1" x14ac:dyDescent="0.3">
      <c r="B1312" s="88">
        <v>1305</v>
      </c>
      <c r="C1312" s="51" t="s">
        <v>418</v>
      </c>
      <c r="D1312" s="51" t="s">
        <v>150</v>
      </c>
      <c r="E1312" s="51" t="s">
        <v>568</v>
      </c>
      <c r="F1312" s="51">
        <v>11</v>
      </c>
      <c r="G1312" s="51" t="s">
        <v>0</v>
      </c>
      <c r="H1312" s="73">
        <v>87071600</v>
      </c>
      <c r="I1312" s="51" t="s">
        <v>552</v>
      </c>
      <c r="J1312" s="51" t="s">
        <v>553</v>
      </c>
      <c r="K1312" s="51" t="s">
        <v>511</v>
      </c>
      <c r="L1312" s="89" t="s">
        <v>55</v>
      </c>
    </row>
    <row r="1313" spans="2:12" customFormat="1" ht="30" customHeight="1" x14ac:dyDescent="0.3">
      <c r="B1313" s="88">
        <v>1306</v>
      </c>
      <c r="C1313" s="51" t="s">
        <v>418</v>
      </c>
      <c r="D1313" s="51" t="s">
        <v>150</v>
      </c>
      <c r="E1313" s="51" t="s">
        <v>566</v>
      </c>
      <c r="F1313" s="51">
        <v>11</v>
      </c>
      <c r="G1313" s="51" t="s">
        <v>148</v>
      </c>
      <c r="H1313" s="73">
        <v>72952000</v>
      </c>
      <c r="I1313" s="51" t="s">
        <v>549</v>
      </c>
      <c r="J1313" s="51" t="s">
        <v>550</v>
      </c>
      <c r="K1313" s="51" t="s">
        <v>549</v>
      </c>
      <c r="L1313" s="89" t="s">
        <v>406</v>
      </c>
    </row>
    <row r="1314" spans="2:12" customFormat="1" ht="30" customHeight="1" x14ac:dyDescent="0.3">
      <c r="B1314" s="88">
        <v>1307</v>
      </c>
      <c r="C1314" s="51" t="s">
        <v>418</v>
      </c>
      <c r="D1314" s="51" t="s">
        <v>150</v>
      </c>
      <c r="E1314" s="51" t="s">
        <v>374</v>
      </c>
      <c r="F1314" s="51">
        <v>11</v>
      </c>
      <c r="G1314" s="51" t="s">
        <v>148</v>
      </c>
      <c r="H1314" s="73">
        <v>29929000</v>
      </c>
      <c r="I1314" s="51" t="s">
        <v>178</v>
      </c>
      <c r="J1314" s="51" t="s">
        <v>179</v>
      </c>
      <c r="K1314" s="51" t="s">
        <v>178</v>
      </c>
      <c r="L1314" s="89" t="s">
        <v>179</v>
      </c>
    </row>
    <row r="1315" spans="2:12" customFormat="1" ht="30" customHeight="1" x14ac:dyDescent="0.3">
      <c r="B1315" s="88">
        <v>1308</v>
      </c>
      <c r="C1315" s="51" t="s">
        <v>418</v>
      </c>
      <c r="D1315" s="51" t="s">
        <v>150</v>
      </c>
      <c r="E1315" s="51" t="s">
        <v>567</v>
      </c>
      <c r="F1315" s="51">
        <v>11</v>
      </c>
      <c r="G1315" s="51" t="s">
        <v>148</v>
      </c>
      <c r="H1315" s="73">
        <v>10560000</v>
      </c>
      <c r="I1315" s="51" t="s">
        <v>549</v>
      </c>
      <c r="J1315" s="51" t="s">
        <v>550</v>
      </c>
      <c r="K1315" s="51" t="s">
        <v>549</v>
      </c>
      <c r="L1315" s="89" t="s">
        <v>406</v>
      </c>
    </row>
    <row r="1316" spans="2:12" customFormat="1" ht="30" customHeight="1" x14ac:dyDescent="0.3">
      <c r="B1316" s="88">
        <v>1309</v>
      </c>
      <c r="C1316" s="51" t="s">
        <v>418</v>
      </c>
      <c r="D1316" s="51" t="s">
        <v>368</v>
      </c>
      <c r="E1316" s="51" t="s">
        <v>536</v>
      </c>
      <c r="F1316" s="51">
        <v>1</v>
      </c>
      <c r="G1316" s="51" t="s">
        <v>148</v>
      </c>
      <c r="H1316" s="73">
        <v>51700000</v>
      </c>
      <c r="I1316" s="51" t="s">
        <v>537</v>
      </c>
      <c r="J1316" s="51" t="s">
        <v>538</v>
      </c>
      <c r="K1316" s="51" t="s">
        <v>511</v>
      </c>
      <c r="L1316" s="89" t="s">
        <v>55</v>
      </c>
    </row>
    <row r="1317" spans="2:12" customFormat="1" ht="30" customHeight="1" x14ac:dyDescent="0.3">
      <c r="B1317" s="88">
        <v>1310</v>
      </c>
      <c r="C1317" s="51" t="s">
        <v>418</v>
      </c>
      <c r="D1317" s="51" t="s">
        <v>368</v>
      </c>
      <c r="E1317" s="51" t="s">
        <v>544</v>
      </c>
      <c r="F1317" s="51">
        <v>2</v>
      </c>
      <c r="G1317" s="51" t="s">
        <v>148</v>
      </c>
      <c r="H1317" s="73">
        <v>126578000</v>
      </c>
      <c r="I1317" s="51" t="s">
        <v>537</v>
      </c>
      <c r="J1317" s="51" t="s">
        <v>538</v>
      </c>
      <c r="K1317" s="51" t="s">
        <v>511</v>
      </c>
      <c r="L1317" s="89" t="s">
        <v>55</v>
      </c>
    </row>
    <row r="1318" spans="2:12" customFormat="1" ht="30" customHeight="1" x14ac:dyDescent="0.3">
      <c r="B1318" s="88">
        <v>1311</v>
      </c>
      <c r="C1318" s="51" t="s">
        <v>418</v>
      </c>
      <c r="D1318" s="51" t="s">
        <v>368</v>
      </c>
      <c r="E1318" s="51" t="s">
        <v>561</v>
      </c>
      <c r="F1318" s="51">
        <v>6</v>
      </c>
      <c r="G1318" s="51" t="s">
        <v>148</v>
      </c>
      <c r="H1318" s="73">
        <v>156354000</v>
      </c>
      <c r="I1318" s="51" t="s">
        <v>559</v>
      </c>
      <c r="J1318" s="51" t="s">
        <v>407</v>
      </c>
      <c r="K1318" s="51" t="s">
        <v>511</v>
      </c>
      <c r="L1318" s="89" t="s">
        <v>55</v>
      </c>
    </row>
    <row r="1319" spans="2:12" s="32" customFormat="1" ht="30" customHeight="1" x14ac:dyDescent="0.3">
      <c r="B1319" s="88">
        <v>1312</v>
      </c>
      <c r="C1319" s="51" t="s">
        <v>418</v>
      </c>
      <c r="D1319" s="51" t="s">
        <v>1083</v>
      </c>
      <c r="E1319" s="51" t="s">
        <v>1088</v>
      </c>
      <c r="F1319" s="51">
        <v>1</v>
      </c>
      <c r="G1319" s="51" t="s">
        <v>2</v>
      </c>
      <c r="H1319" s="73">
        <f>15000000*1.1</f>
        <v>16500000.000000002</v>
      </c>
      <c r="I1319" s="51" t="s">
        <v>183</v>
      </c>
      <c r="J1319" s="51" t="s">
        <v>184</v>
      </c>
      <c r="K1319" s="51" t="s">
        <v>1080</v>
      </c>
      <c r="L1319" s="89" t="s">
        <v>1081</v>
      </c>
    </row>
    <row r="1320" spans="2:12" customFormat="1" ht="30" customHeight="1" x14ac:dyDescent="0.3">
      <c r="B1320" s="92">
        <v>1313</v>
      </c>
      <c r="C1320" s="57" t="s">
        <v>418</v>
      </c>
      <c r="D1320" s="57" t="s">
        <v>151</v>
      </c>
      <c r="E1320" s="57" t="s">
        <v>376</v>
      </c>
      <c r="F1320" s="57">
        <v>1</v>
      </c>
      <c r="G1320" s="57" t="s">
        <v>2</v>
      </c>
      <c r="H1320" s="74">
        <v>6000000</v>
      </c>
      <c r="I1320" s="57" t="s">
        <v>185</v>
      </c>
      <c r="J1320" s="57" t="s">
        <v>186</v>
      </c>
      <c r="K1320" s="57" t="s">
        <v>1080</v>
      </c>
      <c r="L1320" s="91" t="s">
        <v>246</v>
      </c>
    </row>
    <row r="1321" spans="2:12" customFormat="1" ht="30" customHeight="1" x14ac:dyDescent="0.3">
      <c r="B1321" s="88">
        <v>1314</v>
      </c>
      <c r="C1321" s="51" t="s">
        <v>418</v>
      </c>
      <c r="D1321" s="51" t="s">
        <v>1083</v>
      </c>
      <c r="E1321" s="51" t="s">
        <v>1096</v>
      </c>
      <c r="F1321" s="51">
        <v>2</v>
      </c>
      <c r="G1321" s="51" t="s">
        <v>0</v>
      </c>
      <c r="H1321" s="73">
        <f>231800000*1.1</f>
        <v>254980000.00000003</v>
      </c>
      <c r="I1321" s="51" t="s">
        <v>183</v>
      </c>
      <c r="J1321" s="51" t="s">
        <v>184</v>
      </c>
      <c r="K1321" s="51" t="s">
        <v>1080</v>
      </c>
      <c r="L1321" s="89" t="s">
        <v>1081</v>
      </c>
    </row>
    <row r="1322" spans="2:12" customFormat="1" ht="30" customHeight="1" x14ac:dyDescent="0.3">
      <c r="B1322" s="88">
        <v>1315</v>
      </c>
      <c r="C1322" s="51" t="s">
        <v>418</v>
      </c>
      <c r="D1322" s="51" t="s">
        <v>1083</v>
      </c>
      <c r="E1322" s="51" t="s">
        <v>1115</v>
      </c>
      <c r="F1322" s="51">
        <v>2</v>
      </c>
      <c r="G1322" s="51" t="s">
        <v>2</v>
      </c>
      <c r="H1322" s="73">
        <v>133100000.00000001</v>
      </c>
      <c r="I1322" s="51" t="s">
        <v>1111</v>
      </c>
      <c r="J1322" s="51" t="s">
        <v>1114</v>
      </c>
      <c r="K1322" s="51" t="s">
        <v>1080</v>
      </c>
      <c r="L1322" s="89" t="s">
        <v>246</v>
      </c>
    </row>
    <row r="1323" spans="2:12" customFormat="1" ht="30" customHeight="1" x14ac:dyDescent="0.3">
      <c r="B1323" s="88">
        <v>1316</v>
      </c>
      <c r="C1323" s="51" t="s">
        <v>418</v>
      </c>
      <c r="D1323" s="51" t="s">
        <v>1083</v>
      </c>
      <c r="E1323" s="51" t="s">
        <v>1126</v>
      </c>
      <c r="F1323" s="51">
        <v>2</v>
      </c>
      <c r="G1323" s="51" t="s">
        <v>1</v>
      </c>
      <c r="H1323" s="73">
        <v>60000000</v>
      </c>
      <c r="I1323" s="51" t="s">
        <v>1117</v>
      </c>
      <c r="J1323" s="51" t="s">
        <v>1118</v>
      </c>
      <c r="K1323" s="51" t="s">
        <v>1080</v>
      </c>
      <c r="L1323" s="89" t="s">
        <v>1081</v>
      </c>
    </row>
    <row r="1324" spans="2:12" customFormat="1" ht="30" customHeight="1" x14ac:dyDescent="0.3">
      <c r="B1324" s="88">
        <v>1317</v>
      </c>
      <c r="C1324" s="51" t="s">
        <v>418</v>
      </c>
      <c r="D1324" s="51" t="s">
        <v>1083</v>
      </c>
      <c r="E1324" s="51" t="s">
        <v>1127</v>
      </c>
      <c r="F1324" s="51">
        <v>2</v>
      </c>
      <c r="G1324" s="51" t="s">
        <v>1</v>
      </c>
      <c r="H1324" s="73">
        <v>40000000</v>
      </c>
      <c r="I1324" s="51" t="s">
        <v>1117</v>
      </c>
      <c r="J1324" s="51" t="s">
        <v>1118</v>
      </c>
      <c r="K1324" s="51" t="s">
        <v>1080</v>
      </c>
      <c r="L1324" s="89" t="s">
        <v>1081</v>
      </c>
    </row>
    <row r="1325" spans="2:12" customFormat="1" ht="30" customHeight="1" x14ac:dyDescent="0.3">
      <c r="B1325" s="96">
        <v>1318</v>
      </c>
      <c r="C1325" s="50" t="s">
        <v>418</v>
      </c>
      <c r="D1325" s="55" t="s">
        <v>1083</v>
      </c>
      <c r="E1325" s="50" t="s">
        <v>1144</v>
      </c>
      <c r="F1325" s="50">
        <v>2</v>
      </c>
      <c r="G1325" s="50" t="s">
        <v>2</v>
      </c>
      <c r="H1325" s="73">
        <v>5500000</v>
      </c>
      <c r="I1325" s="63" t="s">
        <v>190</v>
      </c>
      <c r="J1325" s="50" t="s">
        <v>191</v>
      </c>
      <c r="K1325" s="50" t="s">
        <v>1137</v>
      </c>
      <c r="L1325" s="100" t="s">
        <v>246</v>
      </c>
    </row>
    <row r="1326" spans="2:12" customFormat="1" ht="30" customHeight="1" x14ac:dyDescent="0.3">
      <c r="B1326" s="99">
        <v>1319</v>
      </c>
      <c r="C1326" s="63" t="s">
        <v>418</v>
      </c>
      <c r="D1326" s="55" t="s">
        <v>1083</v>
      </c>
      <c r="E1326" s="63" t="s">
        <v>1151</v>
      </c>
      <c r="F1326" s="50">
        <v>3</v>
      </c>
      <c r="G1326" s="50" t="s">
        <v>2</v>
      </c>
      <c r="H1326" s="73">
        <v>6820000</v>
      </c>
      <c r="I1326" s="50" t="s">
        <v>192</v>
      </c>
      <c r="J1326" s="50" t="s">
        <v>193</v>
      </c>
      <c r="K1326" s="50" t="s">
        <v>1137</v>
      </c>
      <c r="L1326" s="100" t="s">
        <v>246</v>
      </c>
    </row>
    <row r="1327" spans="2:12" customFormat="1" ht="30" customHeight="1" x14ac:dyDescent="0.3">
      <c r="B1327" s="88">
        <v>1320</v>
      </c>
      <c r="C1327" s="51" t="s">
        <v>418</v>
      </c>
      <c r="D1327" s="51" t="s">
        <v>1083</v>
      </c>
      <c r="E1327" s="51" t="s">
        <v>1098</v>
      </c>
      <c r="F1327" s="51">
        <v>4</v>
      </c>
      <c r="G1327" s="51" t="s">
        <v>2</v>
      </c>
      <c r="H1327" s="73">
        <f>286000000*1.1</f>
        <v>314600000</v>
      </c>
      <c r="I1327" s="51" t="s">
        <v>183</v>
      </c>
      <c r="J1327" s="51" t="s">
        <v>184</v>
      </c>
      <c r="K1327" s="51" t="s">
        <v>1080</v>
      </c>
      <c r="L1327" s="89" t="s">
        <v>1081</v>
      </c>
    </row>
    <row r="1328" spans="2:12" customFormat="1" ht="30" customHeight="1" x14ac:dyDescent="0.3">
      <c r="B1328" s="99">
        <v>1321</v>
      </c>
      <c r="C1328" s="63" t="s">
        <v>418</v>
      </c>
      <c r="D1328" s="55" t="s">
        <v>1083</v>
      </c>
      <c r="E1328" s="63" t="s">
        <v>1152</v>
      </c>
      <c r="F1328" s="50">
        <v>4</v>
      </c>
      <c r="G1328" s="50" t="s">
        <v>2</v>
      </c>
      <c r="H1328" s="73">
        <v>6600000</v>
      </c>
      <c r="I1328" s="50" t="s">
        <v>192</v>
      </c>
      <c r="J1328" s="50" t="s">
        <v>193</v>
      </c>
      <c r="K1328" s="50" t="s">
        <v>1137</v>
      </c>
      <c r="L1328" s="100" t="s">
        <v>246</v>
      </c>
    </row>
    <row r="1329" spans="2:12" customFormat="1" ht="30" customHeight="1" x14ac:dyDescent="0.3">
      <c r="B1329" s="99">
        <v>1322</v>
      </c>
      <c r="C1329" s="63" t="s">
        <v>418</v>
      </c>
      <c r="D1329" s="55" t="s">
        <v>151</v>
      </c>
      <c r="E1329" s="63" t="s">
        <v>1175</v>
      </c>
      <c r="F1329" s="50">
        <v>5</v>
      </c>
      <c r="G1329" s="50" t="s">
        <v>0</v>
      </c>
      <c r="H1329" s="73">
        <v>20000000</v>
      </c>
      <c r="I1329" s="50" t="s">
        <v>323</v>
      </c>
      <c r="J1329" s="50" t="s">
        <v>322</v>
      </c>
      <c r="K1329" s="50" t="s">
        <v>1137</v>
      </c>
      <c r="L1329" s="100" t="s">
        <v>246</v>
      </c>
    </row>
    <row r="1330" spans="2:12" customFormat="1" ht="30" customHeight="1" x14ac:dyDescent="0.3">
      <c r="B1330" s="88">
        <v>1323</v>
      </c>
      <c r="C1330" s="51" t="s">
        <v>418</v>
      </c>
      <c r="D1330" s="51" t="s">
        <v>1083</v>
      </c>
      <c r="E1330" s="51" t="s">
        <v>1108</v>
      </c>
      <c r="F1330" s="51">
        <v>5</v>
      </c>
      <c r="G1330" s="51" t="s">
        <v>2</v>
      </c>
      <c r="H1330" s="73">
        <f>32670000*1.1/2</f>
        <v>17968500</v>
      </c>
      <c r="I1330" s="51" t="s">
        <v>1101</v>
      </c>
      <c r="J1330" s="51" t="s">
        <v>1102</v>
      </c>
      <c r="K1330" s="51" t="s">
        <v>1080</v>
      </c>
      <c r="L1330" s="89" t="s">
        <v>1081</v>
      </c>
    </row>
    <row r="1331" spans="2:12" customFormat="1" ht="30" customHeight="1" x14ac:dyDescent="0.3">
      <c r="B1331" s="99">
        <v>1324</v>
      </c>
      <c r="C1331" s="63" t="s">
        <v>418</v>
      </c>
      <c r="D1331" s="55" t="s">
        <v>1083</v>
      </c>
      <c r="E1331" s="63" t="s">
        <v>1149</v>
      </c>
      <c r="F1331" s="50">
        <v>5</v>
      </c>
      <c r="G1331" s="50" t="s">
        <v>2</v>
      </c>
      <c r="H1331" s="73">
        <v>3935000</v>
      </c>
      <c r="I1331" s="50" t="s">
        <v>192</v>
      </c>
      <c r="J1331" s="50" t="s">
        <v>193</v>
      </c>
      <c r="K1331" s="50" t="s">
        <v>1137</v>
      </c>
      <c r="L1331" s="100" t="s">
        <v>246</v>
      </c>
    </row>
    <row r="1332" spans="2:12" customFormat="1" ht="30" customHeight="1" x14ac:dyDescent="0.3">
      <c r="B1332" s="88">
        <v>1325</v>
      </c>
      <c r="C1332" s="51" t="s">
        <v>418</v>
      </c>
      <c r="D1332" s="51" t="s">
        <v>1083</v>
      </c>
      <c r="E1332" s="51" t="s">
        <v>85</v>
      </c>
      <c r="F1332" s="51">
        <v>6</v>
      </c>
      <c r="G1332" s="51" t="s">
        <v>2</v>
      </c>
      <c r="H1332" s="73">
        <f>20000000*1.1</f>
        <v>22000000</v>
      </c>
      <c r="I1332" s="51" t="s">
        <v>183</v>
      </c>
      <c r="J1332" s="51" t="s">
        <v>184</v>
      </c>
      <c r="K1332" s="51" t="s">
        <v>1080</v>
      </c>
      <c r="L1332" s="89" t="s">
        <v>1081</v>
      </c>
    </row>
    <row r="1333" spans="2:12" customFormat="1" ht="30" customHeight="1" x14ac:dyDescent="0.3">
      <c r="B1333" s="99">
        <v>1326</v>
      </c>
      <c r="C1333" s="63" t="s">
        <v>418</v>
      </c>
      <c r="D1333" s="55" t="s">
        <v>1083</v>
      </c>
      <c r="E1333" s="63" t="s">
        <v>1148</v>
      </c>
      <c r="F1333" s="50">
        <v>6</v>
      </c>
      <c r="G1333" s="50" t="s">
        <v>2</v>
      </c>
      <c r="H1333" s="73">
        <v>4400000</v>
      </c>
      <c r="I1333" s="50" t="s">
        <v>192</v>
      </c>
      <c r="J1333" s="50" t="s">
        <v>193</v>
      </c>
      <c r="K1333" s="50" t="s">
        <v>1137</v>
      </c>
      <c r="L1333" s="100" t="s">
        <v>246</v>
      </c>
    </row>
    <row r="1334" spans="2:12" customFormat="1" ht="30" customHeight="1" x14ac:dyDescent="0.3">
      <c r="B1334" s="96">
        <v>1327</v>
      </c>
      <c r="C1334" s="50" t="s">
        <v>418</v>
      </c>
      <c r="D1334" s="55" t="s">
        <v>151</v>
      </c>
      <c r="E1334" s="63" t="s">
        <v>1174</v>
      </c>
      <c r="F1334" s="50">
        <v>7</v>
      </c>
      <c r="G1334" s="50" t="s">
        <v>0</v>
      </c>
      <c r="H1334" s="73">
        <v>200000000</v>
      </c>
      <c r="I1334" s="50" t="s">
        <v>323</v>
      </c>
      <c r="J1334" s="50" t="s">
        <v>322</v>
      </c>
      <c r="K1334" s="50" t="s">
        <v>1137</v>
      </c>
      <c r="L1334" s="100" t="s">
        <v>246</v>
      </c>
    </row>
    <row r="1335" spans="2:12" customFormat="1" ht="30" customHeight="1" x14ac:dyDescent="0.3">
      <c r="B1335" s="88">
        <v>1328</v>
      </c>
      <c r="C1335" s="51" t="s">
        <v>418</v>
      </c>
      <c r="D1335" s="51" t="s">
        <v>1083</v>
      </c>
      <c r="E1335" s="51" t="s">
        <v>1095</v>
      </c>
      <c r="F1335" s="51">
        <v>8</v>
      </c>
      <c r="G1335" s="51" t="s">
        <v>0</v>
      </c>
      <c r="H1335" s="73">
        <f>68980000*1.1</f>
        <v>75878000</v>
      </c>
      <c r="I1335" s="51" t="s">
        <v>183</v>
      </c>
      <c r="J1335" s="51" t="s">
        <v>184</v>
      </c>
      <c r="K1335" s="51" t="s">
        <v>1080</v>
      </c>
      <c r="L1335" s="89" t="s">
        <v>1081</v>
      </c>
    </row>
    <row r="1336" spans="2:12" customFormat="1" ht="30" customHeight="1" x14ac:dyDescent="0.3">
      <c r="B1336" s="96">
        <v>1329</v>
      </c>
      <c r="C1336" s="50" t="s">
        <v>418</v>
      </c>
      <c r="D1336" s="55" t="s">
        <v>151</v>
      </c>
      <c r="E1336" s="63" t="s">
        <v>1173</v>
      </c>
      <c r="F1336" s="50">
        <v>8</v>
      </c>
      <c r="G1336" s="50" t="s">
        <v>0</v>
      </c>
      <c r="H1336" s="73">
        <v>50050000</v>
      </c>
      <c r="I1336" s="50" t="s">
        <v>323</v>
      </c>
      <c r="J1336" s="50" t="s">
        <v>322</v>
      </c>
      <c r="K1336" s="50" t="s">
        <v>1137</v>
      </c>
      <c r="L1336" s="100" t="s">
        <v>246</v>
      </c>
    </row>
    <row r="1337" spans="2:12" s="35" customFormat="1" ht="30" customHeight="1" x14ac:dyDescent="0.3">
      <c r="B1337" s="99">
        <v>1330</v>
      </c>
      <c r="C1337" s="63" t="s">
        <v>418</v>
      </c>
      <c r="D1337" s="55" t="s">
        <v>1083</v>
      </c>
      <c r="E1337" s="63" t="s">
        <v>1150</v>
      </c>
      <c r="F1337" s="50">
        <v>8</v>
      </c>
      <c r="G1337" s="50" t="s">
        <v>2</v>
      </c>
      <c r="H1337" s="73">
        <v>3300000</v>
      </c>
      <c r="I1337" s="50" t="s">
        <v>192</v>
      </c>
      <c r="J1337" s="50" t="s">
        <v>193</v>
      </c>
      <c r="K1337" s="50" t="s">
        <v>1137</v>
      </c>
      <c r="L1337" s="100" t="s">
        <v>246</v>
      </c>
    </row>
    <row r="1338" spans="2:12" s="36" customFormat="1" ht="30" customHeight="1" x14ac:dyDescent="0.3">
      <c r="B1338" s="92">
        <v>1331</v>
      </c>
      <c r="C1338" s="57" t="s">
        <v>418</v>
      </c>
      <c r="D1338" s="57" t="s">
        <v>151</v>
      </c>
      <c r="E1338" s="57" t="s">
        <v>375</v>
      </c>
      <c r="F1338" s="57">
        <v>9</v>
      </c>
      <c r="G1338" s="57" t="s">
        <v>2</v>
      </c>
      <c r="H1338" s="74">
        <v>6000000</v>
      </c>
      <c r="I1338" s="57" t="s">
        <v>185</v>
      </c>
      <c r="J1338" s="57" t="s">
        <v>186</v>
      </c>
      <c r="K1338" s="57" t="s">
        <v>1080</v>
      </c>
      <c r="L1338" s="91" t="s">
        <v>246</v>
      </c>
    </row>
    <row r="1339" spans="2:12" s="36" customFormat="1" ht="30" customHeight="1" x14ac:dyDescent="0.3">
      <c r="B1339" s="96">
        <v>1332</v>
      </c>
      <c r="C1339" s="50" t="s">
        <v>418</v>
      </c>
      <c r="D1339" s="55" t="s">
        <v>1083</v>
      </c>
      <c r="E1339" s="50" t="s">
        <v>1143</v>
      </c>
      <c r="F1339" s="50">
        <v>9</v>
      </c>
      <c r="G1339" s="50" t="s">
        <v>2</v>
      </c>
      <c r="H1339" s="73">
        <v>5500000</v>
      </c>
      <c r="I1339" s="63" t="s">
        <v>190</v>
      </c>
      <c r="J1339" s="50" t="s">
        <v>191</v>
      </c>
      <c r="K1339" s="50" t="s">
        <v>1137</v>
      </c>
      <c r="L1339" s="100" t="s">
        <v>246</v>
      </c>
    </row>
    <row r="1340" spans="2:12" s="36" customFormat="1" ht="30" customHeight="1" x14ac:dyDescent="0.3">
      <c r="B1340" s="92">
        <v>1333</v>
      </c>
      <c r="C1340" s="57" t="s">
        <v>418</v>
      </c>
      <c r="D1340" s="57" t="s">
        <v>151</v>
      </c>
      <c r="E1340" s="57" t="s">
        <v>378</v>
      </c>
      <c r="F1340" s="57">
        <v>9</v>
      </c>
      <c r="G1340" s="57" t="s">
        <v>2</v>
      </c>
      <c r="H1340" s="74">
        <v>3600000</v>
      </c>
      <c r="I1340" s="57" t="s">
        <v>185</v>
      </c>
      <c r="J1340" s="57" t="s">
        <v>186</v>
      </c>
      <c r="K1340" s="57" t="s">
        <v>1080</v>
      </c>
      <c r="L1340" s="91" t="s">
        <v>246</v>
      </c>
    </row>
    <row r="1341" spans="2:12" s="36" customFormat="1" ht="30" customHeight="1" x14ac:dyDescent="0.3">
      <c r="B1341" s="88">
        <v>1334</v>
      </c>
      <c r="C1341" s="51" t="s">
        <v>418</v>
      </c>
      <c r="D1341" s="51" t="s">
        <v>1083</v>
      </c>
      <c r="E1341" s="51" t="s">
        <v>1097</v>
      </c>
      <c r="F1341" s="51">
        <v>10</v>
      </c>
      <c r="G1341" s="51" t="s">
        <v>0</v>
      </c>
      <c r="H1341" s="73">
        <f>20000000*1.1</f>
        <v>22000000</v>
      </c>
      <c r="I1341" s="51" t="s">
        <v>183</v>
      </c>
      <c r="J1341" s="51" t="s">
        <v>184</v>
      </c>
      <c r="K1341" s="51" t="s">
        <v>1080</v>
      </c>
      <c r="L1341" s="89" t="s">
        <v>1081</v>
      </c>
    </row>
    <row r="1342" spans="2:12" s="36" customFormat="1" ht="30" customHeight="1" x14ac:dyDescent="0.3">
      <c r="B1342" s="92">
        <v>1335</v>
      </c>
      <c r="C1342" s="57" t="s">
        <v>418</v>
      </c>
      <c r="D1342" s="57" t="s">
        <v>151</v>
      </c>
      <c r="E1342" s="57" t="s">
        <v>379</v>
      </c>
      <c r="F1342" s="57">
        <v>10</v>
      </c>
      <c r="G1342" s="57" t="s">
        <v>2</v>
      </c>
      <c r="H1342" s="74">
        <v>3000000</v>
      </c>
      <c r="I1342" s="57" t="s">
        <v>185</v>
      </c>
      <c r="J1342" s="57" t="s">
        <v>186</v>
      </c>
      <c r="K1342" s="57" t="s">
        <v>1080</v>
      </c>
      <c r="L1342" s="91" t="s">
        <v>246</v>
      </c>
    </row>
    <row r="1343" spans="2:12" s="36" customFormat="1" ht="30" customHeight="1" x14ac:dyDescent="0.3">
      <c r="B1343" s="88">
        <v>1336</v>
      </c>
      <c r="C1343" s="51" t="s">
        <v>418</v>
      </c>
      <c r="D1343" s="51" t="s">
        <v>1083</v>
      </c>
      <c r="E1343" s="51" t="s">
        <v>1109</v>
      </c>
      <c r="F1343" s="51">
        <v>11</v>
      </c>
      <c r="G1343" s="51" t="s">
        <v>2</v>
      </c>
      <c r="H1343" s="73">
        <f>32670000*1.1/2</f>
        <v>17968500</v>
      </c>
      <c r="I1343" s="51" t="s">
        <v>1101</v>
      </c>
      <c r="J1343" s="51" t="s">
        <v>1102</v>
      </c>
      <c r="K1343" s="51" t="s">
        <v>1080</v>
      </c>
      <c r="L1343" s="89" t="s">
        <v>1081</v>
      </c>
    </row>
    <row r="1344" spans="2:12" s="36" customFormat="1" ht="30" customHeight="1" x14ac:dyDescent="0.3">
      <c r="B1344" s="92">
        <v>1337</v>
      </c>
      <c r="C1344" s="57" t="s">
        <v>418</v>
      </c>
      <c r="D1344" s="57" t="s">
        <v>151</v>
      </c>
      <c r="E1344" s="57" t="s">
        <v>377</v>
      </c>
      <c r="F1344" s="57">
        <v>11</v>
      </c>
      <c r="G1344" s="57" t="s">
        <v>2</v>
      </c>
      <c r="H1344" s="74">
        <v>11100000</v>
      </c>
      <c r="I1344" s="57" t="s">
        <v>188</v>
      </c>
      <c r="J1344" s="57" t="s">
        <v>187</v>
      </c>
      <c r="K1344" s="57" t="s">
        <v>1080</v>
      </c>
      <c r="L1344" s="91" t="s">
        <v>246</v>
      </c>
    </row>
    <row r="1345" spans="2:12" s="36" customFormat="1" ht="30" customHeight="1" x14ac:dyDescent="0.3">
      <c r="B1345" s="88">
        <v>1338</v>
      </c>
      <c r="C1345" s="51" t="s">
        <v>418</v>
      </c>
      <c r="D1345" s="55" t="s">
        <v>1580</v>
      </c>
      <c r="E1345" s="51" t="s">
        <v>1609</v>
      </c>
      <c r="F1345" s="51">
        <v>1</v>
      </c>
      <c r="G1345" s="51" t="s">
        <v>2</v>
      </c>
      <c r="H1345" s="73">
        <v>4800000</v>
      </c>
      <c r="I1345" s="51" t="s">
        <v>1610</v>
      </c>
      <c r="J1345" s="51" t="s">
        <v>1611</v>
      </c>
      <c r="K1345" s="55" t="s">
        <v>367</v>
      </c>
      <c r="L1345" s="89" t="s">
        <v>1584</v>
      </c>
    </row>
    <row r="1346" spans="2:12" s="36" customFormat="1" ht="30" customHeight="1" x14ac:dyDescent="0.3">
      <c r="B1346" s="88">
        <v>1339</v>
      </c>
      <c r="C1346" s="51" t="s">
        <v>418</v>
      </c>
      <c r="D1346" s="55" t="s">
        <v>1580</v>
      </c>
      <c r="E1346" s="51" t="s">
        <v>1637</v>
      </c>
      <c r="F1346" s="51">
        <v>1</v>
      </c>
      <c r="G1346" s="51" t="s">
        <v>2</v>
      </c>
      <c r="H1346" s="73">
        <v>1500000</v>
      </c>
      <c r="I1346" s="51" t="s">
        <v>1632</v>
      </c>
      <c r="J1346" s="51" t="s">
        <v>1633</v>
      </c>
      <c r="K1346" s="51" t="s">
        <v>1583</v>
      </c>
      <c r="L1346" s="89" t="s">
        <v>1584</v>
      </c>
    </row>
    <row r="1347" spans="2:12" s="36" customFormat="1" ht="30" customHeight="1" x14ac:dyDescent="0.3">
      <c r="B1347" s="88">
        <v>1340</v>
      </c>
      <c r="C1347" s="51" t="s">
        <v>418</v>
      </c>
      <c r="D1347" s="55" t="s">
        <v>1580</v>
      </c>
      <c r="E1347" s="51" t="s">
        <v>1648</v>
      </c>
      <c r="F1347" s="51">
        <v>2</v>
      </c>
      <c r="G1347" s="51" t="s">
        <v>148</v>
      </c>
      <c r="H1347" s="73">
        <v>200000000</v>
      </c>
      <c r="I1347" s="51" t="s">
        <v>1583</v>
      </c>
      <c r="J1347" s="51" t="s">
        <v>1584</v>
      </c>
      <c r="K1347" s="51" t="s">
        <v>1583</v>
      </c>
      <c r="L1347" s="89" t="s">
        <v>10</v>
      </c>
    </row>
    <row r="1348" spans="2:12" s="34" customFormat="1" ht="30" customHeight="1" x14ac:dyDescent="0.3">
      <c r="B1348" s="92">
        <v>1341</v>
      </c>
      <c r="C1348" s="57" t="s">
        <v>418</v>
      </c>
      <c r="D1348" s="55" t="s">
        <v>1580</v>
      </c>
      <c r="E1348" s="57" t="s">
        <v>1612</v>
      </c>
      <c r="F1348" s="51">
        <v>2</v>
      </c>
      <c r="G1348" s="57" t="s">
        <v>0</v>
      </c>
      <c r="H1348" s="74">
        <v>27813500.000000004</v>
      </c>
      <c r="I1348" s="57" t="s">
        <v>1610</v>
      </c>
      <c r="J1348" s="57" t="s">
        <v>1613</v>
      </c>
      <c r="K1348" s="55" t="s">
        <v>367</v>
      </c>
      <c r="L1348" s="90" t="s">
        <v>10</v>
      </c>
    </row>
    <row r="1349" spans="2:12" s="34" customFormat="1" ht="30" customHeight="1" x14ac:dyDescent="0.3">
      <c r="B1349" s="88">
        <v>1342</v>
      </c>
      <c r="C1349" s="51" t="s">
        <v>418</v>
      </c>
      <c r="D1349" s="55" t="s">
        <v>1580</v>
      </c>
      <c r="E1349" s="51" t="s">
        <v>1622</v>
      </c>
      <c r="F1349" s="51">
        <v>2</v>
      </c>
      <c r="G1349" s="51" t="s">
        <v>861</v>
      </c>
      <c r="H1349" s="73">
        <v>15000000</v>
      </c>
      <c r="I1349" s="51" t="s">
        <v>1623</v>
      </c>
      <c r="J1349" s="51" t="s">
        <v>1624</v>
      </c>
      <c r="K1349" s="55" t="s">
        <v>367</v>
      </c>
      <c r="L1349" s="90" t="s">
        <v>10</v>
      </c>
    </row>
    <row r="1350" spans="2:12" s="36" customFormat="1" ht="30" customHeight="1" x14ac:dyDescent="0.3">
      <c r="B1350" s="88">
        <v>1343</v>
      </c>
      <c r="C1350" s="51" t="s">
        <v>418</v>
      </c>
      <c r="D1350" s="55" t="s">
        <v>1580</v>
      </c>
      <c r="E1350" s="55" t="s">
        <v>1630</v>
      </c>
      <c r="F1350" s="55">
        <v>2</v>
      </c>
      <c r="G1350" s="55" t="s">
        <v>2</v>
      </c>
      <c r="H1350" s="72">
        <v>5000000</v>
      </c>
      <c r="I1350" s="55" t="s">
        <v>242</v>
      </c>
      <c r="J1350" s="55" t="s">
        <v>141</v>
      </c>
      <c r="K1350" s="55" t="s">
        <v>367</v>
      </c>
      <c r="L1350" s="90" t="s">
        <v>1584</v>
      </c>
    </row>
    <row r="1351" spans="2:12" s="36" customFormat="1" ht="30" customHeight="1" x14ac:dyDescent="0.3">
      <c r="B1351" s="88">
        <v>1344</v>
      </c>
      <c r="C1351" s="51" t="s">
        <v>418</v>
      </c>
      <c r="D1351" s="55" t="s">
        <v>1580</v>
      </c>
      <c r="E1351" s="51" t="s">
        <v>1618</v>
      </c>
      <c r="F1351" s="51">
        <v>3</v>
      </c>
      <c r="G1351" s="51" t="s">
        <v>1</v>
      </c>
      <c r="H1351" s="73">
        <v>300000000</v>
      </c>
      <c r="I1351" s="51" t="s">
        <v>1616</v>
      </c>
      <c r="J1351" s="51" t="s">
        <v>1617</v>
      </c>
      <c r="K1351" s="55" t="s">
        <v>367</v>
      </c>
      <c r="L1351" s="90" t="s">
        <v>10</v>
      </c>
    </row>
    <row r="1352" spans="2:12" s="36" customFormat="1" ht="30" customHeight="1" x14ac:dyDescent="0.3">
      <c r="B1352" s="88">
        <v>1345</v>
      </c>
      <c r="C1352" s="51" t="s">
        <v>418</v>
      </c>
      <c r="D1352" s="55" t="s">
        <v>1580</v>
      </c>
      <c r="E1352" s="51" t="s">
        <v>1615</v>
      </c>
      <c r="F1352" s="51">
        <v>3</v>
      </c>
      <c r="G1352" s="51" t="s">
        <v>1</v>
      </c>
      <c r="H1352" s="73">
        <v>12000000</v>
      </c>
      <c r="I1352" s="51" t="s">
        <v>1616</v>
      </c>
      <c r="J1352" s="51" t="s">
        <v>1617</v>
      </c>
      <c r="K1352" s="55" t="s">
        <v>367</v>
      </c>
      <c r="L1352" s="90" t="s">
        <v>10</v>
      </c>
    </row>
    <row r="1353" spans="2:12" s="36" customFormat="1" ht="30" customHeight="1" x14ac:dyDescent="0.3">
      <c r="B1353" s="88">
        <v>1346</v>
      </c>
      <c r="C1353" s="51" t="s">
        <v>418</v>
      </c>
      <c r="D1353" s="55" t="s">
        <v>1580</v>
      </c>
      <c r="E1353" s="55" t="s">
        <v>830</v>
      </c>
      <c r="F1353" s="55">
        <v>3</v>
      </c>
      <c r="G1353" s="55" t="s">
        <v>1</v>
      </c>
      <c r="H1353" s="72">
        <v>11000000</v>
      </c>
      <c r="I1353" s="55" t="s">
        <v>1603</v>
      </c>
      <c r="J1353" s="55" t="s">
        <v>1604</v>
      </c>
      <c r="K1353" s="55" t="s">
        <v>367</v>
      </c>
      <c r="L1353" s="90" t="s">
        <v>10</v>
      </c>
    </row>
    <row r="1354" spans="2:12" s="34" customFormat="1" ht="30" customHeight="1" x14ac:dyDescent="0.3">
      <c r="B1354" s="88">
        <v>1347</v>
      </c>
      <c r="C1354" s="51" t="s">
        <v>418</v>
      </c>
      <c r="D1354" s="55" t="s">
        <v>1580</v>
      </c>
      <c r="E1354" s="51" t="s">
        <v>403</v>
      </c>
      <c r="F1354" s="51">
        <v>4</v>
      </c>
      <c r="G1354" s="51" t="s">
        <v>2</v>
      </c>
      <c r="H1354" s="73">
        <v>6000000</v>
      </c>
      <c r="I1354" s="51" t="s">
        <v>1614</v>
      </c>
      <c r="J1354" s="51" t="s">
        <v>364</v>
      </c>
      <c r="K1354" s="55" t="s">
        <v>367</v>
      </c>
      <c r="L1354" s="89" t="s">
        <v>1584</v>
      </c>
    </row>
    <row r="1355" spans="2:12" s="36" customFormat="1" ht="30" customHeight="1" x14ac:dyDescent="0.3">
      <c r="B1355" s="88">
        <v>1348</v>
      </c>
      <c r="C1355" s="51" t="s">
        <v>418</v>
      </c>
      <c r="D1355" s="55" t="s">
        <v>1580</v>
      </c>
      <c r="E1355" s="55" t="s">
        <v>1605</v>
      </c>
      <c r="F1355" s="55">
        <v>5</v>
      </c>
      <c r="G1355" s="55" t="s">
        <v>1</v>
      </c>
      <c r="H1355" s="72">
        <v>11000000</v>
      </c>
      <c r="I1355" s="55" t="s">
        <v>1603</v>
      </c>
      <c r="J1355" s="55" t="s">
        <v>1604</v>
      </c>
      <c r="K1355" s="55" t="s">
        <v>367</v>
      </c>
      <c r="L1355" s="90" t="s">
        <v>10</v>
      </c>
    </row>
    <row r="1356" spans="2:12" s="36" customFormat="1" ht="30" customHeight="1" x14ac:dyDescent="0.3">
      <c r="B1356" s="88">
        <v>1349</v>
      </c>
      <c r="C1356" s="51" t="s">
        <v>418</v>
      </c>
      <c r="D1356" s="55" t="s">
        <v>1580</v>
      </c>
      <c r="E1356" s="51" t="s">
        <v>1638</v>
      </c>
      <c r="F1356" s="51">
        <v>7</v>
      </c>
      <c r="G1356" s="51" t="s">
        <v>2</v>
      </c>
      <c r="H1356" s="73">
        <v>2000000</v>
      </c>
      <c r="I1356" s="51" t="s">
        <v>1632</v>
      </c>
      <c r="J1356" s="51" t="s">
        <v>1633</v>
      </c>
      <c r="K1356" s="51" t="s">
        <v>1583</v>
      </c>
      <c r="L1356" s="89" t="s">
        <v>1584</v>
      </c>
    </row>
    <row r="1357" spans="2:12" s="36" customFormat="1" ht="30" customHeight="1" x14ac:dyDescent="0.3">
      <c r="B1357" s="88">
        <v>1350</v>
      </c>
      <c r="C1357" s="51" t="s">
        <v>418</v>
      </c>
      <c r="D1357" s="55" t="s">
        <v>1580</v>
      </c>
      <c r="E1357" s="55" t="s">
        <v>380</v>
      </c>
      <c r="F1357" s="55">
        <v>9</v>
      </c>
      <c r="G1357" s="55" t="s">
        <v>1</v>
      </c>
      <c r="H1357" s="72">
        <v>11000000</v>
      </c>
      <c r="I1357" s="55" t="s">
        <v>1603</v>
      </c>
      <c r="J1357" s="55" t="s">
        <v>1604</v>
      </c>
      <c r="K1357" s="55" t="s">
        <v>367</v>
      </c>
      <c r="L1357" s="90" t="s">
        <v>10</v>
      </c>
    </row>
    <row r="1358" spans="2:12" s="36" customFormat="1" ht="30" customHeight="1" x14ac:dyDescent="0.3">
      <c r="B1358" s="88">
        <v>1351</v>
      </c>
      <c r="C1358" s="51" t="s">
        <v>418</v>
      </c>
      <c r="D1358" s="55" t="s">
        <v>1580</v>
      </c>
      <c r="E1358" s="51" t="s">
        <v>404</v>
      </c>
      <c r="F1358" s="51">
        <v>9</v>
      </c>
      <c r="G1358" s="51" t="s">
        <v>2</v>
      </c>
      <c r="H1358" s="73">
        <v>8240000</v>
      </c>
      <c r="I1358" s="51" t="s">
        <v>1614</v>
      </c>
      <c r="J1358" s="51" t="s">
        <v>364</v>
      </c>
      <c r="K1358" s="55" t="s">
        <v>367</v>
      </c>
      <c r="L1358" s="89" t="s">
        <v>1584</v>
      </c>
    </row>
    <row r="1359" spans="2:12" s="36" customFormat="1" ht="30" customHeight="1" x14ac:dyDescent="0.3">
      <c r="B1359" s="88">
        <v>1352</v>
      </c>
      <c r="C1359" s="51" t="s">
        <v>418</v>
      </c>
      <c r="D1359" s="51" t="s">
        <v>1580</v>
      </c>
      <c r="E1359" s="51" t="s">
        <v>1579</v>
      </c>
      <c r="F1359" s="51">
        <v>10</v>
      </c>
      <c r="G1359" s="51" t="s">
        <v>2</v>
      </c>
      <c r="H1359" s="73">
        <v>3300000</v>
      </c>
      <c r="I1359" s="51" t="s">
        <v>1581</v>
      </c>
      <c r="J1359" s="51" t="s">
        <v>1582</v>
      </c>
      <c r="K1359" s="51" t="s">
        <v>1583</v>
      </c>
      <c r="L1359" s="89" t="s">
        <v>1584</v>
      </c>
    </row>
    <row r="1360" spans="2:12" s="36" customFormat="1" ht="30" customHeight="1" x14ac:dyDescent="0.3">
      <c r="B1360" s="88">
        <v>1353</v>
      </c>
      <c r="C1360" s="51" t="s">
        <v>418</v>
      </c>
      <c r="D1360" s="51" t="s">
        <v>257</v>
      </c>
      <c r="E1360" s="51" t="s">
        <v>370</v>
      </c>
      <c r="F1360" s="51">
        <v>7</v>
      </c>
      <c r="G1360" s="51" t="s">
        <v>1</v>
      </c>
      <c r="H1360" s="73">
        <v>147290759</v>
      </c>
      <c r="I1360" s="51" t="s">
        <v>47</v>
      </c>
      <c r="J1360" s="51" t="s">
        <v>302</v>
      </c>
      <c r="K1360" s="51" t="s">
        <v>415</v>
      </c>
      <c r="L1360" s="89" t="s">
        <v>55</v>
      </c>
    </row>
    <row r="1361" spans="2:12" s="36" customFormat="1" ht="30" customHeight="1" x14ac:dyDescent="0.3">
      <c r="B1361" s="92">
        <v>1354</v>
      </c>
      <c r="C1361" s="57" t="s">
        <v>418</v>
      </c>
      <c r="D1361" s="51" t="s">
        <v>31</v>
      </c>
      <c r="E1361" s="51" t="s">
        <v>2557</v>
      </c>
      <c r="F1361" s="51">
        <v>1</v>
      </c>
      <c r="G1361" s="57" t="s">
        <v>2</v>
      </c>
      <c r="H1361" s="73">
        <v>543847000</v>
      </c>
      <c r="I1361" s="51" t="s">
        <v>62</v>
      </c>
      <c r="J1361" s="51" t="s">
        <v>61</v>
      </c>
      <c r="K1361" s="51" t="s">
        <v>901</v>
      </c>
      <c r="L1361" s="89" t="s">
        <v>898</v>
      </c>
    </row>
    <row r="1362" spans="2:12" s="36" customFormat="1" ht="30" customHeight="1" x14ac:dyDescent="0.3">
      <c r="B1362" s="88">
        <v>1355</v>
      </c>
      <c r="C1362" s="51" t="s">
        <v>418</v>
      </c>
      <c r="D1362" s="51" t="s">
        <v>894</v>
      </c>
      <c r="E1362" s="51" t="s">
        <v>923</v>
      </c>
      <c r="F1362" s="51">
        <v>1</v>
      </c>
      <c r="G1362" s="51" t="s">
        <v>0</v>
      </c>
      <c r="H1362" s="73">
        <v>327600000</v>
      </c>
      <c r="I1362" s="51" t="s">
        <v>919</v>
      </c>
      <c r="J1362" s="51" t="s">
        <v>920</v>
      </c>
      <c r="K1362" s="51" t="s">
        <v>897</v>
      </c>
      <c r="L1362" s="89" t="s">
        <v>898</v>
      </c>
    </row>
    <row r="1363" spans="2:12" s="36" customFormat="1" ht="30" customHeight="1" x14ac:dyDescent="0.3">
      <c r="B1363" s="88">
        <v>1356</v>
      </c>
      <c r="C1363" s="51" t="s">
        <v>418</v>
      </c>
      <c r="D1363" s="51" t="s">
        <v>31</v>
      </c>
      <c r="E1363" s="51" t="s">
        <v>917</v>
      </c>
      <c r="F1363" s="51">
        <v>1</v>
      </c>
      <c r="G1363" s="51" t="s">
        <v>148</v>
      </c>
      <c r="H1363" s="73">
        <v>198000000</v>
      </c>
      <c r="I1363" s="51" t="s">
        <v>912</v>
      </c>
      <c r="J1363" s="51" t="s">
        <v>913</v>
      </c>
      <c r="K1363" s="51" t="s">
        <v>901</v>
      </c>
      <c r="L1363" s="89" t="s">
        <v>102</v>
      </c>
    </row>
    <row r="1364" spans="2:12" s="36" customFormat="1" ht="30" customHeight="1" x14ac:dyDescent="0.3">
      <c r="B1364" s="88">
        <v>1357</v>
      </c>
      <c r="C1364" s="51" t="s">
        <v>418</v>
      </c>
      <c r="D1364" s="51" t="s">
        <v>31</v>
      </c>
      <c r="E1364" s="51" t="s">
        <v>921</v>
      </c>
      <c r="F1364" s="51">
        <v>1</v>
      </c>
      <c r="G1364" s="51" t="s">
        <v>2</v>
      </c>
      <c r="H1364" s="73">
        <v>157000000</v>
      </c>
      <c r="I1364" s="51" t="s">
        <v>62</v>
      </c>
      <c r="J1364" s="51" t="s">
        <v>61</v>
      </c>
      <c r="K1364" s="51" t="s">
        <v>901</v>
      </c>
      <c r="L1364" s="89" t="s">
        <v>898</v>
      </c>
    </row>
    <row r="1365" spans="2:12" s="36" customFormat="1" ht="30" customHeight="1" x14ac:dyDescent="0.3">
      <c r="B1365" s="88">
        <v>1358</v>
      </c>
      <c r="C1365" s="51" t="s">
        <v>418</v>
      </c>
      <c r="D1365" s="51" t="s">
        <v>894</v>
      </c>
      <c r="E1365" s="51" t="s">
        <v>918</v>
      </c>
      <c r="F1365" s="51">
        <v>1</v>
      </c>
      <c r="G1365" s="51" t="s">
        <v>0</v>
      </c>
      <c r="H1365" s="73">
        <v>100000000</v>
      </c>
      <c r="I1365" s="51" t="s">
        <v>919</v>
      </c>
      <c r="J1365" s="51" t="s">
        <v>920</v>
      </c>
      <c r="K1365" s="51" t="s">
        <v>897</v>
      </c>
      <c r="L1365" s="89" t="s">
        <v>898</v>
      </c>
    </row>
    <row r="1366" spans="2:12" s="36" customFormat="1" ht="30" customHeight="1" x14ac:dyDescent="0.3">
      <c r="B1366" s="88">
        <v>1359</v>
      </c>
      <c r="C1366" s="51" t="s">
        <v>418</v>
      </c>
      <c r="D1366" s="51" t="s">
        <v>31</v>
      </c>
      <c r="E1366" s="51" t="s">
        <v>922</v>
      </c>
      <c r="F1366" s="51">
        <v>1</v>
      </c>
      <c r="G1366" s="51" t="s">
        <v>2</v>
      </c>
      <c r="H1366" s="73">
        <v>70000000</v>
      </c>
      <c r="I1366" s="51" t="s">
        <v>62</v>
      </c>
      <c r="J1366" s="51" t="s">
        <v>61</v>
      </c>
      <c r="K1366" s="51" t="s">
        <v>901</v>
      </c>
      <c r="L1366" s="89" t="s">
        <v>898</v>
      </c>
    </row>
    <row r="1367" spans="2:12" s="36" customFormat="1" ht="30" customHeight="1" x14ac:dyDescent="0.3">
      <c r="B1367" s="88">
        <v>1360</v>
      </c>
      <c r="C1367" s="51" t="s">
        <v>418</v>
      </c>
      <c r="D1367" s="55" t="s">
        <v>31</v>
      </c>
      <c r="E1367" s="55" t="s">
        <v>983</v>
      </c>
      <c r="F1367" s="55">
        <v>1</v>
      </c>
      <c r="G1367" s="55" t="s">
        <v>1</v>
      </c>
      <c r="H1367" s="72">
        <v>62700000.000000007</v>
      </c>
      <c r="I1367" s="55" t="s">
        <v>97</v>
      </c>
      <c r="J1367" s="55" t="s">
        <v>11</v>
      </c>
      <c r="K1367" s="55" t="s">
        <v>901</v>
      </c>
      <c r="L1367" s="89" t="s">
        <v>898</v>
      </c>
    </row>
    <row r="1368" spans="2:12" s="36" customFormat="1" ht="30" customHeight="1" x14ac:dyDescent="0.3">
      <c r="B1368" s="88">
        <v>1361</v>
      </c>
      <c r="C1368" s="51" t="s">
        <v>418</v>
      </c>
      <c r="D1368" s="55" t="s">
        <v>894</v>
      </c>
      <c r="E1368" s="55" t="s">
        <v>1005</v>
      </c>
      <c r="F1368" s="55">
        <v>1</v>
      </c>
      <c r="G1368" s="55" t="s">
        <v>2</v>
      </c>
      <c r="H1368" s="72">
        <v>22000000</v>
      </c>
      <c r="I1368" s="55" t="s">
        <v>1003</v>
      </c>
      <c r="J1368" s="55" t="s">
        <v>1004</v>
      </c>
      <c r="K1368" s="55" t="s">
        <v>901</v>
      </c>
      <c r="L1368" s="89" t="s">
        <v>898</v>
      </c>
    </row>
    <row r="1369" spans="2:12" s="36" customFormat="1" ht="30" customHeight="1" x14ac:dyDescent="0.3">
      <c r="B1369" s="88">
        <v>1362</v>
      </c>
      <c r="C1369" s="51" t="s">
        <v>418</v>
      </c>
      <c r="D1369" s="55" t="s">
        <v>31</v>
      </c>
      <c r="E1369" s="55" t="s">
        <v>996</v>
      </c>
      <c r="F1369" s="55">
        <v>1</v>
      </c>
      <c r="G1369" s="55" t="s">
        <v>1</v>
      </c>
      <c r="H1369" s="72">
        <v>15400000</v>
      </c>
      <c r="I1369" s="55" t="s">
        <v>128</v>
      </c>
      <c r="J1369" s="55" t="s">
        <v>140</v>
      </c>
      <c r="K1369" s="55" t="s">
        <v>901</v>
      </c>
      <c r="L1369" s="89" t="s">
        <v>898</v>
      </c>
    </row>
    <row r="1370" spans="2:12" s="36" customFormat="1" ht="30" customHeight="1" x14ac:dyDescent="0.3">
      <c r="B1370" s="88">
        <v>1363</v>
      </c>
      <c r="C1370" s="51" t="s">
        <v>418</v>
      </c>
      <c r="D1370" s="55" t="s">
        <v>894</v>
      </c>
      <c r="E1370" s="55" t="s">
        <v>1006</v>
      </c>
      <c r="F1370" s="55">
        <v>1</v>
      </c>
      <c r="G1370" s="55" t="s">
        <v>2</v>
      </c>
      <c r="H1370" s="72">
        <v>13000000</v>
      </c>
      <c r="I1370" s="55" t="s">
        <v>1003</v>
      </c>
      <c r="J1370" s="55" t="s">
        <v>1004</v>
      </c>
      <c r="K1370" s="55" t="s">
        <v>901</v>
      </c>
      <c r="L1370" s="89" t="s">
        <v>898</v>
      </c>
    </row>
    <row r="1371" spans="2:12" s="36" customFormat="1" ht="30" customHeight="1" x14ac:dyDescent="0.3">
      <c r="B1371" s="88">
        <v>1364</v>
      </c>
      <c r="C1371" s="51" t="s">
        <v>418</v>
      </c>
      <c r="D1371" s="51" t="s">
        <v>894</v>
      </c>
      <c r="E1371" s="51" t="s">
        <v>973</v>
      </c>
      <c r="F1371" s="51">
        <v>2</v>
      </c>
      <c r="G1371" s="51" t="s">
        <v>0</v>
      </c>
      <c r="H1371" s="73">
        <v>120000000</v>
      </c>
      <c r="I1371" s="51" t="s">
        <v>966</v>
      </c>
      <c r="J1371" s="51" t="s">
        <v>967</v>
      </c>
      <c r="K1371" s="51" t="s">
        <v>897</v>
      </c>
      <c r="L1371" s="89" t="s">
        <v>898</v>
      </c>
    </row>
    <row r="1372" spans="2:12" s="36" customFormat="1" ht="30" customHeight="1" x14ac:dyDescent="0.3">
      <c r="B1372" s="88">
        <v>1365</v>
      </c>
      <c r="C1372" s="51" t="s">
        <v>418</v>
      </c>
      <c r="D1372" s="54" t="s">
        <v>894</v>
      </c>
      <c r="E1372" s="51" t="s">
        <v>934</v>
      </c>
      <c r="F1372" s="51">
        <v>2</v>
      </c>
      <c r="G1372" s="51" t="s">
        <v>0</v>
      </c>
      <c r="H1372" s="73">
        <v>19310500</v>
      </c>
      <c r="I1372" s="51" t="s">
        <v>929</v>
      </c>
      <c r="J1372" s="51" t="s">
        <v>930</v>
      </c>
      <c r="K1372" s="51" t="s">
        <v>897</v>
      </c>
      <c r="L1372" s="89" t="s">
        <v>898</v>
      </c>
    </row>
    <row r="1373" spans="2:12" s="36" customFormat="1" ht="30" customHeight="1" x14ac:dyDescent="0.3">
      <c r="B1373" s="88">
        <v>1366</v>
      </c>
      <c r="C1373" s="51" t="s">
        <v>418</v>
      </c>
      <c r="D1373" s="57" t="s">
        <v>894</v>
      </c>
      <c r="E1373" s="57" t="s">
        <v>978</v>
      </c>
      <c r="F1373" s="57">
        <v>2</v>
      </c>
      <c r="G1373" s="51" t="s">
        <v>2</v>
      </c>
      <c r="H1373" s="73">
        <v>4000000</v>
      </c>
      <c r="I1373" s="57" t="s">
        <v>979</v>
      </c>
      <c r="J1373" s="57" t="s">
        <v>980</v>
      </c>
      <c r="K1373" s="51" t="s">
        <v>897</v>
      </c>
      <c r="L1373" s="89" t="s">
        <v>898</v>
      </c>
    </row>
    <row r="1374" spans="2:12" s="36" customFormat="1" ht="30" customHeight="1" x14ac:dyDescent="0.3">
      <c r="B1374" s="88">
        <v>1367</v>
      </c>
      <c r="C1374" s="51" t="s">
        <v>418</v>
      </c>
      <c r="D1374" s="55" t="s">
        <v>31</v>
      </c>
      <c r="E1374" s="55" t="s">
        <v>1011</v>
      </c>
      <c r="F1374" s="55">
        <v>2</v>
      </c>
      <c r="G1374" s="55" t="s">
        <v>2</v>
      </c>
      <c r="H1374" s="73">
        <v>2000000</v>
      </c>
      <c r="I1374" s="51" t="s">
        <v>1012</v>
      </c>
      <c r="J1374" s="51" t="s">
        <v>1013</v>
      </c>
      <c r="K1374" s="51" t="s">
        <v>897</v>
      </c>
      <c r="L1374" s="89" t="s">
        <v>898</v>
      </c>
    </row>
    <row r="1375" spans="2:12" s="36" customFormat="1" ht="30" customHeight="1" x14ac:dyDescent="0.3">
      <c r="B1375" s="88">
        <v>1368</v>
      </c>
      <c r="C1375" s="51" t="s">
        <v>418</v>
      </c>
      <c r="D1375" s="51" t="s">
        <v>894</v>
      </c>
      <c r="E1375" s="51" t="s">
        <v>972</v>
      </c>
      <c r="F1375" s="51">
        <v>3</v>
      </c>
      <c r="G1375" s="51" t="s">
        <v>0</v>
      </c>
      <c r="H1375" s="73">
        <v>52800000.000000007</v>
      </c>
      <c r="I1375" s="51" t="s">
        <v>951</v>
      </c>
      <c r="J1375" s="51" t="s">
        <v>952</v>
      </c>
      <c r="K1375" s="51" t="s">
        <v>897</v>
      </c>
      <c r="L1375" s="89" t="s">
        <v>898</v>
      </c>
    </row>
    <row r="1376" spans="2:12" s="36" customFormat="1" ht="30" customHeight="1" x14ac:dyDescent="0.3">
      <c r="B1376" s="88">
        <v>1369</v>
      </c>
      <c r="C1376" s="51" t="s">
        <v>418</v>
      </c>
      <c r="D1376" s="51" t="s">
        <v>894</v>
      </c>
      <c r="E1376" s="51" t="s">
        <v>937</v>
      </c>
      <c r="F1376" s="51">
        <v>3</v>
      </c>
      <c r="G1376" s="51" t="s">
        <v>2</v>
      </c>
      <c r="H1376" s="73">
        <v>49500000</v>
      </c>
      <c r="I1376" s="51" t="s">
        <v>938</v>
      </c>
      <c r="J1376" s="51" t="s">
        <v>939</v>
      </c>
      <c r="K1376" s="51" t="s">
        <v>897</v>
      </c>
      <c r="L1376" s="89" t="s">
        <v>898</v>
      </c>
    </row>
    <row r="1377" spans="2:12" s="36" customFormat="1" ht="30" customHeight="1" x14ac:dyDescent="0.3">
      <c r="B1377" s="88">
        <v>1370</v>
      </c>
      <c r="C1377" s="51" t="s">
        <v>418</v>
      </c>
      <c r="D1377" s="51" t="s">
        <v>894</v>
      </c>
      <c r="E1377" s="51" t="s">
        <v>957</v>
      </c>
      <c r="F1377" s="51">
        <v>3</v>
      </c>
      <c r="G1377" s="51" t="s">
        <v>0</v>
      </c>
      <c r="H1377" s="73">
        <v>31900000.000000004</v>
      </c>
      <c r="I1377" s="51" t="s">
        <v>951</v>
      </c>
      <c r="J1377" s="51" t="s">
        <v>952</v>
      </c>
      <c r="K1377" s="51" t="s">
        <v>897</v>
      </c>
      <c r="L1377" s="89" t="s">
        <v>898</v>
      </c>
    </row>
    <row r="1378" spans="2:12" s="36" customFormat="1" ht="30" customHeight="1" x14ac:dyDescent="0.3">
      <c r="B1378" s="88">
        <v>1371</v>
      </c>
      <c r="C1378" s="51" t="s">
        <v>418</v>
      </c>
      <c r="D1378" s="51" t="s">
        <v>894</v>
      </c>
      <c r="E1378" s="51" t="s">
        <v>940</v>
      </c>
      <c r="F1378" s="51">
        <v>3</v>
      </c>
      <c r="G1378" s="51" t="s">
        <v>2</v>
      </c>
      <c r="H1378" s="73">
        <v>16500000</v>
      </c>
      <c r="I1378" s="51" t="s">
        <v>938</v>
      </c>
      <c r="J1378" s="51" t="s">
        <v>23</v>
      </c>
      <c r="K1378" s="51" t="s">
        <v>897</v>
      </c>
      <c r="L1378" s="89" t="s">
        <v>898</v>
      </c>
    </row>
    <row r="1379" spans="2:12" s="36" customFormat="1" ht="30" customHeight="1" x14ac:dyDescent="0.3">
      <c r="B1379" s="88">
        <v>1372</v>
      </c>
      <c r="C1379" s="51" t="s">
        <v>418</v>
      </c>
      <c r="D1379" s="51" t="s">
        <v>894</v>
      </c>
      <c r="E1379" s="51" t="s">
        <v>950</v>
      </c>
      <c r="F1379" s="51">
        <v>3</v>
      </c>
      <c r="G1379" s="51" t="s">
        <v>0</v>
      </c>
      <c r="H1379" s="73">
        <v>13200000.000000002</v>
      </c>
      <c r="I1379" s="51" t="s">
        <v>951</v>
      </c>
      <c r="J1379" s="51" t="s">
        <v>952</v>
      </c>
      <c r="K1379" s="51" t="s">
        <v>897</v>
      </c>
      <c r="L1379" s="89" t="s">
        <v>898</v>
      </c>
    </row>
    <row r="1380" spans="2:12" s="36" customFormat="1" ht="30" customHeight="1" x14ac:dyDescent="0.3">
      <c r="B1380" s="88">
        <v>1373</v>
      </c>
      <c r="C1380" s="51" t="s">
        <v>418</v>
      </c>
      <c r="D1380" s="51" t="s">
        <v>894</v>
      </c>
      <c r="E1380" s="51" t="s">
        <v>111</v>
      </c>
      <c r="F1380" s="51">
        <v>3</v>
      </c>
      <c r="G1380" s="51" t="s">
        <v>0</v>
      </c>
      <c r="H1380" s="73">
        <v>11528000</v>
      </c>
      <c r="I1380" s="51" t="s">
        <v>948</v>
      </c>
      <c r="J1380" s="51" t="s">
        <v>949</v>
      </c>
      <c r="K1380" s="51" t="s">
        <v>897</v>
      </c>
      <c r="L1380" s="89" t="s">
        <v>898</v>
      </c>
    </row>
    <row r="1381" spans="2:12" s="36" customFormat="1" ht="30" customHeight="1" x14ac:dyDescent="0.3">
      <c r="B1381" s="88">
        <v>1374</v>
      </c>
      <c r="C1381" s="51" t="s">
        <v>418</v>
      </c>
      <c r="D1381" s="51" t="s">
        <v>894</v>
      </c>
      <c r="E1381" s="51" t="s">
        <v>954</v>
      </c>
      <c r="F1381" s="51">
        <v>3</v>
      </c>
      <c r="G1381" s="51" t="s">
        <v>0</v>
      </c>
      <c r="H1381" s="73">
        <v>7700000.0000000009</v>
      </c>
      <c r="I1381" s="51" t="s">
        <v>951</v>
      </c>
      <c r="J1381" s="51" t="s">
        <v>952</v>
      </c>
      <c r="K1381" s="51" t="s">
        <v>897</v>
      </c>
      <c r="L1381" s="89" t="s">
        <v>898</v>
      </c>
    </row>
    <row r="1382" spans="2:12" s="36" customFormat="1" ht="30" customHeight="1" x14ac:dyDescent="0.3">
      <c r="B1382" s="88">
        <v>1375</v>
      </c>
      <c r="C1382" s="51" t="s">
        <v>418</v>
      </c>
      <c r="D1382" s="51" t="s">
        <v>894</v>
      </c>
      <c r="E1382" s="62" t="s">
        <v>955</v>
      </c>
      <c r="F1382" s="51">
        <v>3</v>
      </c>
      <c r="G1382" s="51" t="s">
        <v>2</v>
      </c>
      <c r="H1382" s="73">
        <v>3850000.0000000005</v>
      </c>
      <c r="I1382" s="51" t="s">
        <v>951</v>
      </c>
      <c r="J1382" s="51" t="s">
        <v>952</v>
      </c>
      <c r="K1382" s="51" t="s">
        <v>897</v>
      </c>
      <c r="L1382" s="89" t="s">
        <v>898</v>
      </c>
    </row>
    <row r="1383" spans="2:12" s="36" customFormat="1" ht="30" customHeight="1" x14ac:dyDescent="0.3">
      <c r="B1383" s="88">
        <v>1376</v>
      </c>
      <c r="C1383" s="51" t="s">
        <v>418</v>
      </c>
      <c r="D1383" s="51" t="s">
        <v>894</v>
      </c>
      <c r="E1383" s="51" t="s">
        <v>964</v>
      </c>
      <c r="F1383" s="51">
        <v>5</v>
      </c>
      <c r="G1383" s="51" t="s">
        <v>0</v>
      </c>
      <c r="H1383" s="73">
        <v>13200000.000000002</v>
      </c>
      <c r="I1383" s="51" t="s">
        <v>951</v>
      </c>
      <c r="J1383" s="51" t="s">
        <v>952</v>
      </c>
      <c r="K1383" s="51" t="s">
        <v>897</v>
      </c>
      <c r="L1383" s="89" t="s">
        <v>898</v>
      </c>
    </row>
    <row r="1384" spans="2:12" s="36" customFormat="1" ht="30" customHeight="1" x14ac:dyDescent="0.3">
      <c r="B1384" s="88">
        <v>1377</v>
      </c>
      <c r="C1384" s="51" t="s">
        <v>418</v>
      </c>
      <c r="D1384" s="51" t="s">
        <v>894</v>
      </c>
      <c r="E1384" s="51" t="s">
        <v>958</v>
      </c>
      <c r="F1384" s="51">
        <v>6</v>
      </c>
      <c r="G1384" s="51" t="s">
        <v>0</v>
      </c>
      <c r="H1384" s="73">
        <v>23100000.000000004</v>
      </c>
      <c r="I1384" s="51" t="s">
        <v>951</v>
      </c>
      <c r="J1384" s="51" t="s">
        <v>952</v>
      </c>
      <c r="K1384" s="51" t="s">
        <v>897</v>
      </c>
      <c r="L1384" s="89" t="s">
        <v>898</v>
      </c>
    </row>
    <row r="1385" spans="2:12" s="36" customFormat="1" ht="30" customHeight="1" x14ac:dyDescent="0.3">
      <c r="B1385" s="88">
        <v>1378</v>
      </c>
      <c r="C1385" s="51" t="s">
        <v>418</v>
      </c>
      <c r="D1385" s="51" t="s">
        <v>894</v>
      </c>
      <c r="E1385" s="51" t="s">
        <v>961</v>
      </c>
      <c r="F1385" s="51">
        <v>6</v>
      </c>
      <c r="G1385" s="51" t="s">
        <v>0</v>
      </c>
      <c r="H1385" s="73">
        <v>23100000.000000004</v>
      </c>
      <c r="I1385" s="51" t="s">
        <v>951</v>
      </c>
      <c r="J1385" s="51" t="s">
        <v>952</v>
      </c>
      <c r="K1385" s="51" t="s">
        <v>897</v>
      </c>
      <c r="L1385" s="89" t="s">
        <v>898</v>
      </c>
    </row>
    <row r="1386" spans="2:12" s="36" customFormat="1" ht="30" customHeight="1" x14ac:dyDescent="0.3">
      <c r="B1386" s="88">
        <v>1379</v>
      </c>
      <c r="C1386" s="51" t="s">
        <v>418</v>
      </c>
      <c r="D1386" s="55" t="s">
        <v>31</v>
      </c>
      <c r="E1386" s="55" t="s">
        <v>999</v>
      </c>
      <c r="F1386" s="55">
        <v>7</v>
      </c>
      <c r="G1386" s="55" t="s">
        <v>1</v>
      </c>
      <c r="H1386" s="72">
        <v>49000000</v>
      </c>
      <c r="I1386" s="55" t="s">
        <v>1000</v>
      </c>
      <c r="J1386" s="55" t="s">
        <v>1001</v>
      </c>
      <c r="K1386" s="55" t="s">
        <v>901</v>
      </c>
      <c r="L1386" s="89" t="s">
        <v>898</v>
      </c>
    </row>
    <row r="1387" spans="2:12" s="36" customFormat="1" ht="30" customHeight="1" x14ac:dyDescent="0.3">
      <c r="B1387" s="88">
        <v>1380</v>
      </c>
      <c r="C1387" s="51" t="s">
        <v>418</v>
      </c>
      <c r="D1387" s="54" t="s">
        <v>894</v>
      </c>
      <c r="E1387" s="51" t="s">
        <v>932</v>
      </c>
      <c r="F1387" s="51">
        <v>7</v>
      </c>
      <c r="G1387" s="51" t="s">
        <v>1</v>
      </c>
      <c r="H1387" s="73">
        <v>14278000</v>
      </c>
      <c r="I1387" s="51" t="s">
        <v>929</v>
      </c>
      <c r="J1387" s="51" t="s">
        <v>930</v>
      </c>
      <c r="K1387" s="51" t="s">
        <v>897</v>
      </c>
      <c r="L1387" s="89" t="s">
        <v>898</v>
      </c>
    </row>
    <row r="1388" spans="2:12" s="48" customFormat="1" ht="30" customHeight="1" x14ac:dyDescent="0.3">
      <c r="B1388" s="88">
        <v>1381</v>
      </c>
      <c r="C1388" s="51" t="s">
        <v>418</v>
      </c>
      <c r="D1388" s="54" t="s">
        <v>894</v>
      </c>
      <c r="E1388" s="51" t="s">
        <v>935</v>
      </c>
      <c r="F1388" s="51">
        <v>7</v>
      </c>
      <c r="G1388" s="51" t="s">
        <v>2</v>
      </c>
      <c r="H1388" s="73">
        <v>11000000</v>
      </c>
      <c r="I1388" s="51" t="s">
        <v>929</v>
      </c>
      <c r="J1388" s="51" t="s">
        <v>930</v>
      </c>
      <c r="K1388" s="51" t="s">
        <v>897</v>
      </c>
      <c r="L1388" s="89" t="s">
        <v>898</v>
      </c>
    </row>
    <row r="1389" spans="2:12" s="33" customFormat="1" ht="30" customHeight="1" x14ac:dyDescent="0.3">
      <c r="B1389" s="88">
        <v>1382</v>
      </c>
      <c r="C1389" s="51" t="s">
        <v>418</v>
      </c>
      <c r="D1389" s="51" t="s">
        <v>894</v>
      </c>
      <c r="E1389" s="51" t="s">
        <v>945</v>
      </c>
      <c r="F1389" s="51">
        <v>7</v>
      </c>
      <c r="G1389" s="51" t="s">
        <v>2</v>
      </c>
      <c r="H1389" s="73">
        <v>11000000</v>
      </c>
      <c r="I1389" s="51" t="s">
        <v>942</v>
      </c>
      <c r="J1389" s="51" t="s">
        <v>943</v>
      </c>
      <c r="K1389" s="51" t="s">
        <v>897</v>
      </c>
      <c r="L1389" s="89" t="s">
        <v>898</v>
      </c>
    </row>
    <row r="1390" spans="2:12" s="33" customFormat="1" ht="30" customHeight="1" x14ac:dyDescent="0.3">
      <c r="B1390" s="88">
        <v>1383</v>
      </c>
      <c r="C1390" s="51" t="s">
        <v>418</v>
      </c>
      <c r="D1390" s="55" t="s">
        <v>31</v>
      </c>
      <c r="E1390" s="55" t="s">
        <v>998</v>
      </c>
      <c r="F1390" s="55">
        <v>7</v>
      </c>
      <c r="G1390" s="55" t="s">
        <v>2</v>
      </c>
      <c r="H1390" s="72">
        <v>9130000</v>
      </c>
      <c r="I1390" s="55" t="s">
        <v>128</v>
      </c>
      <c r="J1390" s="55" t="s">
        <v>140</v>
      </c>
      <c r="K1390" s="55" t="s">
        <v>901</v>
      </c>
      <c r="L1390" s="89" t="s">
        <v>898</v>
      </c>
    </row>
    <row r="1391" spans="2:12" s="33" customFormat="1" ht="30" customHeight="1" x14ac:dyDescent="0.3">
      <c r="B1391" s="88">
        <v>1384</v>
      </c>
      <c r="C1391" s="51" t="s">
        <v>418</v>
      </c>
      <c r="D1391" s="51" t="s">
        <v>894</v>
      </c>
      <c r="E1391" s="51" t="s">
        <v>965</v>
      </c>
      <c r="F1391" s="51">
        <v>7</v>
      </c>
      <c r="G1391" s="51" t="s">
        <v>2</v>
      </c>
      <c r="H1391" s="73">
        <v>2475000</v>
      </c>
      <c r="I1391" s="51" t="s">
        <v>966</v>
      </c>
      <c r="J1391" s="51" t="s">
        <v>967</v>
      </c>
      <c r="K1391" s="51" t="s">
        <v>897</v>
      </c>
      <c r="L1391" s="89" t="s">
        <v>898</v>
      </c>
    </row>
    <row r="1392" spans="2:12" customFormat="1" ht="30" customHeight="1" x14ac:dyDescent="0.3">
      <c r="B1392" s="88">
        <v>1385</v>
      </c>
      <c r="C1392" s="51" t="s">
        <v>418</v>
      </c>
      <c r="D1392" s="54" t="s">
        <v>894</v>
      </c>
      <c r="E1392" s="51" t="s">
        <v>933</v>
      </c>
      <c r="F1392" s="51">
        <v>8</v>
      </c>
      <c r="G1392" s="51" t="s">
        <v>1</v>
      </c>
      <c r="H1392" s="73">
        <v>77000000</v>
      </c>
      <c r="I1392" s="51" t="s">
        <v>929</v>
      </c>
      <c r="J1392" s="51" t="s">
        <v>930</v>
      </c>
      <c r="K1392" s="51" t="s">
        <v>897</v>
      </c>
      <c r="L1392" s="89" t="s">
        <v>898</v>
      </c>
    </row>
    <row r="1393" spans="2:12" customFormat="1" ht="30" customHeight="1" x14ac:dyDescent="0.3">
      <c r="B1393" s="88">
        <v>1386</v>
      </c>
      <c r="C1393" s="51" t="s">
        <v>418</v>
      </c>
      <c r="D1393" s="54" t="s">
        <v>894</v>
      </c>
      <c r="E1393" s="51" t="s">
        <v>936</v>
      </c>
      <c r="F1393" s="51">
        <v>8</v>
      </c>
      <c r="G1393" s="51" t="s">
        <v>2</v>
      </c>
      <c r="H1393" s="73">
        <v>49500000</v>
      </c>
      <c r="I1393" s="51" t="s">
        <v>929</v>
      </c>
      <c r="J1393" s="51" t="s">
        <v>930</v>
      </c>
      <c r="K1393" s="51" t="s">
        <v>897</v>
      </c>
      <c r="L1393" s="89" t="s">
        <v>898</v>
      </c>
    </row>
    <row r="1394" spans="2:12" customFormat="1" ht="30" customHeight="1" x14ac:dyDescent="0.3">
      <c r="B1394" s="88">
        <v>1387</v>
      </c>
      <c r="C1394" s="51" t="s">
        <v>418</v>
      </c>
      <c r="D1394" s="51" t="s">
        <v>894</v>
      </c>
      <c r="E1394" s="61" t="s">
        <v>924</v>
      </c>
      <c r="F1394" s="51">
        <v>8</v>
      </c>
      <c r="G1394" s="51" t="s">
        <v>2</v>
      </c>
      <c r="H1394" s="73">
        <v>15000000</v>
      </c>
      <c r="I1394" s="51" t="s">
        <v>919</v>
      </c>
      <c r="J1394" s="51" t="s">
        <v>920</v>
      </c>
      <c r="K1394" s="51" t="s">
        <v>897</v>
      </c>
      <c r="L1394" s="89" t="s">
        <v>898</v>
      </c>
    </row>
    <row r="1395" spans="2:12" customFormat="1" ht="30" customHeight="1" x14ac:dyDescent="0.3">
      <c r="B1395" s="88">
        <v>1388</v>
      </c>
      <c r="C1395" s="51" t="s">
        <v>418</v>
      </c>
      <c r="D1395" s="51" t="s">
        <v>894</v>
      </c>
      <c r="E1395" s="51" t="s">
        <v>959</v>
      </c>
      <c r="F1395" s="51">
        <v>9</v>
      </c>
      <c r="G1395" s="51" t="s">
        <v>0</v>
      </c>
      <c r="H1395" s="73">
        <v>49500000.000000007</v>
      </c>
      <c r="I1395" s="51" t="s">
        <v>951</v>
      </c>
      <c r="J1395" s="51" t="s">
        <v>952</v>
      </c>
      <c r="K1395" s="51" t="s">
        <v>897</v>
      </c>
      <c r="L1395" s="89" t="s">
        <v>898</v>
      </c>
    </row>
    <row r="1396" spans="2:12" customFormat="1" ht="30" customHeight="1" x14ac:dyDescent="0.3">
      <c r="B1396" s="88">
        <v>1389</v>
      </c>
      <c r="C1396" s="51" t="s">
        <v>418</v>
      </c>
      <c r="D1396" s="51" t="s">
        <v>894</v>
      </c>
      <c r="E1396" s="51" t="s">
        <v>927</v>
      </c>
      <c r="F1396" s="51">
        <v>10</v>
      </c>
      <c r="G1396" s="51" t="s">
        <v>2</v>
      </c>
      <c r="H1396" s="73">
        <v>97500000</v>
      </c>
      <c r="I1396" s="51" t="s">
        <v>919</v>
      </c>
      <c r="J1396" s="51" t="s">
        <v>920</v>
      </c>
      <c r="K1396" s="51" t="s">
        <v>897</v>
      </c>
      <c r="L1396" s="89" t="s">
        <v>898</v>
      </c>
    </row>
    <row r="1397" spans="2:12" customFormat="1" ht="30" customHeight="1" x14ac:dyDescent="0.3">
      <c r="B1397" s="88">
        <v>1390</v>
      </c>
      <c r="C1397" s="51" t="s">
        <v>418</v>
      </c>
      <c r="D1397" s="54" t="s">
        <v>894</v>
      </c>
      <c r="E1397" s="51" t="s">
        <v>928</v>
      </c>
      <c r="F1397" s="51">
        <v>10</v>
      </c>
      <c r="G1397" s="51" t="s">
        <v>0</v>
      </c>
      <c r="H1397" s="73">
        <v>14770800</v>
      </c>
      <c r="I1397" s="51" t="s">
        <v>929</v>
      </c>
      <c r="J1397" s="51" t="s">
        <v>930</v>
      </c>
      <c r="K1397" s="51" t="s">
        <v>897</v>
      </c>
      <c r="L1397" s="89" t="s">
        <v>898</v>
      </c>
    </row>
    <row r="1398" spans="2:12" customFormat="1" ht="30" customHeight="1" x14ac:dyDescent="0.3">
      <c r="B1398" s="88">
        <v>1391</v>
      </c>
      <c r="C1398" s="51" t="s">
        <v>418</v>
      </c>
      <c r="D1398" s="51" t="s">
        <v>894</v>
      </c>
      <c r="E1398" s="51" t="s">
        <v>953</v>
      </c>
      <c r="F1398" s="51">
        <v>10</v>
      </c>
      <c r="G1398" s="51" t="s">
        <v>2</v>
      </c>
      <c r="H1398" s="73">
        <v>4719000</v>
      </c>
      <c r="I1398" s="51" t="s">
        <v>951</v>
      </c>
      <c r="J1398" s="51" t="s">
        <v>952</v>
      </c>
      <c r="K1398" s="51" t="s">
        <v>897</v>
      </c>
      <c r="L1398" s="89" t="s">
        <v>898</v>
      </c>
    </row>
    <row r="1399" spans="2:12" customFormat="1" ht="30" customHeight="1" x14ac:dyDescent="0.3">
      <c r="B1399" s="88">
        <v>1392</v>
      </c>
      <c r="C1399" s="51" t="s">
        <v>418</v>
      </c>
      <c r="D1399" s="51" t="s">
        <v>894</v>
      </c>
      <c r="E1399" s="51" t="s">
        <v>974</v>
      </c>
      <c r="F1399" s="51">
        <v>11</v>
      </c>
      <c r="G1399" s="51" t="s">
        <v>1</v>
      </c>
      <c r="H1399" s="73">
        <v>480000000</v>
      </c>
      <c r="I1399" s="51" t="s">
        <v>966</v>
      </c>
      <c r="J1399" s="51" t="s">
        <v>967</v>
      </c>
      <c r="K1399" s="51" t="s">
        <v>897</v>
      </c>
      <c r="L1399" s="89" t="s">
        <v>898</v>
      </c>
    </row>
    <row r="1400" spans="2:12" customFormat="1" ht="30" customHeight="1" x14ac:dyDescent="0.3">
      <c r="B1400" s="88">
        <v>1393</v>
      </c>
      <c r="C1400" s="51" t="s">
        <v>418</v>
      </c>
      <c r="D1400" s="51" t="s">
        <v>894</v>
      </c>
      <c r="E1400" s="51" t="s">
        <v>960</v>
      </c>
      <c r="F1400" s="51">
        <v>11</v>
      </c>
      <c r="G1400" s="51" t="s">
        <v>0</v>
      </c>
      <c r="H1400" s="73">
        <v>31900000.000000004</v>
      </c>
      <c r="I1400" s="51" t="s">
        <v>951</v>
      </c>
      <c r="J1400" s="51" t="s">
        <v>952</v>
      </c>
      <c r="K1400" s="51" t="s">
        <v>897</v>
      </c>
      <c r="L1400" s="89" t="s">
        <v>898</v>
      </c>
    </row>
    <row r="1401" spans="2:12" customFormat="1" ht="30" customHeight="1" x14ac:dyDescent="0.3">
      <c r="B1401" s="88">
        <v>1394</v>
      </c>
      <c r="C1401" s="51" t="s">
        <v>418</v>
      </c>
      <c r="D1401" s="55" t="s">
        <v>894</v>
      </c>
      <c r="E1401" s="55" t="s">
        <v>991</v>
      </c>
      <c r="F1401" s="55">
        <v>11</v>
      </c>
      <c r="G1401" s="55" t="s">
        <v>0</v>
      </c>
      <c r="H1401" s="72">
        <v>9900000</v>
      </c>
      <c r="I1401" s="55" t="s">
        <v>985</v>
      </c>
      <c r="J1401" s="55" t="s">
        <v>986</v>
      </c>
      <c r="K1401" s="55" t="s">
        <v>897</v>
      </c>
      <c r="L1401" s="89" t="s">
        <v>898</v>
      </c>
    </row>
    <row r="1402" spans="2:12" s="32" customFormat="1" ht="30" customHeight="1" x14ac:dyDescent="0.3">
      <c r="B1402" s="88">
        <v>1395</v>
      </c>
      <c r="C1402" s="51" t="s">
        <v>418</v>
      </c>
      <c r="D1402" s="51" t="s">
        <v>894</v>
      </c>
      <c r="E1402" s="51" t="s">
        <v>956</v>
      </c>
      <c r="F1402" s="51">
        <v>11</v>
      </c>
      <c r="G1402" s="51" t="s">
        <v>0</v>
      </c>
      <c r="H1402" s="73">
        <v>7700000.0000000009</v>
      </c>
      <c r="I1402" s="51" t="s">
        <v>951</v>
      </c>
      <c r="J1402" s="51" t="s">
        <v>952</v>
      </c>
      <c r="K1402" s="51" t="s">
        <v>897</v>
      </c>
      <c r="L1402" s="89" t="s">
        <v>898</v>
      </c>
    </row>
    <row r="1403" spans="2:12" customFormat="1" ht="30" customHeight="1" x14ac:dyDescent="0.3">
      <c r="B1403" s="88">
        <v>1396</v>
      </c>
      <c r="C1403" s="51" t="s">
        <v>418</v>
      </c>
      <c r="D1403" s="51" t="s">
        <v>1889</v>
      </c>
      <c r="E1403" s="55" t="s">
        <v>1958</v>
      </c>
      <c r="F1403" s="55">
        <v>1</v>
      </c>
      <c r="G1403" s="55" t="s">
        <v>2</v>
      </c>
      <c r="H1403" s="73">
        <v>494010000</v>
      </c>
      <c r="I1403" s="55" t="s">
        <v>117</v>
      </c>
      <c r="J1403" s="55" t="s">
        <v>133</v>
      </c>
      <c r="K1403" s="55" t="s">
        <v>1940</v>
      </c>
      <c r="L1403" s="90" t="s">
        <v>64</v>
      </c>
    </row>
    <row r="1404" spans="2:12" customFormat="1" ht="30" customHeight="1" x14ac:dyDescent="0.3">
      <c r="B1404" s="92">
        <v>1397</v>
      </c>
      <c r="C1404" s="57" t="s">
        <v>418</v>
      </c>
      <c r="D1404" s="51" t="s">
        <v>1889</v>
      </c>
      <c r="E1404" s="57" t="s">
        <v>1951</v>
      </c>
      <c r="F1404" s="57">
        <v>1</v>
      </c>
      <c r="G1404" s="57" t="s">
        <v>2</v>
      </c>
      <c r="H1404" s="74">
        <v>44000000</v>
      </c>
      <c r="I1404" s="57" t="s">
        <v>119</v>
      </c>
      <c r="J1404" s="57" t="s">
        <v>333</v>
      </c>
      <c r="K1404" s="57" t="s">
        <v>1940</v>
      </c>
      <c r="L1404" s="91" t="s">
        <v>64</v>
      </c>
    </row>
    <row r="1405" spans="2:12" customFormat="1" ht="30" customHeight="1" x14ac:dyDescent="0.3">
      <c r="B1405" s="88">
        <v>1398</v>
      </c>
      <c r="C1405" s="51" t="s">
        <v>418</v>
      </c>
      <c r="D1405" s="55" t="s">
        <v>68</v>
      </c>
      <c r="E1405" s="55" t="s">
        <v>386</v>
      </c>
      <c r="F1405" s="55">
        <v>1</v>
      </c>
      <c r="G1405" s="55" t="s">
        <v>2</v>
      </c>
      <c r="H1405" s="73">
        <v>22000000</v>
      </c>
      <c r="I1405" s="55" t="s">
        <v>117</v>
      </c>
      <c r="J1405" s="55" t="s">
        <v>133</v>
      </c>
      <c r="K1405" s="55" t="s">
        <v>1940</v>
      </c>
      <c r="L1405" s="90" t="s">
        <v>64</v>
      </c>
    </row>
    <row r="1406" spans="2:12" s="28" customFormat="1" ht="30" customHeight="1" x14ac:dyDescent="0.3">
      <c r="B1406" s="88">
        <v>1399</v>
      </c>
      <c r="C1406" s="51" t="s">
        <v>418</v>
      </c>
      <c r="D1406" s="55" t="s">
        <v>68</v>
      </c>
      <c r="E1406" s="64" t="s">
        <v>1901</v>
      </c>
      <c r="F1406" s="55">
        <v>2</v>
      </c>
      <c r="G1406" s="55" t="s">
        <v>1</v>
      </c>
      <c r="H1406" s="72">
        <v>100000000</v>
      </c>
      <c r="I1406" s="64" t="s">
        <v>71</v>
      </c>
      <c r="J1406" s="64" t="s">
        <v>72</v>
      </c>
      <c r="K1406" s="64" t="s">
        <v>1896</v>
      </c>
      <c r="L1406" s="93" t="s">
        <v>64</v>
      </c>
    </row>
    <row r="1407" spans="2:12" customFormat="1" ht="30" customHeight="1" x14ac:dyDescent="0.3">
      <c r="B1407" s="88">
        <v>1400</v>
      </c>
      <c r="C1407" s="51" t="s">
        <v>418</v>
      </c>
      <c r="D1407" s="55" t="s">
        <v>1889</v>
      </c>
      <c r="E1407" s="64" t="s">
        <v>1899</v>
      </c>
      <c r="F1407" s="55">
        <v>2</v>
      </c>
      <c r="G1407" s="55" t="s">
        <v>2</v>
      </c>
      <c r="H1407" s="72">
        <v>15000000</v>
      </c>
      <c r="I1407" s="64" t="s">
        <v>1900</v>
      </c>
      <c r="J1407" s="64" t="s">
        <v>72</v>
      </c>
      <c r="K1407" s="64" t="s">
        <v>1896</v>
      </c>
      <c r="L1407" s="93" t="s">
        <v>64</v>
      </c>
    </row>
    <row r="1408" spans="2:12" customFormat="1" ht="30" customHeight="1" x14ac:dyDescent="0.3">
      <c r="B1408" s="88">
        <v>1401</v>
      </c>
      <c r="C1408" s="51" t="s">
        <v>418</v>
      </c>
      <c r="D1408" s="51" t="s">
        <v>1889</v>
      </c>
      <c r="E1408" s="51" t="s">
        <v>1894</v>
      </c>
      <c r="F1408" s="51">
        <v>2</v>
      </c>
      <c r="G1408" s="51" t="s">
        <v>762</v>
      </c>
      <c r="H1408" s="73">
        <v>3641000</v>
      </c>
      <c r="I1408" s="51" t="s">
        <v>1890</v>
      </c>
      <c r="J1408" s="51" t="s">
        <v>1891</v>
      </c>
      <c r="K1408" s="51" t="s">
        <v>1373</v>
      </c>
      <c r="L1408" s="89" t="s">
        <v>1892</v>
      </c>
    </row>
    <row r="1409" spans="2:12" customFormat="1" ht="30" customHeight="1" x14ac:dyDescent="0.3">
      <c r="B1409" s="92">
        <v>1402</v>
      </c>
      <c r="C1409" s="57" t="s">
        <v>418</v>
      </c>
      <c r="D1409" s="51" t="s">
        <v>1889</v>
      </c>
      <c r="E1409" s="57" t="s">
        <v>1949</v>
      </c>
      <c r="F1409" s="57">
        <v>3</v>
      </c>
      <c r="G1409" s="57" t="s">
        <v>0</v>
      </c>
      <c r="H1409" s="74">
        <v>56500000</v>
      </c>
      <c r="I1409" s="57" t="s">
        <v>119</v>
      </c>
      <c r="J1409" s="57" t="s">
        <v>333</v>
      </c>
      <c r="K1409" s="57" t="s">
        <v>1940</v>
      </c>
      <c r="L1409" s="91" t="s">
        <v>64</v>
      </c>
    </row>
    <row r="1410" spans="2:12" customFormat="1" ht="30" customHeight="1" x14ac:dyDescent="0.3">
      <c r="B1410" s="88">
        <v>1403</v>
      </c>
      <c r="C1410" s="51" t="s">
        <v>418</v>
      </c>
      <c r="D1410" s="55" t="s">
        <v>68</v>
      </c>
      <c r="E1410" s="51" t="s">
        <v>1931</v>
      </c>
      <c r="F1410" s="51">
        <v>3</v>
      </c>
      <c r="G1410" s="51" t="s">
        <v>0</v>
      </c>
      <c r="H1410" s="73">
        <v>33000000</v>
      </c>
      <c r="I1410" s="51" t="s">
        <v>1932</v>
      </c>
      <c r="J1410" s="51" t="s">
        <v>1933</v>
      </c>
      <c r="K1410" s="51" t="s">
        <v>1896</v>
      </c>
      <c r="L1410" s="89" t="s">
        <v>1897</v>
      </c>
    </row>
    <row r="1411" spans="2:12" customFormat="1" ht="30" customHeight="1" x14ac:dyDescent="0.3">
      <c r="B1411" s="92">
        <v>1404</v>
      </c>
      <c r="C1411" s="57" t="s">
        <v>418</v>
      </c>
      <c r="D1411" s="55" t="s">
        <v>68</v>
      </c>
      <c r="E1411" s="57" t="s">
        <v>846</v>
      </c>
      <c r="F1411" s="57">
        <v>3</v>
      </c>
      <c r="G1411" s="57" t="s">
        <v>0</v>
      </c>
      <c r="H1411" s="74">
        <v>33000000</v>
      </c>
      <c r="I1411" s="57" t="s">
        <v>119</v>
      </c>
      <c r="J1411" s="57" t="s">
        <v>333</v>
      </c>
      <c r="K1411" s="57" t="s">
        <v>1896</v>
      </c>
      <c r="L1411" s="91" t="s">
        <v>1897</v>
      </c>
    </row>
    <row r="1412" spans="2:12" customFormat="1" ht="30" customHeight="1" x14ac:dyDescent="0.3">
      <c r="B1412" s="92">
        <v>1405</v>
      </c>
      <c r="C1412" s="57" t="s">
        <v>418</v>
      </c>
      <c r="D1412" s="51" t="s">
        <v>1889</v>
      </c>
      <c r="E1412" s="57" t="s">
        <v>1950</v>
      </c>
      <c r="F1412" s="57">
        <v>3</v>
      </c>
      <c r="G1412" s="57" t="s">
        <v>0</v>
      </c>
      <c r="H1412" s="74">
        <v>11000000</v>
      </c>
      <c r="I1412" s="57" t="s">
        <v>119</v>
      </c>
      <c r="J1412" s="57" t="s">
        <v>333</v>
      </c>
      <c r="K1412" s="57" t="s">
        <v>1940</v>
      </c>
      <c r="L1412" s="91" t="s">
        <v>64</v>
      </c>
    </row>
    <row r="1413" spans="2:12" customFormat="1" ht="30" customHeight="1" x14ac:dyDescent="0.3">
      <c r="B1413" s="88">
        <v>1406</v>
      </c>
      <c r="C1413" s="51" t="s">
        <v>418</v>
      </c>
      <c r="D1413" s="51" t="s">
        <v>1889</v>
      </c>
      <c r="E1413" s="55" t="s">
        <v>384</v>
      </c>
      <c r="F1413" s="55">
        <v>3</v>
      </c>
      <c r="G1413" s="55" t="s">
        <v>0</v>
      </c>
      <c r="H1413" s="73">
        <v>11000000</v>
      </c>
      <c r="I1413" s="55" t="s">
        <v>104</v>
      </c>
      <c r="J1413" s="55" t="s">
        <v>12</v>
      </c>
      <c r="K1413" s="55" t="s">
        <v>1940</v>
      </c>
      <c r="L1413" s="90" t="s">
        <v>64</v>
      </c>
    </row>
    <row r="1414" spans="2:12" customFormat="1" ht="30" customHeight="1" x14ac:dyDescent="0.3">
      <c r="B1414" s="88">
        <v>1407</v>
      </c>
      <c r="C1414" s="51" t="s">
        <v>418</v>
      </c>
      <c r="D1414" s="51" t="s">
        <v>1889</v>
      </c>
      <c r="E1414" s="51" t="s">
        <v>1962</v>
      </c>
      <c r="F1414" s="51">
        <v>3</v>
      </c>
      <c r="G1414" s="51" t="s">
        <v>0</v>
      </c>
      <c r="H1414" s="73">
        <v>3600000</v>
      </c>
      <c r="I1414" s="51" t="s">
        <v>334</v>
      </c>
      <c r="J1414" s="51" t="s">
        <v>79</v>
      </c>
      <c r="K1414" s="51" t="s">
        <v>1896</v>
      </c>
      <c r="L1414" s="89" t="s">
        <v>1897</v>
      </c>
    </row>
    <row r="1415" spans="2:12" customFormat="1" ht="30" customHeight="1" x14ac:dyDescent="0.3">
      <c r="B1415" s="92">
        <v>1408</v>
      </c>
      <c r="C1415" s="57" t="s">
        <v>418</v>
      </c>
      <c r="D1415" s="55" t="s">
        <v>1889</v>
      </c>
      <c r="E1415" s="64" t="s">
        <v>2556</v>
      </c>
      <c r="F1415" s="64">
        <v>4</v>
      </c>
      <c r="G1415" s="64" t="s">
        <v>2</v>
      </c>
      <c r="H1415" s="74">
        <v>467461500</v>
      </c>
      <c r="I1415" s="64" t="s">
        <v>117</v>
      </c>
      <c r="J1415" s="64" t="s">
        <v>133</v>
      </c>
      <c r="K1415" s="64" t="s">
        <v>1940</v>
      </c>
      <c r="L1415" s="93" t="s">
        <v>64</v>
      </c>
    </row>
    <row r="1416" spans="2:12" customFormat="1" ht="30" customHeight="1" x14ac:dyDescent="0.3">
      <c r="B1416" s="88">
        <v>1409</v>
      </c>
      <c r="C1416" s="51" t="s">
        <v>418</v>
      </c>
      <c r="D1416" s="55" t="s">
        <v>68</v>
      </c>
      <c r="E1416" s="64" t="s">
        <v>139</v>
      </c>
      <c r="F1416" s="55">
        <v>4</v>
      </c>
      <c r="G1416" s="55" t="s">
        <v>2</v>
      </c>
      <c r="H1416" s="72">
        <v>250000000</v>
      </c>
      <c r="I1416" s="64" t="s">
        <v>71</v>
      </c>
      <c r="J1416" s="64" t="s">
        <v>72</v>
      </c>
      <c r="K1416" s="64" t="s">
        <v>1896</v>
      </c>
      <c r="L1416" s="93" t="s">
        <v>64</v>
      </c>
    </row>
    <row r="1417" spans="2:12" s="27" customFormat="1" ht="30" customHeight="1" x14ac:dyDescent="0.3">
      <c r="B1417" s="88">
        <v>1410</v>
      </c>
      <c r="C1417" s="51" t="s">
        <v>418</v>
      </c>
      <c r="D1417" s="51" t="s">
        <v>1889</v>
      </c>
      <c r="E1417" s="57" t="s">
        <v>1937</v>
      </c>
      <c r="F1417" s="51">
        <v>4</v>
      </c>
      <c r="G1417" s="51" t="s">
        <v>0</v>
      </c>
      <c r="H1417" s="73">
        <v>84590000</v>
      </c>
      <c r="I1417" s="51" t="s">
        <v>1932</v>
      </c>
      <c r="J1417" s="51" t="s">
        <v>1933</v>
      </c>
      <c r="K1417" s="51" t="s">
        <v>1896</v>
      </c>
      <c r="L1417" s="89" t="s">
        <v>1897</v>
      </c>
    </row>
    <row r="1418" spans="2:12" s="39" customFormat="1" ht="30" customHeight="1" x14ac:dyDescent="0.3">
      <c r="B1418" s="88">
        <v>1411</v>
      </c>
      <c r="C1418" s="51" t="s">
        <v>418</v>
      </c>
      <c r="D1418" s="55" t="s">
        <v>68</v>
      </c>
      <c r="E1418" s="55" t="s">
        <v>1914</v>
      </c>
      <c r="F1418" s="55">
        <v>4</v>
      </c>
      <c r="G1418" s="55" t="s">
        <v>1</v>
      </c>
      <c r="H1418" s="72">
        <f>50000000*1.1</f>
        <v>55000000.000000007</v>
      </c>
      <c r="I1418" s="55" t="s">
        <v>1915</v>
      </c>
      <c r="J1418" s="55" t="s">
        <v>1916</v>
      </c>
      <c r="K1418" s="55" t="s">
        <v>1896</v>
      </c>
      <c r="L1418" s="90" t="s">
        <v>1897</v>
      </c>
    </row>
    <row r="1419" spans="2:12" s="39" customFormat="1" ht="30" customHeight="1" x14ac:dyDescent="0.3">
      <c r="B1419" s="88">
        <v>1412</v>
      </c>
      <c r="C1419" s="51" t="s">
        <v>418</v>
      </c>
      <c r="D1419" s="55" t="s">
        <v>68</v>
      </c>
      <c r="E1419" s="57" t="s">
        <v>1934</v>
      </c>
      <c r="F1419" s="51">
        <v>4</v>
      </c>
      <c r="G1419" s="51" t="s">
        <v>1</v>
      </c>
      <c r="H1419" s="73">
        <v>11000000</v>
      </c>
      <c r="I1419" s="51" t="s">
        <v>1932</v>
      </c>
      <c r="J1419" s="51" t="s">
        <v>1933</v>
      </c>
      <c r="K1419" s="51" t="s">
        <v>1896</v>
      </c>
      <c r="L1419" s="89" t="s">
        <v>1897</v>
      </c>
    </row>
    <row r="1420" spans="2:12" s="39" customFormat="1" ht="30" customHeight="1" x14ac:dyDescent="0.3">
      <c r="B1420" s="88">
        <v>1413</v>
      </c>
      <c r="C1420" s="51" t="s">
        <v>418</v>
      </c>
      <c r="D1420" s="51" t="s">
        <v>1889</v>
      </c>
      <c r="E1420" s="51" t="s">
        <v>1963</v>
      </c>
      <c r="F1420" s="51">
        <v>4</v>
      </c>
      <c r="G1420" s="51" t="s">
        <v>0</v>
      </c>
      <c r="H1420" s="73">
        <v>11000000</v>
      </c>
      <c r="I1420" s="51" t="s">
        <v>334</v>
      </c>
      <c r="J1420" s="51" t="s">
        <v>79</v>
      </c>
      <c r="K1420" s="51" t="s">
        <v>1896</v>
      </c>
      <c r="L1420" s="89" t="s">
        <v>1897</v>
      </c>
    </row>
    <row r="1421" spans="2:12" s="39" customFormat="1" ht="30" customHeight="1" x14ac:dyDescent="0.3">
      <c r="B1421" s="88">
        <v>1414</v>
      </c>
      <c r="C1421" s="51" t="s">
        <v>418</v>
      </c>
      <c r="D1421" s="51" t="s">
        <v>1889</v>
      </c>
      <c r="E1421" s="55" t="s">
        <v>1911</v>
      </c>
      <c r="F1421" s="55">
        <v>4</v>
      </c>
      <c r="G1421" s="55" t="s">
        <v>2</v>
      </c>
      <c r="H1421" s="72">
        <v>5000000</v>
      </c>
      <c r="I1421" s="55" t="s">
        <v>35</v>
      </c>
      <c r="J1421" s="55" t="s">
        <v>75</v>
      </c>
      <c r="K1421" s="55" t="s">
        <v>1896</v>
      </c>
      <c r="L1421" s="90" t="s">
        <v>1897</v>
      </c>
    </row>
    <row r="1422" spans="2:12" s="39" customFormat="1" ht="30" customHeight="1" x14ac:dyDescent="0.3">
      <c r="B1422" s="88">
        <v>1415</v>
      </c>
      <c r="C1422" s="51" t="s">
        <v>418</v>
      </c>
      <c r="D1422" s="55" t="s">
        <v>68</v>
      </c>
      <c r="E1422" s="55" t="s">
        <v>1913</v>
      </c>
      <c r="F1422" s="55">
        <v>5</v>
      </c>
      <c r="G1422" s="55" t="s">
        <v>1</v>
      </c>
      <c r="H1422" s="72">
        <v>10000000</v>
      </c>
      <c r="I1422" s="55" t="s">
        <v>35</v>
      </c>
      <c r="J1422" s="55" t="s">
        <v>75</v>
      </c>
      <c r="K1422" s="55" t="s">
        <v>1896</v>
      </c>
      <c r="L1422" s="90" t="s">
        <v>1897</v>
      </c>
    </row>
    <row r="1423" spans="2:12" s="32" customFormat="1" ht="30" customHeight="1" x14ac:dyDescent="0.3">
      <c r="B1423" s="88">
        <v>1416</v>
      </c>
      <c r="C1423" s="51" t="s">
        <v>418</v>
      </c>
      <c r="D1423" s="55" t="s">
        <v>68</v>
      </c>
      <c r="E1423" s="55" t="s">
        <v>385</v>
      </c>
      <c r="F1423" s="55">
        <v>6</v>
      </c>
      <c r="G1423" s="55" t="s">
        <v>2</v>
      </c>
      <c r="H1423" s="73">
        <v>33000000</v>
      </c>
      <c r="I1423" s="55" t="s">
        <v>104</v>
      </c>
      <c r="J1423" s="55" t="s">
        <v>12</v>
      </c>
      <c r="K1423" s="55" t="s">
        <v>1940</v>
      </c>
      <c r="L1423" s="90" t="s">
        <v>64</v>
      </c>
    </row>
    <row r="1424" spans="2:12" customFormat="1" ht="30" customHeight="1" x14ac:dyDescent="0.3">
      <c r="B1424" s="88">
        <v>1417</v>
      </c>
      <c r="C1424" s="51" t="s">
        <v>418</v>
      </c>
      <c r="D1424" s="51" t="s">
        <v>1889</v>
      </c>
      <c r="E1424" s="64" t="s">
        <v>1903</v>
      </c>
      <c r="F1424" s="55">
        <v>6</v>
      </c>
      <c r="G1424" s="55" t="s">
        <v>2</v>
      </c>
      <c r="H1424" s="72">
        <v>15000000</v>
      </c>
      <c r="I1424" s="64" t="s">
        <v>1900</v>
      </c>
      <c r="J1424" s="64" t="s">
        <v>72</v>
      </c>
      <c r="K1424" s="64" t="s">
        <v>1896</v>
      </c>
      <c r="L1424" s="93" t="s">
        <v>64</v>
      </c>
    </row>
    <row r="1425" spans="2:12" customFormat="1" ht="30" customHeight="1" x14ac:dyDescent="0.3">
      <c r="B1425" s="88">
        <v>1418</v>
      </c>
      <c r="C1425" s="51" t="s">
        <v>418</v>
      </c>
      <c r="D1425" s="51" t="s">
        <v>1889</v>
      </c>
      <c r="E1425" s="57" t="s">
        <v>1898</v>
      </c>
      <c r="F1425" s="51">
        <v>6</v>
      </c>
      <c r="G1425" s="51" t="s">
        <v>762</v>
      </c>
      <c r="H1425" s="73">
        <v>2200000</v>
      </c>
      <c r="I1425" s="51" t="s">
        <v>1896</v>
      </c>
      <c r="J1425" s="51" t="s">
        <v>1897</v>
      </c>
      <c r="K1425" s="51" t="s">
        <v>1896</v>
      </c>
      <c r="L1425" s="89" t="s">
        <v>1897</v>
      </c>
    </row>
    <row r="1426" spans="2:12" customFormat="1" ht="30" customHeight="1" x14ac:dyDescent="0.3">
      <c r="B1426" s="88">
        <v>1419</v>
      </c>
      <c r="C1426" s="51" t="s">
        <v>418</v>
      </c>
      <c r="D1426" s="55" t="s">
        <v>1889</v>
      </c>
      <c r="E1426" s="55" t="s">
        <v>1912</v>
      </c>
      <c r="F1426" s="55">
        <v>9</v>
      </c>
      <c r="G1426" s="55" t="s">
        <v>2</v>
      </c>
      <c r="H1426" s="72">
        <v>5000000</v>
      </c>
      <c r="I1426" s="55" t="s">
        <v>35</v>
      </c>
      <c r="J1426" s="55" t="s">
        <v>75</v>
      </c>
      <c r="K1426" s="55" t="s">
        <v>1896</v>
      </c>
      <c r="L1426" s="90" t="s">
        <v>1897</v>
      </c>
    </row>
    <row r="1427" spans="2:12" customFormat="1" ht="30" customHeight="1" x14ac:dyDescent="0.3">
      <c r="B1427" s="88">
        <v>1420</v>
      </c>
      <c r="C1427" s="51" t="s">
        <v>418</v>
      </c>
      <c r="D1427" s="51" t="s">
        <v>1889</v>
      </c>
      <c r="E1427" s="51" t="s">
        <v>1939</v>
      </c>
      <c r="F1427" s="51">
        <v>10</v>
      </c>
      <c r="G1427" s="51" t="s">
        <v>2</v>
      </c>
      <c r="H1427" s="73">
        <v>55000000</v>
      </c>
      <c r="I1427" s="51" t="s">
        <v>1932</v>
      </c>
      <c r="J1427" s="51" t="s">
        <v>1933</v>
      </c>
      <c r="K1427" s="51" t="s">
        <v>1940</v>
      </c>
      <c r="L1427" s="89" t="s">
        <v>64</v>
      </c>
    </row>
    <row r="1428" spans="2:12" customFormat="1" ht="30" customHeight="1" x14ac:dyDescent="0.3">
      <c r="B1428" s="88">
        <v>1421</v>
      </c>
      <c r="C1428" s="51" t="s">
        <v>418</v>
      </c>
      <c r="D1428" s="51" t="s">
        <v>1889</v>
      </c>
      <c r="E1428" s="51" t="s">
        <v>1941</v>
      </c>
      <c r="F1428" s="51">
        <v>10</v>
      </c>
      <c r="G1428" s="51" t="s">
        <v>0</v>
      </c>
      <c r="H1428" s="73">
        <v>11000000</v>
      </c>
      <c r="I1428" s="51" t="s">
        <v>1932</v>
      </c>
      <c r="J1428" s="51" t="s">
        <v>1933</v>
      </c>
      <c r="K1428" s="51" t="s">
        <v>1940</v>
      </c>
      <c r="L1428" s="89" t="s">
        <v>64</v>
      </c>
    </row>
    <row r="1429" spans="2:12" customFormat="1" ht="30" customHeight="1" x14ac:dyDescent="0.3">
      <c r="B1429" s="88">
        <v>1422</v>
      </c>
      <c r="C1429" s="51" t="s">
        <v>418</v>
      </c>
      <c r="D1429" s="55" t="s">
        <v>68</v>
      </c>
      <c r="E1429" s="57" t="s">
        <v>1935</v>
      </c>
      <c r="F1429" s="51">
        <v>11</v>
      </c>
      <c r="G1429" s="51" t="s">
        <v>1</v>
      </c>
      <c r="H1429" s="73">
        <v>5500000</v>
      </c>
      <c r="I1429" s="51" t="s">
        <v>1932</v>
      </c>
      <c r="J1429" s="51" t="s">
        <v>1933</v>
      </c>
      <c r="K1429" s="51" t="s">
        <v>1896</v>
      </c>
      <c r="L1429" s="89" t="s">
        <v>1897</v>
      </c>
    </row>
    <row r="1430" spans="2:12" customFormat="1" ht="30" customHeight="1" x14ac:dyDescent="0.3">
      <c r="B1430" s="88">
        <v>1423</v>
      </c>
      <c r="C1430" s="51" t="s">
        <v>418</v>
      </c>
      <c r="D1430" s="51" t="s">
        <v>1889</v>
      </c>
      <c r="E1430" s="57" t="s">
        <v>1895</v>
      </c>
      <c r="F1430" s="51">
        <v>11</v>
      </c>
      <c r="G1430" s="51" t="s">
        <v>762</v>
      </c>
      <c r="H1430" s="73">
        <v>5400000</v>
      </c>
      <c r="I1430" s="51" t="s">
        <v>1896</v>
      </c>
      <c r="J1430" s="51" t="s">
        <v>1897</v>
      </c>
      <c r="K1430" s="51" t="s">
        <v>1896</v>
      </c>
      <c r="L1430" s="89" t="s">
        <v>1897</v>
      </c>
    </row>
    <row r="1431" spans="2:12" customFormat="1" ht="30" customHeight="1" x14ac:dyDescent="0.3">
      <c r="B1431" s="88">
        <v>1424</v>
      </c>
      <c r="C1431" s="51" t="s">
        <v>418</v>
      </c>
      <c r="D1431" s="55" t="s">
        <v>26</v>
      </c>
      <c r="E1431" s="55" t="s">
        <v>2325</v>
      </c>
      <c r="F1431" s="55">
        <v>1</v>
      </c>
      <c r="G1431" s="55" t="s">
        <v>2</v>
      </c>
      <c r="H1431" s="72">
        <v>7755000</v>
      </c>
      <c r="I1431" s="55" t="s">
        <v>2326</v>
      </c>
      <c r="J1431" s="55" t="s">
        <v>2327</v>
      </c>
      <c r="K1431" s="55" t="s">
        <v>2328</v>
      </c>
      <c r="L1431" s="90" t="s">
        <v>2329</v>
      </c>
    </row>
    <row r="1432" spans="2:12" customFormat="1" ht="30" customHeight="1" x14ac:dyDescent="0.3">
      <c r="B1432" s="88">
        <v>1425</v>
      </c>
      <c r="C1432" s="51" t="s">
        <v>418</v>
      </c>
      <c r="D1432" s="55" t="s">
        <v>2322</v>
      </c>
      <c r="E1432" s="55" t="s">
        <v>2331</v>
      </c>
      <c r="F1432" s="55">
        <v>2</v>
      </c>
      <c r="G1432" s="55" t="s">
        <v>2</v>
      </c>
      <c r="H1432" s="72">
        <v>2200000</v>
      </c>
      <c r="I1432" s="55" t="s">
        <v>2326</v>
      </c>
      <c r="J1432" s="55" t="s">
        <v>2327</v>
      </c>
      <c r="K1432" s="55" t="s">
        <v>2328</v>
      </c>
      <c r="L1432" s="90" t="s">
        <v>2329</v>
      </c>
    </row>
    <row r="1433" spans="2:12" customFormat="1" ht="30" customHeight="1" x14ac:dyDescent="0.3">
      <c r="B1433" s="88">
        <v>1426</v>
      </c>
      <c r="C1433" s="51" t="s">
        <v>418</v>
      </c>
      <c r="D1433" s="55" t="s">
        <v>2322</v>
      </c>
      <c r="E1433" s="55" t="s">
        <v>2336</v>
      </c>
      <c r="F1433" s="55">
        <v>3</v>
      </c>
      <c r="G1433" s="55" t="s">
        <v>1</v>
      </c>
      <c r="H1433" s="72">
        <v>6600000</v>
      </c>
      <c r="I1433" s="55" t="s">
        <v>2326</v>
      </c>
      <c r="J1433" s="55" t="s">
        <v>2327</v>
      </c>
      <c r="K1433" s="55" t="s">
        <v>2328</v>
      </c>
      <c r="L1433" s="90" t="s">
        <v>2329</v>
      </c>
    </row>
    <row r="1434" spans="2:12" customFormat="1" ht="30" customHeight="1" x14ac:dyDescent="0.3">
      <c r="B1434" s="88">
        <v>1427</v>
      </c>
      <c r="C1434" s="51" t="s">
        <v>418</v>
      </c>
      <c r="D1434" s="55" t="s">
        <v>2322</v>
      </c>
      <c r="E1434" s="55" t="s">
        <v>2337</v>
      </c>
      <c r="F1434" s="55">
        <v>3</v>
      </c>
      <c r="G1434" s="55" t="s">
        <v>2</v>
      </c>
      <c r="H1434" s="72">
        <v>6600000</v>
      </c>
      <c r="I1434" s="55" t="s">
        <v>2326</v>
      </c>
      <c r="J1434" s="55" t="s">
        <v>2327</v>
      </c>
      <c r="K1434" s="55" t="s">
        <v>2328</v>
      </c>
      <c r="L1434" s="90" t="s">
        <v>2329</v>
      </c>
    </row>
    <row r="1435" spans="2:12" customFormat="1" ht="30" customHeight="1" x14ac:dyDescent="0.3">
      <c r="B1435" s="88">
        <v>1428</v>
      </c>
      <c r="C1435" s="51" t="s">
        <v>418</v>
      </c>
      <c r="D1435" s="55" t="s">
        <v>2322</v>
      </c>
      <c r="E1435" s="55" t="s">
        <v>2338</v>
      </c>
      <c r="F1435" s="55">
        <v>3</v>
      </c>
      <c r="G1435" s="55" t="s">
        <v>1</v>
      </c>
      <c r="H1435" s="72">
        <v>6600000</v>
      </c>
      <c r="I1435" s="55" t="s">
        <v>2326</v>
      </c>
      <c r="J1435" s="55" t="s">
        <v>2327</v>
      </c>
      <c r="K1435" s="55" t="s">
        <v>2328</v>
      </c>
      <c r="L1435" s="90" t="s">
        <v>2329</v>
      </c>
    </row>
    <row r="1436" spans="2:12" customFormat="1" ht="30" customHeight="1" x14ac:dyDescent="0.3">
      <c r="B1436" s="88">
        <v>1429</v>
      </c>
      <c r="C1436" s="51" t="s">
        <v>418</v>
      </c>
      <c r="D1436" s="55" t="s">
        <v>2322</v>
      </c>
      <c r="E1436" s="55" t="s">
        <v>2335</v>
      </c>
      <c r="F1436" s="55">
        <v>3</v>
      </c>
      <c r="G1436" s="55" t="s">
        <v>2</v>
      </c>
      <c r="H1436" s="72">
        <v>4400000</v>
      </c>
      <c r="I1436" s="55" t="s">
        <v>2326</v>
      </c>
      <c r="J1436" s="55" t="s">
        <v>2327</v>
      </c>
      <c r="K1436" s="55" t="s">
        <v>2328</v>
      </c>
      <c r="L1436" s="90" t="s">
        <v>2329</v>
      </c>
    </row>
    <row r="1437" spans="2:12" customFormat="1" ht="30" customHeight="1" x14ac:dyDescent="0.3">
      <c r="B1437" s="88">
        <v>1430</v>
      </c>
      <c r="C1437" s="51" t="s">
        <v>418</v>
      </c>
      <c r="D1437" s="55" t="s">
        <v>2322</v>
      </c>
      <c r="E1437" s="55" t="s">
        <v>2339</v>
      </c>
      <c r="F1437" s="55">
        <v>3</v>
      </c>
      <c r="G1437" s="55" t="s">
        <v>2</v>
      </c>
      <c r="H1437" s="72">
        <v>4400000</v>
      </c>
      <c r="I1437" s="55" t="s">
        <v>2326</v>
      </c>
      <c r="J1437" s="55" t="s">
        <v>2327</v>
      </c>
      <c r="K1437" s="55" t="s">
        <v>2328</v>
      </c>
      <c r="L1437" s="90" t="s">
        <v>2329</v>
      </c>
    </row>
    <row r="1438" spans="2:12" customFormat="1" ht="30" customHeight="1" x14ac:dyDescent="0.3">
      <c r="B1438" s="88">
        <v>1431</v>
      </c>
      <c r="C1438" s="51" t="s">
        <v>418</v>
      </c>
      <c r="D1438" s="51" t="s">
        <v>2322</v>
      </c>
      <c r="E1438" s="51" t="s">
        <v>2350</v>
      </c>
      <c r="F1438" s="51">
        <v>4</v>
      </c>
      <c r="G1438" s="51" t="s">
        <v>148</v>
      </c>
      <c r="H1438" s="73">
        <v>101354591</v>
      </c>
      <c r="I1438" s="51" t="s">
        <v>2341</v>
      </c>
      <c r="J1438" s="61" t="s">
        <v>2342</v>
      </c>
      <c r="K1438" s="51" t="s">
        <v>2328</v>
      </c>
      <c r="L1438" s="101" t="s">
        <v>2329</v>
      </c>
    </row>
    <row r="1439" spans="2:12" customFormat="1" ht="30" customHeight="1" x14ac:dyDescent="0.3">
      <c r="B1439" s="92">
        <v>1432</v>
      </c>
      <c r="C1439" s="57" t="s">
        <v>418</v>
      </c>
      <c r="D1439" s="55" t="s">
        <v>2322</v>
      </c>
      <c r="E1439" s="57" t="s">
        <v>2346</v>
      </c>
      <c r="F1439" s="57">
        <v>4</v>
      </c>
      <c r="G1439" s="57" t="s">
        <v>1</v>
      </c>
      <c r="H1439" s="73">
        <v>7700000.0000000009</v>
      </c>
      <c r="I1439" s="51" t="s">
        <v>2347</v>
      </c>
      <c r="J1439" s="51" t="s">
        <v>2348</v>
      </c>
      <c r="K1439" s="51" t="s">
        <v>252</v>
      </c>
      <c r="L1439" s="89" t="s">
        <v>39</v>
      </c>
    </row>
    <row r="1440" spans="2:12" customFormat="1" ht="30" customHeight="1" x14ac:dyDescent="0.3">
      <c r="B1440" s="88">
        <v>1433</v>
      </c>
      <c r="C1440" s="51" t="s">
        <v>418</v>
      </c>
      <c r="D1440" s="55" t="s">
        <v>2322</v>
      </c>
      <c r="E1440" s="55" t="s">
        <v>2349</v>
      </c>
      <c r="F1440" s="55">
        <v>4</v>
      </c>
      <c r="G1440" s="55" t="s">
        <v>2</v>
      </c>
      <c r="H1440" s="72">
        <v>1100000</v>
      </c>
      <c r="I1440" s="55" t="s">
        <v>2326</v>
      </c>
      <c r="J1440" s="55" t="s">
        <v>2327</v>
      </c>
      <c r="K1440" s="55" t="s">
        <v>2328</v>
      </c>
      <c r="L1440" s="90" t="s">
        <v>2329</v>
      </c>
    </row>
    <row r="1441" spans="2:12" customFormat="1" ht="30" customHeight="1" x14ac:dyDescent="0.3">
      <c r="B1441" s="92">
        <v>1434</v>
      </c>
      <c r="C1441" s="57" t="s">
        <v>418</v>
      </c>
      <c r="D1441" s="55" t="s">
        <v>2322</v>
      </c>
      <c r="E1441" s="57" t="s">
        <v>2353</v>
      </c>
      <c r="F1441" s="57">
        <v>5</v>
      </c>
      <c r="G1441" s="57" t="s">
        <v>2</v>
      </c>
      <c r="H1441" s="73">
        <v>5400000</v>
      </c>
      <c r="I1441" s="51" t="s">
        <v>2354</v>
      </c>
      <c r="J1441" s="61" t="s">
        <v>2355</v>
      </c>
      <c r="K1441" s="51" t="s">
        <v>2328</v>
      </c>
      <c r="L1441" s="101" t="s">
        <v>2329</v>
      </c>
    </row>
    <row r="1442" spans="2:12" customFormat="1" ht="30" customHeight="1" x14ac:dyDescent="0.3">
      <c r="B1442" s="88">
        <v>1435</v>
      </c>
      <c r="C1442" s="51" t="s">
        <v>418</v>
      </c>
      <c r="D1442" s="55" t="s">
        <v>2322</v>
      </c>
      <c r="E1442" s="55" t="s">
        <v>2357</v>
      </c>
      <c r="F1442" s="55">
        <v>5</v>
      </c>
      <c r="G1442" s="55" t="s">
        <v>2</v>
      </c>
      <c r="H1442" s="72">
        <v>4400000</v>
      </c>
      <c r="I1442" s="55" t="s">
        <v>2326</v>
      </c>
      <c r="J1442" s="55" t="s">
        <v>2327</v>
      </c>
      <c r="K1442" s="55" t="s">
        <v>2328</v>
      </c>
      <c r="L1442" s="90" t="s">
        <v>2329</v>
      </c>
    </row>
    <row r="1443" spans="2:12" customFormat="1" ht="30" customHeight="1" x14ac:dyDescent="0.3">
      <c r="B1443" s="88">
        <v>1436</v>
      </c>
      <c r="C1443" s="51" t="s">
        <v>418</v>
      </c>
      <c r="D1443" s="55" t="s">
        <v>2322</v>
      </c>
      <c r="E1443" s="55" t="s">
        <v>2358</v>
      </c>
      <c r="F1443" s="55">
        <v>5</v>
      </c>
      <c r="G1443" s="55" t="s">
        <v>2</v>
      </c>
      <c r="H1443" s="72">
        <v>2200000</v>
      </c>
      <c r="I1443" s="55" t="s">
        <v>2326</v>
      </c>
      <c r="J1443" s="55" t="s">
        <v>2327</v>
      </c>
      <c r="K1443" s="55" t="s">
        <v>2328</v>
      </c>
      <c r="L1443" s="90" t="s">
        <v>2329</v>
      </c>
    </row>
    <row r="1444" spans="2:12" customFormat="1" ht="30" customHeight="1" x14ac:dyDescent="0.3">
      <c r="B1444" s="92">
        <v>1437</v>
      </c>
      <c r="C1444" s="57" t="s">
        <v>418</v>
      </c>
      <c r="D1444" s="55" t="s">
        <v>2322</v>
      </c>
      <c r="E1444" s="57" t="s">
        <v>2360</v>
      </c>
      <c r="F1444" s="57">
        <v>6</v>
      </c>
      <c r="G1444" s="57" t="s">
        <v>2</v>
      </c>
      <c r="H1444" s="73">
        <v>5500000</v>
      </c>
      <c r="I1444" s="51" t="s">
        <v>2323</v>
      </c>
      <c r="J1444" s="51" t="s">
        <v>2324</v>
      </c>
      <c r="K1444" s="51" t="s">
        <v>252</v>
      </c>
      <c r="L1444" s="89" t="s">
        <v>39</v>
      </c>
    </row>
    <row r="1445" spans="2:12" customFormat="1" ht="30" customHeight="1" x14ac:dyDescent="0.3">
      <c r="B1445" s="88">
        <v>1438</v>
      </c>
      <c r="C1445" s="51" t="s">
        <v>418</v>
      </c>
      <c r="D1445" s="55" t="s">
        <v>2322</v>
      </c>
      <c r="E1445" s="55" t="s">
        <v>2361</v>
      </c>
      <c r="F1445" s="55">
        <v>6</v>
      </c>
      <c r="G1445" s="55" t="s">
        <v>2</v>
      </c>
      <c r="H1445" s="72">
        <v>4400000</v>
      </c>
      <c r="I1445" s="55" t="s">
        <v>2326</v>
      </c>
      <c r="J1445" s="55" t="s">
        <v>2327</v>
      </c>
      <c r="K1445" s="55" t="s">
        <v>2328</v>
      </c>
      <c r="L1445" s="90" t="s">
        <v>2329</v>
      </c>
    </row>
    <row r="1446" spans="2:12" customFormat="1" ht="30" customHeight="1" x14ac:dyDescent="0.3">
      <c r="B1446" s="92">
        <v>1439</v>
      </c>
      <c r="C1446" s="57" t="s">
        <v>418</v>
      </c>
      <c r="D1446" s="55" t="s">
        <v>2322</v>
      </c>
      <c r="E1446" s="57" t="s">
        <v>2365</v>
      </c>
      <c r="F1446" s="57">
        <v>7</v>
      </c>
      <c r="G1446" s="57" t="s">
        <v>2</v>
      </c>
      <c r="H1446" s="73">
        <v>5500000</v>
      </c>
      <c r="I1446" s="51" t="s">
        <v>2333</v>
      </c>
      <c r="J1446" s="51" t="s">
        <v>2334</v>
      </c>
      <c r="K1446" s="51" t="s">
        <v>252</v>
      </c>
      <c r="L1446" s="89" t="s">
        <v>39</v>
      </c>
    </row>
    <row r="1447" spans="2:12" customFormat="1" ht="30" customHeight="1" x14ac:dyDescent="0.3">
      <c r="B1447" s="88">
        <v>1440</v>
      </c>
      <c r="C1447" s="51" t="s">
        <v>418</v>
      </c>
      <c r="D1447" s="55" t="s">
        <v>2322</v>
      </c>
      <c r="E1447" s="55" t="s">
        <v>2373</v>
      </c>
      <c r="F1447" s="55">
        <v>8</v>
      </c>
      <c r="G1447" s="55" t="s">
        <v>2</v>
      </c>
      <c r="H1447" s="72">
        <v>1100000</v>
      </c>
      <c r="I1447" s="55" t="s">
        <v>2326</v>
      </c>
      <c r="J1447" s="55" t="s">
        <v>2327</v>
      </c>
      <c r="K1447" s="55" t="s">
        <v>2328</v>
      </c>
      <c r="L1447" s="90" t="s">
        <v>2329</v>
      </c>
    </row>
    <row r="1448" spans="2:12" customFormat="1" ht="30" customHeight="1" x14ac:dyDescent="0.3">
      <c r="B1448" s="88">
        <v>1441</v>
      </c>
      <c r="C1448" s="51" t="s">
        <v>418</v>
      </c>
      <c r="D1448" s="55" t="s">
        <v>2322</v>
      </c>
      <c r="E1448" s="55" t="s">
        <v>2378</v>
      </c>
      <c r="F1448" s="55">
        <v>9</v>
      </c>
      <c r="G1448" s="55" t="s">
        <v>2</v>
      </c>
      <c r="H1448" s="72">
        <v>3000000</v>
      </c>
      <c r="I1448" s="55" t="s">
        <v>2367</v>
      </c>
      <c r="J1448" s="55" t="s">
        <v>2368</v>
      </c>
      <c r="K1448" s="55" t="s">
        <v>2328</v>
      </c>
      <c r="L1448" s="90" t="s">
        <v>2329</v>
      </c>
    </row>
    <row r="1449" spans="2:12" customFormat="1" ht="30" customHeight="1" x14ac:dyDescent="0.3">
      <c r="B1449" s="92">
        <v>1442</v>
      </c>
      <c r="C1449" s="57" t="s">
        <v>418</v>
      </c>
      <c r="D1449" s="55" t="s">
        <v>2322</v>
      </c>
      <c r="E1449" s="57" t="s">
        <v>2379</v>
      </c>
      <c r="F1449" s="57">
        <v>10</v>
      </c>
      <c r="G1449" s="57" t="s">
        <v>2</v>
      </c>
      <c r="H1449" s="73">
        <v>5400000</v>
      </c>
      <c r="I1449" s="51" t="s">
        <v>2354</v>
      </c>
      <c r="J1449" s="61" t="s">
        <v>2355</v>
      </c>
      <c r="K1449" s="51" t="s">
        <v>2328</v>
      </c>
      <c r="L1449" s="101" t="s">
        <v>2329</v>
      </c>
    </row>
    <row r="1450" spans="2:12" customFormat="1" ht="30" customHeight="1" x14ac:dyDescent="0.3">
      <c r="B1450" s="88">
        <v>1443</v>
      </c>
      <c r="C1450" s="51" t="s">
        <v>418</v>
      </c>
      <c r="D1450" s="55" t="s">
        <v>26</v>
      </c>
      <c r="E1450" s="55" t="s">
        <v>2390</v>
      </c>
      <c r="F1450" s="55">
        <v>10</v>
      </c>
      <c r="G1450" s="55" t="s">
        <v>2</v>
      </c>
      <c r="H1450" s="80">
        <v>3500000</v>
      </c>
      <c r="I1450" s="55" t="s">
        <v>2389</v>
      </c>
      <c r="J1450" s="55" t="s">
        <v>134</v>
      </c>
      <c r="K1450" s="55" t="s">
        <v>2328</v>
      </c>
      <c r="L1450" s="90" t="s">
        <v>39</v>
      </c>
    </row>
    <row r="1451" spans="2:12" customFormat="1" ht="30" customHeight="1" x14ac:dyDescent="0.3">
      <c r="B1451" s="88">
        <v>1444</v>
      </c>
      <c r="C1451" s="51" t="s">
        <v>418</v>
      </c>
      <c r="D1451" s="55" t="s">
        <v>2322</v>
      </c>
      <c r="E1451" s="55" t="s">
        <v>2393</v>
      </c>
      <c r="F1451" s="55">
        <v>11</v>
      </c>
      <c r="G1451" s="55" t="s">
        <v>2</v>
      </c>
      <c r="H1451" s="72">
        <v>4400000</v>
      </c>
      <c r="I1451" s="55" t="s">
        <v>2326</v>
      </c>
      <c r="J1451" s="55" t="s">
        <v>2327</v>
      </c>
      <c r="K1451" s="55" t="s">
        <v>2328</v>
      </c>
      <c r="L1451" s="90" t="s">
        <v>2329</v>
      </c>
    </row>
    <row r="1452" spans="2:12" customFormat="1" ht="30" customHeight="1" x14ac:dyDescent="0.3">
      <c r="B1452" s="102">
        <v>1445</v>
      </c>
      <c r="C1452" s="54" t="s">
        <v>418</v>
      </c>
      <c r="D1452" s="59" t="s">
        <v>686</v>
      </c>
      <c r="E1452" s="59" t="s">
        <v>694</v>
      </c>
      <c r="F1452" s="59">
        <v>6</v>
      </c>
      <c r="G1452" s="59" t="s">
        <v>1</v>
      </c>
      <c r="H1452" s="75">
        <f>113768*1.1*1000</f>
        <v>125144800</v>
      </c>
      <c r="I1452" s="59" t="s">
        <v>690</v>
      </c>
      <c r="J1452" s="59" t="s">
        <v>691</v>
      </c>
      <c r="K1452" s="55" t="s">
        <v>511</v>
      </c>
      <c r="L1452" s="90" t="s">
        <v>512</v>
      </c>
    </row>
    <row r="1453" spans="2:12" customFormat="1" ht="30" customHeight="1" x14ac:dyDescent="0.3">
      <c r="B1453" s="102">
        <v>1446</v>
      </c>
      <c r="C1453" s="54" t="s">
        <v>418</v>
      </c>
      <c r="D1453" s="59" t="s">
        <v>686</v>
      </c>
      <c r="E1453" s="55" t="s">
        <v>695</v>
      </c>
      <c r="F1453" s="55">
        <v>6</v>
      </c>
      <c r="G1453" s="55" t="s">
        <v>2</v>
      </c>
      <c r="H1453" s="72">
        <v>110000000</v>
      </c>
      <c r="I1453" s="55" t="s">
        <v>696</v>
      </c>
      <c r="J1453" s="55" t="s">
        <v>697</v>
      </c>
      <c r="K1453" s="55" t="s">
        <v>511</v>
      </c>
      <c r="L1453" s="90" t="s">
        <v>512</v>
      </c>
    </row>
    <row r="1454" spans="2:12" customFormat="1" ht="30" customHeight="1" x14ac:dyDescent="0.3">
      <c r="B1454" s="102">
        <v>1447</v>
      </c>
      <c r="C1454" s="54" t="s">
        <v>418</v>
      </c>
      <c r="D1454" s="59" t="s">
        <v>686</v>
      </c>
      <c r="E1454" s="59" t="s">
        <v>693</v>
      </c>
      <c r="F1454" s="59">
        <v>6</v>
      </c>
      <c r="G1454" s="59" t="s">
        <v>2</v>
      </c>
      <c r="H1454" s="75">
        <f>1000*1.1*10000</f>
        <v>11000000</v>
      </c>
      <c r="I1454" s="59" t="s">
        <v>690</v>
      </c>
      <c r="J1454" s="59" t="s">
        <v>691</v>
      </c>
      <c r="K1454" s="55" t="s">
        <v>511</v>
      </c>
      <c r="L1454" s="90" t="s">
        <v>512</v>
      </c>
    </row>
    <row r="1455" spans="2:12" customFormat="1" ht="30" customHeight="1" x14ac:dyDescent="0.3">
      <c r="B1455" s="88">
        <v>1448</v>
      </c>
      <c r="C1455" s="51" t="s">
        <v>418</v>
      </c>
      <c r="D1455" s="55" t="s">
        <v>680</v>
      </c>
      <c r="E1455" s="55" t="s">
        <v>681</v>
      </c>
      <c r="F1455" s="55">
        <v>1</v>
      </c>
      <c r="G1455" s="84" t="s">
        <v>0</v>
      </c>
      <c r="H1455" s="72">
        <f>2000000000*1.1</f>
        <v>2200000000</v>
      </c>
      <c r="I1455" s="55" t="s">
        <v>682</v>
      </c>
      <c r="J1455" s="55" t="s">
        <v>683</v>
      </c>
      <c r="K1455" s="55" t="s">
        <v>511</v>
      </c>
      <c r="L1455" s="90" t="s">
        <v>55</v>
      </c>
    </row>
    <row r="1456" spans="2:12" customFormat="1" ht="30" customHeight="1" x14ac:dyDescent="0.3">
      <c r="B1456" s="88">
        <v>1449</v>
      </c>
      <c r="C1456" s="51" t="s">
        <v>418</v>
      </c>
      <c r="D1456" s="55" t="s">
        <v>680</v>
      </c>
      <c r="E1456" s="55" t="s">
        <v>371</v>
      </c>
      <c r="F1456" s="55">
        <v>5</v>
      </c>
      <c r="G1456" s="55" t="s">
        <v>2</v>
      </c>
      <c r="H1456" s="72">
        <f>180000000*1.1</f>
        <v>198000000.00000003</v>
      </c>
      <c r="I1456" s="55" t="s">
        <v>176</v>
      </c>
      <c r="J1456" s="55" t="s">
        <v>177</v>
      </c>
      <c r="K1456" s="55" t="s">
        <v>415</v>
      </c>
      <c r="L1456" s="90" t="s">
        <v>55</v>
      </c>
    </row>
    <row r="1457" spans="2:12" customFormat="1" ht="30" customHeight="1" x14ac:dyDescent="0.3">
      <c r="B1457" s="88">
        <v>1450</v>
      </c>
      <c r="C1457" s="51" t="s">
        <v>418</v>
      </c>
      <c r="D1457" s="55" t="s">
        <v>701</v>
      </c>
      <c r="E1457" s="55" t="s">
        <v>710</v>
      </c>
      <c r="F1457" s="55">
        <v>1</v>
      </c>
      <c r="G1457" s="55" t="s">
        <v>148</v>
      </c>
      <c r="H1457" s="72">
        <v>206729600.00000003</v>
      </c>
      <c r="I1457" s="55" t="s">
        <v>705</v>
      </c>
      <c r="J1457" s="55" t="s">
        <v>706</v>
      </c>
      <c r="K1457" s="55" t="s">
        <v>415</v>
      </c>
      <c r="L1457" s="90" t="s">
        <v>55</v>
      </c>
    </row>
    <row r="1458" spans="2:12" customFormat="1" ht="30" customHeight="1" x14ac:dyDescent="0.3">
      <c r="B1458" s="88">
        <v>1451</v>
      </c>
      <c r="C1458" s="51" t="s">
        <v>418</v>
      </c>
      <c r="D1458" s="55" t="s">
        <v>701</v>
      </c>
      <c r="E1458" s="55" t="s">
        <v>711</v>
      </c>
      <c r="F1458" s="55">
        <v>2</v>
      </c>
      <c r="G1458" s="55" t="s">
        <v>148</v>
      </c>
      <c r="H1458" s="72">
        <v>23721500.000000004</v>
      </c>
      <c r="I1458" s="55" t="s">
        <v>705</v>
      </c>
      <c r="J1458" s="55" t="s">
        <v>706</v>
      </c>
      <c r="K1458" s="55" t="s">
        <v>705</v>
      </c>
      <c r="L1458" s="90" t="s">
        <v>706</v>
      </c>
    </row>
    <row r="1459" spans="2:12" customFormat="1" ht="30" customHeight="1" x14ac:dyDescent="0.3">
      <c r="B1459" s="88">
        <v>1452</v>
      </c>
      <c r="C1459" s="51" t="s">
        <v>418</v>
      </c>
      <c r="D1459" s="55" t="s">
        <v>701</v>
      </c>
      <c r="E1459" s="55" t="s">
        <v>704</v>
      </c>
      <c r="F1459" s="55">
        <v>2</v>
      </c>
      <c r="G1459" s="55" t="s">
        <v>2</v>
      </c>
      <c r="H1459" s="72">
        <v>20518300</v>
      </c>
      <c r="I1459" s="55" t="s">
        <v>705</v>
      </c>
      <c r="J1459" s="55" t="s">
        <v>706</v>
      </c>
      <c r="K1459" s="55" t="s">
        <v>415</v>
      </c>
      <c r="L1459" s="90" t="s">
        <v>55</v>
      </c>
    </row>
    <row r="1460" spans="2:12" customFormat="1" ht="30" customHeight="1" x14ac:dyDescent="0.3">
      <c r="B1460" s="88">
        <v>1453</v>
      </c>
      <c r="C1460" s="51" t="s">
        <v>418</v>
      </c>
      <c r="D1460" s="55" t="s">
        <v>701</v>
      </c>
      <c r="E1460" s="55" t="s">
        <v>712</v>
      </c>
      <c r="F1460" s="55">
        <v>2</v>
      </c>
      <c r="G1460" s="55" t="s">
        <v>148</v>
      </c>
      <c r="H1460" s="72">
        <v>2961200.0000000005</v>
      </c>
      <c r="I1460" s="55" t="s">
        <v>705</v>
      </c>
      <c r="J1460" s="55" t="s">
        <v>706</v>
      </c>
      <c r="K1460" s="55" t="s">
        <v>705</v>
      </c>
      <c r="L1460" s="90" t="s">
        <v>706</v>
      </c>
    </row>
    <row r="1461" spans="2:12" customFormat="1" ht="30" customHeight="1" x14ac:dyDescent="0.3">
      <c r="B1461" s="88">
        <v>1454</v>
      </c>
      <c r="C1461" s="51" t="s">
        <v>418</v>
      </c>
      <c r="D1461" s="55" t="s">
        <v>701</v>
      </c>
      <c r="E1461" s="55" t="s">
        <v>707</v>
      </c>
      <c r="F1461" s="55">
        <v>6</v>
      </c>
      <c r="G1461" s="55" t="s">
        <v>2</v>
      </c>
      <c r="H1461" s="72">
        <v>5500000</v>
      </c>
      <c r="I1461" s="55" t="s">
        <v>705</v>
      </c>
      <c r="J1461" s="55" t="s">
        <v>706</v>
      </c>
      <c r="K1461" s="55" t="s">
        <v>415</v>
      </c>
      <c r="L1461" s="90" t="s">
        <v>55</v>
      </c>
    </row>
    <row r="1462" spans="2:12" customFormat="1" ht="30" customHeight="1" x14ac:dyDescent="0.3">
      <c r="B1462" s="88">
        <v>1455</v>
      </c>
      <c r="C1462" s="51" t="s">
        <v>418</v>
      </c>
      <c r="D1462" s="55" t="s">
        <v>701</v>
      </c>
      <c r="E1462" s="55" t="s">
        <v>707</v>
      </c>
      <c r="F1462" s="55">
        <v>11</v>
      </c>
      <c r="G1462" s="55" t="s">
        <v>2</v>
      </c>
      <c r="H1462" s="72">
        <v>5500000</v>
      </c>
      <c r="I1462" s="55" t="s">
        <v>705</v>
      </c>
      <c r="J1462" s="55" t="s">
        <v>706</v>
      </c>
      <c r="K1462" s="55" t="s">
        <v>415</v>
      </c>
      <c r="L1462" s="90" t="s">
        <v>55</v>
      </c>
    </row>
    <row r="1463" spans="2:12" customFormat="1" ht="30" customHeight="1" x14ac:dyDescent="0.3">
      <c r="B1463" s="92">
        <v>1456</v>
      </c>
      <c r="C1463" s="57" t="s">
        <v>418</v>
      </c>
      <c r="D1463" s="53" t="s">
        <v>782</v>
      </c>
      <c r="E1463" s="53" t="s">
        <v>825</v>
      </c>
      <c r="F1463" s="53">
        <v>1</v>
      </c>
      <c r="G1463" s="57" t="s">
        <v>2</v>
      </c>
      <c r="H1463" s="76">
        <v>400000000</v>
      </c>
      <c r="I1463" s="53" t="s">
        <v>826</v>
      </c>
      <c r="J1463" s="53" t="s">
        <v>827</v>
      </c>
      <c r="K1463" s="53" t="s">
        <v>783</v>
      </c>
      <c r="L1463" s="105" t="s">
        <v>787</v>
      </c>
    </row>
    <row r="1464" spans="2:12" customFormat="1" ht="30" customHeight="1" x14ac:dyDescent="0.3">
      <c r="B1464" s="88">
        <v>1457</v>
      </c>
      <c r="C1464" s="51" t="s">
        <v>418</v>
      </c>
      <c r="D1464" s="51" t="s">
        <v>782</v>
      </c>
      <c r="E1464" s="51" t="s">
        <v>801</v>
      </c>
      <c r="F1464" s="51">
        <v>1</v>
      </c>
      <c r="G1464" s="51" t="s">
        <v>2</v>
      </c>
      <c r="H1464" s="73">
        <v>240900000</v>
      </c>
      <c r="I1464" s="51" t="s">
        <v>799</v>
      </c>
      <c r="J1464" s="51" t="s">
        <v>800</v>
      </c>
      <c r="K1464" s="51" t="s">
        <v>783</v>
      </c>
      <c r="L1464" s="89" t="s">
        <v>784</v>
      </c>
    </row>
    <row r="1465" spans="2:12" customFormat="1" ht="30" customHeight="1" x14ac:dyDescent="0.3">
      <c r="B1465" s="88">
        <v>1458</v>
      </c>
      <c r="C1465" s="51" t="s">
        <v>418</v>
      </c>
      <c r="D1465" s="51" t="s">
        <v>782</v>
      </c>
      <c r="E1465" s="51" t="s">
        <v>798</v>
      </c>
      <c r="F1465" s="51">
        <v>1</v>
      </c>
      <c r="G1465" s="51" t="s">
        <v>2</v>
      </c>
      <c r="H1465" s="73">
        <v>45100000</v>
      </c>
      <c r="I1465" s="51" t="s">
        <v>799</v>
      </c>
      <c r="J1465" s="51" t="s">
        <v>800</v>
      </c>
      <c r="K1465" s="51" t="s">
        <v>783</v>
      </c>
      <c r="L1465" s="89" t="s">
        <v>784</v>
      </c>
    </row>
    <row r="1466" spans="2:12" customFormat="1" ht="30" customHeight="1" x14ac:dyDescent="0.3">
      <c r="B1466" s="88">
        <v>1459</v>
      </c>
      <c r="C1466" s="51" t="s">
        <v>418</v>
      </c>
      <c r="D1466" s="51" t="s">
        <v>27</v>
      </c>
      <c r="E1466" s="51" t="s">
        <v>889</v>
      </c>
      <c r="F1466" s="51">
        <v>1</v>
      </c>
      <c r="G1466" s="51" t="s">
        <v>2</v>
      </c>
      <c r="H1466" s="73">
        <v>5500000</v>
      </c>
      <c r="I1466" s="51" t="s">
        <v>234</v>
      </c>
      <c r="J1466" s="51" t="s">
        <v>138</v>
      </c>
      <c r="K1466" s="51" t="s">
        <v>108</v>
      </c>
      <c r="L1466" s="89" t="s">
        <v>65</v>
      </c>
    </row>
    <row r="1467" spans="2:12" customFormat="1" ht="30" customHeight="1" x14ac:dyDescent="0.3">
      <c r="B1467" s="88">
        <v>1460</v>
      </c>
      <c r="C1467" s="51" t="s">
        <v>418</v>
      </c>
      <c r="D1467" s="51" t="s">
        <v>782</v>
      </c>
      <c r="E1467" s="51" t="s">
        <v>865</v>
      </c>
      <c r="F1467" s="51">
        <v>2</v>
      </c>
      <c r="G1467" s="51" t="s">
        <v>148</v>
      </c>
      <c r="H1467" s="73">
        <v>150000000</v>
      </c>
      <c r="I1467" s="51" t="s">
        <v>866</v>
      </c>
      <c r="J1467" s="51" t="s">
        <v>867</v>
      </c>
      <c r="K1467" s="51" t="s">
        <v>786</v>
      </c>
      <c r="L1467" s="89" t="s">
        <v>787</v>
      </c>
    </row>
    <row r="1468" spans="2:12" customFormat="1" ht="30" customHeight="1" x14ac:dyDescent="0.3">
      <c r="B1468" s="88">
        <v>1461</v>
      </c>
      <c r="C1468" s="51" t="s">
        <v>418</v>
      </c>
      <c r="D1468" s="51" t="s">
        <v>27</v>
      </c>
      <c r="E1468" s="51" t="s">
        <v>878</v>
      </c>
      <c r="F1468" s="51">
        <v>2</v>
      </c>
      <c r="G1468" s="51" t="s">
        <v>1</v>
      </c>
      <c r="H1468" s="73">
        <v>104038300</v>
      </c>
      <c r="I1468" s="51" t="s">
        <v>879</v>
      </c>
      <c r="J1468" s="51" t="s">
        <v>103</v>
      </c>
      <c r="K1468" s="51" t="s">
        <v>786</v>
      </c>
      <c r="L1468" s="89" t="s">
        <v>787</v>
      </c>
    </row>
    <row r="1469" spans="2:12" customFormat="1" ht="30" customHeight="1" x14ac:dyDescent="0.3">
      <c r="B1469" s="88">
        <v>1462</v>
      </c>
      <c r="C1469" s="51" t="s">
        <v>418</v>
      </c>
      <c r="D1469" s="51" t="s">
        <v>27</v>
      </c>
      <c r="E1469" s="51" t="s">
        <v>892</v>
      </c>
      <c r="F1469" s="51">
        <v>2</v>
      </c>
      <c r="G1469" s="51" t="s">
        <v>2</v>
      </c>
      <c r="H1469" s="73">
        <f>4200000*1.1</f>
        <v>4620000</v>
      </c>
      <c r="I1469" s="51" t="s">
        <v>234</v>
      </c>
      <c r="J1469" s="51" t="s">
        <v>138</v>
      </c>
      <c r="K1469" s="51" t="s">
        <v>108</v>
      </c>
      <c r="L1469" s="89" t="s">
        <v>65</v>
      </c>
    </row>
    <row r="1470" spans="2:12" customFormat="1" ht="30" customHeight="1" x14ac:dyDescent="0.3">
      <c r="B1470" s="88">
        <v>1463</v>
      </c>
      <c r="C1470" s="51" t="s">
        <v>418</v>
      </c>
      <c r="D1470" s="51" t="s">
        <v>27</v>
      </c>
      <c r="E1470" s="51" t="s">
        <v>834</v>
      </c>
      <c r="F1470" s="51">
        <v>3</v>
      </c>
      <c r="G1470" s="51" t="s">
        <v>2</v>
      </c>
      <c r="H1470" s="73">
        <v>59000000</v>
      </c>
      <c r="I1470" s="53" t="s">
        <v>835</v>
      </c>
      <c r="J1470" s="51" t="s">
        <v>836</v>
      </c>
      <c r="K1470" s="51" t="s">
        <v>783</v>
      </c>
      <c r="L1470" s="89" t="s">
        <v>784</v>
      </c>
    </row>
    <row r="1471" spans="2:12" customFormat="1" ht="30" customHeight="1" x14ac:dyDescent="0.3">
      <c r="B1471" s="92">
        <v>1464</v>
      </c>
      <c r="C1471" s="57" t="s">
        <v>418</v>
      </c>
      <c r="D1471" s="51" t="s">
        <v>27</v>
      </c>
      <c r="E1471" s="51" t="s">
        <v>807</v>
      </c>
      <c r="F1471" s="57">
        <v>3</v>
      </c>
      <c r="G1471" s="57" t="s">
        <v>1</v>
      </c>
      <c r="H1471" s="73">
        <v>49875100.000000007</v>
      </c>
      <c r="I1471" s="51" t="s">
        <v>808</v>
      </c>
      <c r="J1471" s="51" t="s">
        <v>809</v>
      </c>
      <c r="K1471" s="51" t="s">
        <v>783</v>
      </c>
      <c r="L1471" s="89" t="s">
        <v>784</v>
      </c>
    </row>
    <row r="1472" spans="2:12" customFormat="1" ht="30" customHeight="1" x14ac:dyDescent="0.3">
      <c r="B1472" s="88">
        <v>1465</v>
      </c>
      <c r="C1472" s="51" t="s">
        <v>418</v>
      </c>
      <c r="D1472" s="51" t="s">
        <v>782</v>
      </c>
      <c r="E1472" s="51" t="s">
        <v>819</v>
      </c>
      <c r="F1472" s="51">
        <v>3</v>
      </c>
      <c r="G1472" s="51" t="s">
        <v>2</v>
      </c>
      <c r="H1472" s="73">
        <v>33000000</v>
      </c>
      <c r="I1472" s="51" t="s">
        <v>816</v>
      </c>
      <c r="J1472" s="51" t="s">
        <v>817</v>
      </c>
      <c r="K1472" s="51" t="s">
        <v>812</v>
      </c>
      <c r="L1472" s="89" t="s">
        <v>813</v>
      </c>
    </row>
    <row r="1473" spans="2:12" customFormat="1" ht="30" customHeight="1" x14ac:dyDescent="0.3">
      <c r="B1473" s="92">
        <v>1466</v>
      </c>
      <c r="C1473" s="57" t="s">
        <v>418</v>
      </c>
      <c r="D1473" s="51" t="s">
        <v>27</v>
      </c>
      <c r="E1473" s="51" t="s">
        <v>810</v>
      </c>
      <c r="F1473" s="57">
        <v>3</v>
      </c>
      <c r="G1473" s="57" t="s">
        <v>1</v>
      </c>
      <c r="H1473" s="73">
        <v>32976900.000000004</v>
      </c>
      <c r="I1473" s="51" t="s">
        <v>808</v>
      </c>
      <c r="J1473" s="51" t="s">
        <v>809</v>
      </c>
      <c r="K1473" s="51" t="s">
        <v>783</v>
      </c>
      <c r="L1473" s="89" t="s">
        <v>784</v>
      </c>
    </row>
    <row r="1474" spans="2:12" customFormat="1" ht="30" customHeight="1" x14ac:dyDescent="0.3">
      <c r="B1474" s="88">
        <v>1467</v>
      </c>
      <c r="C1474" s="51" t="s">
        <v>418</v>
      </c>
      <c r="D1474" s="51" t="s">
        <v>782</v>
      </c>
      <c r="E1474" s="51" t="s">
        <v>842</v>
      </c>
      <c r="F1474" s="51">
        <v>3</v>
      </c>
      <c r="G1474" s="51" t="s">
        <v>2</v>
      </c>
      <c r="H1474" s="73">
        <v>19500000</v>
      </c>
      <c r="I1474" s="51" t="s">
        <v>843</v>
      </c>
      <c r="J1474" s="51" t="s">
        <v>844</v>
      </c>
      <c r="K1474" s="51" t="s">
        <v>783</v>
      </c>
      <c r="L1474" s="89" t="s">
        <v>784</v>
      </c>
    </row>
    <row r="1475" spans="2:12" customFormat="1" ht="30" customHeight="1" x14ac:dyDescent="0.3">
      <c r="B1475" s="88">
        <v>1468</v>
      </c>
      <c r="C1475" s="51" t="s">
        <v>418</v>
      </c>
      <c r="D1475" s="51" t="s">
        <v>782</v>
      </c>
      <c r="E1475" s="51" t="s">
        <v>781</v>
      </c>
      <c r="F1475" s="51">
        <v>3</v>
      </c>
      <c r="G1475" s="51" t="s">
        <v>2</v>
      </c>
      <c r="H1475" s="73">
        <v>2200000</v>
      </c>
      <c r="I1475" s="51" t="s">
        <v>783</v>
      </c>
      <c r="J1475" s="51" t="s">
        <v>784</v>
      </c>
      <c r="K1475" s="54" t="s">
        <v>783</v>
      </c>
      <c r="L1475" s="104" t="s">
        <v>784</v>
      </c>
    </row>
    <row r="1476" spans="2:12" customFormat="1" ht="30" customHeight="1" x14ac:dyDescent="0.3">
      <c r="B1476" s="88">
        <v>1469</v>
      </c>
      <c r="C1476" s="51" t="s">
        <v>418</v>
      </c>
      <c r="D1476" s="51" t="s">
        <v>782</v>
      </c>
      <c r="E1476" s="51" t="s">
        <v>789</v>
      </c>
      <c r="F1476" s="51">
        <v>3</v>
      </c>
      <c r="G1476" s="51" t="s">
        <v>2</v>
      </c>
      <c r="H1476" s="73">
        <v>2200000</v>
      </c>
      <c r="I1476" s="51" t="s">
        <v>786</v>
      </c>
      <c r="J1476" s="51" t="s">
        <v>787</v>
      </c>
      <c r="K1476" s="51" t="s">
        <v>786</v>
      </c>
      <c r="L1476" s="89" t="s">
        <v>787</v>
      </c>
    </row>
    <row r="1477" spans="2:12" customFormat="1" ht="30" customHeight="1" x14ac:dyDescent="0.3">
      <c r="B1477" s="88">
        <v>1470</v>
      </c>
      <c r="C1477" s="51" t="s">
        <v>418</v>
      </c>
      <c r="D1477" s="51" t="s">
        <v>782</v>
      </c>
      <c r="E1477" s="51" t="s">
        <v>829</v>
      </c>
      <c r="F1477" s="51">
        <v>4</v>
      </c>
      <c r="G1477" s="51" t="s">
        <v>2</v>
      </c>
      <c r="H1477" s="73">
        <v>27000000</v>
      </c>
      <c r="I1477" s="51" t="s">
        <v>826</v>
      </c>
      <c r="J1477" s="53" t="s">
        <v>410</v>
      </c>
      <c r="K1477" s="53" t="s">
        <v>783</v>
      </c>
      <c r="L1477" s="105" t="s">
        <v>787</v>
      </c>
    </row>
    <row r="1478" spans="2:12" customFormat="1" ht="30" customHeight="1" x14ac:dyDescent="0.3">
      <c r="B1478" s="88">
        <v>1471</v>
      </c>
      <c r="C1478" s="51" t="s">
        <v>418</v>
      </c>
      <c r="D1478" s="57" t="s">
        <v>782</v>
      </c>
      <c r="E1478" s="57" t="s">
        <v>794</v>
      </c>
      <c r="F1478" s="57">
        <v>4</v>
      </c>
      <c r="G1478" s="51" t="s">
        <v>2</v>
      </c>
      <c r="H1478" s="73">
        <v>5000000</v>
      </c>
      <c r="I1478" s="51" t="s">
        <v>795</v>
      </c>
      <c r="J1478" s="51" t="s">
        <v>796</v>
      </c>
      <c r="K1478" s="51" t="s">
        <v>783</v>
      </c>
      <c r="L1478" s="89" t="s">
        <v>784</v>
      </c>
    </row>
    <row r="1479" spans="2:12" customFormat="1" ht="30" customHeight="1" x14ac:dyDescent="0.3">
      <c r="B1479" s="88">
        <v>1472</v>
      </c>
      <c r="C1479" s="51" t="s">
        <v>418</v>
      </c>
      <c r="D1479" s="51" t="s">
        <v>27</v>
      </c>
      <c r="E1479" s="51" t="s">
        <v>110</v>
      </c>
      <c r="F1479" s="51">
        <v>4</v>
      </c>
      <c r="G1479" s="51" t="s">
        <v>2</v>
      </c>
      <c r="H1479" s="73">
        <v>3358300</v>
      </c>
      <c r="I1479" s="51" t="s">
        <v>805</v>
      </c>
      <c r="J1479" s="51" t="s">
        <v>106</v>
      </c>
      <c r="K1479" s="51" t="s">
        <v>786</v>
      </c>
      <c r="L1479" s="89" t="s">
        <v>787</v>
      </c>
    </row>
    <row r="1480" spans="2:12" customFormat="1" ht="30" customHeight="1" x14ac:dyDescent="0.3">
      <c r="B1480" s="112">
        <v>1473</v>
      </c>
      <c r="C1480" s="53" t="s">
        <v>418</v>
      </c>
      <c r="D1480" s="53" t="s">
        <v>782</v>
      </c>
      <c r="E1480" s="53" t="s">
        <v>821</v>
      </c>
      <c r="F1480" s="53">
        <v>5</v>
      </c>
      <c r="G1480" s="53" t="s">
        <v>2</v>
      </c>
      <c r="H1480" s="76">
        <v>172500000</v>
      </c>
      <c r="I1480" s="53" t="s">
        <v>822</v>
      </c>
      <c r="J1480" s="53" t="s">
        <v>823</v>
      </c>
      <c r="K1480" s="53" t="s">
        <v>783</v>
      </c>
      <c r="L1480" s="105" t="s">
        <v>787</v>
      </c>
    </row>
    <row r="1481" spans="2:12" customFormat="1" ht="30" customHeight="1" x14ac:dyDescent="0.3">
      <c r="B1481" s="88">
        <v>1474</v>
      </c>
      <c r="C1481" s="51" t="s">
        <v>418</v>
      </c>
      <c r="D1481" s="51" t="s">
        <v>27</v>
      </c>
      <c r="E1481" s="51" t="s">
        <v>880</v>
      </c>
      <c r="F1481" s="51">
        <v>5</v>
      </c>
      <c r="G1481" s="51" t="s">
        <v>1</v>
      </c>
      <c r="H1481" s="73">
        <v>108112300</v>
      </c>
      <c r="I1481" s="51" t="s">
        <v>879</v>
      </c>
      <c r="J1481" s="51" t="s">
        <v>103</v>
      </c>
      <c r="K1481" s="51" t="s">
        <v>786</v>
      </c>
      <c r="L1481" s="89" t="s">
        <v>787</v>
      </c>
    </row>
    <row r="1482" spans="2:12" customFormat="1" ht="30" customHeight="1" x14ac:dyDescent="0.3">
      <c r="B1482" s="112">
        <v>1475</v>
      </c>
      <c r="C1482" s="53" t="s">
        <v>418</v>
      </c>
      <c r="D1482" s="53" t="s">
        <v>782</v>
      </c>
      <c r="E1482" s="53" t="s">
        <v>824</v>
      </c>
      <c r="F1482" s="53">
        <v>5</v>
      </c>
      <c r="G1482" s="53" t="s">
        <v>0</v>
      </c>
      <c r="H1482" s="76">
        <v>50000000</v>
      </c>
      <c r="I1482" s="53" t="s">
        <v>822</v>
      </c>
      <c r="J1482" s="53" t="s">
        <v>823</v>
      </c>
      <c r="K1482" s="53" t="s">
        <v>783</v>
      </c>
      <c r="L1482" s="105" t="s">
        <v>787</v>
      </c>
    </row>
    <row r="1483" spans="2:12" customFormat="1" ht="30" customHeight="1" x14ac:dyDescent="0.3">
      <c r="B1483" s="88">
        <v>1476</v>
      </c>
      <c r="C1483" s="51" t="s">
        <v>418</v>
      </c>
      <c r="D1483" s="51" t="s">
        <v>782</v>
      </c>
      <c r="E1483" s="51" t="s">
        <v>828</v>
      </c>
      <c r="F1483" s="51">
        <v>6</v>
      </c>
      <c r="G1483" s="51" t="s">
        <v>1</v>
      </c>
      <c r="H1483" s="73">
        <v>75000000</v>
      </c>
      <c r="I1483" s="51" t="s">
        <v>826</v>
      </c>
      <c r="J1483" s="53" t="s">
        <v>827</v>
      </c>
      <c r="K1483" s="53" t="s">
        <v>783</v>
      </c>
      <c r="L1483" s="105" t="s">
        <v>787</v>
      </c>
    </row>
    <row r="1484" spans="2:12" customFormat="1" ht="30" customHeight="1" x14ac:dyDescent="0.3">
      <c r="B1484" s="88">
        <v>1477</v>
      </c>
      <c r="C1484" s="51" t="s">
        <v>418</v>
      </c>
      <c r="D1484" s="51" t="s">
        <v>782</v>
      </c>
      <c r="E1484" s="51" t="s">
        <v>877</v>
      </c>
      <c r="F1484" s="51">
        <v>6</v>
      </c>
      <c r="G1484" s="51" t="s">
        <v>2</v>
      </c>
      <c r="H1484" s="73">
        <v>6498800.0000000009</v>
      </c>
      <c r="I1484" s="51" t="s">
        <v>872</v>
      </c>
      <c r="J1484" s="51" t="s">
        <v>873</v>
      </c>
      <c r="K1484" s="51" t="s">
        <v>786</v>
      </c>
      <c r="L1484" s="89" t="s">
        <v>787</v>
      </c>
    </row>
    <row r="1485" spans="2:12" customFormat="1" ht="30" customHeight="1" x14ac:dyDescent="0.3">
      <c r="B1485" s="88">
        <v>1478</v>
      </c>
      <c r="C1485" s="51" t="s">
        <v>418</v>
      </c>
      <c r="D1485" s="51" t="s">
        <v>782</v>
      </c>
      <c r="E1485" s="51" t="s">
        <v>785</v>
      </c>
      <c r="F1485" s="51">
        <v>6</v>
      </c>
      <c r="G1485" s="51" t="s">
        <v>2</v>
      </c>
      <c r="H1485" s="73">
        <v>2200000</v>
      </c>
      <c r="I1485" s="51" t="s">
        <v>786</v>
      </c>
      <c r="J1485" s="51" t="s">
        <v>787</v>
      </c>
      <c r="K1485" s="51" t="s">
        <v>786</v>
      </c>
      <c r="L1485" s="89" t="s">
        <v>787</v>
      </c>
    </row>
    <row r="1486" spans="2:12" customFormat="1" ht="30" customHeight="1" x14ac:dyDescent="0.3">
      <c r="B1486" s="88">
        <v>1479</v>
      </c>
      <c r="C1486" s="51" t="s">
        <v>418</v>
      </c>
      <c r="D1486" s="51" t="s">
        <v>782</v>
      </c>
      <c r="E1486" s="51" t="s">
        <v>788</v>
      </c>
      <c r="F1486" s="51">
        <v>6</v>
      </c>
      <c r="G1486" s="51" t="s">
        <v>2</v>
      </c>
      <c r="H1486" s="73">
        <v>2200000</v>
      </c>
      <c r="I1486" s="51" t="s">
        <v>786</v>
      </c>
      <c r="J1486" s="51" t="s">
        <v>787</v>
      </c>
      <c r="K1486" s="51" t="s">
        <v>786</v>
      </c>
      <c r="L1486" s="89" t="s">
        <v>787</v>
      </c>
    </row>
    <row r="1487" spans="2:12" customFormat="1" ht="30" customHeight="1" x14ac:dyDescent="0.3">
      <c r="B1487" s="88">
        <v>1480</v>
      </c>
      <c r="C1487" s="51" t="s">
        <v>418</v>
      </c>
      <c r="D1487" s="51" t="s">
        <v>782</v>
      </c>
      <c r="E1487" s="51" t="s">
        <v>847</v>
      </c>
      <c r="F1487" s="51">
        <v>7</v>
      </c>
      <c r="G1487" s="51" t="s">
        <v>148</v>
      </c>
      <c r="H1487" s="73">
        <v>150000000</v>
      </c>
      <c r="I1487" s="51" t="s">
        <v>843</v>
      </c>
      <c r="J1487" s="51" t="s">
        <v>844</v>
      </c>
      <c r="K1487" s="51" t="s">
        <v>783</v>
      </c>
      <c r="L1487" s="89" t="s">
        <v>784</v>
      </c>
    </row>
    <row r="1488" spans="2:12" customFormat="1" ht="30" customHeight="1" x14ac:dyDescent="0.3">
      <c r="B1488" s="88">
        <v>1481</v>
      </c>
      <c r="C1488" s="51" t="s">
        <v>418</v>
      </c>
      <c r="D1488" s="51" t="s">
        <v>782</v>
      </c>
      <c r="E1488" s="51" t="s">
        <v>830</v>
      </c>
      <c r="F1488" s="51">
        <v>7</v>
      </c>
      <c r="G1488" s="51" t="s">
        <v>1</v>
      </c>
      <c r="H1488" s="73">
        <v>20000000</v>
      </c>
      <c r="I1488" s="53" t="s">
        <v>826</v>
      </c>
      <c r="J1488" s="53" t="s">
        <v>410</v>
      </c>
      <c r="K1488" s="53" t="s">
        <v>783</v>
      </c>
      <c r="L1488" s="105" t="s">
        <v>787</v>
      </c>
    </row>
    <row r="1489" spans="2:12" customFormat="1" ht="30" customHeight="1" x14ac:dyDescent="0.3">
      <c r="B1489" s="88">
        <v>1482</v>
      </c>
      <c r="C1489" s="51" t="s">
        <v>418</v>
      </c>
      <c r="D1489" s="51" t="s">
        <v>27</v>
      </c>
      <c r="E1489" s="51" t="s">
        <v>890</v>
      </c>
      <c r="F1489" s="51">
        <v>7</v>
      </c>
      <c r="G1489" s="51" t="s">
        <v>2</v>
      </c>
      <c r="H1489" s="73">
        <v>5500000</v>
      </c>
      <c r="I1489" s="51" t="s">
        <v>234</v>
      </c>
      <c r="J1489" s="51" t="s">
        <v>138</v>
      </c>
      <c r="K1489" s="51" t="s">
        <v>108</v>
      </c>
      <c r="L1489" s="89" t="s">
        <v>65</v>
      </c>
    </row>
    <row r="1490" spans="2:12" customFormat="1" ht="30" customHeight="1" x14ac:dyDescent="0.3">
      <c r="B1490" s="88">
        <v>1483</v>
      </c>
      <c r="C1490" s="51" t="s">
        <v>418</v>
      </c>
      <c r="D1490" s="51" t="s">
        <v>27</v>
      </c>
      <c r="E1490" s="51" t="s">
        <v>881</v>
      </c>
      <c r="F1490" s="51">
        <v>8</v>
      </c>
      <c r="G1490" s="51" t="s">
        <v>1</v>
      </c>
      <c r="H1490" s="73">
        <v>326051200</v>
      </c>
      <c r="I1490" s="51" t="s">
        <v>879</v>
      </c>
      <c r="J1490" s="51" t="s">
        <v>103</v>
      </c>
      <c r="K1490" s="51" t="s">
        <v>786</v>
      </c>
      <c r="L1490" s="89" t="s">
        <v>787</v>
      </c>
    </row>
    <row r="1491" spans="2:12" customFormat="1" ht="30" customHeight="1" x14ac:dyDescent="0.3">
      <c r="B1491" s="88">
        <v>1484</v>
      </c>
      <c r="C1491" s="51" t="s">
        <v>418</v>
      </c>
      <c r="D1491" s="51" t="s">
        <v>782</v>
      </c>
      <c r="E1491" s="51" t="s">
        <v>846</v>
      </c>
      <c r="F1491" s="51">
        <v>8</v>
      </c>
      <c r="G1491" s="51" t="s">
        <v>0</v>
      </c>
      <c r="H1491" s="73">
        <v>32734000</v>
      </c>
      <c r="I1491" s="51" t="s">
        <v>843</v>
      </c>
      <c r="J1491" s="51" t="s">
        <v>844</v>
      </c>
      <c r="K1491" s="51" t="s">
        <v>783</v>
      </c>
      <c r="L1491" s="89" t="s">
        <v>784</v>
      </c>
    </row>
    <row r="1492" spans="2:12" customFormat="1" ht="30" customHeight="1" x14ac:dyDescent="0.3">
      <c r="B1492" s="88">
        <v>1485</v>
      </c>
      <c r="C1492" s="51" t="s">
        <v>418</v>
      </c>
      <c r="D1492" s="51" t="s">
        <v>782</v>
      </c>
      <c r="E1492" s="51" t="s">
        <v>802</v>
      </c>
      <c r="F1492" s="51">
        <v>10</v>
      </c>
      <c r="G1492" s="51" t="s">
        <v>1</v>
      </c>
      <c r="H1492" s="73">
        <v>33040700</v>
      </c>
      <c r="I1492" s="51" t="s">
        <v>799</v>
      </c>
      <c r="J1492" s="51" t="s">
        <v>800</v>
      </c>
      <c r="K1492" s="51" t="s">
        <v>783</v>
      </c>
      <c r="L1492" s="89" t="s">
        <v>784</v>
      </c>
    </row>
    <row r="1493" spans="2:12" customFormat="1" ht="30" customHeight="1" x14ac:dyDescent="0.3">
      <c r="B1493" s="88">
        <v>1486</v>
      </c>
      <c r="C1493" s="51" t="s">
        <v>418</v>
      </c>
      <c r="D1493" s="57" t="s">
        <v>782</v>
      </c>
      <c r="E1493" s="57" t="s">
        <v>797</v>
      </c>
      <c r="F1493" s="57">
        <v>10</v>
      </c>
      <c r="G1493" s="51" t="s">
        <v>2</v>
      </c>
      <c r="H1493" s="73">
        <v>5000000</v>
      </c>
      <c r="I1493" s="51" t="s">
        <v>795</v>
      </c>
      <c r="J1493" s="51" t="s">
        <v>796</v>
      </c>
      <c r="K1493" s="51" t="s">
        <v>783</v>
      </c>
      <c r="L1493" s="89" t="s">
        <v>784</v>
      </c>
    </row>
    <row r="1494" spans="2:12" customFormat="1" ht="30" customHeight="1" thickBot="1" x14ac:dyDescent="0.35">
      <c r="B1494" s="139">
        <v>1487</v>
      </c>
      <c r="C1494" s="134" t="s">
        <v>2569</v>
      </c>
      <c r="D1494" s="140" t="s">
        <v>27</v>
      </c>
      <c r="E1494" s="140" t="s">
        <v>2578</v>
      </c>
      <c r="F1494" s="140">
        <v>11</v>
      </c>
      <c r="G1494" s="134" t="s">
        <v>1</v>
      </c>
      <c r="H1494" s="135">
        <v>25000000</v>
      </c>
      <c r="I1494" s="134" t="s">
        <v>2579</v>
      </c>
      <c r="J1494" s="134" t="s">
        <v>410</v>
      </c>
      <c r="K1494" s="134" t="s">
        <v>786</v>
      </c>
      <c r="L1494" s="136" t="s">
        <v>787</v>
      </c>
    </row>
    <row r="1495" spans="2:12" customFormat="1" ht="30" customHeight="1" thickBot="1" x14ac:dyDescent="0.35">
      <c r="B1495" s="163" t="s">
        <v>2577</v>
      </c>
      <c r="C1495" s="164"/>
      <c r="D1495" s="164"/>
      <c r="E1495" s="164"/>
      <c r="F1495" s="164"/>
      <c r="G1495" s="165"/>
      <c r="H1495" s="131">
        <f>SUM(H893:H1494)</f>
        <v>138960157630.58081</v>
      </c>
      <c r="I1495" s="137"/>
      <c r="J1495" s="137"/>
      <c r="K1495" s="137"/>
      <c r="L1495" s="138"/>
    </row>
    <row r="1496" spans="2:12" ht="30" customHeight="1" x14ac:dyDescent="0.3">
      <c r="C1496" s="25"/>
      <c r="E1496" s="25"/>
      <c r="G1496" s="26"/>
      <c r="H1496" s="82"/>
    </row>
    <row r="1497" spans="2:12" ht="30" customHeight="1" x14ac:dyDescent="0.3">
      <c r="C1497" s="25"/>
      <c r="E1497" s="25"/>
      <c r="G1497" s="26"/>
      <c r="H1497" s="82"/>
    </row>
    <row r="1498" spans="2:12" ht="30" customHeight="1" x14ac:dyDescent="0.3">
      <c r="C1498" s="25"/>
      <c r="E1498" s="25"/>
      <c r="G1498" s="26"/>
      <c r="H1498" s="82"/>
    </row>
    <row r="1499" spans="2:12" ht="30" customHeight="1" x14ac:dyDescent="0.3">
      <c r="C1499" s="25"/>
      <c r="E1499" s="25"/>
      <c r="G1499" s="26"/>
      <c r="H1499" s="82"/>
    </row>
    <row r="1500" spans="2:12" ht="30" customHeight="1" x14ac:dyDescent="0.3">
      <c r="C1500" s="25"/>
      <c r="E1500" s="25"/>
      <c r="G1500" s="26"/>
      <c r="H1500" s="82"/>
    </row>
  </sheetData>
  <sortState ref="B4:L1490">
    <sortCondition ref="C4:C1490" customList="공사,용역,구매"/>
    <sortCondition ref="D4:D1490"/>
    <sortCondition ref="F4:F1490"/>
    <sortCondition descending="1" ref="H4:H1490"/>
  </sortState>
  <mergeCells count="4">
    <mergeCell ref="B1:L1"/>
    <mergeCell ref="B349:G349"/>
    <mergeCell ref="B891:G891"/>
    <mergeCell ref="B1495:G1495"/>
  </mergeCells>
  <phoneticPr fontId="2" type="noConversion"/>
  <dataValidations count="3">
    <dataValidation type="list" allowBlank="1" showInputMessage="1" showErrorMessage="1" sqref="G1170:G1171">
      <formula1>"공사(C), 간이공사(D), 온라인구매(E), 구매(P), 구매(Q)3천만원이하, 용역(S), 보험(I)"</formula1>
    </dataValidation>
    <dataValidation type="list" allowBlank="1" showInputMessage="1" showErrorMessage="1" sqref="G4:G118 G121:G145 G487:G595 G599:G714 G1110:G1169 G1172:G1243 G893:G1100 G351:G481 G152:G348 G769:G890 G1262:G1494">
      <formula1>"일반경쟁, 제한경쟁, 수의계약, 온라인구매, 국제입찰"</formula1>
    </dataValidation>
    <dataValidation type="list" allowBlank="1" showInputMessage="1" showErrorMessage="1" sqref="F152:F183 F188:F189 F191:F326 F4:F145 F487:F616 F620:F714 F1108:F1243 F893:F1100 F351:F481 F328:F348 F769:F890 F1262:F1494">
      <formula1>"1, 2, 3, 4, 5, 6, 7, 8, 9, 10, 11, 12"</formula1>
    </dataValidation>
  </dataValidations>
  <pageMargins left="0.23622047244094491" right="0.23622047244094491" top="0.74803149606299213" bottom="0.74803149606299213" header="0.31496062992125984" footer="0.31496062992125984"/>
  <pageSetup paperSize="8" scale="53" fitToHeight="0" orientation="portrait" r:id="rId1"/>
  <rowBreaks count="4" manualBreakCount="4">
    <brk id="66" max="11" man="1"/>
    <brk id="195" max="11" man="1"/>
    <brk id="349" max="11" man="1"/>
    <brk id="1389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2024년 발주계획</vt:lpstr>
      <vt:lpstr>2024년도 발주계획 세부내역</vt:lpstr>
      <vt:lpstr>'2024년도 발주계획 세부내역'!Criteria</vt:lpstr>
      <vt:lpstr>'2024년 발주계획'!Print_Area</vt:lpstr>
      <vt:lpstr>'2024년도 발주계획 세부내역'!Print_Area</vt:lpstr>
      <vt:lpstr>'2024년도 발주계획 세부내역'!Print_Titles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ProfileAdm</cp:lastModifiedBy>
  <cp:lastPrinted>2024-01-25T05:39:48Z</cp:lastPrinted>
  <dcterms:created xsi:type="dcterms:W3CDTF">2016-12-09T08:21:12Z</dcterms:created>
  <dcterms:modified xsi:type="dcterms:W3CDTF">2024-02-14T00:27:20Z</dcterms:modified>
</cp:coreProperties>
</file>